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okumenty\ROZPOČET_2022\01_obec_ROZPOČET_2022\02_Rozpočet_na_rok_2022\08_Upr_rozp_NIV_obec_2022_upr_k_09_12_2022_poslední\"/>
    </mc:Choice>
  </mc:AlternateContent>
  <xr:revisionPtr revIDLastSave="0" documentId="13_ncr:1_{312F7701-095A-4720-A911-6333F2984325}" xr6:coauthVersionLast="47" xr6:coauthVersionMax="47" xr10:uidLastSave="{00000000-0000-0000-0000-000000000000}"/>
  <bookViews>
    <workbookView xWindow="-120" yWindow="-120" windowWidth="25440" windowHeight="15390" tabRatio="830" xr2:uid="{00000000-000D-0000-FFFF-FFFF00000000}"/>
  </bookViews>
  <sheets>
    <sheet name="komentář" sheetId="46" r:id="rId1"/>
    <sheet name="LB" sheetId="43" r:id="rId2"/>
    <sheet name="FR" sheetId="44" r:id="rId3"/>
    <sheet name="JN" sheetId="29" r:id="rId4"/>
    <sheet name="TA" sheetId="30" r:id="rId5"/>
    <sheet name="ŽB" sheetId="31" r:id="rId6"/>
    <sheet name="ČL" sheetId="32" r:id="rId7"/>
    <sheet name="NB" sheetId="39" r:id="rId8"/>
    <sheet name="SM" sheetId="40" r:id="rId9"/>
    <sheet name="JI" sheetId="41" r:id="rId10"/>
    <sheet name="TU" sheetId="42" r:id="rId11"/>
    <sheet name="sumář" sheetId="47" r:id="rId12"/>
  </sheets>
  <definedNames>
    <definedName name="_xlnm._FilterDatabase" localSheetId="6" hidden="1">ČL!$AR$1:$AR$335</definedName>
    <definedName name="_xlnm._FilterDatabase" localSheetId="2" hidden="1">FR!$G$1:$G$251</definedName>
    <definedName name="_xlnm._FilterDatabase" localSheetId="9" hidden="1">JI!$AR$1:$AR$251</definedName>
    <definedName name="_xlnm._FilterDatabase" localSheetId="3" hidden="1">JN!$AR$1:$AR$205</definedName>
    <definedName name="_xlnm._FilterDatabase" localSheetId="1" hidden="1">LB!$AG$1:$AG$805</definedName>
    <definedName name="_xlnm._FilterDatabase" localSheetId="7" hidden="1">NB!$AR$1:$AR$143</definedName>
    <definedName name="_xlnm._FilterDatabase" localSheetId="8" hidden="1">SM!$AR$1:$AR$185</definedName>
    <definedName name="_xlnm._FilterDatabase" localSheetId="4" hidden="1">TA!$AR$1:$AR$117</definedName>
    <definedName name="_xlnm._FilterDatabase" localSheetId="10" hidden="1">TU!$AR$1:$AR$227</definedName>
    <definedName name="_xlnm._FilterDatabase" localSheetId="5" hidden="1">ŽB!$AR$1:$AR$93</definedName>
    <definedName name="_xlnm.Print_Titles" localSheetId="2">FR!$5:$11</definedName>
    <definedName name="_xlnm.Print_Titles" localSheetId="1">LB!$5:$11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8" i="47" l="1"/>
  <c r="D28" i="47"/>
  <c r="E28" i="47"/>
  <c r="F28" i="47"/>
  <c r="G28" i="47"/>
  <c r="H28" i="47"/>
  <c r="I28" i="47"/>
  <c r="J28" i="47"/>
  <c r="K28" i="47"/>
  <c r="L28" i="47"/>
  <c r="P28" i="47"/>
  <c r="S28" i="47"/>
  <c r="T28" i="47"/>
  <c r="Y28" i="47"/>
  <c r="AA28" i="47"/>
  <c r="AD28" i="47"/>
  <c r="AE28" i="47"/>
  <c r="AG28" i="47"/>
  <c r="AH28" i="47"/>
  <c r="AJ28" i="47"/>
  <c r="AN28" i="47"/>
  <c r="AU28" i="47"/>
  <c r="AV28" i="47"/>
  <c r="C29" i="47"/>
  <c r="D29" i="47"/>
  <c r="E29" i="47"/>
  <c r="F29" i="47"/>
  <c r="G29" i="47"/>
  <c r="H29" i="47"/>
  <c r="I29" i="47"/>
  <c r="J29" i="47"/>
  <c r="K29" i="47"/>
  <c r="L29" i="47"/>
  <c r="P29" i="47"/>
  <c r="S29" i="47"/>
  <c r="T29" i="47"/>
  <c r="Y29" i="47"/>
  <c r="AA29" i="47"/>
  <c r="AD29" i="47"/>
  <c r="AE29" i="47"/>
  <c r="AF29" i="47"/>
  <c r="AG29" i="47"/>
  <c r="AH29" i="47"/>
  <c r="AJ29" i="47"/>
  <c r="AN29" i="47"/>
  <c r="AU29" i="47"/>
  <c r="AV29" i="47"/>
  <c r="C30" i="47"/>
  <c r="D30" i="47"/>
  <c r="E30" i="47"/>
  <c r="F30" i="47"/>
  <c r="G30" i="47"/>
  <c r="H30" i="47"/>
  <c r="I30" i="47"/>
  <c r="J30" i="47"/>
  <c r="K30" i="47"/>
  <c r="L30" i="47"/>
  <c r="N30" i="47"/>
  <c r="P30" i="47"/>
  <c r="S30" i="47"/>
  <c r="T30" i="47"/>
  <c r="Y30" i="47"/>
  <c r="AA30" i="47"/>
  <c r="AD30" i="47"/>
  <c r="AE30" i="47"/>
  <c r="AG30" i="47"/>
  <c r="AH30" i="47"/>
  <c r="AJ30" i="47"/>
  <c r="AN30" i="47"/>
  <c r="AU30" i="47"/>
  <c r="AV30" i="47"/>
  <c r="C31" i="47"/>
  <c r="D31" i="47"/>
  <c r="E31" i="47"/>
  <c r="F31" i="47"/>
  <c r="G31" i="47"/>
  <c r="H31" i="47"/>
  <c r="I31" i="47"/>
  <c r="J31" i="47"/>
  <c r="K31" i="47"/>
  <c r="L31" i="47"/>
  <c r="P31" i="47"/>
  <c r="S31" i="47"/>
  <c r="T31" i="47"/>
  <c r="Y31" i="47"/>
  <c r="AA31" i="47"/>
  <c r="AD31" i="47"/>
  <c r="AE31" i="47"/>
  <c r="AG31" i="47"/>
  <c r="AH31" i="47"/>
  <c r="AJ31" i="47"/>
  <c r="AN31" i="47"/>
  <c r="AS31" i="47"/>
  <c r="AU31" i="47"/>
  <c r="AV31" i="47"/>
  <c r="C32" i="47"/>
  <c r="D32" i="47"/>
  <c r="E32" i="47"/>
  <c r="F32" i="47"/>
  <c r="G32" i="47"/>
  <c r="H32" i="47"/>
  <c r="I32" i="47"/>
  <c r="J32" i="47"/>
  <c r="K32" i="47"/>
  <c r="L32" i="47"/>
  <c r="P32" i="47"/>
  <c r="S32" i="47"/>
  <c r="T32" i="47"/>
  <c r="Y32" i="47"/>
  <c r="AA32" i="47"/>
  <c r="AD32" i="47"/>
  <c r="AE32" i="47"/>
  <c r="AG32" i="47"/>
  <c r="AH32" i="47"/>
  <c r="AI32" i="47"/>
  <c r="AJ32" i="47"/>
  <c r="AK32" i="47"/>
  <c r="AN32" i="47"/>
  <c r="AT32" i="47"/>
  <c r="AU32" i="47"/>
  <c r="AV32" i="47"/>
  <c r="C33" i="47"/>
  <c r="D33" i="47"/>
  <c r="E33" i="47"/>
  <c r="F33" i="47"/>
  <c r="G33" i="47"/>
  <c r="H33" i="47"/>
  <c r="I33" i="47"/>
  <c r="J33" i="47"/>
  <c r="K33" i="47"/>
  <c r="L33" i="47"/>
  <c r="P33" i="47"/>
  <c r="S33" i="47"/>
  <c r="T33" i="47"/>
  <c r="Y33" i="47"/>
  <c r="AA33" i="47"/>
  <c r="AD33" i="47"/>
  <c r="AE33" i="47"/>
  <c r="AG33" i="47"/>
  <c r="AH33" i="47"/>
  <c r="AJ33" i="47"/>
  <c r="AN33" i="47"/>
  <c r="AU33" i="47"/>
  <c r="AV33" i="47"/>
  <c r="C34" i="47"/>
  <c r="D34" i="47"/>
  <c r="E34" i="47"/>
  <c r="F34" i="47"/>
  <c r="G34" i="47"/>
  <c r="H34" i="47"/>
  <c r="I34" i="47"/>
  <c r="J34" i="47"/>
  <c r="K34" i="47"/>
  <c r="L34" i="47"/>
  <c r="P34" i="47"/>
  <c r="S34" i="47"/>
  <c r="T34" i="47"/>
  <c r="Y34" i="47"/>
  <c r="AA34" i="47"/>
  <c r="AD34" i="47"/>
  <c r="AE34" i="47"/>
  <c r="AG34" i="47"/>
  <c r="AH34" i="47"/>
  <c r="AJ34" i="47"/>
  <c r="AN34" i="47"/>
  <c r="AU34" i="47"/>
  <c r="AV34" i="47"/>
  <c r="C35" i="47"/>
  <c r="D35" i="47"/>
  <c r="E35" i="47"/>
  <c r="F35" i="47"/>
  <c r="G35" i="47"/>
  <c r="H35" i="47"/>
  <c r="I35" i="47"/>
  <c r="J35" i="47"/>
  <c r="K35" i="47"/>
  <c r="L35" i="47"/>
  <c r="P35" i="47"/>
  <c r="S35" i="47"/>
  <c r="T35" i="47"/>
  <c r="Y35" i="47"/>
  <c r="AA35" i="47"/>
  <c r="AD35" i="47"/>
  <c r="AE35" i="47"/>
  <c r="AG35" i="47"/>
  <c r="AH35" i="47"/>
  <c r="AJ35" i="47"/>
  <c r="AN35" i="47"/>
  <c r="AU35" i="47"/>
  <c r="AV35" i="47"/>
  <c r="C36" i="47"/>
  <c r="D36" i="47"/>
  <c r="E36" i="47"/>
  <c r="F36" i="47"/>
  <c r="G36" i="47"/>
  <c r="H36" i="47"/>
  <c r="I36" i="47"/>
  <c r="J36" i="47"/>
  <c r="K36" i="47"/>
  <c r="L36" i="47"/>
  <c r="P36" i="47"/>
  <c r="S36" i="47"/>
  <c r="T36" i="47"/>
  <c r="Y36" i="47"/>
  <c r="AA36" i="47"/>
  <c r="AD36" i="47"/>
  <c r="AE36" i="47"/>
  <c r="AG36" i="47"/>
  <c r="AH36" i="47"/>
  <c r="AJ36" i="47"/>
  <c r="AN36" i="47"/>
  <c r="AU36" i="47"/>
  <c r="AV36" i="47"/>
  <c r="B28" i="47"/>
  <c r="B29" i="47"/>
  <c r="B30" i="47"/>
  <c r="B31" i="47"/>
  <c r="B32" i="47"/>
  <c r="B33" i="47"/>
  <c r="B34" i="47"/>
  <c r="B35" i="47"/>
  <c r="B36" i="47"/>
  <c r="C13" i="47"/>
  <c r="D13" i="47"/>
  <c r="E13" i="47"/>
  <c r="F13" i="47"/>
  <c r="G13" i="47"/>
  <c r="H13" i="47"/>
  <c r="I13" i="47"/>
  <c r="J13" i="47"/>
  <c r="K13" i="47"/>
  <c r="L13" i="47"/>
  <c r="M13" i="47"/>
  <c r="N13" i="47"/>
  <c r="O13" i="47"/>
  <c r="P13" i="47"/>
  <c r="Q13" i="47"/>
  <c r="R13" i="47"/>
  <c r="S13" i="47"/>
  <c r="T13" i="47"/>
  <c r="U13" i="47"/>
  <c r="V13" i="47"/>
  <c r="W13" i="47"/>
  <c r="X13" i="47"/>
  <c r="Y13" i="47"/>
  <c r="Z13" i="47"/>
  <c r="AA13" i="47"/>
  <c r="AB13" i="47"/>
  <c r="AC13" i="47"/>
  <c r="AD13" i="47"/>
  <c r="AE13" i="47"/>
  <c r="AF13" i="47"/>
  <c r="AG13" i="47"/>
  <c r="AH13" i="47"/>
  <c r="AI13" i="47"/>
  <c r="AJ13" i="47"/>
  <c r="AK13" i="47"/>
  <c r="AL13" i="47"/>
  <c r="AM13" i="47"/>
  <c r="AN13" i="47"/>
  <c r="AO13" i="47"/>
  <c r="AP13" i="47"/>
  <c r="AQ13" i="47"/>
  <c r="AR13" i="47"/>
  <c r="AS13" i="47"/>
  <c r="AT13" i="47"/>
  <c r="AU13" i="47"/>
  <c r="AV13" i="47"/>
  <c r="C14" i="47"/>
  <c r="D14" i="47"/>
  <c r="E14" i="47"/>
  <c r="F14" i="47"/>
  <c r="G14" i="47"/>
  <c r="H14" i="47"/>
  <c r="I14" i="47"/>
  <c r="J14" i="47"/>
  <c r="K14" i="47"/>
  <c r="L14" i="47"/>
  <c r="M14" i="47"/>
  <c r="N14" i="47"/>
  <c r="O14" i="47"/>
  <c r="P14" i="47"/>
  <c r="Q14" i="47"/>
  <c r="R14" i="47"/>
  <c r="S14" i="47"/>
  <c r="T14" i="47"/>
  <c r="U14" i="47"/>
  <c r="V14" i="47"/>
  <c r="W14" i="47"/>
  <c r="X14" i="47"/>
  <c r="Y14" i="47"/>
  <c r="Z14" i="47"/>
  <c r="AA14" i="47"/>
  <c r="AB14" i="47"/>
  <c r="AC14" i="47"/>
  <c r="AD14" i="47"/>
  <c r="AE14" i="47"/>
  <c r="AF14" i="47"/>
  <c r="AG14" i="47"/>
  <c r="AH14" i="47"/>
  <c r="AI14" i="47"/>
  <c r="AJ14" i="47"/>
  <c r="AK14" i="47"/>
  <c r="AL14" i="47"/>
  <c r="AM14" i="47"/>
  <c r="AN14" i="47"/>
  <c r="AO14" i="47"/>
  <c r="AP14" i="47"/>
  <c r="AQ14" i="47"/>
  <c r="AR14" i="47"/>
  <c r="AS14" i="47"/>
  <c r="AT14" i="47"/>
  <c r="AU14" i="47"/>
  <c r="AV14" i="47"/>
  <c r="C15" i="47"/>
  <c r="D15" i="47"/>
  <c r="E15" i="47"/>
  <c r="F15" i="47"/>
  <c r="G15" i="47"/>
  <c r="H15" i="47"/>
  <c r="I15" i="47"/>
  <c r="J15" i="47"/>
  <c r="K15" i="47"/>
  <c r="L15" i="47"/>
  <c r="M15" i="47"/>
  <c r="N15" i="47"/>
  <c r="O15" i="47"/>
  <c r="P15" i="47"/>
  <c r="Q15" i="47"/>
  <c r="R15" i="47"/>
  <c r="S15" i="47"/>
  <c r="T15" i="47"/>
  <c r="U15" i="47"/>
  <c r="V15" i="47"/>
  <c r="W15" i="47"/>
  <c r="X15" i="47"/>
  <c r="Y15" i="47"/>
  <c r="Z15" i="47"/>
  <c r="AA15" i="47"/>
  <c r="AB15" i="47"/>
  <c r="AC15" i="47"/>
  <c r="AD15" i="47"/>
  <c r="AE15" i="47"/>
  <c r="AF15" i="47"/>
  <c r="AG15" i="47"/>
  <c r="AH15" i="47"/>
  <c r="AI15" i="47"/>
  <c r="AJ15" i="47"/>
  <c r="AK15" i="47"/>
  <c r="AL15" i="47"/>
  <c r="AM15" i="47"/>
  <c r="AN15" i="47"/>
  <c r="AO15" i="47"/>
  <c r="AP15" i="47"/>
  <c r="AQ15" i="47"/>
  <c r="AR15" i="47"/>
  <c r="AS15" i="47"/>
  <c r="AT15" i="47"/>
  <c r="AU15" i="47"/>
  <c r="AV15" i="47"/>
  <c r="C16" i="47"/>
  <c r="D16" i="47"/>
  <c r="E16" i="47"/>
  <c r="F16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S16" i="47"/>
  <c r="T16" i="47"/>
  <c r="U16" i="47"/>
  <c r="V16" i="47"/>
  <c r="W16" i="47"/>
  <c r="X16" i="47"/>
  <c r="Y16" i="47"/>
  <c r="Z16" i="47"/>
  <c r="AA16" i="47"/>
  <c r="AB16" i="47"/>
  <c r="AC16" i="47"/>
  <c r="AD16" i="47"/>
  <c r="AE16" i="47"/>
  <c r="AF16" i="47"/>
  <c r="AG16" i="47"/>
  <c r="AH16" i="47"/>
  <c r="AI16" i="47"/>
  <c r="AJ16" i="47"/>
  <c r="AK16" i="47"/>
  <c r="AL16" i="47"/>
  <c r="AM16" i="47"/>
  <c r="AN16" i="47"/>
  <c r="AO16" i="47"/>
  <c r="AP16" i="47"/>
  <c r="AQ16" i="47"/>
  <c r="AR16" i="47"/>
  <c r="AS16" i="47"/>
  <c r="AT16" i="47"/>
  <c r="AU16" i="47"/>
  <c r="AV16" i="47"/>
  <c r="C17" i="47"/>
  <c r="D17" i="47"/>
  <c r="E17" i="47"/>
  <c r="F17" i="47"/>
  <c r="G17" i="47"/>
  <c r="H17" i="47"/>
  <c r="I17" i="47"/>
  <c r="J17" i="47"/>
  <c r="K17" i="47"/>
  <c r="L17" i="47"/>
  <c r="M17" i="47"/>
  <c r="N17" i="47"/>
  <c r="O17" i="47"/>
  <c r="P17" i="47"/>
  <c r="Q17" i="47"/>
  <c r="R17" i="47"/>
  <c r="S17" i="47"/>
  <c r="T17" i="47"/>
  <c r="U17" i="47"/>
  <c r="V17" i="47"/>
  <c r="W17" i="47"/>
  <c r="X17" i="47"/>
  <c r="Y17" i="47"/>
  <c r="Z17" i="47"/>
  <c r="AA17" i="47"/>
  <c r="AB17" i="47"/>
  <c r="AC17" i="47"/>
  <c r="AD17" i="47"/>
  <c r="AE17" i="47"/>
  <c r="AF17" i="47"/>
  <c r="AG17" i="47"/>
  <c r="AH17" i="47"/>
  <c r="AI17" i="47"/>
  <c r="AJ17" i="47"/>
  <c r="AK17" i="47"/>
  <c r="AL17" i="47"/>
  <c r="AM17" i="47"/>
  <c r="AN17" i="47"/>
  <c r="AO17" i="47"/>
  <c r="AP17" i="47"/>
  <c r="AQ17" i="47"/>
  <c r="AR17" i="47"/>
  <c r="AS17" i="47"/>
  <c r="AT17" i="47"/>
  <c r="AU17" i="47"/>
  <c r="AV17" i="47"/>
  <c r="C18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AA18" i="47"/>
  <c r="AB18" i="47"/>
  <c r="AC18" i="47"/>
  <c r="AD18" i="47"/>
  <c r="AE18" i="47"/>
  <c r="AF18" i="47"/>
  <c r="AG18" i="47"/>
  <c r="AH18" i="47"/>
  <c r="AI18" i="47"/>
  <c r="AJ18" i="47"/>
  <c r="AK18" i="47"/>
  <c r="AL18" i="47"/>
  <c r="AM18" i="47"/>
  <c r="AN18" i="47"/>
  <c r="AO18" i="47"/>
  <c r="AP18" i="47"/>
  <c r="AQ18" i="47"/>
  <c r="AR18" i="47"/>
  <c r="AS18" i="47"/>
  <c r="AT18" i="47"/>
  <c r="AU18" i="47"/>
  <c r="AV18" i="47"/>
  <c r="C19" i="47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AA19" i="47"/>
  <c r="AB19" i="47"/>
  <c r="AC19" i="47"/>
  <c r="AD19" i="47"/>
  <c r="AE19" i="47"/>
  <c r="AF19" i="47"/>
  <c r="AG19" i="47"/>
  <c r="AH19" i="47"/>
  <c r="AI19" i="47"/>
  <c r="AJ19" i="47"/>
  <c r="AK19" i="47"/>
  <c r="AL19" i="47"/>
  <c r="AM19" i="47"/>
  <c r="AN19" i="47"/>
  <c r="AO19" i="47"/>
  <c r="AP19" i="47"/>
  <c r="AQ19" i="47"/>
  <c r="AR19" i="47"/>
  <c r="AS19" i="47"/>
  <c r="AT19" i="47"/>
  <c r="AU19" i="47"/>
  <c r="AV19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P20" i="47"/>
  <c r="R20" i="47"/>
  <c r="S20" i="47"/>
  <c r="T20" i="47"/>
  <c r="U20" i="47"/>
  <c r="Y20" i="47"/>
  <c r="AA20" i="47"/>
  <c r="AD20" i="47"/>
  <c r="AE20" i="47"/>
  <c r="AF20" i="47"/>
  <c r="AG20" i="47"/>
  <c r="AH20" i="47"/>
  <c r="AI20" i="47"/>
  <c r="AJ20" i="47"/>
  <c r="AK20" i="47"/>
  <c r="AN20" i="47"/>
  <c r="AO20" i="47"/>
  <c r="AS20" i="47"/>
  <c r="AT20" i="47"/>
  <c r="AU20" i="47"/>
  <c r="AV20" i="47"/>
  <c r="C21" i="47"/>
  <c r="D21" i="47"/>
  <c r="E21" i="47"/>
  <c r="F21" i="47"/>
  <c r="G21" i="47"/>
  <c r="H21" i="47"/>
  <c r="I21" i="47"/>
  <c r="J21" i="47"/>
  <c r="K21" i="47"/>
  <c r="L21" i="47"/>
  <c r="N21" i="47"/>
  <c r="O21" i="47"/>
  <c r="P21" i="47"/>
  <c r="S21" i="47"/>
  <c r="T21" i="47"/>
  <c r="Y21" i="47"/>
  <c r="AA21" i="47"/>
  <c r="AD21" i="47"/>
  <c r="AE21" i="47"/>
  <c r="AF21" i="47"/>
  <c r="AG21" i="47"/>
  <c r="AH21" i="47"/>
  <c r="AI21" i="47"/>
  <c r="AJ21" i="47"/>
  <c r="AK21" i="47"/>
  <c r="AN21" i="47"/>
  <c r="AS21" i="47"/>
  <c r="AT21" i="47"/>
  <c r="AU21" i="47"/>
  <c r="AV21" i="47"/>
  <c r="C22" i="47"/>
  <c r="D22" i="47"/>
  <c r="E22" i="47"/>
  <c r="F22" i="47"/>
  <c r="G22" i="47"/>
  <c r="H22" i="47"/>
  <c r="I22" i="47"/>
  <c r="J22" i="47"/>
  <c r="K22" i="47"/>
  <c r="L22" i="47"/>
  <c r="M22" i="47"/>
  <c r="O22" i="47"/>
  <c r="P22" i="47"/>
  <c r="R22" i="47"/>
  <c r="S22" i="47"/>
  <c r="T22" i="47"/>
  <c r="U22" i="47"/>
  <c r="Y22" i="47"/>
  <c r="AA22" i="47"/>
  <c r="AD22" i="47"/>
  <c r="AE22" i="47"/>
  <c r="AG22" i="47"/>
  <c r="AH22" i="47"/>
  <c r="AJ22" i="47"/>
  <c r="AN22" i="47"/>
  <c r="AO22" i="47"/>
  <c r="AU22" i="47"/>
  <c r="AV22" i="47"/>
  <c r="B22" i="47"/>
  <c r="B21" i="47"/>
  <c r="B20" i="47"/>
  <c r="B19" i="47"/>
  <c r="B18" i="47"/>
  <c r="B17" i="47"/>
  <c r="B16" i="47"/>
  <c r="B15" i="47"/>
  <c r="B14" i="47"/>
  <c r="B13" i="47"/>
  <c r="AO211" i="42"/>
  <c r="AN211" i="42"/>
  <c r="AM211" i="42"/>
  <c r="AF36" i="47" s="1"/>
  <c r="AL211" i="42"/>
  <c r="AK211" i="42"/>
  <c r="AH211" i="42"/>
  <c r="AG211" i="42"/>
  <c r="AF211" i="42"/>
  <c r="AA211" i="42"/>
  <c r="Z211" i="42"/>
  <c r="Y211" i="42"/>
  <c r="W211" i="42"/>
  <c r="V211" i="42"/>
  <c r="U211" i="42"/>
  <c r="N36" i="47" s="1"/>
  <c r="S211" i="42"/>
  <c r="R211" i="42"/>
  <c r="Q211" i="42"/>
  <c r="P211" i="42"/>
  <c r="O211" i="42"/>
  <c r="N211" i="42"/>
  <c r="M211" i="42"/>
  <c r="L211" i="42"/>
  <c r="K211" i="42"/>
  <c r="J211" i="42"/>
  <c r="I211" i="42"/>
  <c r="AO210" i="42"/>
  <c r="AN210" i="42"/>
  <c r="AM210" i="42"/>
  <c r="AF35" i="47" s="1"/>
  <c r="AL210" i="42"/>
  <c r="AK210" i="42"/>
  <c r="AH210" i="42"/>
  <c r="AG210" i="42"/>
  <c r="AF210" i="42"/>
  <c r="AA210" i="42"/>
  <c r="Z210" i="42"/>
  <c r="Y210" i="42"/>
  <c r="W210" i="42"/>
  <c r="V210" i="42"/>
  <c r="U210" i="42"/>
  <c r="N35" i="47" s="1"/>
  <c r="S210" i="42"/>
  <c r="R210" i="42"/>
  <c r="Q210" i="42"/>
  <c r="P210" i="42"/>
  <c r="O210" i="42"/>
  <c r="N210" i="42"/>
  <c r="M210" i="42"/>
  <c r="L210" i="42"/>
  <c r="K210" i="42"/>
  <c r="J210" i="42"/>
  <c r="I210" i="42"/>
  <c r="AO209" i="42"/>
  <c r="AN209" i="42"/>
  <c r="AM209" i="42"/>
  <c r="AF34" i="47" s="1"/>
  <c r="AL209" i="42"/>
  <c r="AK209" i="42"/>
  <c r="AH209" i="42"/>
  <c r="AG209" i="42"/>
  <c r="AF209" i="42"/>
  <c r="AA209" i="42"/>
  <c r="Z209" i="42"/>
  <c r="Y209" i="42"/>
  <c r="W209" i="42"/>
  <c r="V209" i="42"/>
  <c r="U209" i="42"/>
  <c r="N34" i="47" s="1"/>
  <c r="S209" i="42"/>
  <c r="R209" i="42"/>
  <c r="Q209" i="42"/>
  <c r="P209" i="42"/>
  <c r="O209" i="42"/>
  <c r="N209" i="42"/>
  <c r="M209" i="42"/>
  <c r="L209" i="42"/>
  <c r="K209" i="42"/>
  <c r="J209" i="42"/>
  <c r="I209" i="42"/>
  <c r="AO208" i="42"/>
  <c r="AN208" i="42"/>
  <c r="AM208" i="42"/>
  <c r="AF33" i="47" s="1"/>
  <c r="AL208" i="42"/>
  <c r="AK208" i="42"/>
  <c r="AH208" i="42"/>
  <c r="AG208" i="42"/>
  <c r="AF208" i="42"/>
  <c r="AA208" i="42"/>
  <c r="Z208" i="42"/>
  <c r="Y208" i="42"/>
  <c r="W208" i="42"/>
  <c r="V208" i="42"/>
  <c r="U208" i="42"/>
  <c r="N33" i="47" s="1"/>
  <c r="S208" i="42"/>
  <c r="R208" i="42"/>
  <c r="Q208" i="42"/>
  <c r="P208" i="42"/>
  <c r="O208" i="42"/>
  <c r="N208" i="42"/>
  <c r="M208" i="42"/>
  <c r="L208" i="42"/>
  <c r="K208" i="42"/>
  <c r="J208" i="42"/>
  <c r="I208" i="42"/>
  <c r="BC207" i="42"/>
  <c r="BB207" i="42"/>
  <c r="BA207" i="42"/>
  <c r="AZ207" i="42"/>
  <c r="AS32" i="47" s="1"/>
  <c r="AY207" i="42"/>
  <c r="AX207" i="42"/>
  <c r="AW207" i="42"/>
  <c r="AV207" i="42"/>
  <c r="AU207" i="42"/>
  <c r="AT207" i="42"/>
  <c r="AS207" i="42"/>
  <c r="AR207" i="42"/>
  <c r="AQ207" i="42"/>
  <c r="AP207" i="42"/>
  <c r="AO207" i="42"/>
  <c r="AN207" i="42"/>
  <c r="AM207" i="42"/>
  <c r="AF32" i="47" s="1"/>
  <c r="AL207" i="42"/>
  <c r="AK207" i="42"/>
  <c r="AJ207" i="42"/>
  <c r="AI207" i="42"/>
  <c r="AH207" i="42"/>
  <c r="AG207" i="42"/>
  <c r="AF207" i="42"/>
  <c r="AE207" i="42"/>
  <c r="AD207" i="42"/>
  <c r="AC207" i="42"/>
  <c r="AB207" i="42"/>
  <c r="AA207" i="42"/>
  <c r="Z207" i="42"/>
  <c r="Y207" i="42"/>
  <c r="X207" i="42"/>
  <c r="W207" i="42"/>
  <c r="V207" i="42"/>
  <c r="U207" i="42"/>
  <c r="N32" i="47" s="1"/>
  <c r="T207" i="42"/>
  <c r="S207" i="42"/>
  <c r="R207" i="42"/>
  <c r="Q207" i="42"/>
  <c r="P207" i="42"/>
  <c r="O207" i="42"/>
  <c r="N207" i="42"/>
  <c r="M207" i="42"/>
  <c r="L207" i="42"/>
  <c r="K207" i="42"/>
  <c r="J207" i="42"/>
  <c r="I207" i="42"/>
  <c r="BC206" i="42"/>
  <c r="BB206" i="42"/>
  <c r="BA206" i="42"/>
  <c r="AT31" i="47" s="1"/>
  <c r="AZ206" i="42"/>
  <c r="AY206" i="42"/>
  <c r="AX206" i="42"/>
  <c r="AW206" i="42"/>
  <c r="AV206" i="42"/>
  <c r="AU206" i="42"/>
  <c r="AT206" i="42"/>
  <c r="AS206" i="42"/>
  <c r="AR206" i="42"/>
  <c r="AK31" i="47" s="1"/>
  <c r="AQ206" i="42"/>
  <c r="AP206" i="42"/>
  <c r="AI31" i="47" s="1"/>
  <c r="AO206" i="42"/>
  <c r="AN206" i="42"/>
  <c r="AM206" i="42"/>
  <c r="AF31" i="47" s="1"/>
  <c r="AL206" i="42"/>
  <c r="AK206" i="42"/>
  <c r="AJ206" i="42"/>
  <c r="AI206" i="42"/>
  <c r="AH206" i="42"/>
  <c r="AG206" i="42"/>
  <c r="AF206" i="42"/>
  <c r="AE206" i="42"/>
  <c r="AD206" i="42"/>
  <c r="AC206" i="42"/>
  <c r="AB206" i="42"/>
  <c r="AA206" i="42"/>
  <c r="Z206" i="42"/>
  <c r="Y206" i="42"/>
  <c r="X206" i="42"/>
  <c r="W206" i="42"/>
  <c r="V206" i="42"/>
  <c r="U206" i="42"/>
  <c r="N31" i="47" s="1"/>
  <c r="T206" i="42"/>
  <c r="S206" i="42"/>
  <c r="R206" i="42"/>
  <c r="Q206" i="42"/>
  <c r="P206" i="42"/>
  <c r="O206" i="42"/>
  <c r="N206" i="42"/>
  <c r="M206" i="42"/>
  <c r="L206" i="42"/>
  <c r="K206" i="42"/>
  <c r="J206" i="42"/>
  <c r="I206" i="42"/>
  <c r="AO205" i="42"/>
  <c r="AN205" i="42"/>
  <c r="AM205" i="42"/>
  <c r="AF30" i="47" s="1"/>
  <c r="AL205" i="42"/>
  <c r="AK205" i="42"/>
  <c r="AH205" i="42"/>
  <c r="AG205" i="42"/>
  <c r="AF205" i="42"/>
  <c r="AA205" i="42"/>
  <c r="Z205" i="42"/>
  <c r="Y205" i="42"/>
  <c r="W205" i="42"/>
  <c r="V205" i="42"/>
  <c r="U205" i="42"/>
  <c r="S205" i="42"/>
  <c r="R205" i="42"/>
  <c r="Q205" i="42"/>
  <c r="P205" i="42"/>
  <c r="O205" i="42"/>
  <c r="N205" i="42"/>
  <c r="M205" i="42"/>
  <c r="L205" i="42"/>
  <c r="K205" i="42"/>
  <c r="J205" i="42"/>
  <c r="I205" i="42"/>
  <c r="AP204" i="42"/>
  <c r="AI29" i="47" s="1"/>
  <c r="AO204" i="42"/>
  <c r="AN204" i="42"/>
  <c r="AM204" i="42"/>
  <c r="AL204" i="42"/>
  <c r="AK204" i="42"/>
  <c r="AH204" i="42"/>
  <c r="AG204" i="42"/>
  <c r="AF204" i="42"/>
  <c r="AA204" i="42"/>
  <c r="Z204" i="42"/>
  <c r="Y204" i="42"/>
  <c r="W204" i="42"/>
  <c r="V204" i="42"/>
  <c r="U204" i="42"/>
  <c r="N29" i="47" s="1"/>
  <c r="S204" i="42"/>
  <c r="R204" i="42"/>
  <c r="Q204" i="42"/>
  <c r="P204" i="42"/>
  <c r="O204" i="42"/>
  <c r="N204" i="42"/>
  <c r="M204" i="42"/>
  <c r="L204" i="42"/>
  <c r="K204" i="42"/>
  <c r="J204" i="42"/>
  <c r="I204" i="42"/>
  <c r="AO203" i="42"/>
  <c r="AN203" i="42"/>
  <c r="AM203" i="42"/>
  <c r="AF28" i="47" s="1"/>
  <c r="AL203" i="42"/>
  <c r="AK203" i="42"/>
  <c r="AH203" i="42"/>
  <c r="AG203" i="42"/>
  <c r="AF203" i="42"/>
  <c r="AA203" i="42"/>
  <c r="Z203" i="42"/>
  <c r="Y203" i="42"/>
  <c r="W203" i="42"/>
  <c r="V203" i="42"/>
  <c r="U203" i="42"/>
  <c r="N28" i="47" s="1"/>
  <c r="S203" i="42"/>
  <c r="R203" i="42"/>
  <c r="Q203" i="42"/>
  <c r="P203" i="42"/>
  <c r="O203" i="42"/>
  <c r="N203" i="42"/>
  <c r="M203" i="42"/>
  <c r="L203" i="42"/>
  <c r="K203" i="42"/>
  <c r="J203" i="42"/>
  <c r="I203" i="42"/>
  <c r="AO202" i="42"/>
  <c r="AN202" i="42"/>
  <c r="AM202" i="42"/>
  <c r="AL202" i="42"/>
  <c r="AK202" i="42"/>
  <c r="AH202" i="42"/>
  <c r="AG202" i="42"/>
  <c r="AF202" i="42"/>
  <c r="AF201" i="42" s="1"/>
  <c r="AA202" i="42"/>
  <c r="AA201" i="42" s="1"/>
  <c r="Z202" i="42"/>
  <c r="Z201" i="42" s="1"/>
  <c r="Y202" i="42"/>
  <c r="W202" i="42"/>
  <c r="W201" i="42" s="1"/>
  <c r="V202" i="42"/>
  <c r="V201" i="42" s="1"/>
  <c r="U202" i="42"/>
  <c r="S202" i="42"/>
  <c r="S201" i="42" s="1"/>
  <c r="R202" i="42"/>
  <c r="Q202" i="42"/>
  <c r="P202" i="42"/>
  <c r="P201" i="42" s="1"/>
  <c r="O202" i="42"/>
  <c r="O201" i="42" s="1"/>
  <c r="N202" i="42"/>
  <c r="N201" i="42" s="1"/>
  <c r="M202" i="42"/>
  <c r="L202" i="42"/>
  <c r="K202" i="42"/>
  <c r="K201" i="42" s="1"/>
  <c r="J202" i="42"/>
  <c r="J201" i="42" s="1"/>
  <c r="I202" i="42"/>
  <c r="S198" i="42"/>
  <c r="R198" i="42"/>
  <c r="Q198" i="42"/>
  <c r="P199" i="42" s="1"/>
  <c r="P198" i="42"/>
  <c r="O198" i="42"/>
  <c r="N198" i="42"/>
  <c r="M198" i="42"/>
  <c r="L198" i="42"/>
  <c r="K198" i="42"/>
  <c r="J198" i="42"/>
  <c r="I199" i="42" s="1"/>
  <c r="I198" i="42"/>
  <c r="AO197" i="42"/>
  <c r="AN197" i="42"/>
  <c r="AM197" i="42"/>
  <c r="AL197" i="42"/>
  <c r="AK197" i="42"/>
  <c r="AH197" i="42"/>
  <c r="AG197" i="42"/>
  <c r="AF197" i="42"/>
  <c r="AA197" i="42"/>
  <c r="Z197" i="42"/>
  <c r="Y197" i="42"/>
  <c r="W197" i="42"/>
  <c r="V197" i="42"/>
  <c r="U197" i="42"/>
  <c r="BB196" i="42"/>
  <c r="BA196" i="42"/>
  <c r="AV196" i="42"/>
  <c r="AU196" i="42"/>
  <c r="AR196" i="42"/>
  <c r="AZ196" i="42" s="1"/>
  <c r="AQ196" i="42"/>
  <c r="BC196" i="42" s="1"/>
  <c r="AP196" i="42"/>
  <c r="AI196" i="42"/>
  <c r="AY196" i="42" s="1"/>
  <c r="AD196" i="42"/>
  <c r="AW196" i="42" s="1"/>
  <c r="AB196" i="42"/>
  <c r="T196" i="42"/>
  <c r="X196" i="42" s="1"/>
  <c r="BC195" i="42"/>
  <c r="BB195" i="42"/>
  <c r="AY195" i="42"/>
  <c r="AU195" i="42"/>
  <c r="AR195" i="42"/>
  <c r="AZ195" i="42" s="1"/>
  <c r="AQ195" i="42"/>
  <c r="AP195" i="42"/>
  <c r="BA195" i="42" s="1"/>
  <c r="AI195" i="42"/>
  <c r="AE195" i="42"/>
  <c r="AX195" i="42" s="1"/>
  <c r="AC195" i="42"/>
  <c r="AJ195" i="42" s="1"/>
  <c r="AS195" i="42" s="1"/>
  <c r="AB195" i="42"/>
  <c r="AV195" i="42" s="1"/>
  <c r="X195" i="42"/>
  <c r="AD195" i="42" s="1"/>
  <c r="AW195" i="42" s="1"/>
  <c r="T195" i="42"/>
  <c r="BC194" i="42"/>
  <c r="BB194" i="42"/>
  <c r="AY194" i="42"/>
  <c r="AU194" i="42"/>
  <c r="AQ194" i="42"/>
  <c r="AP194" i="42"/>
  <c r="AI194" i="42"/>
  <c r="AB194" i="42"/>
  <c r="AV194" i="42" s="1"/>
  <c r="X194" i="42"/>
  <c r="T194" i="42"/>
  <c r="BB193" i="42"/>
  <c r="BA193" i="42"/>
  <c r="AY193" i="42"/>
  <c r="AU193" i="42"/>
  <c r="AQ193" i="42"/>
  <c r="BC193" i="42" s="1"/>
  <c r="AP193" i="42"/>
  <c r="AI193" i="42"/>
  <c r="AB193" i="42"/>
  <c r="AV193" i="42" s="1"/>
  <c r="X193" i="42"/>
  <c r="T193" i="42"/>
  <c r="BB192" i="42"/>
  <c r="BA192" i="42"/>
  <c r="AY192" i="42"/>
  <c r="AU192" i="42"/>
  <c r="AQ192" i="42"/>
  <c r="BC192" i="42" s="1"/>
  <c r="AP192" i="42"/>
  <c r="AI192" i="42"/>
  <c r="AB192" i="42"/>
  <c r="AV192" i="42" s="1"/>
  <c r="X192" i="42"/>
  <c r="T192" i="42"/>
  <c r="BB191" i="42"/>
  <c r="BA191" i="42"/>
  <c r="AY191" i="42"/>
  <c r="AU191" i="42"/>
  <c r="AU197" i="42" s="1"/>
  <c r="AQ191" i="42"/>
  <c r="AP191" i="42"/>
  <c r="AP197" i="42" s="1"/>
  <c r="AI191" i="42"/>
  <c r="AE191" i="42"/>
  <c r="AB191" i="42"/>
  <c r="AB197" i="42" s="1"/>
  <c r="X191" i="42"/>
  <c r="T191" i="42"/>
  <c r="T197" i="42" s="1"/>
  <c r="BB190" i="42"/>
  <c r="AO190" i="42"/>
  <c r="AN190" i="42"/>
  <c r="AM190" i="42"/>
  <c r="AL190" i="42"/>
  <c r="AK190" i="42"/>
  <c r="AI190" i="42"/>
  <c r="AH190" i="42"/>
  <c r="AG190" i="42"/>
  <c r="AF190" i="42"/>
  <c r="AA190" i="42"/>
  <c r="Z190" i="42"/>
  <c r="Y190" i="42"/>
  <c r="W190" i="42"/>
  <c r="V190" i="42"/>
  <c r="U190" i="42"/>
  <c r="BC189" i="42"/>
  <c r="BB189" i="42"/>
  <c r="BA189" i="42"/>
  <c r="AY189" i="42"/>
  <c r="AU189" i="42"/>
  <c r="AQ189" i="42"/>
  <c r="AP189" i="42"/>
  <c r="AR189" i="42" s="1"/>
  <c r="AZ189" i="42" s="1"/>
  <c r="AI189" i="42"/>
  <c r="AB189" i="42"/>
  <c r="AV189" i="42" s="1"/>
  <c r="T189" i="42"/>
  <c r="X189" i="42" s="1"/>
  <c r="BC188" i="42"/>
  <c r="BB188" i="42"/>
  <c r="BA188" i="42"/>
  <c r="AZ188" i="42"/>
  <c r="AY188" i="42"/>
  <c r="AU188" i="42"/>
  <c r="AR188" i="42"/>
  <c r="AQ188" i="42"/>
  <c r="AP188" i="42"/>
  <c r="AI188" i="42"/>
  <c r="AB188" i="42"/>
  <c r="AV188" i="42" s="1"/>
  <c r="X188" i="42"/>
  <c r="T188" i="42"/>
  <c r="BB187" i="42"/>
  <c r="BA187" i="42"/>
  <c r="AY187" i="42"/>
  <c r="AU187" i="42"/>
  <c r="AQ187" i="42"/>
  <c r="BC187" i="42" s="1"/>
  <c r="AP187" i="42"/>
  <c r="AR187" i="42" s="1"/>
  <c r="AZ187" i="42" s="1"/>
  <c r="AI187" i="42"/>
  <c r="AB187" i="42"/>
  <c r="AV187" i="42" s="1"/>
  <c r="T187" i="42"/>
  <c r="X187" i="42" s="1"/>
  <c r="BB186" i="42"/>
  <c r="BA186" i="42"/>
  <c r="AV186" i="42"/>
  <c r="AU186" i="42"/>
  <c r="AQ186" i="42"/>
  <c r="AP186" i="42"/>
  <c r="AI186" i="42"/>
  <c r="AY186" i="42" s="1"/>
  <c r="AE186" i="42"/>
  <c r="AX186" i="42" s="1"/>
  <c r="AC186" i="42"/>
  <c r="AB186" i="42"/>
  <c r="X186" i="42"/>
  <c r="T186" i="42"/>
  <c r="BC185" i="42"/>
  <c r="BB185" i="42"/>
  <c r="BA185" i="42"/>
  <c r="AY185" i="42"/>
  <c r="AU185" i="42"/>
  <c r="AQ185" i="42"/>
  <c r="AP185" i="42"/>
  <c r="AI185" i="42"/>
  <c r="AB185" i="42"/>
  <c r="AB190" i="42" s="1"/>
  <c r="T185" i="42"/>
  <c r="AO184" i="42"/>
  <c r="AN184" i="42"/>
  <c r="AM184" i="42"/>
  <c r="AL184" i="42"/>
  <c r="AK184" i="42"/>
  <c r="AH184" i="42"/>
  <c r="AG184" i="42"/>
  <c r="AF184" i="42"/>
  <c r="AA184" i="42"/>
  <c r="Z184" i="42"/>
  <c r="Y184" i="42"/>
  <c r="W184" i="42"/>
  <c r="V184" i="42"/>
  <c r="U184" i="42"/>
  <c r="BB183" i="42"/>
  <c r="BA183" i="42"/>
  <c r="AV183" i="42"/>
  <c r="AU183" i="42"/>
  <c r="AQ183" i="42"/>
  <c r="AP183" i="42"/>
  <c r="AI183" i="42"/>
  <c r="AY183" i="42" s="1"/>
  <c r="AE183" i="42"/>
  <c r="AX183" i="42" s="1"/>
  <c r="AB183" i="42"/>
  <c r="X183" i="42"/>
  <c r="T183" i="42"/>
  <c r="BB182" i="42"/>
  <c r="BA182" i="42"/>
  <c r="AY182" i="42"/>
  <c r="AU182" i="42"/>
  <c r="AQ182" i="42"/>
  <c r="BC182" i="42" s="1"/>
  <c r="AP182" i="42"/>
  <c r="AR182" i="42" s="1"/>
  <c r="AZ182" i="42" s="1"/>
  <c r="AI182" i="42"/>
  <c r="AB182" i="42"/>
  <c r="AV182" i="42" s="1"/>
  <c r="T182" i="42"/>
  <c r="X182" i="42" s="1"/>
  <c r="BB181" i="42"/>
  <c r="BA181" i="42"/>
  <c r="AY181" i="42"/>
  <c r="AV181" i="42"/>
  <c r="AU181" i="42"/>
  <c r="AQ181" i="42"/>
  <c r="AP181" i="42"/>
  <c r="AI181" i="42"/>
  <c r="AE181" i="42"/>
  <c r="AX181" i="42" s="1"/>
  <c r="AC181" i="42"/>
  <c r="AB181" i="42"/>
  <c r="X181" i="42"/>
  <c r="T181" i="42"/>
  <c r="BC180" i="42"/>
  <c r="BB180" i="42"/>
  <c r="AY180" i="42"/>
  <c r="AU180" i="42"/>
  <c r="AQ180" i="42"/>
  <c r="AQ184" i="42" s="1"/>
  <c r="AP180" i="42"/>
  <c r="AI180" i="42"/>
  <c r="AB180" i="42"/>
  <c r="AV180" i="42" s="1"/>
  <c r="X180" i="42"/>
  <c r="T180" i="42"/>
  <c r="T184" i="42" s="1"/>
  <c r="BB179" i="42"/>
  <c r="BA179" i="42"/>
  <c r="AY179" i="42"/>
  <c r="AU179" i="42"/>
  <c r="AQ179" i="42"/>
  <c r="BC179" i="42" s="1"/>
  <c r="AP179" i="42"/>
  <c r="AI179" i="42"/>
  <c r="AB179" i="42"/>
  <c r="X179" i="42"/>
  <c r="T179" i="42"/>
  <c r="AO178" i="42"/>
  <c r="AN178" i="42"/>
  <c r="AM178" i="42"/>
  <c r="AL178" i="42"/>
  <c r="AK178" i="42"/>
  <c r="AH178" i="42"/>
  <c r="AG178" i="42"/>
  <c r="AF178" i="42"/>
  <c r="AA178" i="42"/>
  <c r="Z178" i="42"/>
  <c r="Y178" i="42"/>
  <c r="W178" i="42"/>
  <c r="V178" i="42"/>
  <c r="U178" i="42"/>
  <c r="BB177" i="42"/>
  <c r="AY177" i="42"/>
  <c r="AU177" i="42"/>
  <c r="AQ177" i="42"/>
  <c r="BC177" i="42" s="1"/>
  <c r="AP177" i="42"/>
  <c r="AR177" i="42" s="1"/>
  <c r="AZ177" i="42" s="1"/>
  <c r="AI177" i="42"/>
  <c r="AC177" i="42"/>
  <c r="AB177" i="42"/>
  <c r="AV177" i="42" s="1"/>
  <c r="T177" i="42"/>
  <c r="X177" i="42" s="1"/>
  <c r="BC176" i="42"/>
  <c r="BB176" i="42"/>
  <c r="BA176" i="42"/>
  <c r="AU176" i="42"/>
  <c r="AR176" i="42"/>
  <c r="AZ176" i="42" s="1"/>
  <c r="AQ176" i="42"/>
  <c r="AP176" i="42"/>
  <c r="AI176" i="42"/>
  <c r="AY176" i="42" s="1"/>
  <c r="AB176" i="42"/>
  <c r="AV176" i="42" s="1"/>
  <c r="X176" i="42"/>
  <c r="T176" i="42"/>
  <c r="BB175" i="42"/>
  <c r="AY175" i="42"/>
  <c r="AU175" i="42"/>
  <c r="AQ175" i="42"/>
  <c r="AP175" i="42"/>
  <c r="AR175" i="42" s="1"/>
  <c r="AZ175" i="42" s="1"/>
  <c r="AI175" i="42"/>
  <c r="AB175" i="42"/>
  <c r="AV175" i="42" s="1"/>
  <c r="T175" i="42"/>
  <c r="X175" i="42" s="1"/>
  <c r="BB174" i="42"/>
  <c r="BA174" i="42"/>
  <c r="AV174" i="42"/>
  <c r="AU174" i="42"/>
  <c r="AQ174" i="42"/>
  <c r="AP174" i="42"/>
  <c r="AI174" i="42"/>
  <c r="AY174" i="42" s="1"/>
  <c r="AE174" i="42"/>
  <c r="AX174" i="42" s="1"/>
  <c r="AC174" i="42"/>
  <c r="AB174" i="42"/>
  <c r="X174" i="42"/>
  <c r="T174" i="42"/>
  <c r="BC173" i="42"/>
  <c r="BB173" i="42"/>
  <c r="AY173" i="42"/>
  <c r="AU173" i="42"/>
  <c r="AQ173" i="42"/>
  <c r="AP173" i="42"/>
  <c r="AR173" i="42" s="1"/>
  <c r="AZ173" i="42" s="1"/>
  <c r="AI173" i="42"/>
  <c r="AC173" i="42"/>
  <c r="AB173" i="42"/>
  <c r="AV173" i="42" s="1"/>
  <c r="T173" i="42"/>
  <c r="X173" i="42" s="1"/>
  <c r="BC172" i="42"/>
  <c r="BB172" i="42"/>
  <c r="BA172" i="42"/>
  <c r="AU172" i="42"/>
  <c r="AR172" i="42"/>
  <c r="AQ172" i="42"/>
  <c r="AP172" i="42"/>
  <c r="AI172" i="42"/>
  <c r="AB172" i="42"/>
  <c r="X172" i="42"/>
  <c r="T172" i="42"/>
  <c r="AO171" i="42"/>
  <c r="AN171" i="42"/>
  <c r="AM171" i="42"/>
  <c r="AL171" i="42"/>
  <c r="AK171" i="42"/>
  <c r="AH171" i="42"/>
  <c r="AH198" i="42" s="1"/>
  <c r="AG171" i="42"/>
  <c r="AF171" i="42"/>
  <c r="AA171" i="42"/>
  <c r="Z171" i="42"/>
  <c r="Y171" i="42"/>
  <c r="W171" i="42"/>
  <c r="V171" i="42"/>
  <c r="U171" i="42"/>
  <c r="BC170" i="42"/>
  <c r="BB170" i="42"/>
  <c r="AY170" i="42"/>
  <c r="AU170" i="42"/>
  <c r="AQ170" i="42"/>
  <c r="AP170" i="42"/>
  <c r="AI170" i="42"/>
  <c r="AB170" i="42"/>
  <c r="AV170" i="42" s="1"/>
  <c r="X170" i="42"/>
  <c r="T170" i="42"/>
  <c r="BB169" i="42"/>
  <c r="BA169" i="42"/>
  <c r="AV169" i="42"/>
  <c r="AU169" i="42"/>
  <c r="AQ169" i="42"/>
  <c r="AP169" i="42"/>
  <c r="AI169" i="42"/>
  <c r="AB169" i="42"/>
  <c r="X169" i="42"/>
  <c r="T169" i="42"/>
  <c r="BB168" i="42"/>
  <c r="AY168" i="42"/>
  <c r="AU168" i="42"/>
  <c r="AQ168" i="42"/>
  <c r="BC168" i="42" s="1"/>
  <c r="AP168" i="42"/>
  <c r="AI168" i="42"/>
  <c r="AD168" i="42"/>
  <c r="AW168" i="42" s="1"/>
  <c r="AC168" i="42"/>
  <c r="AB168" i="42"/>
  <c r="AV168" i="42" s="1"/>
  <c r="T168" i="42"/>
  <c r="X168" i="42" s="1"/>
  <c r="AE168" i="42" s="1"/>
  <c r="AX168" i="42" s="1"/>
  <c r="BC167" i="42"/>
  <c r="BB167" i="42"/>
  <c r="BA167" i="42"/>
  <c r="AY167" i="42"/>
  <c r="AU167" i="42"/>
  <c r="AU171" i="42" s="1"/>
  <c r="AQ167" i="42"/>
  <c r="AR167" i="42" s="1"/>
  <c r="AZ167" i="42" s="1"/>
  <c r="AP167" i="42"/>
  <c r="AI167" i="42"/>
  <c r="AE167" i="42"/>
  <c r="AX167" i="42" s="1"/>
  <c r="AB167" i="42"/>
  <c r="X167" i="42"/>
  <c r="T167" i="42"/>
  <c r="BC166" i="42"/>
  <c r="BB166" i="42"/>
  <c r="BB171" i="42" s="1"/>
  <c r="AY166" i="42"/>
  <c r="AU166" i="42"/>
  <c r="AQ166" i="42"/>
  <c r="AQ171" i="42" s="1"/>
  <c r="AP166" i="42"/>
  <c r="AI166" i="42"/>
  <c r="AB166" i="42"/>
  <c r="X166" i="42"/>
  <c r="T166" i="42"/>
  <c r="AO165" i="42"/>
  <c r="AN165" i="42"/>
  <c r="AM165" i="42"/>
  <c r="AL165" i="42"/>
  <c r="AK165" i="42"/>
  <c r="AH165" i="42"/>
  <c r="AG165" i="42"/>
  <c r="AF165" i="42"/>
  <c r="AA165" i="42"/>
  <c r="Z165" i="42"/>
  <c r="Y165" i="42"/>
  <c r="X165" i="42"/>
  <c r="W165" i="42"/>
  <c r="V165" i="42"/>
  <c r="U165" i="42"/>
  <c r="T165" i="42"/>
  <c r="BB164" i="42"/>
  <c r="BA164" i="42"/>
  <c r="AV164" i="42"/>
  <c r="AU164" i="42"/>
  <c r="AU165" i="42" s="1"/>
  <c r="AQ164" i="42"/>
  <c r="AP164" i="42"/>
  <c r="AI164" i="42"/>
  <c r="AY164" i="42" s="1"/>
  <c r="AE164" i="42"/>
  <c r="AX164" i="42" s="1"/>
  <c r="AC164" i="42"/>
  <c r="AB164" i="42"/>
  <c r="X164" i="42"/>
  <c r="T164" i="42"/>
  <c r="BC163" i="42"/>
  <c r="BB163" i="42"/>
  <c r="AY163" i="42"/>
  <c r="AU163" i="42"/>
  <c r="AQ163" i="42"/>
  <c r="AP163" i="42"/>
  <c r="AR163" i="42" s="1"/>
  <c r="AZ163" i="42" s="1"/>
  <c r="AI163" i="42"/>
  <c r="AC163" i="42"/>
  <c r="AB163" i="42"/>
  <c r="AV163" i="42" s="1"/>
  <c r="T163" i="42"/>
  <c r="X163" i="42" s="1"/>
  <c r="BC162" i="42"/>
  <c r="BB162" i="42"/>
  <c r="BB165" i="42" s="1"/>
  <c r="BA162" i="42"/>
  <c r="AU162" i="42"/>
  <c r="AR162" i="42"/>
  <c r="AQ162" i="42"/>
  <c r="AP162" i="42"/>
  <c r="AP165" i="42" s="1"/>
  <c r="AI162" i="42"/>
  <c r="AB162" i="42"/>
  <c r="AV162" i="42" s="1"/>
  <c r="AV165" i="42" s="1"/>
  <c r="X162" i="42"/>
  <c r="T162" i="42"/>
  <c r="BB161" i="42"/>
  <c r="AO161" i="42"/>
  <c r="AN161" i="42"/>
  <c r="AM161" i="42"/>
  <c r="AL161" i="42"/>
  <c r="AK161" i="42"/>
  <c r="AH161" i="42"/>
  <c r="AG161" i="42"/>
  <c r="AF161" i="42"/>
  <c r="AA161" i="42"/>
  <c r="Z161" i="42"/>
  <c r="Y161" i="42"/>
  <c r="W161" i="42"/>
  <c r="V161" i="42"/>
  <c r="U161" i="42"/>
  <c r="BC160" i="42"/>
  <c r="BB160" i="42"/>
  <c r="BA160" i="42"/>
  <c r="AU160" i="42"/>
  <c r="AQ160" i="42"/>
  <c r="AR160" i="42" s="1"/>
  <c r="AZ160" i="42" s="1"/>
  <c r="AP160" i="42"/>
  <c r="AI160" i="42"/>
  <c r="AY160" i="42" s="1"/>
  <c r="AE160" i="42"/>
  <c r="AX160" i="42" s="1"/>
  <c r="AB160" i="42"/>
  <c r="AV160" i="42" s="1"/>
  <c r="X160" i="42"/>
  <c r="T160" i="42"/>
  <c r="BB159" i="42"/>
  <c r="BA159" i="42"/>
  <c r="AY159" i="42"/>
  <c r="AU159" i="42"/>
  <c r="AQ159" i="42"/>
  <c r="BC159" i="42" s="1"/>
  <c r="AP159" i="42"/>
  <c r="AR159" i="42" s="1"/>
  <c r="AZ159" i="42" s="1"/>
  <c r="AI159" i="42"/>
  <c r="AD159" i="42"/>
  <c r="AW159" i="42" s="1"/>
  <c r="AC159" i="42"/>
  <c r="AB159" i="42"/>
  <c r="AV159" i="42" s="1"/>
  <c r="T159" i="42"/>
  <c r="X159" i="42" s="1"/>
  <c r="BB158" i="42"/>
  <c r="BA158" i="42"/>
  <c r="AY158" i="42"/>
  <c r="AU158" i="42"/>
  <c r="AQ158" i="42"/>
  <c r="AR158" i="42" s="1"/>
  <c r="AZ158" i="42" s="1"/>
  <c r="AP158" i="42"/>
  <c r="AI158" i="42"/>
  <c r="AB158" i="42"/>
  <c r="AB161" i="42" s="1"/>
  <c r="X158" i="42"/>
  <c r="T158" i="42"/>
  <c r="BB157" i="42"/>
  <c r="BA157" i="42"/>
  <c r="BA161" i="42" s="1"/>
  <c r="AY157" i="42"/>
  <c r="AU157" i="42"/>
  <c r="AT157" i="42"/>
  <c r="AQ157" i="42"/>
  <c r="BC157" i="42" s="1"/>
  <c r="AP157" i="42"/>
  <c r="AR157" i="42" s="1"/>
  <c r="AZ157" i="42" s="1"/>
  <c r="AI157" i="42"/>
  <c r="AD157" i="42"/>
  <c r="AC157" i="42"/>
  <c r="AB157" i="42"/>
  <c r="AV157" i="42" s="1"/>
  <c r="T157" i="42"/>
  <c r="X157" i="42" s="1"/>
  <c r="AE157" i="42" s="1"/>
  <c r="AX157" i="42" s="1"/>
  <c r="BC156" i="42"/>
  <c r="BB156" i="42"/>
  <c r="BA156" i="42"/>
  <c r="AV156" i="42"/>
  <c r="AU156" i="42"/>
  <c r="AQ156" i="42"/>
  <c r="AR156" i="42" s="1"/>
  <c r="AZ156" i="42" s="1"/>
  <c r="AP156" i="42"/>
  <c r="AP161" i="42" s="1"/>
  <c r="AI156" i="42"/>
  <c r="AB156" i="42"/>
  <c r="X156" i="42"/>
  <c r="T156" i="42"/>
  <c r="AP155" i="42"/>
  <c r="AO155" i="42"/>
  <c r="AN155" i="42"/>
  <c r="AM155" i="42"/>
  <c r="AL155" i="42"/>
  <c r="AK155" i="42"/>
  <c r="AH155" i="42"/>
  <c r="AG155" i="42"/>
  <c r="AF155" i="42"/>
  <c r="AA155" i="42"/>
  <c r="Z155" i="42"/>
  <c r="Y155" i="42"/>
  <c r="W155" i="42"/>
  <c r="V155" i="42"/>
  <c r="U155" i="42"/>
  <c r="BB154" i="42"/>
  <c r="BB155" i="42" s="1"/>
  <c r="AY154" i="42"/>
  <c r="AU154" i="42"/>
  <c r="AQ154" i="42"/>
  <c r="BC154" i="42" s="1"/>
  <c r="AP154" i="42"/>
  <c r="AR154" i="42" s="1"/>
  <c r="AZ154" i="42" s="1"/>
  <c r="AI154" i="42"/>
  <c r="AD154" i="42"/>
  <c r="AW154" i="42" s="1"/>
  <c r="AB154" i="42"/>
  <c r="AV154" i="42" s="1"/>
  <c r="T154" i="42"/>
  <c r="X154" i="42" s="1"/>
  <c r="BC153" i="42"/>
  <c r="BB153" i="42"/>
  <c r="BA153" i="42"/>
  <c r="AU153" i="42"/>
  <c r="AU155" i="42" s="1"/>
  <c r="AR153" i="42"/>
  <c r="AQ153" i="42"/>
  <c r="AQ155" i="42" s="1"/>
  <c r="AP153" i="42"/>
  <c r="AI153" i="42"/>
  <c r="AE153" i="42"/>
  <c r="AB153" i="42"/>
  <c r="X153" i="42"/>
  <c r="T153" i="42"/>
  <c r="T155" i="42" s="1"/>
  <c r="BB152" i="42"/>
  <c r="AO152" i="42"/>
  <c r="AN152" i="42"/>
  <c r="AM152" i="42"/>
  <c r="AL152" i="42"/>
  <c r="AK152" i="42"/>
  <c r="AH152" i="42"/>
  <c r="AG152" i="42"/>
  <c r="AF152" i="42"/>
  <c r="AA152" i="42"/>
  <c r="Z152" i="42"/>
  <c r="Y152" i="42"/>
  <c r="W152" i="42"/>
  <c r="V152" i="42"/>
  <c r="U152" i="42"/>
  <c r="BB151" i="42"/>
  <c r="AY151" i="42"/>
  <c r="AW151" i="42"/>
  <c r="AU151" i="42"/>
  <c r="AT151" i="42"/>
  <c r="AQ151" i="42"/>
  <c r="BC151" i="42" s="1"/>
  <c r="AP151" i="42"/>
  <c r="AI151" i="42"/>
  <c r="AD151" i="42"/>
  <c r="AC151" i="42"/>
  <c r="AJ151" i="42" s="1"/>
  <c r="AS151" i="42" s="1"/>
  <c r="AB151" i="42"/>
  <c r="AV151" i="42" s="1"/>
  <c r="T151" i="42"/>
  <c r="X151" i="42" s="1"/>
  <c r="AE151" i="42" s="1"/>
  <c r="AX151" i="42" s="1"/>
  <c r="BC150" i="42"/>
  <c r="BB150" i="42"/>
  <c r="BA150" i="42"/>
  <c r="AU150" i="42"/>
  <c r="AQ150" i="42"/>
  <c r="AR150" i="42" s="1"/>
  <c r="AZ150" i="42" s="1"/>
  <c r="AP150" i="42"/>
  <c r="AI150" i="42"/>
  <c r="AY150" i="42" s="1"/>
  <c r="AB150" i="42"/>
  <c r="AV150" i="42" s="1"/>
  <c r="X150" i="42"/>
  <c r="T150" i="42"/>
  <c r="BB149" i="42"/>
  <c r="AY149" i="42"/>
  <c r="AU149" i="42"/>
  <c r="AQ149" i="42"/>
  <c r="BC149" i="42" s="1"/>
  <c r="AP149" i="42"/>
  <c r="BA149" i="42" s="1"/>
  <c r="AI149" i="42"/>
  <c r="AB149" i="42"/>
  <c r="AV149" i="42" s="1"/>
  <c r="T149" i="42"/>
  <c r="X149" i="42" s="1"/>
  <c r="BB148" i="42"/>
  <c r="BA148" i="42"/>
  <c r="AZ148" i="42"/>
  <c r="AV148" i="42"/>
  <c r="AU148" i="42"/>
  <c r="AR148" i="42"/>
  <c r="AQ148" i="42"/>
  <c r="AP148" i="42"/>
  <c r="AI148" i="42"/>
  <c r="AB148" i="42"/>
  <c r="X148" i="42"/>
  <c r="T148" i="42"/>
  <c r="AO147" i="42"/>
  <c r="AN147" i="42"/>
  <c r="AM147" i="42"/>
  <c r="AL147" i="42"/>
  <c r="AK147" i="42"/>
  <c r="AH147" i="42"/>
  <c r="AG147" i="42"/>
  <c r="AF147" i="42"/>
  <c r="AA147" i="42"/>
  <c r="Z147" i="42"/>
  <c r="Y147" i="42"/>
  <c r="W147" i="42"/>
  <c r="V147" i="42"/>
  <c r="U147" i="42"/>
  <c r="BB146" i="42"/>
  <c r="BB147" i="42" s="1"/>
  <c r="AY146" i="42"/>
  <c r="AU146" i="42"/>
  <c r="AQ146" i="42"/>
  <c r="BC146" i="42" s="1"/>
  <c r="AP146" i="42"/>
  <c r="BA146" i="42" s="1"/>
  <c r="BA147" i="42" s="1"/>
  <c r="AI146" i="42"/>
  <c r="AB146" i="42"/>
  <c r="AV146" i="42" s="1"/>
  <c r="T146" i="42"/>
  <c r="X146" i="42" s="1"/>
  <c r="BB145" i="42"/>
  <c r="BA145" i="42"/>
  <c r="AZ145" i="42"/>
  <c r="AV145" i="42"/>
  <c r="AV147" i="42" s="1"/>
  <c r="AU145" i="42"/>
  <c r="AU147" i="42" s="1"/>
  <c r="AR145" i="42"/>
  <c r="AQ145" i="42"/>
  <c r="AQ147" i="42" s="1"/>
  <c r="AP145" i="42"/>
  <c r="AI145" i="42"/>
  <c r="AB145" i="42"/>
  <c r="AB147" i="42" s="1"/>
  <c r="X145" i="42"/>
  <c r="T145" i="42"/>
  <c r="T147" i="42" s="1"/>
  <c r="AP144" i="42"/>
  <c r="AO144" i="42"/>
  <c r="AN144" i="42"/>
  <c r="AM144" i="42"/>
  <c r="AL144" i="42"/>
  <c r="AK144" i="42"/>
  <c r="AH144" i="42"/>
  <c r="AG144" i="42"/>
  <c r="AF144" i="42"/>
  <c r="AA144" i="42"/>
  <c r="Z144" i="42"/>
  <c r="Y144" i="42"/>
  <c r="W144" i="42"/>
  <c r="V144" i="42"/>
  <c r="U144" i="42"/>
  <c r="BB143" i="42"/>
  <c r="BA143" i="42"/>
  <c r="AY143" i="42"/>
  <c r="AU143" i="42"/>
  <c r="AT143" i="42"/>
  <c r="AQ143" i="42"/>
  <c r="BC143" i="42" s="1"/>
  <c r="AP143" i="42"/>
  <c r="AI143" i="42"/>
  <c r="AE143" i="42"/>
  <c r="AX143" i="42" s="1"/>
  <c r="AB143" i="42"/>
  <c r="AV143" i="42" s="1"/>
  <c r="X143" i="42"/>
  <c r="T143" i="42"/>
  <c r="BB142" i="42"/>
  <c r="BA142" i="42"/>
  <c r="AY142" i="42"/>
  <c r="AU142" i="42"/>
  <c r="AQ142" i="42"/>
  <c r="AR142" i="42" s="1"/>
  <c r="AZ142" i="42" s="1"/>
  <c r="AP142" i="42"/>
  <c r="AI142" i="42"/>
  <c r="AE142" i="42"/>
  <c r="AX142" i="42" s="1"/>
  <c r="AB142" i="42"/>
  <c r="AC142" i="42" s="1"/>
  <c r="X142" i="42"/>
  <c r="T142" i="42"/>
  <c r="BB141" i="42"/>
  <c r="AY141" i="42"/>
  <c r="AW141" i="42"/>
  <c r="AU141" i="42"/>
  <c r="AQ141" i="42"/>
  <c r="BC141" i="42" s="1"/>
  <c r="AP141" i="42"/>
  <c r="AI141" i="42"/>
  <c r="AE141" i="42"/>
  <c r="AX141" i="42" s="1"/>
  <c r="AC141" i="42"/>
  <c r="AJ141" i="42" s="1"/>
  <c r="AS141" i="42" s="1"/>
  <c r="AB141" i="42"/>
  <c r="AV141" i="42" s="1"/>
  <c r="X141" i="42"/>
  <c r="AD141" i="42" s="1"/>
  <c r="T141" i="42"/>
  <c r="BC140" i="42"/>
  <c r="BB140" i="42"/>
  <c r="BA140" i="42"/>
  <c r="AU140" i="42"/>
  <c r="AR140" i="42"/>
  <c r="AZ140" i="42" s="1"/>
  <c r="AQ140" i="42"/>
  <c r="AP140" i="42"/>
  <c r="AI140" i="42"/>
  <c r="AI144" i="42" s="1"/>
  <c r="AB140" i="42"/>
  <c r="AV140" i="42" s="1"/>
  <c r="X140" i="42"/>
  <c r="T140" i="42"/>
  <c r="BB139" i="42"/>
  <c r="AY139" i="42"/>
  <c r="AU139" i="42"/>
  <c r="AQ139" i="42"/>
  <c r="BC139" i="42" s="1"/>
  <c r="AP139" i="42"/>
  <c r="AI139" i="42"/>
  <c r="AB139" i="42"/>
  <c r="AV139" i="42" s="1"/>
  <c r="X139" i="42"/>
  <c r="T139" i="42"/>
  <c r="BB138" i="42"/>
  <c r="BA138" i="42"/>
  <c r="AY138" i="42"/>
  <c r="AU138" i="42"/>
  <c r="AQ138" i="42"/>
  <c r="AP138" i="42"/>
  <c r="AI138" i="42"/>
  <c r="AE138" i="42"/>
  <c r="AX138" i="42" s="1"/>
  <c r="AB138" i="42"/>
  <c r="X138" i="42"/>
  <c r="T138" i="42"/>
  <c r="BB137" i="42"/>
  <c r="AQ137" i="42"/>
  <c r="AO137" i="42"/>
  <c r="AN137" i="42"/>
  <c r="AM137" i="42"/>
  <c r="AL137" i="42"/>
  <c r="AK137" i="42"/>
  <c r="AH137" i="42"/>
  <c r="AG137" i="42"/>
  <c r="AF137" i="42"/>
  <c r="AA137" i="42"/>
  <c r="Z137" i="42"/>
  <c r="Y137" i="42"/>
  <c r="W137" i="42"/>
  <c r="V137" i="42"/>
  <c r="U137" i="42"/>
  <c r="BC136" i="42"/>
  <c r="BB136" i="42"/>
  <c r="AY136" i="42"/>
  <c r="AX136" i="42"/>
  <c r="AU136" i="42"/>
  <c r="AQ136" i="42"/>
  <c r="AP136" i="42"/>
  <c r="AI136" i="42"/>
  <c r="AD136" i="42"/>
  <c r="AW136" i="42" s="1"/>
  <c r="AC136" i="42"/>
  <c r="AJ136" i="42" s="1"/>
  <c r="AS136" i="42" s="1"/>
  <c r="AB136" i="42"/>
  <c r="AV136" i="42" s="1"/>
  <c r="T136" i="42"/>
  <c r="X136" i="42" s="1"/>
  <c r="AE136" i="42" s="1"/>
  <c r="BC135" i="42"/>
  <c r="BC137" i="42" s="1"/>
  <c r="BB135" i="42"/>
  <c r="BA135" i="42"/>
  <c r="AU135" i="42"/>
  <c r="AR135" i="42"/>
  <c r="AQ135" i="42"/>
  <c r="AP135" i="42"/>
  <c r="AI135" i="42"/>
  <c r="AY135" i="42" s="1"/>
  <c r="AY137" i="42" s="1"/>
  <c r="AC135" i="42"/>
  <c r="AB135" i="42"/>
  <c r="X135" i="42"/>
  <c r="T135" i="42"/>
  <c r="AU134" i="42"/>
  <c r="AQ134" i="42"/>
  <c r="AP134" i="42"/>
  <c r="AO134" i="42"/>
  <c r="AN134" i="42"/>
  <c r="AM134" i="42"/>
  <c r="AL134" i="42"/>
  <c r="AK134" i="42"/>
  <c r="AH134" i="42"/>
  <c r="AG134" i="42"/>
  <c r="AF134" i="42"/>
  <c r="AA134" i="42"/>
  <c r="Z134" i="42"/>
  <c r="Y134" i="42"/>
  <c r="W134" i="42"/>
  <c r="V134" i="42"/>
  <c r="U134" i="42"/>
  <c r="BB133" i="42"/>
  <c r="BB134" i="42" s="1"/>
  <c r="AY133" i="42"/>
  <c r="AW133" i="42"/>
  <c r="AU133" i="42"/>
  <c r="AQ133" i="42"/>
  <c r="BC133" i="42" s="1"/>
  <c r="BC134" i="42" s="1"/>
  <c r="AP133" i="42"/>
  <c r="AI133" i="42"/>
  <c r="AE133" i="42"/>
  <c r="AX133" i="42" s="1"/>
  <c r="AC133" i="42"/>
  <c r="AJ133" i="42" s="1"/>
  <c r="AS133" i="42" s="1"/>
  <c r="AB133" i="42"/>
  <c r="AV133" i="42" s="1"/>
  <c r="X133" i="42"/>
  <c r="AD133" i="42" s="1"/>
  <c r="T133" i="42"/>
  <c r="BC132" i="42"/>
  <c r="BB132" i="42"/>
  <c r="BA132" i="42"/>
  <c r="AU132" i="42"/>
  <c r="AR132" i="42"/>
  <c r="AQ132" i="42"/>
  <c r="AP132" i="42"/>
  <c r="AI132" i="42"/>
  <c r="AI134" i="42" s="1"/>
  <c r="AB132" i="42"/>
  <c r="AB134" i="42" s="1"/>
  <c r="X132" i="42"/>
  <c r="T132" i="42"/>
  <c r="T134" i="42" s="1"/>
  <c r="AQ131" i="42"/>
  <c r="AP131" i="42"/>
  <c r="AO131" i="42"/>
  <c r="AN131" i="42"/>
  <c r="AM131" i="42"/>
  <c r="AL131" i="42"/>
  <c r="AK131" i="42"/>
  <c r="AH131" i="42"/>
  <c r="AG131" i="42"/>
  <c r="AF131" i="42"/>
  <c r="AA131" i="42"/>
  <c r="Z131" i="42"/>
  <c r="Y131" i="42"/>
  <c r="W131" i="42"/>
  <c r="V131" i="42"/>
  <c r="U131" i="42"/>
  <c r="BB130" i="42"/>
  <c r="BA130" i="42"/>
  <c r="AY130" i="42"/>
  <c r="AU130" i="42"/>
  <c r="AQ130" i="42"/>
  <c r="BC130" i="42" s="1"/>
  <c r="AP130" i="42"/>
  <c r="AR130" i="42" s="1"/>
  <c r="AZ130" i="42" s="1"/>
  <c r="AI130" i="42"/>
  <c r="AB130" i="42"/>
  <c r="AV130" i="42" s="1"/>
  <c r="T130" i="42"/>
  <c r="X130" i="42" s="1"/>
  <c r="BB129" i="42"/>
  <c r="BA129" i="42"/>
  <c r="AV129" i="42"/>
  <c r="AU129" i="42"/>
  <c r="AQ129" i="42"/>
  <c r="BC129" i="42" s="1"/>
  <c r="AP129" i="42"/>
  <c r="AI129" i="42"/>
  <c r="AY129" i="42" s="1"/>
  <c r="AE129" i="42"/>
  <c r="AX129" i="42" s="1"/>
  <c r="AC129" i="42"/>
  <c r="AB129" i="42"/>
  <c r="X129" i="42"/>
  <c r="T129" i="42"/>
  <c r="BC128" i="42"/>
  <c r="BB128" i="42"/>
  <c r="BA128" i="42"/>
  <c r="AY128" i="42"/>
  <c r="AU128" i="42"/>
  <c r="AQ128" i="42"/>
  <c r="AP128" i="42"/>
  <c r="AR128" i="42" s="1"/>
  <c r="AZ128" i="42" s="1"/>
  <c r="AI128" i="42"/>
  <c r="AB128" i="42"/>
  <c r="AV128" i="42" s="1"/>
  <c r="T128" i="42"/>
  <c r="X128" i="42" s="1"/>
  <c r="BC127" i="42"/>
  <c r="BB127" i="42"/>
  <c r="BA127" i="42"/>
  <c r="AY127" i="42"/>
  <c r="AY131" i="42" s="1"/>
  <c r="AU127" i="42"/>
  <c r="AR127" i="42"/>
  <c r="AZ127" i="42" s="1"/>
  <c r="AQ127" i="42"/>
  <c r="AP127" i="42"/>
  <c r="AI127" i="42"/>
  <c r="AI131" i="42" s="1"/>
  <c r="AB127" i="42"/>
  <c r="AV127" i="42" s="1"/>
  <c r="X127" i="42"/>
  <c r="T127" i="42"/>
  <c r="BB126" i="42"/>
  <c r="BB131" i="42" s="1"/>
  <c r="BA126" i="42"/>
  <c r="BA131" i="42" s="1"/>
  <c r="AY126" i="42"/>
  <c r="AU126" i="42"/>
  <c r="AQ126" i="42"/>
  <c r="BC126" i="42" s="1"/>
  <c r="BC131" i="42" s="1"/>
  <c r="AP126" i="42"/>
  <c r="AR126" i="42" s="1"/>
  <c r="AI126" i="42"/>
  <c r="AB126" i="42"/>
  <c r="AB131" i="42" s="1"/>
  <c r="T126" i="42"/>
  <c r="AO125" i="42"/>
  <c r="AN125" i="42"/>
  <c r="AM125" i="42"/>
  <c r="AL125" i="42"/>
  <c r="AK125" i="42"/>
  <c r="AH125" i="42"/>
  <c r="AG125" i="42"/>
  <c r="AF125" i="42"/>
  <c r="AA125" i="42"/>
  <c r="Z125" i="42"/>
  <c r="Y125" i="42"/>
  <c r="W125" i="42"/>
  <c r="V125" i="42"/>
  <c r="U125" i="42"/>
  <c r="T125" i="42"/>
  <c r="BB124" i="42"/>
  <c r="BA124" i="42"/>
  <c r="AY124" i="42"/>
  <c r="AV124" i="42"/>
  <c r="AU124" i="42"/>
  <c r="AU125" i="42" s="1"/>
  <c r="AQ124" i="42"/>
  <c r="AR124" i="42" s="1"/>
  <c r="AZ124" i="42" s="1"/>
  <c r="AP124" i="42"/>
  <c r="AI124" i="42"/>
  <c r="AE124" i="42"/>
  <c r="AX124" i="42" s="1"/>
  <c r="AC124" i="42"/>
  <c r="AB124" i="42"/>
  <c r="X124" i="42"/>
  <c r="T124" i="42"/>
  <c r="BC123" i="42"/>
  <c r="BB123" i="42"/>
  <c r="AY123" i="42"/>
  <c r="AU123" i="42"/>
  <c r="AQ123" i="42"/>
  <c r="AQ125" i="42" s="1"/>
  <c r="AP123" i="42"/>
  <c r="AI123" i="42"/>
  <c r="AB123" i="42"/>
  <c r="AV123" i="42" s="1"/>
  <c r="X123" i="42"/>
  <c r="T123" i="42"/>
  <c r="BB122" i="42"/>
  <c r="BB125" i="42" s="1"/>
  <c r="BA122" i="42"/>
  <c r="AY122" i="42"/>
  <c r="AY125" i="42" s="1"/>
  <c r="AU122" i="42"/>
  <c r="AQ122" i="42"/>
  <c r="BC122" i="42" s="1"/>
  <c r="AP122" i="42"/>
  <c r="AP125" i="42" s="1"/>
  <c r="AI122" i="42"/>
  <c r="AI125" i="42" s="1"/>
  <c r="AB122" i="42"/>
  <c r="X122" i="42"/>
  <c r="T122" i="42"/>
  <c r="AQ121" i="42"/>
  <c r="AO121" i="42"/>
  <c r="AN121" i="42"/>
  <c r="AM121" i="42"/>
  <c r="AL121" i="42"/>
  <c r="AK121" i="42"/>
  <c r="AH121" i="42"/>
  <c r="AG121" i="42"/>
  <c r="AF121" i="42"/>
  <c r="AA121" i="42"/>
  <c r="Z121" i="42"/>
  <c r="Y121" i="42"/>
  <c r="W121" i="42"/>
  <c r="V121" i="42"/>
  <c r="U121" i="42"/>
  <c r="BB120" i="42"/>
  <c r="AY120" i="42"/>
  <c r="AU120" i="42"/>
  <c r="AQ120" i="42"/>
  <c r="BC120" i="42" s="1"/>
  <c r="AP120" i="42"/>
  <c r="AR120" i="42" s="1"/>
  <c r="AZ120" i="42" s="1"/>
  <c r="AI120" i="42"/>
  <c r="AB120" i="42"/>
  <c r="AV120" i="42" s="1"/>
  <c r="X120" i="42"/>
  <c r="T120" i="42"/>
  <c r="BB119" i="42"/>
  <c r="BA119" i="42"/>
  <c r="AV119" i="42"/>
  <c r="AU119" i="42"/>
  <c r="AR119" i="42"/>
  <c r="AZ119" i="42" s="1"/>
  <c r="AQ119" i="42"/>
  <c r="BC119" i="42" s="1"/>
  <c r="AP119" i="42"/>
  <c r="AI119" i="42"/>
  <c r="AY119" i="42" s="1"/>
  <c r="AE119" i="42"/>
  <c r="AX119" i="42" s="1"/>
  <c r="AB119" i="42"/>
  <c r="X119" i="42"/>
  <c r="T119" i="42"/>
  <c r="BC118" i="42"/>
  <c r="BB118" i="42"/>
  <c r="BA118" i="42"/>
  <c r="AY118" i="42"/>
  <c r="AU118" i="42"/>
  <c r="AQ118" i="42"/>
  <c r="AP118" i="42"/>
  <c r="AR118" i="42" s="1"/>
  <c r="AZ118" i="42" s="1"/>
  <c r="AI118" i="42"/>
  <c r="AB118" i="42"/>
  <c r="AV118" i="42" s="1"/>
  <c r="T118" i="42"/>
  <c r="X118" i="42" s="1"/>
  <c r="BC117" i="42"/>
  <c r="BB117" i="42"/>
  <c r="BA117" i="42"/>
  <c r="AZ117" i="42"/>
  <c r="AU117" i="42"/>
  <c r="AR117" i="42"/>
  <c r="AQ117" i="42"/>
  <c r="AP117" i="42"/>
  <c r="AI117" i="42"/>
  <c r="AB117" i="42"/>
  <c r="AV117" i="42" s="1"/>
  <c r="X117" i="42"/>
  <c r="T117" i="42"/>
  <c r="BB116" i="42"/>
  <c r="BA116" i="42"/>
  <c r="AY116" i="42"/>
  <c r="AU116" i="42"/>
  <c r="AQ116" i="42"/>
  <c r="BC116" i="42" s="1"/>
  <c r="BC121" i="42" s="1"/>
  <c r="AP116" i="42"/>
  <c r="AI116" i="42"/>
  <c r="AB116" i="42"/>
  <c r="X116" i="42"/>
  <c r="T116" i="42"/>
  <c r="AY115" i="42"/>
  <c r="AO115" i="42"/>
  <c r="AN115" i="42"/>
  <c r="AM115" i="42"/>
  <c r="AL115" i="42"/>
  <c r="AK115" i="42"/>
  <c r="AH115" i="42"/>
  <c r="AG115" i="42"/>
  <c r="AF115" i="42"/>
  <c r="AB115" i="42"/>
  <c r="AA115" i="42"/>
  <c r="Z115" i="42"/>
  <c r="Y115" i="42"/>
  <c r="W115" i="42"/>
  <c r="V115" i="42"/>
  <c r="U115" i="42"/>
  <c r="T115" i="42"/>
  <c r="BC114" i="42"/>
  <c r="BB114" i="42"/>
  <c r="AY114" i="42"/>
  <c r="AU114" i="42"/>
  <c r="AU115" i="42" s="1"/>
  <c r="AR114" i="42"/>
  <c r="AZ114" i="42" s="1"/>
  <c r="AQ114" i="42"/>
  <c r="AQ115" i="42" s="1"/>
  <c r="AP114" i="42"/>
  <c r="BA114" i="42" s="1"/>
  <c r="AI114" i="42"/>
  <c r="AB114" i="42"/>
  <c r="AV114" i="42" s="1"/>
  <c r="X114" i="42"/>
  <c r="T114" i="42"/>
  <c r="BB113" i="42"/>
  <c r="BB115" i="42" s="1"/>
  <c r="AX113" i="42"/>
  <c r="AV113" i="42"/>
  <c r="AU113" i="42"/>
  <c r="AT113" i="42"/>
  <c r="AQ113" i="42"/>
  <c r="BC113" i="42" s="1"/>
  <c r="BC115" i="42" s="1"/>
  <c r="AP113" i="42"/>
  <c r="AI113" i="42"/>
  <c r="AY113" i="42" s="1"/>
  <c r="AD113" i="42"/>
  <c r="AC113" i="42"/>
  <c r="AB113" i="42"/>
  <c r="T113" i="42"/>
  <c r="X113" i="42" s="1"/>
  <c r="AE113" i="42" s="1"/>
  <c r="BB112" i="42"/>
  <c r="AQ112" i="42"/>
  <c r="AO112" i="42"/>
  <c r="AN112" i="42"/>
  <c r="AM112" i="42"/>
  <c r="AL112" i="42"/>
  <c r="AK112" i="42"/>
  <c r="AH112" i="42"/>
  <c r="AG112" i="42"/>
  <c r="AF112" i="42"/>
  <c r="AA112" i="42"/>
  <c r="Z112" i="42"/>
  <c r="Y112" i="42"/>
  <c r="W112" i="42"/>
  <c r="V112" i="42"/>
  <c r="U112" i="42"/>
  <c r="BB111" i="42"/>
  <c r="AX111" i="42"/>
  <c r="AV111" i="42"/>
  <c r="AU111" i="42"/>
  <c r="AQ111" i="42"/>
  <c r="AR111" i="42" s="1"/>
  <c r="AZ111" i="42" s="1"/>
  <c r="AP111" i="42"/>
  <c r="BA111" i="42" s="1"/>
  <c r="AI111" i="42"/>
  <c r="AY111" i="42" s="1"/>
  <c r="AE111" i="42"/>
  <c r="AD111" i="42"/>
  <c r="AW111" i="42" s="1"/>
  <c r="AB111" i="42"/>
  <c r="T111" i="42"/>
  <c r="X111" i="42" s="1"/>
  <c r="BB110" i="42"/>
  <c r="AX110" i="42"/>
  <c r="AW110" i="42"/>
  <c r="AU110" i="42"/>
  <c r="AT110" i="42"/>
  <c r="AQ110" i="42"/>
  <c r="BC110" i="42" s="1"/>
  <c r="AP110" i="42"/>
  <c r="AI110" i="42"/>
  <c r="AY110" i="42" s="1"/>
  <c r="AD110" i="42"/>
  <c r="AB110" i="42"/>
  <c r="AV110" i="42" s="1"/>
  <c r="T110" i="42"/>
  <c r="X110" i="42" s="1"/>
  <c r="AE110" i="42" s="1"/>
  <c r="BB109" i="42"/>
  <c r="AV109" i="42"/>
  <c r="AU109" i="42"/>
  <c r="AQ109" i="42"/>
  <c r="BC109" i="42" s="1"/>
  <c r="AP109" i="42"/>
  <c r="AI109" i="42"/>
  <c r="AY109" i="42" s="1"/>
  <c r="AD109" i="42"/>
  <c r="AW109" i="42" s="1"/>
  <c r="AB109" i="42"/>
  <c r="T109" i="42"/>
  <c r="X109" i="42" s="1"/>
  <c r="BB108" i="42"/>
  <c r="BA108" i="42"/>
  <c r="AU108" i="42"/>
  <c r="AR108" i="42"/>
  <c r="AZ108" i="42" s="1"/>
  <c r="AQ108" i="42"/>
  <c r="BC108" i="42" s="1"/>
  <c r="AP108" i="42"/>
  <c r="AI108" i="42"/>
  <c r="AY108" i="42" s="1"/>
  <c r="AB108" i="42"/>
  <c r="AV108" i="42" s="1"/>
  <c r="T108" i="42"/>
  <c r="X108" i="42" s="1"/>
  <c r="BB107" i="42"/>
  <c r="AU107" i="42"/>
  <c r="AT107" i="42"/>
  <c r="AQ107" i="42"/>
  <c r="BC107" i="42" s="1"/>
  <c r="AP107" i="42"/>
  <c r="AI107" i="42"/>
  <c r="AY107" i="42" s="1"/>
  <c r="AB107" i="42"/>
  <c r="AV107" i="42" s="1"/>
  <c r="X107" i="42"/>
  <c r="T107" i="42"/>
  <c r="BB106" i="42"/>
  <c r="BA106" i="42"/>
  <c r="AV106" i="42"/>
  <c r="AV112" i="42" s="1"/>
  <c r="AU106" i="42"/>
  <c r="AR106" i="42"/>
  <c r="AZ106" i="42" s="1"/>
  <c r="AQ106" i="42"/>
  <c r="BC106" i="42" s="1"/>
  <c r="AP106" i="42"/>
  <c r="AP112" i="42" s="1"/>
  <c r="AI106" i="42"/>
  <c r="AY106" i="42" s="1"/>
  <c r="AB106" i="42"/>
  <c r="T106" i="42"/>
  <c r="AO105" i="42"/>
  <c r="AN105" i="42"/>
  <c r="AM105" i="42"/>
  <c r="AL105" i="42"/>
  <c r="AK105" i="42"/>
  <c r="AH105" i="42"/>
  <c r="AG105" i="42"/>
  <c r="AF105" i="42"/>
  <c r="AA105" i="42"/>
  <c r="Z105" i="42"/>
  <c r="Y105" i="42"/>
  <c r="W105" i="42"/>
  <c r="V105" i="42"/>
  <c r="U105" i="42"/>
  <c r="BC104" i="42"/>
  <c r="BB104" i="42"/>
  <c r="AY104" i="42"/>
  <c r="AU104" i="42"/>
  <c r="AR104" i="42"/>
  <c r="AZ104" i="42" s="1"/>
  <c r="AQ104" i="42"/>
  <c r="AP104" i="42"/>
  <c r="BA104" i="42" s="1"/>
  <c r="AI104" i="42"/>
  <c r="AB104" i="42"/>
  <c r="AV104" i="42" s="1"/>
  <c r="T104" i="42"/>
  <c r="X104" i="42" s="1"/>
  <c r="BB103" i="42"/>
  <c r="AX103" i="42"/>
  <c r="AV103" i="42"/>
  <c r="AU103" i="42"/>
  <c r="AT103" i="42"/>
  <c r="AQ103" i="42"/>
  <c r="BC103" i="42" s="1"/>
  <c r="AP103" i="42"/>
  <c r="AI103" i="42"/>
  <c r="AY103" i="42" s="1"/>
  <c r="AD103" i="42"/>
  <c r="AW103" i="42" s="1"/>
  <c r="AC103" i="42"/>
  <c r="AJ103" i="42" s="1"/>
  <c r="AS103" i="42" s="1"/>
  <c r="AB103" i="42"/>
  <c r="T103" i="42"/>
  <c r="X103" i="42" s="1"/>
  <c r="AE103" i="42" s="1"/>
  <c r="BB102" i="42"/>
  <c r="AX102" i="42"/>
  <c r="AV102" i="42"/>
  <c r="AU102" i="42"/>
  <c r="AQ102" i="42"/>
  <c r="BC102" i="42" s="1"/>
  <c r="AP102" i="42"/>
  <c r="BA102" i="42" s="1"/>
  <c r="AI102" i="42"/>
  <c r="AY102" i="42" s="1"/>
  <c r="AE102" i="42"/>
  <c r="AD102" i="42"/>
  <c r="AW102" i="42" s="1"/>
  <c r="AB102" i="42"/>
  <c r="T102" i="42"/>
  <c r="X102" i="42" s="1"/>
  <c r="BB101" i="42"/>
  <c r="AX101" i="42"/>
  <c r="AW101" i="42"/>
  <c r="AU101" i="42"/>
  <c r="AT101" i="42"/>
  <c r="AQ101" i="42"/>
  <c r="BC101" i="42" s="1"/>
  <c r="AP101" i="42"/>
  <c r="AI101" i="42"/>
  <c r="AY101" i="42" s="1"/>
  <c r="AD101" i="42"/>
  <c r="AB101" i="42"/>
  <c r="AV101" i="42" s="1"/>
  <c r="T101" i="42"/>
  <c r="X101" i="42" s="1"/>
  <c r="AE101" i="42" s="1"/>
  <c r="BB100" i="42"/>
  <c r="BB105" i="42" s="1"/>
  <c r="AU100" i="42"/>
  <c r="AU105" i="42" s="1"/>
  <c r="AQ100" i="42"/>
  <c r="AP100" i="42"/>
  <c r="AI100" i="42"/>
  <c r="AD100" i="42"/>
  <c r="AB100" i="42"/>
  <c r="AB105" i="42" s="1"/>
  <c r="T100" i="42"/>
  <c r="X100" i="42" s="1"/>
  <c r="AO99" i="42"/>
  <c r="AN99" i="42"/>
  <c r="AM99" i="42"/>
  <c r="AL99" i="42"/>
  <c r="AK99" i="42"/>
  <c r="AH99" i="42"/>
  <c r="AG99" i="42"/>
  <c r="AF99" i="42"/>
  <c r="AA99" i="42"/>
  <c r="Z99" i="42"/>
  <c r="Y99" i="42"/>
  <c r="W99" i="42"/>
  <c r="V99" i="42"/>
  <c r="U99" i="42"/>
  <c r="BB98" i="42"/>
  <c r="AX98" i="42"/>
  <c r="AV98" i="42"/>
  <c r="AU98" i="42"/>
  <c r="AT98" i="42"/>
  <c r="AQ98" i="42"/>
  <c r="BC98" i="42" s="1"/>
  <c r="AP98" i="42"/>
  <c r="AI98" i="42"/>
  <c r="AY98" i="42" s="1"/>
  <c r="AD98" i="42"/>
  <c r="AW98" i="42" s="1"/>
  <c r="AC98" i="42"/>
  <c r="AJ98" i="42" s="1"/>
  <c r="AS98" i="42" s="1"/>
  <c r="AB98" i="42"/>
  <c r="T98" i="42"/>
  <c r="X98" i="42" s="1"/>
  <c r="AE98" i="42" s="1"/>
  <c r="BC97" i="42"/>
  <c r="BB97" i="42"/>
  <c r="AV97" i="42"/>
  <c r="AU97" i="42"/>
  <c r="AQ97" i="42"/>
  <c r="AP97" i="42"/>
  <c r="BA97" i="42" s="1"/>
  <c r="AI97" i="42"/>
  <c r="AY97" i="42" s="1"/>
  <c r="AE97" i="42"/>
  <c r="AX97" i="42" s="1"/>
  <c r="AB97" i="42"/>
  <c r="T97" i="42"/>
  <c r="X97" i="42" s="1"/>
  <c r="BB96" i="42"/>
  <c r="BB99" i="42" s="1"/>
  <c r="AX96" i="42"/>
  <c r="AW96" i="42"/>
  <c r="AU96" i="42"/>
  <c r="AU99" i="42" s="1"/>
  <c r="AT96" i="42"/>
  <c r="AQ96" i="42"/>
  <c r="AP96" i="42"/>
  <c r="AI96" i="42"/>
  <c r="AD96" i="42"/>
  <c r="AB96" i="42"/>
  <c r="AV96" i="42" s="1"/>
  <c r="AV99" i="42" s="1"/>
  <c r="T96" i="42"/>
  <c r="X96" i="42" s="1"/>
  <c r="AE96" i="42" s="1"/>
  <c r="AQ95" i="42"/>
  <c r="AP95" i="42"/>
  <c r="AO95" i="42"/>
  <c r="AN95" i="42"/>
  <c r="AM95" i="42"/>
  <c r="AL95" i="42"/>
  <c r="AK95" i="42"/>
  <c r="AH95" i="42"/>
  <c r="AG95" i="42"/>
  <c r="AF95" i="42"/>
  <c r="AA95" i="42"/>
  <c r="Z95" i="42"/>
  <c r="Y95" i="42"/>
  <c r="W95" i="42"/>
  <c r="V95" i="42"/>
  <c r="U95" i="42"/>
  <c r="BB94" i="42"/>
  <c r="AV94" i="42"/>
  <c r="AU94" i="42"/>
  <c r="AQ94" i="42"/>
  <c r="BC94" i="42" s="1"/>
  <c r="AP94" i="42"/>
  <c r="AI94" i="42"/>
  <c r="AY94" i="42" s="1"/>
  <c r="AD94" i="42"/>
  <c r="AW94" i="42" s="1"/>
  <c r="AB94" i="42"/>
  <c r="T94" i="42"/>
  <c r="X94" i="42" s="1"/>
  <c r="BB93" i="42"/>
  <c r="BB95" i="42" s="1"/>
  <c r="BA93" i="42"/>
  <c r="AU93" i="42"/>
  <c r="AR93" i="42"/>
  <c r="AZ93" i="42" s="1"/>
  <c r="AQ93" i="42"/>
  <c r="BC93" i="42" s="1"/>
  <c r="AP93" i="42"/>
  <c r="AI93" i="42"/>
  <c r="AY93" i="42" s="1"/>
  <c r="AB93" i="42"/>
  <c r="AV93" i="42" s="1"/>
  <c r="T93" i="42"/>
  <c r="X93" i="42" s="1"/>
  <c r="BB92" i="42"/>
  <c r="AU92" i="42"/>
  <c r="AU95" i="42" s="1"/>
  <c r="AT92" i="42"/>
  <c r="AQ92" i="42"/>
  <c r="BC92" i="42" s="1"/>
  <c r="AP92" i="42"/>
  <c r="AI92" i="42"/>
  <c r="AY92" i="42" s="1"/>
  <c r="AB92" i="42"/>
  <c r="AV92" i="42" s="1"/>
  <c r="X92" i="42"/>
  <c r="T92" i="42"/>
  <c r="BB91" i="42"/>
  <c r="BA91" i="42"/>
  <c r="AV91" i="42"/>
  <c r="AU91" i="42"/>
  <c r="AR91" i="42"/>
  <c r="AZ91" i="42" s="1"/>
  <c r="AQ91" i="42"/>
  <c r="BC91" i="42" s="1"/>
  <c r="AP91" i="42"/>
  <c r="AI91" i="42"/>
  <c r="AY91" i="42" s="1"/>
  <c r="AD91" i="42"/>
  <c r="AW91" i="42" s="1"/>
  <c r="AB91" i="42"/>
  <c r="T91" i="42"/>
  <c r="X91" i="42" s="1"/>
  <c r="BC90" i="42"/>
  <c r="BC95" i="42" s="1"/>
  <c r="BB90" i="42"/>
  <c r="AU90" i="42"/>
  <c r="AR90" i="42"/>
  <c r="AQ90" i="42"/>
  <c r="AP90" i="42"/>
  <c r="BA90" i="42" s="1"/>
  <c r="AI90" i="42"/>
  <c r="AI95" i="42" s="1"/>
  <c r="AB90" i="42"/>
  <c r="T90" i="42"/>
  <c r="T95" i="42" s="1"/>
  <c r="AO89" i="42"/>
  <c r="AN89" i="42"/>
  <c r="AM89" i="42"/>
  <c r="AL89" i="42"/>
  <c r="AK89" i="42"/>
  <c r="AH89" i="42"/>
  <c r="AG89" i="42"/>
  <c r="AF89" i="42"/>
  <c r="AA89" i="42"/>
  <c r="Z89" i="42"/>
  <c r="Y89" i="42"/>
  <c r="W89" i="42"/>
  <c r="V89" i="42"/>
  <c r="U89" i="42"/>
  <c r="BB88" i="42"/>
  <c r="BA88" i="42"/>
  <c r="AU88" i="42"/>
  <c r="AR88" i="42"/>
  <c r="AZ88" i="42" s="1"/>
  <c r="AQ88" i="42"/>
  <c r="BC88" i="42" s="1"/>
  <c r="AP88" i="42"/>
  <c r="AI88" i="42"/>
  <c r="AY88" i="42" s="1"/>
  <c r="AB88" i="42"/>
  <c r="AV88" i="42" s="1"/>
  <c r="T88" i="42"/>
  <c r="X88" i="42" s="1"/>
  <c r="BB87" i="42"/>
  <c r="AY87" i="42"/>
  <c r="AU87" i="42"/>
  <c r="AQ87" i="42"/>
  <c r="BC87" i="42" s="1"/>
  <c r="AP87" i="42"/>
  <c r="AI87" i="42"/>
  <c r="AB87" i="42"/>
  <c r="AV87" i="42" s="1"/>
  <c r="X87" i="42"/>
  <c r="AT87" i="42" s="1"/>
  <c r="T87" i="42"/>
  <c r="BB86" i="42"/>
  <c r="BB89" i="42" s="1"/>
  <c r="BA86" i="42"/>
  <c r="AZ86" i="42"/>
  <c r="AV86" i="42"/>
  <c r="AU86" i="42"/>
  <c r="AU89" i="42" s="1"/>
  <c r="AR86" i="42"/>
  <c r="AQ86" i="42"/>
  <c r="AQ89" i="42" s="1"/>
  <c r="AP86" i="42"/>
  <c r="AI86" i="42"/>
  <c r="AB86" i="42"/>
  <c r="T86" i="42"/>
  <c r="AO85" i="42"/>
  <c r="AN85" i="42"/>
  <c r="AM85" i="42"/>
  <c r="AL85" i="42"/>
  <c r="AK85" i="42"/>
  <c r="AH85" i="42"/>
  <c r="AG85" i="42"/>
  <c r="AF85" i="42"/>
  <c r="AA85" i="42"/>
  <c r="Z85" i="42"/>
  <c r="Y85" i="42"/>
  <c r="W85" i="42"/>
  <c r="V85" i="42"/>
  <c r="U85" i="42"/>
  <c r="BC84" i="42"/>
  <c r="BB84" i="42"/>
  <c r="AY84" i="42"/>
  <c r="AU84" i="42"/>
  <c r="AR84" i="42"/>
  <c r="AZ84" i="42" s="1"/>
  <c r="AQ84" i="42"/>
  <c r="AP84" i="42"/>
  <c r="BA84" i="42" s="1"/>
  <c r="AI84" i="42"/>
  <c r="AB84" i="42"/>
  <c r="AV84" i="42" s="1"/>
  <c r="X84" i="42"/>
  <c r="AE84" i="42" s="1"/>
  <c r="AX84" i="42" s="1"/>
  <c r="T84" i="42"/>
  <c r="BB83" i="42"/>
  <c r="AX83" i="42"/>
  <c r="AV83" i="42"/>
  <c r="AU83" i="42"/>
  <c r="AT83" i="42"/>
  <c r="AQ83" i="42"/>
  <c r="BC83" i="42" s="1"/>
  <c r="AP83" i="42"/>
  <c r="AI83" i="42"/>
  <c r="AY83" i="42" s="1"/>
  <c r="AD83" i="42"/>
  <c r="AW83" i="42" s="1"/>
  <c r="AC83" i="42"/>
  <c r="AJ83" i="42" s="1"/>
  <c r="AS83" i="42" s="1"/>
  <c r="AB83" i="42"/>
  <c r="T83" i="42"/>
  <c r="X83" i="42" s="1"/>
  <c r="AE83" i="42" s="1"/>
  <c r="BC82" i="42"/>
  <c r="BB82" i="42"/>
  <c r="AV82" i="42"/>
  <c r="AU82" i="42"/>
  <c r="AR82" i="42"/>
  <c r="AZ82" i="42" s="1"/>
  <c r="AQ82" i="42"/>
  <c r="AP82" i="42"/>
  <c r="BA82" i="42" s="1"/>
  <c r="AI82" i="42"/>
  <c r="AY82" i="42" s="1"/>
  <c r="AE82" i="42"/>
  <c r="AX82" i="42" s="1"/>
  <c r="AB82" i="42"/>
  <c r="T82" i="42"/>
  <c r="X82" i="42" s="1"/>
  <c r="BB81" i="42"/>
  <c r="AU81" i="42"/>
  <c r="AQ81" i="42"/>
  <c r="BC81" i="42" s="1"/>
  <c r="AP81" i="42"/>
  <c r="AI81" i="42"/>
  <c r="AY81" i="42" s="1"/>
  <c r="AB81" i="42"/>
  <c r="AV81" i="42" s="1"/>
  <c r="T81" i="42"/>
  <c r="X81" i="42" s="1"/>
  <c r="AC81" i="42" s="1"/>
  <c r="BB80" i="42"/>
  <c r="AY80" i="42"/>
  <c r="AU80" i="42"/>
  <c r="AU85" i="42" s="1"/>
  <c r="AQ80" i="42"/>
  <c r="BC80" i="42" s="1"/>
  <c r="AP80" i="42"/>
  <c r="AI80" i="42"/>
  <c r="AB80" i="42"/>
  <c r="AV80" i="42" s="1"/>
  <c r="T80" i="42"/>
  <c r="X80" i="42" s="1"/>
  <c r="BB79" i="42"/>
  <c r="BA79" i="42"/>
  <c r="AU79" i="42"/>
  <c r="AR79" i="42"/>
  <c r="AQ79" i="42"/>
  <c r="AQ85" i="42" s="1"/>
  <c r="AP79" i="42"/>
  <c r="AI79" i="42"/>
  <c r="AB79" i="42"/>
  <c r="AV79" i="42" s="1"/>
  <c r="AV85" i="42" s="1"/>
  <c r="T79" i="42"/>
  <c r="X79" i="42" s="1"/>
  <c r="AY78" i="42"/>
  <c r="AQ78" i="42"/>
  <c r="AO78" i="42"/>
  <c r="AN78" i="42"/>
  <c r="AM78" i="42"/>
  <c r="AL78" i="42"/>
  <c r="AK78" i="42"/>
  <c r="AI78" i="42"/>
  <c r="AH78" i="42"/>
  <c r="AG78" i="42"/>
  <c r="AF78" i="42"/>
  <c r="AA78" i="42"/>
  <c r="Z78" i="42"/>
  <c r="Y78" i="42"/>
  <c r="W78" i="42"/>
  <c r="V78" i="42"/>
  <c r="U78" i="42"/>
  <c r="BC77" i="42"/>
  <c r="BC210" i="42" s="1"/>
  <c r="BB77" i="42"/>
  <c r="BB210" i="42" s="1"/>
  <c r="AY77" i="42"/>
  <c r="AY210" i="42" s="1"/>
  <c r="AU77" i="42"/>
  <c r="AU210" i="42" s="1"/>
  <c r="AQ77" i="42"/>
  <c r="AQ210" i="42" s="1"/>
  <c r="AP77" i="42"/>
  <c r="AI77" i="42"/>
  <c r="AI210" i="42" s="1"/>
  <c r="AB77" i="42"/>
  <c r="AB210" i="42" s="1"/>
  <c r="T77" i="42"/>
  <c r="AO76" i="42"/>
  <c r="AN76" i="42"/>
  <c r="AM76" i="42"/>
  <c r="AL76" i="42"/>
  <c r="AK76" i="42"/>
  <c r="AH76" i="42"/>
  <c r="AG76" i="42"/>
  <c r="AF76" i="42"/>
  <c r="AA76" i="42"/>
  <c r="Z76" i="42"/>
  <c r="Y76" i="42"/>
  <c r="W76" i="42"/>
  <c r="V76" i="42"/>
  <c r="U76" i="42"/>
  <c r="BB75" i="42"/>
  <c r="BA75" i="42"/>
  <c r="AZ75" i="42"/>
  <c r="AU75" i="42"/>
  <c r="AR75" i="42"/>
  <c r="AQ75" i="42"/>
  <c r="BC75" i="42" s="1"/>
  <c r="AP75" i="42"/>
  <c r="AI75" i="42"/>
  <c r="AY75" i="42" s="1"/>
  <c r="AB75" i="42"/>
  <c r="AV75" i="42" s="1"/>
  <c r="T75" i="42"/>
  <c r="X75" i="42" s="1"/>
  <c r="BB74" i="42"/>
  <c r="AY74" i="42"/>
  <c r="AU74" i="42"/>
  <c r="AQ74" i="42"/>
  <c r="BC74" i="42" s="1"/>
  <c r="AP74" i="42"/>
  <c r="AI74" i="42"/>
  <c r="AD74" i="42"/>
  <c r="AW74" i="42" s="1"/>
  <c r="AB74" i="42"/>
  <c r="AV74" i="42" s="1"/>
  <c r="X74" i="42"/>
  <c r="AC74" i="42" s="1"/>
  <c r="T74" i="42"/>
  <c r="BB73" i="42"/>
  <c r="BA73" i="42"/>
  <c r="AZ73" i="42"/>
  <c r="AU73" i="42"/>
  <c r="AR73" i="42"/>
  <c r="AQ73" i="42"/>
  <c r="BC73" i="42" s="1"/>
  <c r="AP73" i="42"/>
  <c r="AI73" i="42"/>
  <c r="AY73" i="42" s="1"/>
  <c r="AB73" i="42"/>
  <c r="AV73" i="42" s="1"/>
  <c r="T73" i="42"/>
  <c r="X73" i="42" s="1"/>
  <c r="BB72" i="42"/>
  <c r="AY72" i="42"/>
  <c r="AU72" i="42"/>
  <c r="AQ72" i="42"/>
  <c r="BC72" i="42" s="1"/>
  <c r="AP72" i="42"/>
  <c r="AI72" i="42"/>
  <c r="AB72" i="42"/>
  <c r="AV72" i="42" s="1"/>
  <c r="T72" i="42"/>
  <c r="X72" i="42" s="1"/>
  <c r="BB71" i="42"/>
  <c r="BA71" i="42"/>
  <c r="AV71" i="42"/>
  <c r="AV76" i="42" s="1"/>
  <c r="AU71" i="42"/>
  <c r="AR71" i="42"/>
  <c r="AZ71" i="42" s="1"/>
  <c r="AQ71" i="42"/>
  <c r="BC71" i="42" s="1"/>
  <c r="AP71" i="42"/>
  <c r="AI71" i="42"/>
  <c r="AY71" i="42" s="1"/>
  <c r="AC71" i="42"/>
  <c r="AB71" i="42"/>
  <c r="AB76" i="42" s="1"/>
  <c r="T71" i="42"/>
  <c r="X71" i="42" s="1"/>
  <c r="BC70" i="42"/>
  <c r="BB70" i="42"/>
  <c r="BB76" i="42" s="1"/>
  <c r="AY70" i="42"/>
  <c r="AU70" i="42"/>
  <c r="AU76" i="42" s="1"/>
  <c r="AQ70" i="42"/>
  <c r="AP70" i="42"/>
  <c r="AI70" i="42"/>
  <c r="AI76" i="42" s="1"/>
  <c r="AB70" i="42"/>
  <c r="AV70" i="42" s="1"/>
  <c r="T70" i="42"/>
  <c r="T76" i="42" s="1"/>
  <c r="AO69" i="42"/>
  <c r="AN69" i="42"/>
  <c r="AM69" i="42"/>
  <c r="AL69" i="42"/>
  <c r="AK69" i="42"/>
  <c r="AH69" i="42"/>
  <c r="AG69" i="42"/>
  <c r="AF69" i="42"/>
  <c r="AA69" i="42"/>
  <c r="Z69" i="42"/>
  <c r="Y69" i="42"/>
  <c r="W69" i="42"/>
  <c r="V69" i="42"/>
  <c r="U69" i="42"/>
  <c r="BB68" i="42"/>
  <c r="BA68" i="42"/>
  <c r="AZ68" i="42"/>
  <c r="AU68" i="42"/>
  <c r="AR68" i="42"/>
  <c r="AQ68" i="42"/>
  <c r="BC68" i="42" s="1"/>
  <c r="AP68" i="42"/>
  <c r="AI68" i="42"/>
  <c r="AY68" i="42" s="1"/>
  <c r="AB68" i="42"/>
  <c r="AV68" i="42" s="1"/>
  <c r="T68" i="42"/>
  <c r="X68" i="42" s="1"/>
  <c r="BB67" i="42"/>
  <c r="AY67" i="42"/>
  <c r="AU67" i="42"/>
  <c r="AQ67" i="42"/>
  <c r="BC67" i="42" s="1"/>
  <c r="AP67" i="42"/>
  <c r="AI67" i="42"/>
  <c r="AD67" i="42"/>
  <c r="AW67" i="42" s="1"/>
  <c r="AB67" i="42"/>
  <c r="AV67" i="42" s="1"/>
  <c r="X67" i="42"/>
  <c r="AC67" i="42" s="1"/>
  <c r="T67" i="42"/>
  <c r="BB66" i="42"/>
  <c r="BA66" i="42"/>
  <c r="AZ66" i="42"/>
  <c r="AU66" i="42"/>
  <c r="AR66" i="42"/>
  <c r="AQ66" i="42"/>
  <c r="BC66" i="42" s="1"/>
  <c r="AP66" i="42"/>
  <c r="AI66" i="42"/>
  <c r="AY66" i="42" s="1"/>
  <c r="AB66" i="42"/>
  <c r="AB69" i="42" s="1"/>
  <c r="T66" i="42"/>
  <c r="X66" i="42" s="1"/>
  <c r="BB65" i="42"/>
  <c r="BB69" i="42" s="1"/>
  <c r="AY65" i="42"/>
  <c r="AY69" i="42" s="1"/>
  <c r="AU65" i="42"/>
  <c r="AQ65" i="42"/>
  <c r="AQ69" i="42" s="1"/>
  <c r="AP65" i="42"/>
  <c r="AI65" i="42"/>
  <c r="AB65" i="42"/>
  <c r="AV65" i="42" s="1"/>
  <c r="T65" i="42"/>
  <c r="T69" i="42" s="1"/>
  <c r="AO64" i="42"/>
  <c r="AN64" i="42"/>
  <c r="AM64" i="42"/>
  <c r="AL64" i="42"/>
  <c r="AK64" i="42"/>
  <c r="AH64" i="42"/>
  <c r="AG64" i="42"/>
  <c r="AF64" i="42"/>
  <c r="AA64" i="42"/>
  <c r="Z64" i="42"/>
  <c r="Y64" i="42"/>
  <c r="W64" i="42"/>
  <c r="V64" i="42"/>
  <c r="U64" i="42"/>
  <c r="T64" i="42"/>
  <c r="BB63" i="42"/>
  <c r="BA63" i="42"/>
  <c r="AV63" i="42"/>
  <c r="AU63" i="42"/>
  <c r="AR63" i="42"/>
  <c r="AZ63" i="42" s="1"/>
  <c r="AQ63" i="42"/>
  <c r="BC63" i="42" s="1"/>
  <c r="AP63" i="42"/>
  <c r="AI63" i="42"/>
  <c r="AY63" i="42" s="1"/>
  <c r="AB63" i="42"/>
  <c r="T63" i="42"/>
  <c r="X63" i="42" s="1"/>
  <c r="BC62" i="42"/>
  <c r="BB62" i="42"/>
  <c r="AY62" i="42"/>
  <c r="AU62" i="42"/>
  <c r="AQ62" i="42"/>
  <c r="AP62" i="42"/>
  <c r="AI62" i="42"/>
  <c r="AB62" i="42"/>
  <c r="AV62" i="42" s="1"/>
  <c r="X62" i="42"/>
  <c r="AC62" i="42" s="1"/>
  <c r="T62" i="42"/>
  <c r="BB61" i="42"/>
  <c r="BA61" i="42"/>
  <c r="AZ61" i="42"/>
  <c r="AU61" i="42"/>
  <c r="AR61" i="42"/>
  <c r="AQ61" i="42"/>
  <c r="BC61" i="42" s="1"/>
  <c r="AP61" i="42"/>
  <c r="AI61" i="42"/>
  <c r="AY61" i="42" s="1"/>
  <c r="AB61" i="42"/>
  <c r="AV61" i="42" s="1"/>
  <c r="T61" i="42"/>
  <c r="X61" i="42" s="1"/>
  <c r="BB60" i="42"/>
  <c r="AY60" i="42"/>
  <c r="AU60" i="42"/>
  <c r="AQ60" i="42"/>
  <c r="BC60" i="42" s="1"/>
  <c r="AP60" i="42"/>
  <c r="AI60" i="42"/>
  <c r="AD60" i="42"/>
  <c r="AW60" i="42" s="1"/>
  <c r="AB60" i="42"/>
  <c r="AV60" i="42" s="1"/>
  <c r="X60" i="42"/>
  <c r="AC60" i="42" s="1"/>
  <c r="T60" i="42"/>
  <c r="BB59" i="42"/>
  <c r="BA59" i="42"/>
  <c r="AZ59" i="42"/>
  <c r="AU59" i="42"/>
  <c r="AR59" i="42"/>
  <c r="AQ59" i="42"/>
  <c r="AP59" i="42"/>
  <c r="AI59" i="42"/>
  <c r="AB59" i="42"/>
  <c r="AB205" i="42" s="1"/>
  <c r="T59" i="42"/>
  <c r="AQ58" i="42"/>
  <c r="AO58" i="42"/>
  <c r="AN58" i="42"/>
  <c r="AM58" i="42"/>
  <c r="AL58" i="42"/>
  <c r="AK58" i="42"/>
  <c r="AH58" i="42"/>
  <c r="AG58" i="42"/>
  <c r="AF58" i="42"/>
  <c r="AA58" i="42"/>
  <c r="Z58" i="42"/>
  <c r="Y58" i="42"/>
  <c r="W58" i="42"/>
  <c r="V58" i="42"/>
  <c r="U58" i="42"/>
  <c r="BC57" i="42"/>
  <c r="BB57" i="42"/>
  <c r="BB58" i="42" s="1"/>
  <c r="AY57" i="42"/>
  <c r="AU57" i="42"/>
  <c r="AQ57" i="42"/>
  <c r="AP57" i="42"/>
  <c r="AI57" i="42"/>
  <c r="AB57" i="42"/>
  <c r="AV57" i="42" s="1"/>
  <c r="T57" i="42"/>
  <c r="X57" i="42" s="1"/>
  <c r="BB56" i="42"/>
  <c r="BA56" i="42"/>
  <c r="AV56" i="42"/>
  <c r="AU56" i="42"/>
  <c r="AR56" i="42"/>
  <c r="AZ56" i="42" s="1"/>
  <c r="AQ56" i="42"/>
  <c r="BC56" i="42" s="1"/>
  <c r="AP56" i="42"/>
  <c r="AI56" i="42"/>
  <c r="AY56" i="42" s="1"/>
  <c r="AY58" i="42" s="1"/>
  <c r="AB56" i="42"/>
  <c r="T56" i="42"/>
  <c r="X56" i="42" s="1"/>
  <c r="BC55" i="42"/>
  <c r="BB55" i="42"/>
  <c r="AY55" i="42"/>
  <c r="AU55" i="42"/>
  <c r="AQ55" i="42"/>
  <c r="AP55" i="42"/>
  <c r="AI55" i="42"/>
  <c r="AB55" i="42"/>
  <c r="AV55" i="42" s="1"/>
  <c r="X55" i="42"/>
  <c r="AC55" i="42" s="1"/>
  <c r="T55" i="42"/>
  <c r="BB54" i="42"/>
  <c r="BA54" i="42"/>
  <c r="AZ54" i="42"/>
  <c r="AU54" i="42"/>
  <c r="AR54" i="42"/>
  <c r="AQ54" i="42"/>
  <c r="BC54" i="42" s="1"/>
  <c r="AP54" i="42"/>
  <c r="AI54" i="42"/>
  <c r="AY54" i="42" s="1"/>
  <c r="AB54" i="42"/>
  <c r="AV54" i="42" s="1"/>
  <c r="T54" i="42"/>
  <c r="X54" i="42" s="1"/>
  <c r="BB53" i="42"/>
  <c r="AY53" i="42"/>
  <c r="AU53" i="42"/>
  <c r="AU58" i="42" s="1"/>
  <c r="AQ53" i="42"/>
  <c r="BC53" i="42" s="1"/>
  <c r="BC58" i="42" s="1"/>
  <c r="AP53" i="42"/>
  <c r="AI53" i="42"/>
  <c r="AD53" i="42"/>
  <c r="AW53" i="42" s="1"/>
  <c r="AB53" i="42"/>
  <c r="AB58" i="42" s="1"/>
  <c r="X53" i="42"/>
  <c r="AT53" i="42" s="1"/>
  <c r="T53" i="42"/>
  <c r="AO52" i="42"/>
  <c r="AN52" i="42"/>
  <c r="AM52" i="42"/>
  <c r="AL52" i="42"/>
  <c r="AK52" i="42"/>
  <c r="AH52" i="42"/>
  <c r="AG52" i="42"/>
  <c r="AF52" i="42"/>
  <c r="AA52" i="42"/>
  <c r="Z52" i="42"/>
  <c r="Y52" i="42"/>
  <c r="W52" i="42"/>
  <c r="V52" i="42"/>
  <c r="U52" i="42"/>
  <c r="BB51" i="42"/>
  <c r="BA51" i="42"/>
  <c r="AV51" i="42"/>
  <c r="AU51" i="42"/>
  <c r="AR51" i="42"/>
  <c r="AZ51" i="42" s="1"/>
  <c r="AQ51" i="42"/>
  <c r="BC51" i="42" s="1"/>
  <c r="AP51" i="42"/>
  <c r="AI51" i="42"/>
  <c r="AY51" i="42" s="1"/>
  <c r="AC51" i="42"/>
  <c r="AB51" i="42"/>
  <c r="T51" i="42"/>
  <c r="X51" i="42" s="1"/>
  <c r="BC50" i="42"/>
  <c r="BB50" i="42"/>
  <c r="BB209" i="42" s="1"/>
  <c r="AY50" i="42"/>
  <c r="AU50" i="42"/>
  <c r="AQ50" i="42"/>
  <c r="AP50" i="42"/>
  <c r="AI50" i="42"/>
  <c r="AB50" i="42"/>
  <c r="T50" i="42"/>
  <c r="T209" i="42" s="1"/>
  <c r="BB49" i="42"/>
  <c r="BA49" i="42"/>
  <c r="AV49" i="42"/>
  <c r="AU49" i="42"/>
  <c r="AR49" i="42"/>
  <c r="AZ49" i="42" s="1"/>
  <c r="AQ49" i="42"/>
  <c r="BC49" i="42" s="1"/>
  <c r="AP49" i="42"/>
  <c r="AI49" i="42"/>
  <c r="AY49" i="42" s="1"/>
  <c r="AB49" i="42"/>
  <c r="T49" i="42"/>
  <c r="X49" i="42" s="1"/>
  <c r="BC48" i="42"/>
  <c r="BB48" i="42"/>
  <c r="AY48" i="42"/>
  <c r="AU48" i="42"/>
  <c r="AQ48" i="42"/>
  <c r="AP48" i="42"/>
  <c r="AI48" i="42"/>
  <c r="AB48" i="42"/>
  <c r="AV48" i="42" s="1"/>
  <c r="X48" i="42"/>
  <c r="AC48" i="42" s="1"/>
  <c r="T48" i="42"/>
  <c r="BB47" i="42"/>
  <c r="BA47" i="42"/>
  <c r="AZ47" i="42"/>
  <c r="AU47" i="42"/>
  <c r="AR47" i="42"/>
  <c r="AQ47" i="42"/>
  <c r="AP47" i="42"/>
  <c r="AI47" i="42"/>
  <c r="AB47" i="42"/>
  <c r="T47" i="42"/>
  <c r="AU46" i="42"/>
  <c r="AP46" i="42"/>
  <c r="AO46" i="42"/>
  <c r="AN46" i="42"/>
  <c r="AM46" i="42"/>
  <c r="AL46" i="42"/>
  <c r="AK46" i="42"/>
  <c r="AI46" i="42"/>
  <c r="AH46" i="42"/>
  <c r="AG46" i="42"/>
  <c r="AF46" i="42"/>
  <c r="AA46" i="42"/>
  <c r="Z46" i="42"/>
  <c r="Y46" i="42"/>
  <c r="W46" i="42"/>
  <c r="V46" i="42"/>
  <c r="U46" i="42"/>
  <c r="BB45" i="42"/>
  <c r="BB211" i="42" s="1"/>
  <c r="AY45" i="42"/>
  <c r="AY211" i="42" s="1"/>
  <c r="AU45" i="42"/>
  <c r="AU211" i="42" s="1"/>
  <c r="AQ45" i="42"/>
  <c r="AQ211" i="42" s="1"/>
  <c r="AP45" i="42"/>
  <c r="AI45" i="42"/>
  <c r="AI211" i="42" s="1"/>
  <c r="AB45" i="42"/>
  <c r="AB211" i="42" s="1"/>
  <c r="T45" i="42"/>
  <c r="AO44" i="42"/>
  <c r="AN44" i="42"/>
  <c r="AM44" i="42"/>
  <c r="AL44" i="42"/>
  <c r="AK44" i="42"/>
  <c r="AH44" i="42"/>
  <c r="AG44" i="42"/>
  <c r="AF44" i="42"/>
  <c r="AB44" i="42"/>
  <c r="AA44" i="42"/>
  <c r="Z44" i="42"/>
  <c r="Y44" i="42"/>
  <c r="W44" i="42"/>
  <c r="V44" i="42"/>
  <c r="U44" i="42"/>
  <c r="T44" i="42"/>
  <c r="BB43" i="42"/>
  <c r="AX43" i="42"/>
  <c r="AU43" i="42"/>
  <c r="AT43" i="42"/>
  <c r="AQ43" i="42"/>
  <c r="BC43" i="42" s="1"/>
  <c r="AP43" i="42"/>
  <c r="BA43" i="42" s="1"/>
  <c r="BA44" i="42" s="1"/>
  <c r="AI43" i="42"/>
  <c r="AY43" i="42" s="1"/>
  <c r="AD43" i="42"/>
  <c r="AW43" i="42" s="1"/>
  <c r="AC43" i="42"/>
  <c r="AJ43" i="42" s="1"/>
  <c r="AS43" i="42" s="1"/>
  <c r="AB43" i="42"/>
  <c r="AV43" i="42" s="1"/>
  <c r="T43" i="42"/>
  <c r="X43" i="42" s="1"/>
  <c r="AE43" i="42" s="1"/>
  <c r="BB42" i="42"/>
  <c r="BB44" i="42" s="1"/>
  <c r="AV42" i="42"/>
  <c r="AU42" i="42"/>
  <c r="AU44" i="42" s="1"/>
  <c r="AQ42" i="42"/>
  <c r="AQ44" i="42" s="1"/>
  <c r="AP42" i="42"/>
  <c r="BA42" i="42" s="1"/>
  <c r="AI42" i="42"/>
  <c r="AI44" i="42" s="1"/>
  <c r="AB42" i="42"/>
  <c r="T42" i="42"/>
  <c r="X42" i="42" s="1"/>
  <c r="BB41" i="42"/>
  <c r="AO41" i="42"/>
  <c r="AN41" i="42"/>
  <c r="AM41" i="42"/>
  <c r="AL41" i="42"/>
  <c r="AK41" i="42"/>
  <c r="AH41" i="42"/>
  <c r="AG41" i="42"/>
  <c r="AF41" i="42"/>
  <c r="AB41" i="42"/>
  <c r="AA41" i="42"/>
  <c r="Z41" i="42"/>
  <c r="Y41" i="42"/>
  <c r="W41" i="42"/>
  <c r="V41" i="42"/>
  <c r="U41" i="42"/>
  <c r="BB40" i="42"/>
  <c r="BA40" i="42"/>
  <c r="BA41" i="42" s="1"/>
  <c r="AZ40" i="42"/>
  <c r="AV40" i="42"/>
  <c r="AU40" i="42"/>
  <c r="AR40" i="42"/>
  <c r="AQ40" i="42"/>
  <c r="BC40" i="42" s="1"/>
  <c r="AP40" i="42"/>
  <c r="AP41" i="42" s="1"/>
  <c r="AI40" i="42"/>
  <c r="AY40" i="42" s="1"/>
  <c r="AD40" i="42"/>
  <c r="AW40" i="42" s="1"/>
  <c r="AB40" i="42"/>
  <c r="T40" i="42"/>
  <c r="X40" i="42" s="1"/>
  <c r="AE40" i="42" s="1"/>
  <c r="AX40" i="42" s="1"/>
  <c r="BC39" i="42"/>
  <c r="BC41" i="42" s="1"/>
  <c r="BB39" i="42"/>
  <c r="AV39" i="42"/>
  <c r="AV41" i="42" s="1"/>
  <c r="AU39" i="42"/>
  <c r="AU41" i="42" s="1"/>
  <c r="AR39" i="42"/>
  <c r="AZ39" i="42" s="1"/>
  <c r="AZ41" i="42" s="1"/>
  <c r="AQ39" i="42"/>
  <c r="AQ41" i="42" s="1"/>
  <c r="AP39" i="42"/>
  <c r="BA39" i="42" s="1"/>
  <c r="AI39" i="42"/>
  <c r="AI41" i="42" s="1"/>
  <c r="AB39" i="42"/>
  <c r="T39" i="42"/>
  <c r="T41" i="42" s="1"/>
  <c r="AO38" i="42"/>
  <c r="AN38" i="42"/>
  <c r="AM38" i="42"/>
  <c r="AL38" i="42"/>
  <c r="AK38" i="42"/>
  <c r="AH38" i="42"/>
  <c r="AG38" i="42"/>
  <c r="AF38" i="42"/>
  <c r="AA38" i="42"/>
  <c r="Z38" i="42"/>
  <c r="Y38" i="42"/>
  <c r="W38" i="42"/>
  <c r="V38" i="42"/>
  <c r="U38" i="42"/>
  <c r="BB37" i="42"/>
  <c r="BB38" i="42" s="1"/>
  <c r="BA37" i="42"/>
  <c r="AV37" i="42"/>
  <c r="AU37" i="42"/>
  <c r="AR37" i="42"/>
  <c r="AZ37" i="42" s="1"/>
  <c r="AQ37" i="42"/>
  <c r="BC37" i="42" s="1"/>
  <c r="AP37" i="42"/>
  <c r="AI37" i="42"/>
  <c r="AY37" i="42" s="1"/>
  <c r="AB37" i="42"/>
  <c r="T37" i="42"/>
  <c r="X37" i="42" s="1"/>
  <c r="AE37" i="42" s="1"/>
  <c r="AX37" i="42" s="1"/>
  <c r="BC36" i="42"/>
  <c r="BB36" i="42"/>
  <c r="AU36" i="42"/>
  <c r="AQ36" i="42"/>
  <c r="AP36" i="42"/>
  <c r="BA36" i="42" s="1"/>
  <c r="AI36" i="42"/>
  <c r="AY36" i="42" s="1"/>
  <c r="AB36" i="42"/>
  <c r="AV36" i="42" s="1"/>
  <c r="X36" i="42"/>
  <c r="AC36" i="42" s="1"/>
  <c r="T36" i="42"/>
  <c r="BB35" i="42"/>
  <c r="BA35" i="42"/>
  <c r="BA38" i="42" s="1"/>
  <c r="AZ35" i="42"/>
  <c r="AV35" i="42"/>
  <c r="AV38" i="42" s="1"/>
  <c r="AU35" i="42"/>
  <c r="AU38" i="42" s="1"/>
  <c r="AR35" i="42"/>
  <c r="AQ35" i="42"/>
  <c r="AQ38" i="42" s="1"/>
  <c r="AP35" i="42"/>
  <c r="AP38" i="42" s="1"/>
  <c r="AI35" i="42"/>
  <c r="AD35" i="42"/>
  <c r="AW35" i="42" s="1"/>
  <c r="AB35" i="42"/>
  <c r="AB38" i="42" s="1"/>
  <c r="T35" i="42"/>
  <c r="X35" i="42" s="1"/>
  <c r="AE35" i="42" s="1"/>
  <c r="AO34" i="42"/>
  <c r="AN34" i="42"/>
  <c r="AM34" i="42"/>
  <c r="AL34" i="42"/>
  <c r="AK34" i="42"/>
  <c r="AH34" i="42"/>
  <c r="AG34" i="42"/>
  <c r="AF34" i="42"/>
  <c r="AB34" i="42"/>
  <c r="AA34" i="42"/>
  <c r="Z34" i="42"/>
  <c r="Y34" i="42"/>
  <c r="W34" i="42"/>
  <c r="V34" i="42"/>
  <c r="U34" i="42"/>
  <c r="BC33" i="42"/>
  <c r="BB33" i="42"/>
  <c r="AV33" i="42"/>
  <c r="AU33" i="42"/>
  <c r="AR33" i="42"/>
  <c r="AZ33" i="42" s="1"/>
  <c r="AQ33" i="42"/>
  <c r="AP33" i="42"/>
  <c r="BA33" i="42" s="1"/>
  <c r="AI33" i="42"/>
  <c r="AI34" i="42" s="1"/>
  <c r="AB33" i="42"/>
  <c r="T33" i="42"/>
  <c r="X33" i="42" s="1"/>
  <c r="BB32" i="42"/>
  <c r="AX32" i="42"/>
  <c r="AU32" i="42"/>
  <c r="AT32" i="42"/>
  <c r="AQ32" i="42"/>
  <c r="BC32" i="42" s="1"/>
  <c r="AP32" i="42"/>
  <c r="BA32" i="42" s="1"/>
  <c r="AI32" i="42"/>
  <c r="AY32" i="42" s="1"/>
  <c r="AD32" i="42"/>
  <c r="AW32" i="42" s="1"/>
  <c r="AC32" i="42"/>
  <c r="AJ32" i="42" s="1"/>
  <c r="AS32" i="42" s="1"/>
  <c r="AB32" i="42"/>
  <c r="AV32" i="42" s="1"/>
  <c r="T32" i="42"/>
  <c r="X32" i="42" s="1"/>
  <c r="AE32" i="42" s="1"/>
  <c r="BB31" i="42"/>
  <c r="BB34" i="42" s="1"/>
  <c r="AV31" i="42"/>
  <c r="AV34" i="42" s="1"/>
  <c r="AU31" i="42"/>
  <c r="AU34" i="42" s="1"/>
  <c r="AQ31" i="42"/>
  <c r="AQ34" i="42" s="1"/>
  <c r="AP31" i="42"/>
  <c r="BA31" i="42" s="1"/>
  <c r="AI31" i="42"/>
  <c r="AY31" i="42" s="1"/>
  <c r="AB31" i="42"/>
  <c r="T31" i="42"/>
  <c r="T34" i="42" s="1"/>
  <c r="BB30" i="42"/>
  <c r="AO30" i="42"/>
  <c r="AN30" i="42"/>
  <c r="AM30" i="42"/>
  <c r="AL30" i="42"/>
  <c r="AK30" i="42"/>
  <c r="AH30" i="42"/>
  <c r="AG30" i="42"/>
  <c r="AF30" i="42"/>
  <c r="AA30" i="42"/>
  <c r="Z30" i="42"/>
  <c r="Y30" i="42"/>
  <c r="W30" i="42"/>
  <c r="V30" i="42"/>
  <c r="U30" i="42"/>
  <c r="BB29" i="42"/>
  <c r="BA29" i="42"/>
  <c r="AZ29" i="42"/>
  <c r="AV29" i="42"/>
  <c r="AU29" i="42"/>
  <c r="AR29" i="42"/>
  <c r="AQ29" i="42"/>
  <c r="BC29" i="42" s="1"/>
  <c r="AP29" i="42"/>
  <c r="AI29" i="42"/>
  <c r="AY29" i="42" s="1"/>
  <c r="AD29" i="42"/>
  <c r="AW29" i="42" s="1"/>
  <c r="AB29" i="42"/>
  <c r="T29" i="42"/>
  <c r="X29" i="42" s="1"/>
  <c r="AE29" i="42" s="1"/>
  <c r="AX29" i="42" s="1"/>
  <c r="BC28" i="42"/>
  <c r="BB28" i="42"/>
  <c r="AV28" i="42"/>
  <c r="AU28" i="42"/>
  <c r="AR28" i="42"/>
  <c r="AZ28" i="42" s="1"/>
  <c r="AQ28" i="42"/>
  <c r="AP28" i="42"/>
  <c r="BA28" i="42" s="1"/>
  <c r="AI28" i="42"/>
  <c r="AY28" i="42" s="1"/>
  <c r="AB28" i="42"/>
  <c r="T28" i="42"/>
  <c r="T30" i="42" s="1"/>
  <c r="BB27" i="42"/>
  <c r="AX27" i="42"/>
  <c r="AU27" i="42"/>
  <c r="AU30" i="42" s="1"/>
  <c r="AT27" i="42"/>
  <c r="AQ27" i="42"/>
  <c r="AQ30" i="42" s="1"/>
  <c r="AP27" i="42"/>
  <c r="AP30" i="42" s="1"/>
  <c r="AI27" i="42"/>
  <c r="AD27" i="42"/>
  <c r="AW27" i="42" s="1"/>
  <c r="AC27" i="42"/>
  <c r="AJ27" i="42" s="1"/>
  <c r="AB27" i="42"/>
  <c r="AB30" i="42" s="1"/>
  <c r="T27" i="42"/>
  <c r="X27" i="42" s="1"/>
  <c r="AE27" i="42" s="1"/>
  <c r="AO26" i="42"/>
  <c r="AN26" i="42"/>
  <c r="AM26" i="42"/>
  <c r="AL26" i="42"/>
  <c r="AK26" i="42"/>
  <c r="AI26" i="42"/>
  <c r="AH26" i="42"/>
  <c r="AG26" i="42"/>
  <c r="AF26" i="42"/>
  <c r="AA26" i="42"/>
  <c r="Z26" i="42"/>
  <c r="Y26" i="42"/>
  <c r="W26" i="42"/>
  <c r="V26" i="42"/>
  <c r="U26" i="42"/>
  <c r="BB25" i="42"/>
  <c r="AV25" i="42"/>
  <c r="AU25" i="42"/>
  <c r="AQ25" i="42"/>
  <c r="BC25" i="42" s="1"/>
  <c r="AP25" i="42"/>
  <c r="BA25" i="42" s="1"/>
  <c r="AI25" i="42"/>
  <c r="AY25" i="42" s="1"/>
  <c r="AB25" i="42"/>
  <c r="T25" i="42"/>
  <c r="X25" i="42" s="1"/>
  <c r="BB24" i="42"/>
  <c r="BB26" i="42" s="1"/>
  <c r="AX24" i="42"/>
  <c r="AU24" i="42"/>
  <c r="AT24" i="42"/>
  <c r="AQ24" i="42"/>
  <c r="BC24" i="42" s="1"/>
  <c r="AP24" i="42"/>
  <c r="BA24" i="42" s="1"/>
  <c r="AI24" i="42"/>
  <c r="AY24" i="42" s="1"/>
  <c r="AB24" i="42"/>
  <c r="AV24" i="42" s="1"/>
  <c r="T24" i="42"/>
  <c r="X24" i="42" s="1"/>
  <c r="AE24" i="42" s="1"/>
  <c r="BB23" i="42"/>
  <c r="AU23" i="42"/>
  <c r="AU26" i="42" s="1"/>
  <c r="AQ23" i="42"/>
  <c r="BC23" i="42" s="1"/>
  <c r="BC26" i="42" s="1"/>
  <c r="AP23" i="42"/>
  <c r="BA23" i="42" s="1"/>
  <c r="AI23" i="42"/>
  <c r="AY23" i="42" s="1"/>
  <c r="AY26" i="42" s="1"/>
  <c r="AD23" i="42"/>
  <c r="AW23" i="42" s="1"/>
  <c r="AB23" i="42"/>
  <c r="AB26" i="42" s="1"/>
  <c r="X23" i="42"/>
  <c r="X26" i="42" s="1"/>
  <c r="T23" i="42"/>
  <c r="T26" i="42" s="1"/>
  <c r="AO22" i="42"/>
  <c r="AN22" i="42"/>
  <c r="AM22" i="42"/>
  <c r="AL22" i="42"/>
  <c r="AK22" i="42"/>
  <c r="AH22" i="42"/>
  <c r="AG22" i="42"/>
  <c r="AF22" i="42"/>
  <c r="AA22" i="42"/>
  <c r="Z22" i="42"/>
  <c r="Y22" i="42"/>
  <c r="W22" i="42"/>
  <c r="V22" i="42"/>
  <c r="U22" i="42"/>
  <c r="T22" i="42"/>
  <c r="BB21" i="42"/>
  <c r="AX21" i="42"/>
  <c r="AU21" i="42"/>
  <c r="AT21" i="42"/>
  <c r="AQ21" i="42"/>
  <c r="BC21" i="42" s="1"/>
  <c r="AP21" i="42"/>
  <c r="BA21" i="42" s="1"/>
  <c r="AI21" i="42"/>
  <c r="AY21" i="42" s="1"/>
  <c r="AD21" i="42"/>
  <c r="AW21" i="42" s="1"/>
  <c r="AC21" i="42"/>
  <c r="AJ21" i="42" s="1"/>
  <c r="AS21" i="42" s="1"/>
  <c r="AB21" i="42"/>
  <c r="AV21" i="42" s="1"/>
  <c r="T21" i="42"/>
  <c r="X21" i="42" s="1"/>
  <c r="AE21" i="42" s="1"/>
  <c r="BB20" i="42"/>
  <c r="AV20" i="42"/>
  <c r="AU20" i="42"/>
  <c r="AQ20" i="42"/>
  <c r="BC20" i="42" s="1"/>
  <c r="AP20" i="42"/>
  <c r="BA20" i="42" s="1"/>
  <c r="AI20" i="42"/>
  <c r="AY20" i="42" s="1"/>
  <c r="AB20" i="42"/>
  <c r="T20" i="42"/>
  <c r="X20" i="42" s="1"/>
  <c r="BB19" i="42"/>
  <c r="BB22" i="42" s="1"/>
  <c r="AX19" i="42"/>
  <c r="AU19" i="42"/>
  <c r="AT19" i="42"/>
  <c r="AQ19" i="42"/>
  <c r="AP19" i="42"/>
  <c r="BA19" i="42" s="1"/>
  <c r="BA22" i="42" s="1"/>
  <c r="AI19" i="42"/>
  <c r="AB19" i="42"/>
  <c r="AV19" i="42" s="1"/>
  <c r="AV22" i="42" s="1"/>
  <c r="T19" i="42"/>
  <c r="X19" i="42" s="1"/>
  <c r="AE19" i="42" s="1"/>
  <c r="AO18" i="42"/>
  <c r="AN18" i="42"/>
  <c r="AM18" i="42"/>
  <c r="AL18" i="42"/>
  <c r="AK18" i="42"/>
  <c r="AH18" i="42"/>
  <c r="AG18" i="42"/>
  <c r="AF18" i="42"/>
  <c r="AA18" i="42"/>
  <c r="Z18" i="42"/>
  <c r="Y18" i="42"/>
  <c r="W18" i="42"/>
  <c r="V18" i="42"/>
  <c r="U18" i="42"/>
  <c r="BB17" i="42"/>
  <c r="AU17" i="42"/>
  <c r="AU208" i="42" s="1"/>
  <c r="AQ17" i="42"/>
  <c r="AP17" i="42"/>
  <c r="AI17" i="42"/>
  <c r="AD17" i="42"/>
  <c r="AB17" i="42"/>
  <c r="AB208" i="42" s="1"/>
  <c r="X17" i="42"/>
  <c r="AE17" i="42" s="1"/>
  <c r="T17" i="42"/>
  <c r="BB16" i="42"/>
  <c r="BB18" i="42" s="1"/>
  <c r="BA16" i="42"/>
  <c r="AV16" i="42"/>
  <c r="AU16" i="42"/>
  <c r="AR16" i="42"/>
  <c r="AZ16" i="42" s="1"/>
  <c r="AQ16" i="42"/>
  <c r="BC16" i="42" s="1"/>
  <c r="AP16" i="42"/>
  <c r="AI16" i="42"/>
  <c r="AY16" i="42" s="1"/>
  <c r="AB16" i="42"/>
  <c r="T16" i="42"/>
  <c r="X16" i="42" s="1"/>
  <c r="AE16" i="42" s="1"/>
  <c r="AX16" i="42" s="1"/>
  <c r="BC15" i="42"/>
  <c r="BB15" i="42"/>
  <c r="AU15" i="42"/>
  <c r="AQ15" i="42"/>
  <c r="AP15" i="42"/>
  <c r="BA15" i="42" s="1"/>
  <c r="AI15" i="42"/>
  <c r="AY15" i="42" s="1"/>
  <c r="AB15" i="42"/>
  <c r="AV15" i="42" s="1"/>
  <c r="X15" i="42"/>
  <c r="AC15" i="42" s="1"/>
  <c r="T15" i="42"/>
  <c r="BB14" i="42"/>
  <c r="BA14" i="42"/>
  <c r="AZ14" i="42"/>
  <c r="AV14" i="42"/>
  <c r="AU14" i="42"/>
  <c r="AR14" i="42"/>
  <c r="AQ14" i="42"/>
  <c r="AP14" i="42"/>
  <c r="AI14" i="42"/>
  <c r="AB14" i="42"/>
  <c r="T14" i="42"/>
  <c r="BC13" i="42"/>
  <c r="BB13" i="42"/>
  <c r="AV13" i="42"/>
  <c r="AU13" i="42"/>
  <c r="AR13" i="42"/>
  <c r="AZ13" i="42" s="1"/>
  <c r="AQ13" i="42"/>
  <c r="AP13" i="42"/>
  <c r="BA13" i="42" s="1"/>
  <c r="AI13" i="42"/>
  <c r="AI18" i="42" s="1"/>
  <c r="AB13" i="42"/>
  <c r="T13" i="42"/>
  <c r="X13" i="42" s="1"/>
  <c r="BB12" i="42"/>
  <c r="AU12" i="42"/>
  <c r="AQ12" i="42"/>
  <c r="AP12" i="42"/>
  <c r="AI12" i="42"/>
  <c r="AB12" i="42"/>
  <c r="AV12" i="42" s="1"/>
  <c r="T12" i="42"/>
  <c r="AO156" i="41"/>
  <c r="AN156" i="41"/>
  <c r="AM156" i="41"/>
  <c r="AL156" i="41"/>
  <c r="AK156" i="41"/>
  <c r="AH156" i="41"/>
  <c r="AG156" i="41"/>
  <c r="AF156" i="41"/>
  <c r="AA156" i="41"/>
  <c r="Z156" i="41"/>
  <c r="Y156" i="41"/>
  <c r="R36" i="47" s="1"/>
  <c r="W156" i="41"/>
  <c r="V156" i="41"/>
  <c r="U156" i="41"/>
  <c r="S156" i="41"/>
  <c r="R156" i="41"/>
  <c r="Q156" i="41"/>
  <c r="P156" i="41"/>
  <c r="O156" i="41"/>
  <c r="N156" i="41"/>
  <c r="M156" i="41"/>
  <c r="L156" i="41"/>
  <c r="K156" i="41"/>
  <c r="J156" i="41"/>
  <c r="I156" i="41"/>
  <c r="AO155" i="41"/>
  <c r="AN155" i="41"/>
  <c r="AM155" i="41"/>
  <c r="AL155" i="41"/>
  <c r="AK155" i="41"/>
  <c r="AH155" i="41"/>
  <c r="AG155" i="41"/>
  <c r="AF155" i="41"/>
  <c r="AA155" i="41"/>
  <c r="Z155" i="41"/>
  <c r="Y155" i="41"/>
  <c r="R35" i="47" s="1"/>
  <c r="W155" i="41"/>
  <c r="V155" i="41"/>
  <c r="U155" i="41"/>
  <c r="S155" i="41"/>
  <c r="R155" i="41"/>
  <c r="Q155" i="41"/>
  <c r="P155" i="41"/>
  <c r="O155" i="41"/>
  <c r="N155" i="41"/>
  <c r="M155" i="41"/>
  <c r="L155" i="41"/>
  <c r="K155" i="41"/>
  <c r="J155" i="41"/>
  <c r="I155" i="41"/>
  <c r="AO154" i="41"/>
  <c r="AN154" i="41"/>
  <c r="AM154" i="41"/>
  <c r="AL154" i="41"/>
  <c r="AK154" i="41"/>
  <c r="AH154" i="41"/>
  <c r="AG154" i="41"/>
  <c r="AF154" i="41"/>
  <c r="AA154" i="41"/>
  <c r="Z154" i="41"/>
  <c r="Y154" i="41"/>
  <c r="R34" i="47" s="1"/>
  <c r="W154" i="41"/>
  <c r="V154" i="41"/>
  <c r="U154" i="41"/>
  <c r="S154" i="41"/>
  <c r="R154" i="41"/>
  <c r="Q154" i="41"/>
  <c r="P154" i="41"/>
  <c r="O154" i="41"/>
  <c r="N154" i="41"/>
  <c r="M154" i="41"/>
  <c r="L154" i="41"/>
  <c r="K154" i="41"/>
  <c r="J154" i="41"/>
  <c r="I154" i="41"/>
  <c r="AO153" i="41"/>
  <c r="AN153" i="41"/>
  <c r="AM153" i="41"/>
  <c r="AL153" i="41"/>
  <c r="AK153" i="41"/>
  <c r="AH153" i="41"/>
  <c r="AG153" i="41"/>
  <c r="AF153" i="41"/>
  <c r="AA153" i="41"/>
  <c r="Z153" i="41"/>
  <c r="Y153" i="41"/>
  <c r="R33" i="47" s="1"/>
  <c r="W153" i="41"/>
  <c r="V153" i="41"/>
  <c r="U153" i="41"/>
  <c r="S153" i="41"/>
  <c r="R153" i="41"/>
  <c r="Q153" i="41"/>
  <c r="P153" i="41"/>
  <c r="O153" i="41"/>
  <c r="N153" i="41"/>
  <c r="M153" i="41"/>
  <c r="L153" i="41"/>
  <c r="K153" i="41"/>
  <c r="J153" i="41"/>
  <c r="I153" i="41"/>
  <c r="BC152" i="41"/>
  <c r="BB152" i="41"/>
  <c r="BA152" i="41"/>
  <c r="AZ152" i="41"/>
  <c r="AY152" i="41"/>
  <c r="AX152" i="41"/>
  <c r="AW152" i="41"/>
  <c r="AV152" i="41"/>
  <c r="AO32" i="47" s="1"/>
  <c r="AU152" i="41"/>
  <c r="AT152" i="41"/>
  <c r="AS152" i="41"/>
  <c r="AR152" i="41"/>
  <c r="AQ152" i="41"/>
  <c r="AP152" i="41"/>
  <c r="AO152" i="41"/>
  <c r="AN152" i="41"/>
  <c r="AM152" i="41"/>
  <c r="AL152" i="41"/>
  <c r="AK152" i="41"/>
  <c r="AJ152" i="41"/>
  <c r="AI152" i="41"/>
  <c r="AH152" i="41"/>
  <c r="AG152" i="41"/>
  <c r="AF152" i="41"/>
  <c r="AE152" i="41"/>
  <c r="AD152" i="41"/>
  <c r="AC152" i="41"/>
  <c r="AB152" i="41"/>
  <c r="U32" i="47" s="1"/>
  <c r="AA152" i="41"/>
  <c r="Z152" i="41"/>
  <c r="Y152" i="41"/>
  <c r="R32" i="47" s="1"/>
  <c r="X152" i="41"/>
  <c r="W152" i="41"/>
  <c r="V152" i="41"/>
  <c r="U152" i="41"/>
  <c r="T152" i="41"/>
  <c r="M32" i="47" s="1"/>
  <c r="S152" i="41"/>
  <c r="R152" i="41"/>
  <c r="Q152" i="41"/>
  <c r="P152" i="41"/>
  <c r="O152" i="41"/>
  <c r="N152" i="41"/>
  <c r="M152" i="41"/>
  <c r="L152" i="41"/>
  <c r="K152" i="41"/>
  <c r="J152" i="41"/>
  <c r="I152" i="41"/>
  <c r="BC151" i="41"/>
  <c r="BB151" i="41"/>
  <c r="BA151" i="41"/>
  <c r="AZ151" i="41"/>
  <c r="AY151" i="41"/>
  <c r="AX151" i="41"/>
  <c r="AW151" i="41"/>
  <c r="AV151" i="41"/>
  <c r="AO31" i="47" s="1"/>
  <c r="AU151" i="41"/>
  <c r="AT151" i="41"/>
  <c r="AS151" i="41"/>
  <c r="AR151" i="41"/>
  <c r="AQ151" i="41"/>
  <c r="AP151" i="41"/>
  <c r="AO151" i="41"/>
  <c r="AN151" i="41"/>
  <c r="AM151" i="41"/>
  <c r="AL151" i="41"/>
  <c r="AK151" i="41"/>
  <c r="AJ151" i="41"/>
  <c r="AI151" i="41"/>
  <c r="AH151" i="41"/>
  <c r="AG151" i="41"/>
  <c r="AF151" i="41"/>
  <c r="AE151" i="41"/>
  <c r="AD151" i="41"/>
  <c r="AC151" i="41"/>
  <c r="AB151" i="41"/>
  <c r="U31" i="47" s="1"/>
  <c r="AA151" i="41"/>
  <c r="Z151" i="41"/>
  <c r="Y151" i="41"/>
  <c r="R31" i="47" s="1"/>
  <c r="X151" i="41"/>
  <c r="W151" i="41"/>
  <c r="V151" i="41"/>
  <c r="U151" i="41"/>
  <c r="T151" i="41"/>
  <c r="M31" i="47" s="1"/>
  <c r="S151" i="41"/>
  <c r="R151" i="41"/>
  <c r="Q151" i="41"/>
  <c r="P151" i="41"/>
  <c r="O151" i="41"/>
  <c r="N151" i="41"/>
  <c r="M151" i="41"/>
  <c r="L151" i="41"/>
  <c r="K151" i="41"/>
  <c r="J151" i="41"/>
  <c r="I151" i="41"/>
  <c r="AO150" i="41"/>
  <c r="AN150" i="41"/>
  <c r="AM150" i="41"/>
  <c r="AL150" i="41"/>
  <c r="AK150" i="41"/>
  <c r="AH150" i="41"/>
  <c r="AG150" i="41"/>
  <c r="AF150" i="41"/>
  <c r="AA150" i="41"/>
  <c r="Z150" i="41"/>
  <c r="Y150" i="41"/>
  <c r="R30" i="47" s="1"/>
  <c r="W150" i="41"/>
  <c r="V150" i="41"/>
  <c r="U150" i="41"/>
  <c r="S150" i="41"/>
  <c r="R150" i="41"/>
  <c r="Q150" i="41"/>
  <c r="P150" i="41"/>
  <c r="O150" i="41"/>
  <c r="N150" i="41"/>
  <c r="M150" i="41"/>
  <c r="L150" i="41"/>
  <c r="K150" i="41"/>
  <c r="J150" i="41"/>
  <c r="I150" i="41"/>
  <c r="BC149" i="41"/>
  <c r="BB149" i="41"/>
  <c r="BA149" i="41"/>
  <c r="AZ149" i="41"/>
  <c r="AY149" i="41"/>
  <c r="AX149" i="41"/>
  <c r="AW149" i="41"/>
  <c r="AV149" i="41"/>
  <c r="AO29" i="47" s="1"/>
  <c r="AU149" i="41"/>
  <c r="AT149" i="41"/>
  <c r="AS149" i="41"/>
  <c r="AR149" i="41"/>
  <c r="AQ149" i="41"/>
  <c r="AP149" i="41"/>
  <c r="AO149" i="41"/>
  <c r="AN149" i="41"/>
  <c r="AM149" i="41"/>
  <c r="AL149" i="41"/>
  <c r="AK149" i="41"/>
  <c r="AJ149" i="41"/>
  <c r="AI149" i="41"/>
  <c r="AH149" i="41"/>
  <c r="AG149" i="41"/>
  <c r="AF149" i="41"/>
  <c r="AE149" i="41"/>
  <c r="AD149" i="41"/>
  <c r="AC149" i="41"/>
  <c r="AB149" i="41"/>
  <c r="U29" i="47" s="1"/>
  <c r="AA149" i="41"/>
  <c r="Z149" i="41"/>
  <c r="Y149" i="41"/>
  <c r="R29" i="47" s="1"/>
  <c r="X149" i="41"/>
  <c r="W149" i="41"/>
  <c r="V149" i="41"/>
  <c r="U149" i="41"/>
  <c r="T149" i="41"/>
  <c r="M29" i="47" s="1"/>
  <c r="S149" i="41"/>
  <c r="R149" i="41"/>
  <c r="Q149" i="41"/>
  <c r="P149" i="41"/>
  <c r="O149" i="41"/>
  <c r="N149" i="41"/>
  <c r="M149" i="41"/>
  <c r="L149" i="41"/>
  <c r="K149" i="41"/>
  <c r="J149" i="41"/>
  <c r="I149" i="41"/>
  <c r="AO148" i="41"/>
  <c r="AN148" i="41"/>
  <c r="AM148" i="41"/>
  <c r="AL148" i="41"/>
  <c r="AK148" i="41"/>
  <c r="AH148" i="41"/>
  <c r="AG148" i="41"/>
  <c r="AF148" i="41"/>
  <c r="AA148" i="41"/>
  <c r="Z148" i="41"/>
  <c r="Y148" i="41"/>
  <c r="R28" i="47" s="1"/>
  <c r="W148" i="41"/>
  <c r="V148" i="41"/>
  <c r="U148" i="41"/>
  <c r="S148" i="41"/>
  <c r="R148" i="41"/>
  <c r="Q148" i="41"/>
  <c r="P148" i="41"/>
  <c r="O148" i="41"/>
  <c r="N148" i="41"/>
  <c r="M148" i="41"/>
  <c r="L148" i="41"/>
  <c r="K148" i="41"/>
  <c r="J148" i="41"/>
  <c r="I148" i="41"/>
  <c r="AO147" i="41"/>
  <c r="AN147" i="41"/>
  <c r="AM147" i="41"/>
  <c r="AL147" i="41"/>
  <c r="AK147" i="41"/>
  <c r="AH147" i="41"/>
  <c r="AH146" i="41" s="1"/>
  <c r="AG147" i="41"/>
  <c r="AF147" i="41"/>
  <c r="AF146" i="41" s="1"/>
  <c r="AA147" i="41"/>
  <c r="Z147" i="41"/>
  <c r="Z146" i="41" s="1"/>
  <c r="Y147" i="41"/>
  <c r="W147" i="41"/>
  <c r="V147" i="41"/>
  <c r="U147" i="41"/>
  <c r="S147" i="41"/>
  <c r="R147" i="41"/>
  <c r="Q147" i="41"/>
  <c r="P147" i="41"/>
  <c r="O147" i="41"/>
  <c r="N147" i="41"/>
  <c r="M147" i="41"/>
  <c r="L147" i="41"/>
  <c r="K147" i="41"/>
  <c r="J147" i="41"/>
  <c r="I147" i="41"/>
  <c r="S143" i="41"/>
  <c r="R143" i="41"/>
  <c r="Q143" i="41"/>
  <c r="P144" i="41" s="1"/>
  <c r="P143" i="41"/>
  <c r="O143" i="41"/>
  <c r="N143" i="41"/>
  <c r="M143" i="41"/>
  <c r="L143" i="41"/>
  <c r="I144" i="41" s="1"/>
  <c r="K143" i="41"/>
  <c r="J143" i="41"/>
  <c r="I143" i="41"/>
  <c r="AO142" i="41"/>
  <c r="AN142" i="41"/>
  <c r="AM142" i="41"/>
  <c r="AL142" i="41"/>
  <c r="AK142" i="41"/>
  <c r="AH142" i="41"/>
  <c r="AG142" i="41"/>
  <c r="AF142" i="41"/>
  <c r="AB142" i="41"/>
  <c r="AA142" i="41"/>
  <c r="Z142" i="41"/>
  <c r="Y142" i="41"/>
  <c r="W142" i="41"/>
  <c r="V142" i="41"/>
  <c r="U142" i="41"/>
  <c r="BC141" i="41"/>
  <c r="BB141" i="41"/>
  <c r="AY141" i="41"/>
  <c r="AU141" i="41"/>
  <c r="AQ141" i="41"/>
  <c r="AP141" i="41"/>
  <c r="AI141" i="41"/>
  <c r="AB141" i="41"/>
  <c r="AV141" i="41" s="1"/>
  <c r="X141" i="41"/>
  <c r="T141" i="41"/>
  <c r="BB140" i="41"/>
  <c r="AV140" i="41"/>
  <c r="AU140" i="41"/>
  <c r="AQ140" i="41"/>
  <c r="BC140" i="41" s="1"/>
  <c r="AP140" i="41"/>
  <c r="BA140" i="41" s="1"/>
  <c r="AI140" i="41"/>
  <c r="AY140" i="41" s="1"/>
  <c r="AB140" i="41"/>
  <c r="X140" i="41"/>
  <c r="T140" i="41"/>
  <c r="BB139" i="41"/>
  <c r="BA139" i="41"/>
  <c r="AZ139" i="41"/>
  <c r="AU139" i="41"/>
  <c r="AR139" i="41"/>
  <c r="AQ139" i="41"/>
  <c r="BC139" i="41" s="1"/>
  <c r="AP139" i="41"/>
  <c r="AI139" i="41"/>
  <c r="AY139" i="41" s="1"/>
  <c r="AD139" i="41"/>
  <c r="AW139" i="41" s="1"/>
  <c r="AB139" i="41"/>
  <c r="AV139" i="41" s="1"/>
  <c r="T139" i="41"/>
  <c r="X139" i="41" s="1"/>
  <c r="AE139" i="41" s="1"/>
  <c r="AX139" i="41" s="1"/>
  <c r="BC138" i="41"/>
  <c r="BB138" i="41"/>
  <c r="AU138" i="41"/>
  <c r="AR138" i="41"/>
  <c r="AZ138" i="41" s="1"/>
  <c r="AQ138" i="41"/>
  <c r="AP138" i="41"/>
  <c r="BA138" i="41" s="1"/>
  <c r="AI138" i="41"/>
  <c r="AY138" i="41" s="1"/>
  <c r="AE138" i="41"/>
  <c r="AX138" i="41" s="1"/>
  <c r="AB138" i="41"/>
  <c r="AV138" i="41" s="1"/>
  <c r="T138" i="41"/>
  <c r="X138" i="41" s="1"/>
  <c r="BB137" i="41"/>
  <c r="BA137" i="41"/>
  <c r="AV137" i="41"/>
  <c r="AU137" i="41"/>
  <c r="AQ137" i="41"/>
  <c r="BC137" i="41" s="1"/>
  <c r="AP137" i="41"/>
  <c r="AI137" i="41"/>
  <c r="AY137" i="41" s="1"/>
  <c r="AB137" i="41"/>
  <c r="T137" i="41"/>
  <c r="X137" i="41" s="1"/>
  <c r="X142" i="41" s="1"/>
  <c r="BB136" i="41"/>
  <c r="BB142" i="41" s="1"/>
  <c r="AV136" i="41"/>
  <c r="AU136" i="41"/>
  <c r="AT136" i="41"/>
  <c r="AQ136" i="41"/>
  <c r="AP136" i="41"/>
  <c r="BA136" i="41" s="1"/>
  <c r="AI136" i="41"/>
  <c r="AD136" i="41"/>
  <c r="AB136" i="41"/>
  <c r="X136" i="41"/>
  <c r="T136" i="41"/>
  <c r="BB135" i="41"/>
  <c r="AO135" i="41"/>
  <c r="AN135" i="41"/>
  <c r="AM135" i="41"/>
  <c r="AL135" i="41"/>
  <c r="AK135" i="41"/>
  <c r="AH135" i="41"/>
  <c r="AG135" i="41"/>
  <c r="AF135" i="41"/>
  <c r="AA135" i="41"/>
  <c r="Z135" i="41"/>
  <c r="Y135" i="41"/>
  <c r="W135" i="41"/>
  <c r="V135" i="41"/>
  <c r="U135" i="41"/>
  <c r="BB134" i="41"/>
  <c r="BA134" i="41"/>
  <c r="AZ134" i="41"/>
  <c r="AU134" i="41"/>
  <c r="AR134" i="41"/>
  <c r="AQ134" i="41"/>
  <c r="BC134" i="41" s="1"/>
  <c r="AP134" i="41"/>
  <c r="AI134" i="41"/>
  <c r="AY134" i="41" s="1"/>
  <c r="AD134" i="41"/>
  <c r="AW134" i="41" s="1"/>
  <c r="AB134" i="41"/>
  <c r="AV134" i="41" s="1"/>
  <c r="T134" i="41"/>
  <c r="X134" i="41" s="1"/>
  <c r="AE134" i="41" s="1"/>
  <c r="AX134" i="41" s="1"/>
  <c r="BC133" i="41"/>
  <c r="BB133" i="41"/>
  <c r="AU133" i="41"/>
  <c r="AR133" i="41"/>
  <c r="AZ133" i="41" s="1"/>
  <c r="AQ133" i="41"/>
  <c r="AP133" i="41"/>
  <c r="BA133" i="41" s="1"/>
  <c r="AI133" i="41"/>
  <c r="AY133" i="41" s="1"/>
  <c r="AE133" i="41"/>
  <c r="AX133" i="41" s="1"/>
  <c r="AB133" i="41"/>
  <c r="AV133" i="41" s="1"/>
  <c r="T133" i="41"/>
  <c r="X133" i="41" s="1"/>
  <c r="BB132" i="41"/>
  <c r="BA132" i="41"/>
  <c r="AV132" i="41"/>
  <c r="AU132" i="41"/>
  <c r="AT132" i="41"/>
  <c r="AR132" i="41"/>
  <c r="AZ132" i="41" s="1"/>
  <c r="AQ132" i="41"/>
  <c r="BC132" i="41" s="1"/>
  <c r="AP132" i="41"/>
  <c r="AI132" i="41"/>
  <c r="AY132" i="41" s="1"/>
  <c r="AC132" i="41"/>
  <c r="AB132" i="41"/>
  <c r="T132" i="41"/>
  <c r="X132" i="41" s="1"/>
  <c r="BB131" i="41"/>
  <c r="AY131" i="41"/>
  <c r="AY135" i="41" s="1"/>
  <c r="AV131" i="41"/>
  <c r="AU131" i="41"/>
  <c r="AT131" i="41"/>
  <c r="AQ131" i="41"/>
  <c r="AP131" i="41"/>
  <c r="BA131" i="41" s="1"/>
  <c r="AI131" i="41"/>
  <c r="AD131" i="41"/>
  <c r="AB131" i="41"/>
  <c r="AB135" i="41" s="1"/>
  <c r="X131" i="41"/>
  <c r="T131" i="41"/>
  <c r="T135" i="41" s="1"/>
  <c r="BB130" i="41"/>
  <c r="AO130" i="41"/>
  <c r="AN130" i="41"/>
  <c r="AM130" i="41"/>
  <c r="AL130" i="41"/>
  <c r="AK130" i="41"/>
  <c r="AH130" i="41"/>
  <c r="AG130" i="41"/>
  <c r="AF130" i="41"/>
  <c r="AA130" i="41"/>
  <c r="Z130" i="41"/>
  <c r="Y130" i="41"/>
  <c r="W130" i="41"/>
  <c r="V130" i="41"/>
  <c r="U130" i="41"/>
  <c r="BB129" i="41"/>
  <c r="BA129" i="41"/>
  <c r="AZ129" i="41"/>
  <c r="AU129" i="41"/>
  <c r="AR129" i="41"/>
  <c r="AQ129" i="41"/>
  <c r="BC129" i="41" s="1"/>
  <c r="AP129" i="41"/>
  <c r="AI129" i="41"/>
  <c r="AY129" i="41" s="1"/>
  <c r="AD129" i="41"/>
  <c r="AW129" i="41" s="1"/>
  <c r="AB129" i="41"/>
  <c r="AV129" i="41" s="1"/>
  <c r="T129" i="41"/>
  <c r="X129" i="41" s="1"/>
  <c r="AE129" i="41" s="1"/>
  <c r="AX129" i="41" s="1"/>
  <c r="BC128" i="41"/>
  <c r="BB128" i="41"/>
  <c r="AU128" i="41"/>
  <c r="AQ128" i="41"/>
  <c r="AP128" i="41"/>
  <c r="AI128" i="41"/>
  <c r="AY128" i="41" s="1"/>
  <c r="AB128" i="41"/>
  <c r="AV128" i="41" s="1"/>
  <c r="T128" i="41"/>
  <c r="X128" i="41" s="1"/>
  <c r="BB127" i="41"/>
  <c r="BA127" i="41"/>
  <c r="AV127" i="41"/>
  <c r="AU127" i="41"/>
  <c r="AR127" i="41"/>
  <c r="AZ127" i="41" s="1"/>
  <c r="AQ127" i="41"/>
  <c r="AQ130" i="41" s="1"/>
  <c r="AP127" i="41"/>
  <c r="AI127" i="41"/>
  <c r="AB127" i="41"/>
  <c r="T127" i="41"/>
  <c r="AO126" i="41"/>
  <c r="AN126" i="41"/>
  <c r="AM126" i="41"/>
  <c r="AL126" i="41"/>
  <c r="AK126" i="41"/>
  <c r="AH126" i="41"/>
  <c r="AG126" i="41"/>
  <c r="AF126" i="41"/>
  <c r="AA126" i="41"/>
  <c r="Z126" i="41"/>
  <c r="Y126" i="41"/>
  <c r="W126" i="41"/>
  <c r="V126" i="41"/>
  <c r="U126" i="41"/>
  <c r="BB125" i="41"/>
  <c r="AY125" i="41"/>
  <c r="AV125" i="41"/>
  <c r="AU125" i="41"/>
  <c r="AQ125" i="41"/>
  <c r="AP125" i="41"/>
  <c r="BA125" i="41" s="1"/>
  <c r="AI125" i="41"/>
  <c r="AB125" i="41"/>
  <c r="X125" i="41"/>
  <c r="T125" i="41"/>
  <c r="BB124" i="41"/>
  <c r="AX124" i="41"/>
  <c r="AU124" i="41"/>
  <c r="AT124" i="41"/>
  <c r="AQ124" i="41"/>
  <c r="BC124" i="41" s="1"/>
  <c r="AP124" i="41"/>
  <c r="BA124" i="41" s="1"/>
  <c r="AI124" i="41"/>
  <c r="AY124" i="41" s="1"/>
  <c r="AD124" i="41"/>
  <c r="AW124" i="41" s="1"/>
  <c r="AB124" i="41"/>
  <c r="T124" i="41"/>
  <c r="X124" i="41" s="1"/>
  <c r="AE124" i="41" s="1"/>
  <c r="BC123" i="41"/>
  <c r="BB123" i="41"/>
  <c r="AU123" i="41"/>
  <c r="AQ123" i="41"/>
  <c r="AP123" i="41"/>
  <c r="AI123" i="41"/>
  <c r="AY123" i="41" s="1"/>
  <c r="AB123" i="41"/>
  <c r="AV123" i="41" s="1"/>
  <c r="T123" i="41"/>
  <c r="X123" i="41" s="1"/>
  <c r="BB122" i="41"/>
  <c r="AV122" i="41"/>
  <c r="AU122" i="41"/>
  <c r="AQ122" i="41"/>
  <c r="BC122" i="41" s="1"/>
  <c r="AP122" i="41"/>
  <c r="AI122" i="41"/>
  <c r="AY122" i="41" s="1"/>
  <c r="AB122" i="41"/>
  <c r="T122" i="41"/>
  <c r="X122" i="41" s="1"/>
  <c r="BB121" i="41"/>
  <c r="AV121" i="41"/>
  <c r="AU121" i="41"/>
  <c r="AQ121" i="41"/>
  <c r="BC121" i="41" s="1"/>
  <c r="AP121" i="41"/>
  <c r="BA121" i="41" s="1"/>
  <c r="AI121" i="41"/>
  <c r="AY121" i="41" s="1"/>
  <c r="AB121" i="41"/>
  <c r="X121" i="41"/>
  <c r="T121" i="41"/>
  <c r="BB120" i="41"/>
  <c r="BB126" i="41" s="1"/>
  <c r="BA120" i="41"/>
  <c r="AZ120" i="41"/>
  <c r="AU120" i="41"/>
  <c r="AR120" i="41"/>
  <c r="AQ120" i="41"/>
  <c r="BC120" i="41" s="1"/>
  <c r="AP120" i="41"/>
  <c r="AI120" i="41"/>
  <c r="AY120" i="41" s="1"/>
  <c r="AY126" i="41" s="1"/>
  <c r="AD120" i="41"/>
  <c r="AW120" i="41" s="1"/>
  <c r="AB120" i="41"/>
  <c r="AV120" i="41" s="1"/>
  <c r="T120" i="41"/>
  <c r="X120" i="41" s="1"/>
  <c r="AE120" i="41" s="1"/>
  <c r="AX120" i="41" s="1"/>
  <c r="BC119" i="41"/>
  <c r="BB119" i="41"/>
  <c r="AU119" i="41"/>
  <c r="AR119" i="41"/>
  <c r="AQ119" i="41"/>
  <c r="AP119" i="41"/>
  <c r="AI119" i="41"/>
  <c r="AY119" i="41" s="1"/>
  <c r="AE119" i="41"/>
  <c r="AX119" i="41" s="1"/>
  <c r="AB119" i="41"/>
  <c r="AV119" i="41" s="1"/>
  <c r="T119" i="41"/>
  <c r="X119" i="41" s="1"/>
  <c r="AO118" i="41"/>
  <c r="AN118" i="41"/>
  <c r="AM118" i="41"/>
  <c r="AL118" i="41"/>
  <c r="AK118" i="41"/>
  <c r="AH118" i="41"/>
  <c r="AG118" i="41"/>
  <c r="AF118" i="41"/>
  <c r="AA118" i="41"/>
  <c r="Z118" i="41"/>
  <c r="Y118" i="41"/>
  <c r="W118" i="41"/>
  <c r="V118" i="41"/>
  <c r="U118" i="41"/>
  <c r="BB117" i="41"/>
  <c r="BA117" i="41"/>
  <c r="AV117" i="41"/>
  <c r="AU117" i="41"/>
  <c r="AR117" i="41"/>
  <c r="AZ117" i="41" s="1"/>
  <c r="AQ117" i="41"/>
  <c r="BC117" i="41" s="1"/>
  <c r="AP117" i="41"/>
  <c r="AI117" i="41"/>
  <c r="AY117" i="41" s="1"/>
  <c r="AC117" i="41"/>
  <c r="AB117" i="41"/>
  <c r="T117" i="41"/>
  <c r="X117" i="41" s="1"/>
  <c r="BB116" i="41"/>
  <c r="AV116" i="41"/>
  <c r="AU116" i="41"/>
  <c r="AT116" i="41"/>
  <c r="AQ116" i="41"/>
  <c r="BC116" i="41" s="1"/>
  <c r="AP116" i="41"/>
  <c r="AI116" i="41"/>
  <c r="AY116" i="41" s="1"/>
  <c r="AD116" i="41"/>
  <c r="AW116" i="41" s="1"/>
  <c r="AB116" i="41"/>
  <c r="X116" i="41"/>
  <c r="T116" i="41"/>
  <c r="BB115" i="41"/>
  <c r="BA115" i="41"/>
  <c r="AV115" i="41"/>
  <c r="AU115" i="41"/>
  <c r="AR115" i="41"/>
  <c r="AZ115" i="41" s="1"/>
  <c r="AQ115" i="41"/>
  <c r="BC115" i="41" s="1"/>
  <c r="AP115" i="41"/>
  <c r="AI115" i="41"/>
  <c r="AY115" i="41" s="1"/>
  <c r="AD115" i="41"/>
  <c r="AW115" i="41" s="1"/>
  <c r="AB115" i="41"/>
  <c r="T115" i="41"/>
  <c r="X115" i="41" s="1"/>
  <c r="BC114" i="41"/>
  <c r="BB114" i="41"/>
  <c r="AY114" i="41"/>
  <c r="AU114" i="41"/>
  <c r="AQ114" i="41"/>
  <c r="AP114" i="41"/>
  <c r="AI114" i="41"/>
  <c r="AB114" i="41"/>
  <c r="X114" i="41"/>
  <c r="T114" i="41"/>
  <c r="BB113" i="41"/>
  <c r="AZ113" i="41"/>
  <c r="AV113" i="41"/>
  <c r="AU113" i="41"/>
  <c r="AQ113" i="41"/>
  <c r="BC113" i="41" s="1"/>
  <c r="AP113" i="41"/>
  <c r="AR113" i="41" s="1"/>
  <c r="AI113" i="41"/>
  <c r="AY113" i="41" s="1"/>
  <c r="AB113" i="41"/>
  <c r="T113" i="41"/>
  <c r="X113" i="41" s="1"/>
  <c r="BB112" i="41"/>
  <c r="AY112" i="41"/>
  <c r="AU112" i="41"/>
  <c r="AQ112" i="41"/>
  <c r="AQ118" i="41" s="1"/>
  <c r="AP112" i="41"/>
  <c r="AI112" i="41"/>
  <c r="AB112" i="41"/>
  <c r="AV112" i="41" s="1"/>
  <c r="T112" i="41"/>
  <c r="X112" i="41" s="1"/>
  <c r="AO111" i="41"/>
  <c r="AN111" i="41"/>
  <c r="AM111" i="41"/>
  <c r="AL111" i="41"/>
  <c r="AK111" i="41"/>
  <c r="AH111" i="41"/>
  <c r="AG111" i="41"/>
  <c r="AF111" i="41"/>
  <c r="AA111" i="41"/>
  <c r="Z111" i="41"/>
  <c r="Y111" i="41"/>
  <c r="W111" i="41"/>
  <c r="V111" i="41"/>
  <c r="U111" i="41"/>
  <c r="BB110" i="41"/>
  <c r="BA110" i="41"/>
  <c r="AV110" i="41"/>
  <c r="AU110" i="41"/>
  <c r="AR110" i="41"/>
  <c r="AZ110" i="41" s="1"/>
  <c r="AQ110" i="41"/>
  <c r="BC110" i="41" s="1"/>
  <c r="AP110" i="41"/>
  <c r="AI110" i="41"/>
  <c r="AY110" i="41" s="1"/>
  <c r="AE110" i="41"/>
  <c r="AX110" i="41" s="1"/>
  <c r="AB110" i="41"/>
  <c r="X110" i="41"/>
  <c r="T110" i="41"/>
  <c r="BB109" i="41"/>
  <c r="AY109" i="41"/>
  <c r="AU109" i="41"/>
  <c r="AT109" i="41"/>
  <c r="AQ109" i="41"/>
  <c r="BC109" i="41" s="1"/>
  <c r="AP109" i="41"/>
  <c r="AR109" i="41" s="1"/>
  <c r="AZ109" i="41" s="1"/>
  <c r="AI109" i="41"/>
  <c r="AB109" i="41"/>
  <c r="AV109" i="41" s="1"/>
  <c r="T109" i="41"/>
  <c r="X109" i="41" s="1"/>
  <c r="BC108" i="41"/>
  <c r="BB108" i="41"/>
  <c r="BA108" i="41"/>
  <c r="AY108" i="41"/>
  <c r="AU108" i="41"/>
  <c r="AQ108" i="41"/>
  <c r="AR108" i="41" s="1"/>
  <c r="AZ108" i="41" s="1"/>
  <c r="AP108" i="41"/>
  <c r="AI108" i="41"/>
  <c r="AE108" i="41"/>
  <c r="AX108" i="41" s="1"/>
  <c r="AB108" i="41"/>
  <c r="AV108" i="41" s="1"/>
  <c r="X108" i="41"/>
  <c r="T108" i="41"/>
  <c r="BB107" i="41"/>
  <c r="AY107" i="41"/>
  <c r="AX107" i="41"/>
  <c r="AU107" i="41"/>
  <c r="AQ107" i="41"/>
  <c r="BC107" i="41" s="1"/>
  <c r="BC111" i="41" s="1"/>
  <c r="AP107" i="41"/>
  <c r="AI107" i="41"/>
  <c r="AE107" i="41"/>
  <c r="AB107" i="41"/>
  <c r="AV107" i="41" s="1"/>
  <c r="X107" i="41"/>
  <c r="T107" i="41"/>
  <c r="BB106" i="41"/>
  <c r="BA106" i="41"/>
  <c r="AU106" i="41"/>
  <c r="AR106" i="41"/>
  <c r="AZ106" i="41" s="1"/>
  <c r="AQ106" i="41"/>
  <c r="BC106" i="41" s="1"/>
  <c r="AP106" i="41"/>
  <c r="AI106" i="41"/>
  <c r="AY106" i="41" s="1"/>
  <c r="AE106" i="41"/>
  <c r="AX106" i="41" s="1"/>
  <c r="AB106" i="41"/>
  <c r="X106" i="41"/>
  <c r="T106" i="41"/>
  <c r="BB105" i="41"/>
  <c r="BA105" i="41"/>
  <c r="AY105" i="41"/>
  <c r="AU105" i="41"/>
  <c r="AQ105" i="41"/>
  <c r="BC105" i="41" s="1"/>
  <c r="AP105" i="41"/>
  <c r="AI105" i="41"/>
  <c r="AB105" i="41"/>
  <c r="AV105" i="41" s="1"/>
  <c r="T105" i="41"/>
  <c r="AO104" i="41"/>
  <c r="AN104" i="41"/>
  <c r="AM104" i="41"/>
  <c r="AL104" i="41"/>
  <c r="AK104" i="41"/>
  <c r="AI104" i="41"/>
  <c r="AH104" i="41"/>
  <c r="AG104" i="41"/>
  <c r="AF104" i="41"/>
  <c r="AA104" i="41"/>
  <c r="Z104" i="41"/>
  <c r="Y104" i="41"/>
  <c r="W104" i="41"/>
  <c r="V104" i="41"/>
  <c r="U104" i="41"/>
  <c r="BC103" i="41"/>
  <c r="BB103" i="41"/>
  <c r="BA103" i="41"/>
  <c r="AU103" i="41"/>
  <c r="AU104" i="41" s="1"/>
  <c r="AR103" i="41"/>
  <c r="AZ103" i="41" s="1"/>
  <c r="AQ103" i="41"/>
  <c r="AP103" i="41"/>
  <c r="AI103" i="41"/>
  <c r="AY103" i="41" s="1"/>
  <c r="AB103" i="41"/>
  <c r="X103" i="41"/>
  <c r="T103" i="41"/>
  <c r="BB102" i="41"/>
  <c r="BB104" i="41" s="1"/>
  <c r="AY102" i="41"/>
  <c r="AU102" i="41"/>
  <c r="AQ102" i="41"/>
  <c r="AP102" i="41"/>
  <c r="AI102" i="41"/>
  <c r="AE102" i="41"/>
  <c r="AB102" i="41"/>
  <c r="AV102" i="41" s="1"/>
  <c r="X102" i="41"/>
  <c r="T102" i="41"/>
  <c r="T104" i="41" s="1"/>
  <c r="AO101" i="41"/>
  <c r="AN101" i="41"/>
  <c r="AM101" i="41"/>
  <c r="AL101" i="41"/>
  <c r="AK101" i="41"/>
  <c r="AI101" i="41"/>
  <c r="AH101" i="41"/>
  <c r="AG101" i="41"/>
  <c r="AF101" i="41"/>
  <c r="AB101" i="41"/>
  <c r="AA101" i="41"/>
  <c r="Z101" i="41"/>
  <c r="Y101" i="41"/>
  <c r="W101" i="41"/>
  <c r="V101" i="41"/>
  <c r="U101" i="41"/>
  <c r="T101" i="41"/>
  <c r="BB100" i="41"/>
  <c r="BA100" i="41"/>
  <c r="AU100" i="41"/>
  <c r="AQ100" i="41"/>
  <c r="AP100" i="41"/>
  <c r="AI100" i="41"/>
  <c r="AY100" i="41" s="1"/>
  <c r="AB100" i="41"/>
  <c r="AV100" i="41" s="1"/>
  <c r="X100" i="41"/>
  <c r="T100" i="41"/>
  <c r="BB99" i="41"/>
  <c r="BA99" i="41"/>
  <c r="AY99" i="41"/>
  <c r="AU99" i="41"/>
  <c r="AQ99" i="41"/>
  <c r="BC99" i="41" s="1"/>
  <c r="AP99" i="41"/>
  <c r="AR99" i="41" s="1"/>
  <c r="AZ99" i="41" s="1"/>
  <c r="AI99" i="41"/>
  <c r="AC99" i="41"/>
  <c r="AB99" i="41"/>
  <c r="AV99" i="41" s="1"/>
  <c r="X99" i="41"/>
  <c r="AE99" i="41" s="1"/>
  <c r="AX99" i="41" s="1"/>
  <c r="T99" i="41"/>
  <c r="BC98" i="41"/>
  <c r="BB98" i="41"/>
  <c r="BA98" i="41"/>
  <c r="AY98" i="41"/>
  <c r="AY101" i="41" s="1"/>
  <c r="AU98" i="41"/>
  <c r="AU101" i="41" s="1"/>
  <c r="AQ98" i="41"/>
  <c r="AP98" i="41"/>
  <c r="AI98" i="41"/>
  <c r="AE98" i="41"/>
  <c r="AB98" i="41"/>
  <c r="AV98" i="41" s="1"/>
  <c r="X98" i="41"/>
  <c r="T98" i="41"/>
  <c r="BA97" i="41"/>
  <c r="AO97" i="41"/>
  <c r="AN97" i="41"/>
  <c r="AM97" i="41"/>
  <c r="AL97" i="41"/>
  <c r="AK97" i="41"/>
  <c r="AI97" i="41"/>
  <c r="AH97" i="41"/>
  <c r="AG97" i="41"/>
  <c r="AF97" i="41"/>
  <c r="AC97" i="41"/>
  <c r="AA97" i="41"/>
  <c r="Z97" i="41"/>
  <c r="Y97" i="41"/>
  <c r="W97" i="41"/>
  <c r="V97" i="41"/>
  <c r="U97" i="41"/>
  <c r="BB96" i="41"/>
  <c r="BB156" i="41" s="1"/>
  <c r="BA96" i="41"/>
  <c r="BA156" i="41" s="1"/>
  <c r="AY96" i="41"/>
  <c r="AY156" i="41" s="1"/>
  <c r="AU96" i="41"/>
  <c r="AU156" i="41" s="1"/>
  <c r="AQ96" i="41"/>
  <c r="AQ156" i="41" s="1"/>
  <c r="AP96" i="41"/>
  <c r="AP156" i="41" s="1"/>
  <c r="AI96" i="41"/>
  <c r="AI156" i="41" s="1"/>
  <c r="AC96" i="41"/>
  <c r="AC156" i="41" s="1"/>
  <c r="AB96" i="41"/>
  <c r="AB156" i="41" s="1"/>
  <c r="U36" i="47" s="1"/>
  <c r="X96" i="41"/>
  <c r="X156" i="41" s="1"/>
  <c r="T96" i="41"/>
  <c r="T156" i="41" s="1"/>
  <c r="M36" i="47" s="1"/>
  <c r="AY95" i="41"/>
  <c r="AU95" i="41"/>
  <c r="AO95" i="41"/>
  <c r="AN95" i="41"/>
  <c r="AM95" i="41"/>
  <c r="AL95" i="41"/>
  <c r="AK95" i="41"/>
  <c r="AI95" i="41"/>
  <c r="AH95" i="41"/>
  <c r="AG95" i="41"/>
  <c r="AF95" i="41"/>
  <c r="AA95" i="41"/>
  <c r="Z95" i="41"/>
  <c r="Y95" i="41"/>
  <c r="W95" i="41"/>
  <c r="V95" i="41"/>
  <c r="U95" i="41"/>
  <c r="BB94" i="41"/>
  <c r="BA94" i="41"/>
  <c r="AY94" i="41"/>
  <c r="AU94" i="41"/>
  <c r="AQ94" i="41"/>
  <c r="AP94" i="41"/>
  <c r="AI94" i="41"/>
  <c r="AE94" i="41"/>
  <c r="AX94" i="41" s="1"/>
  <c r="AB94" i="41"/>
  <c r="AV94" i="41" s="1"/>
  <c r="X94" i="41"/>
  <c r="T94" i="41"/>
  <c r="BB93" i="41"/>
  <c r="BA93" i="41"/>
  <c r="AY93" i="41"/>
  <c r="AU93" i="41"/>
  <c r="AQ93" i="41"/>
  <c r="BC93" i="41" s="1"/>
  <c r="AP93" i="41"/>
  <c r="AI93" i="41"/>
  <c r="AE93" i="41"/>
  <c r="AX93" i="41" s="1"/>
  <c r="AB93" i="41"/>
  <c r="AV93" i="41" s="1"/>
  <c r="X93" i="41"/>
  <c r="T93" i="41"/>
  <c r="BB92" i="41"/>
  <c r="BA92" i="41"/>
  <c r="AY92" i="41"/>
  <c r="AU92" i="41"/>
  <c r="AQ92" i="41"/>
  <c r="AP92" i="41"/>
  <c r="AI92" i="41"/>
  <c r="AE92" i="41"/>
  <c r="AX92" i="41" s="1"/>
  <c r="AB92" i="41"/>
  <c r="AV92" i="41" s="1"/>
  <c r="X92" i="41"/>
  <c r="T92" i="41"/>
  <c r="BB91" i="41"/>
  <c r="BA91" i="41"/>
  <c r="AY91" i="41"/>
  <c r="AU91" i="41"/>
  <c r="AQ91" i="41"/>
  <c r="BC91" i="41" s="1"/>
  <c r="AP91" i="41"/>
  <c r="AI91" i="41"/>
  <c r="AE91" i="41"/>
  <c r="AX91" i="41" s="1"/>
  <c r="AB91" i="41"/>
  <c r="AV91" i="41" s="1"/>
  <c r="X91" i="41"/>
  <c r="T91" i="41"/>
  <c r="BB90" i="41"/>
  <c r="BB95" i="41" s="1"/>
  <c r="BA90" i="41"/>
  <c r="BA95" i="41" s="1"/>
  <c r="AY90" i="41"/>
  <c r="AU90" i="41"/>
  <c r="AQ90" i="41"/>
  <c r="AP90" i="41"/>
  <c r="AP95" i="41" s="1"/>
  <c r="AI90" i="41"/>
  <c r="AE90" i="41"/>
  <c r="AB90" i="41"/>
  <c r="AB95" i="41" s="1"/>
  <c r="X90" i="41"/>
  <c r="T90" i="41"/>
  <c r="T95" i="41" s="1"/>
  <c r="AU89" i="41"/>
  <c r="AQ89" i="41"/>
  <c r="AO89" i="41"/>
  <c r="AN89" i="41"/>
  <c r="AM89" i="41"/>
  <c r="AL89" i="41"/>
  <c r="AK89" i="41"/>
  <c r="AI89" i="41"/>
  <c r="AH89" i="41"/>
  <c r="AG89" i="41"/>
  <c r="AF89" i="41"/>
  <c r="AA89" i="41"/>
  <c r="Z89" i="41"/>
  <c r="Y89" i="41"/>
  <c r="W89" i="41"/>
  <c r="V89" i="41"/>
  <c r="U89" i="41"/>
  <c r="BB88" i="41"/>
  <c r="BA88" i="41"/>
  <c r="AY88" i="41"/>
  <c r="AU88" i="41"/>
  <c r="AQ88" i="41"/>
  <c r="BC88" i="41" s="1"/>
  <c r="AP88" i="41"/>
  <c r="AI88" i="41"/>
  <c r="AE88" i="41"/>
  <c r="AX88" i="41" s="1"/>
  <c r="AB88" i="41"/>
  <c r="AV88" i="41" s="1"/>
  <c r="X88" i="41"/>
  <c r="T88" i="41"/>
  <c r="BB87" i="41"/>
  <c r="BA87" i="41"/>
  <c r="AY87" i="41"/>
  <c r="AU87" i="41"/>
  <c r="AQ87" i="41"/>
  <c r="AP87" i="41"/>
  <c r="AI87" i="41"/>
  <c r="AE87" i="41"/>
  <c r="AX87" i="41" s="1"/>
  <c r="AB87" i="41"/>
  <c r="AV87" i="41" s="1"/>
  <c r="X87" i="41"/>
  <c r="T87" i="41"/>
  <c r="BB86" i="41"/>
  <c r="BB89" i="41" s="1"/>
  <c r="BA86" i="41"/>
  <c r="BA89" i="41" s="1"/>
  <c r="AY86" i="41"/>
  <c r="AY89" i="41" s="1"/>
  <c r="AU86" i="41"/>
  <c r="AQ86" i="41"/>
  <c r="BC86" i="41" s="1"/>
  <c r="AP86" i="41"/>
  <c r="AI86" i="41"/>
  <c r="AE86" i="41"/>
  <c r="AB86" i="41"/>
  <c r="AB89" i="41" s="1"/>
  <c r="X86" i="41"/>
  <c r="T86" i="41"/>
  <c r="T89" i="41" s="1"/>
  <c r="AY85" i="41"/>
  <c r="AU85" i="41"/>
  <c r="AO85" i="41"/>
  <c r="AN85" i="41"/>
  <c r="AM85" i="41"/>
  <c r="AL85" i="41"/>
  <c r="AK85" i="41"/>
  <c r="AI85" i="41"/>
  <c r="AH85" i="41"/>
  <c r="AG85" i="41"/>
  <c r="AF85" i="41"/>
  <c r="AA85" i="41"/>
  <c r="Z85" i="41"/>
  <c r="Y85" i="41"/>
  <c r="W85" i="41"/>
  <c r="V85" i="41"/>
  <c r="U85" i="41"/>
  <c r="BB84" i="41"/>
  <c r="BA84" i="41"/>
  <c r="AY84" i="41"/>
  <c r="AU84" i="41"/>
  <c r="AQ84" i="41"/>
  <c r="AP84" i="41"/>
  <c r="AI84" i="41"/>
  <c r="AB84" i="41"/>
  <c r="AV84" i="41" s="1"/>
  <c r="X84" i="41"/>
  <c r="AE84" i="41" s="1"/>
  <c r="AX84" i="41" s="1"/>
  <c r="T84" i="41"/>
  <c r="BB83" i="41"/>
  <c r="BA83" i="41"/>
  <c r="AY83" i="41"/>
  <c r="AU83" i="41"/>
  <c r="AQ83" i="41"/>
  <c r="BC83" i="41" s="1"/>
  <c r="AP83" i="41"/>
  <c r="AI83" i="41"/>
  <c r="AB83" i="41"/>
  <c r="AV83" i="41" s="1"/>
  <c r="X83" i="41"/>
  <c r="AE83" i="41" s="1"/>
  <c r="AX83" i="41" s="1"/>
  <c r="T83" i="41"/>
  <c r="BB82" i="41"/>
  <c r="BB85" i="41" s="1"/>
  <c r="BA82" i="41"/>
  <c r="BA85" i="41" s="1"/>
  <c r="AY82" i="41"/>
  <c r="AU82" i="41"/>
  <c r="AQ82" i="41"/>
  <c r="AQ85" i="41" s="1"/>
  <c r="AP82" i="41"/>
  <c r="AP85" i="41" s="1"/>
  <c r="AI82" i="41"/>
  <c r="AB82" i="41"/>
  <c r="AB85" i="41" s="1"/>
  <c r="X82" i="41"/>
  <c r="AE82" i="41" s="1"/>
  <c r="T82" i="41"/>
  <c r="T85" i="41" s="1"/>
  <c r="AU81" i="41"/>
  <c r="AQ81" i="41"/>
  <c r="AO81" i="41"/>
  <c r="AN81" i="41"/>
  <c r="AM81" i="41"/>
  <c r="AL81" i="41"/>
  <c r="AK81" i="41"/>
  <c r="AI81" i="41"/>
  <c r="AH81" i="41"/>
  <c r="AG81" i="41"/>
  <c r="AF81" i="41"/>
  <c r="AA81" i="41"/>
  <c r="Z81" i="41"/>
  <c r="Y81" i="41"/>
  <c r="W81" i="41"/>
  <c r="V81" i="41"/>
  <c r="U81" i="41"/>
  <c r="BB80" i="41"/>
  <c r="BA80" i="41"/>
  <c r="AY80" i="41"/>
  <c r="AU80" i="41"/>
  <c r="AQ80" i="41"/>
  <c r="BC80" i="41" s="1"/>
  <c r="AP80" i="41"/>
  <c r="AI80" i="41"/>
  <c r="AB80" i="41"/>
  <c r="AV80" i="41" s="1"/>
  <c r="X80" i="41"/>
  <c r="AE80" i="41" s="1"/>
  <c r="AX80" i="41" s="1"/>
  <c r="T80" i="41"/>
  <c r="BB79" i="41"/>
  <c r="BA79" i="41"/>
  <c r="AY79" i="41"/>
  <c r="AU79" i="41"/>
  <c r="AQ79" i="41"/>
  <c r="AP79" i="41"/>
  <c r="AI79" i="41"/>
  <c r="AB79" i="41"/>
  <c r="AV79" i="41" s="1"/>
  <c r="X79" i="41"/>
  <c r="AE79" i="41" s="1"/>
  <c r="AX79" i="41" s="1"/>
  <c r="T79" i="41"/>
  <c r="BB78" i="41"/>
  <c r="BA78" i="41"/>
  <c r="AY78" i="41"/>
  <c r="AU78" i="41"/>
  <c r="AQ78" i="41"/>
  <c r="BC78" i="41" s="1"/>
  <c r="AP78" i="41"/>
  <c r="AI78" i="41"/>
  <c r="AB78" i="41"/>
  <c r="AV78" i="41" s="1"/>
  <c r="X78" i="41"/>
  <c r="AE78" i="41" s="1"/>
  <c r="AX78" i="41" s="1"/>
  <c r="T78" i="41"/>
  <c r="BB77" i="41"/>
  <c r="BA77" i="41"/>
  <c r="AY77" i="41"/>
  <c r="AU77" i="41"/>
  <c r="AQ77" i="41"/>
  <c r="AP77" i="41"/>
  <c r="AI77" i="41"/>
  <c r="AB77" i="41"/>
  <c r="AV77" i="41" s="1"/>
  <c r="X77" i="41"/>
  <c r="T77" i="41"/>
  <c r="BB76" i="41"/>
  <c r="BA76" i="41"/>
  <c r="AY76" i="41"/>
  <c r="AU76" i="41"/>
  <c r="AQ76" i="41"/>
  <c r="BC76" i="41" s="1"/>
  <c r="AP76" i="41"/>
  <c r="AI76" i="41"/>
  <c r="AB76" i="41"/>
  <c r="AV76" i="41" s="1"/>
  <c r="X76" i="41"/>
  <c r="AE76" i="41" s="1"/>
  <c r="AX76" i="41" s="1"/>
  <c r="T76" i="41"/>
  <c r="BB75" i="41"/>
  <c r="BB81" i="41" s="1"/>
  <c r="BA75" i="41"/>
  <c r="BA81" i="41" s="1"/>
  <c r="AY75" i="41"/>
  <c r="AY81" i="41" s="1"/>
  <c r="AU75" i="41"/>
  <c r="AQ75" i="41"/>
  <c r="AP75" i="41"/>
  <c r="AP81" i="41" s="1"/>
  <c r="AI75" i="41"/>
  <c r="AB75" i="41"/>
  <c r="AB81" i="41" s="1"/>
  <c r="X75" i="41"/>
  <c r="AE75" i="41" s="1"/>
  <c r="T75" i="41"/>
  <c r="T81" i="41" s="1"/>
  <c r="AO74" i="41"/>
  <c r="AN74" i="41"/>
  <c r="AM74" i="41"/>
  <c r="AL74" i="41"/>
  <c r="AK74" i="41"/>
  <c r="AH74" i="41"/>
  <c r="AG74" i="41"/>
  <c r="AF74" i="41"/>
  <c r="AA74" i="41"/>
  <c r="Z74" i="41"/>
  <c r="Y74" i="41"/>
  <c r="W74" i="41"/>
  <c r="V74" i="41"/>
  <c r="U74" i="41"/>
  <c r="BB73" i="41"/>
  <c r="BA73" i="41"/>
  <c r="AY73" i="41"/>
  <c r="AU73" i="41"/>
  <c r="AQ73" i="41"/>
  <c r="BC73" i="41" s="1"/>
  <c r="AP73" i="41"/>
  <c r="AI73" i="41"/>
  <c r="AB73" i="41"/>
  <c r="AV73" i="41" s="1"/>
  <c r="X73" i="41"/>
  <c r="AE73" i="41" s="1"/>
  <c r="AX73" i="41" s="1"/>
  <c r="T73" i="41"/>
  <c r="BB72" i="41"/>
  <c r="BA72" i="41"/>
  <c r="AY72" i="41"/>
  <c r="AU72" i="41"/>
  <c r="AQ72" i="41"/>
  <c r="AP72" i="41"/>
  <c r="AI72" i="41"/>
  <c r="AB72" i="41"/>
  <c r="AV72" i="41" s="1"/>
  <c r="X72" i="41"/>
  <c r="AE72" i="41" s="1"/>
  <c r="AX72" i="41" s="1"/>
  <c r="T72" i="41"/>
  <c r="BB71" i="41"/>
  <c r="BA71" i="41"/>
  <c r="AY71" i="41"/>
  <c r="AU71" i="41"/>
  <c r="AQ71" i="41"/>
  <c r="BC71" i="41" s="1"/>
  <c r="AP71" i="41"/>
  <c r="AI71" i="41"/>
  <c r="AB71" i="41"/>
  <c r="AV71" i="41" s="1"/>
  <c r="X71" i="41"/>
  <c r="AE71" i="41" s="1"/>
  <c r="AX71" i="41" s="1"/>
  <c r="T71" i="41"/>
  <c r="BC70" i="41"/>
  <c r="BB70" i="41"/>
  <c r="BA70" i="41"/>
  <c r="AY70" i="41"/>
  <c r="AU70" i="41"/>
  <c r="AR70" i="41"/>
  <c r="AZ70" i="41" s="1"/>
  <c r="AQ70" i="41"/>
  <c r="AP70" i="41"/>
  <c r="AI70" i="41"/>
  <c r="AC70" i="41"/>
  <c r="AB70" i="41"/>
  <c r="AV70" i="41" s="1"/>
  <c r="X70" i="41"/>
  <c r="AE70" i="41" s="1"/>
  <c r="AX70" i="41" s="1"/>
  <c r="T70" i="41"/>
  <c r="BB69" i="41"/>
  <c r="AY69" i="41"/>
  <c r="AU69" i="41"/>
  <c r="AQ69" i="41"/>
  <c r="BC69" i="41" s="1"/>
  <c r="AP69" i="41"/>
  <c r="AI69" i="41"/>
  <c r="AD69" i="41"/>
  <c r="AW69" i="41" s="1"/>
  <c r="AB69" i="41"/>
  <c r="AV69" i="41" s="1"/>
  <c r="X69" i="41"/>
  <c r="AC69" i="41" s="1"/>
  <c r="T69" i="41"/>
  <c r="BB68" i="41"/>
  <c r="BA68" i="41"/>
  <c r="AZ68" i="41"/>
  <c r="AV68" i="41"/>
  <c r="AV74" i="41" s="1"/>
  <c r="AU68" i="41"/>
  <c r="AR68" i="41"/>
  <c r="AQ68" i="41"/>
  <c r="BC68" i="41" s="1"/>
  <c r="AP68" i="41"/>
  <c r="AI68" i="41"/>
  <c r="AC68" i="41"/>
  <c r="AB68" i="41"/>
  <c r="AB74" i="41" s="1"/>
  <c r="X68" i="41"/>
  <c r="AT68" i="41" s="1"/>
  <c r="T68" i="41"/>
  <c r="AU67" i="41"/>
  <c r="AQ67" i="41"/>
  <c r="AO67" i="41"/>
  <c r="AN67" i="41"/>
  <c r="AM67" i="41"/>
  <c r="AL67" i="41"/>
  <c r="AK67" i="41"/>
  <c r="AH67" i="41"/>
  <c r="AG67" i="41"/>
  <c r="AF67" i="41"/>
  <c r="AA67" i="41"/>
  <c r="Z67" i="41"/>
  <c r="Y67" i="41"/>
  <c r="W67" i="41"/>
  <c r="V67" i="41"/>
  <c r="U67" i="41"/>
  <c r="BC66" i="41"/>
  <c r="BB66" i="41"/>
  <c r="AY66" i="41"/>
  <c r="AU66" i="41"/>
  <c r="AQ66" i="41"/>
  <c r="AP66" i="41"/>
  <c r="AI66" i="41"/>
  <c r="AB66" i="41"/>
  <c r="AV66" i="41" s="1"/>
  <c r="T66" i="41"/>
  <c r="X66" i="41" s="1"/>
  <c r="BB65" i="41"/>
  <c r="BA65" i="41"/>
  <c r="AU65" i="41"/>
  <c r="AR65" i="41"/>
  <c r="AZ65" i="41" s="1"/>
  <c r="AQ65" i="41"/>
  <c r="BC65" i="41" s="1"/>
  <c r="AP65" i="41"/>
  <c r="AI65" i="41"/>
  <c r="AY65" i="41" s="1"/>
  <c r="AY67" i="41" s="1"/>
  <c r="AB65" i="41"/>
  <c r="AV65" i="41" s="1"/>
  <c r="X65" i="41"/>
  <c r="AE65" i="41" s="1"/>
  <c r="AX65" i="41" s="1"/>
  <c r="T65" i="41"/>
  <c r="BB64" i="41"/>
  <c r="BB67" i="41" s="1"/>
  <c r="AY64" i="41"/>
  <c r="AU64" i="41"/>
  <c r="AQ64" i="41"/>
  <c r="BC64" i="41" s="1"/>
  <c r="BC67" i="41" s="1"/>
  <c r="AP64" i="41"/>
  <c r="AP67" i="41" s="1"/>
  <c r="AI64" i="41"/>
  <c r="AB64" i="41"/>
  <c r="T64" i="41"/>
  <c r="T67" i="41" s="1"/>
  <c r="AV63" i="41"/>
  <c r="AO63" i="41"/>
  <c r="AN63" i="41"/>
  <c r="AM63" i="41"/>
  <c r="AL63" i="41"/>
  <c r="AK63" i="41"/>
  <c r="AH63" i="41"/>
  <c r="AG63" i="41"/>
  <c r="AF63" i="41"/>
  <c r="AC63" i="41"/>
  <c r="AB63" i="41"/>
  <c r="AA63" i="41"/>
  <c r="Z63" i="41"/>
  <c r="Y63" i="41"/>
  <c r="W63" i="41"/>
  <c r="V63" i="41"/>
  <c r="U63" i="41"/>
  <c r="T63" i="41"/>
  <c r="BB62" i="41"/>
  <c r="BA62" i="41"/>
  <c r="AZ62" i="41"/>
  <c r="AV62" i="41"/>
  <c r="AU62" i="41"/>
  <c r="AR62" i="41"/>
  <c r="AQ62" i="41"/>
  <c r="BC62" i="41" s="1"/>
  <c r="AP62" i="41"/>
  <c r="AI62" i="41"/>
  <c r="AC62" i="41"/>
  <c r="AB62" i="41"/>
  <c r="X62" i="41"/>
  <c r="AE62" i="41" s="1"/>
  <c r="AX62" i="41" s="1"/>
  <c r="T62" i="41"/>
  <c r="BB61" i="41"/>
  <c r="BB63" i="41" s="1"/>
  <c r="AY61" i="41"/>
  <c r="AU61" i="41"/>
  <c r="AU63" i="41" s="1"/>
  <c r="AQ61" i="41"/>
  <c r="AQ63" i="41" s="1"/>
  <c r="AP61" i="41"/>
  <c r="AI61" i="41"/>
  <c r="AD61" i="41"/>
  <c r="AB61" i="41"/>
  <c r="AV61" i="41" s="1"/>
  <c r="X61" i="41"/>
  <c r="AC61" i="41" s="1"/>
  <c r="T61" i="41"/>
  <c r="AO60" i="41"/>
  <c r="AN60" i="41"/>
  <c r="AM60" i="41"/>
  <c r="AL60" i="41"/>
  <c r="AK60" i="41"/>
  <c r="AH60" i="41"/>
  <c r="AG60" i="41"/>
  <c r="AF60" i="41"/>
  <c r="AA60" i="41"/>
  <c r="Z60" i="41"/>
  <c r="Y60" i="41"/>
  <c r="W60" i="41"/>
  <c r="V60" i="41"/>
  <c r="U60" i="41"/>
  <c r="BB59" i="41"/>
  <c r="BA59" i="41"/>
  <c r="AU59" i="41"/>
  <c r="AR59" i="41"/>
  <c r="AZ59" i="41" s="1"/>
  <c r="AQ59" i="41"/>
  <c r="BC59" i="41" s="1"/>
  <c r="AP59" i="41"/>
  <c r="AI59" i="41"/>
  <c r="AY59" i="41" s="1"/>
  <c r="AB59" i="41"/>
  <c r="AV59" i="41" s="1"/>
  <c r="X59" i="41"/>
  <c r="AE59" i="41" s="1"/>
  <c r="AX59" i="41" s="1"/>
  <c r="T59" i="41"/>
  <c r="BC58" i="41"/>
  <c r="BB58" i="41"/>
  <c r="AY58" i="41"/>
  <c r="AU58" i="41"/>
  <c r="AQ58" i="41"/>
  <c r="AP58" i="41"/>
  <c r="AI58" i="41"/>
  <c r="AB58" i="41"/>
  <c r="AV58" i="41" s="1"/>
  <c r="T58" i="41"/>
  <c r="X58" i="41" s="1"/>
  <c r="BB57" i="41"/>
  <c r="BA57" i="41"/>
  <c r="AU57" i="41"/>
  <c r="AR57" i="41"/>
  <c r="AZ57" i="41" s="1"/>
  <c r="AQ57" i="41"/>
  <c r="BC57" i="41" s="1"/>
  <c r="AP57" i="41"/>
  <c r="AI57" i="41"/>
  <c r="AY57" i="41" s="1"/>
  <c r="AB57" i="41"/>
  <c r="AV57" i="41" s="1"/>
  <c r="X57" i="41"/>
  <c r="AE57" i="41" s="1"/>
  <c r="AX57" i="41" s="1"/>
  <c r="T57" i="41"/>
  <c r="BB56" i="41"/>
  <c r="AY56" i="41"/>
  <c r="AU56" i="41"/>
  <c r="AQ56" i="41"/>
  <c r="BC56" i="41" s="1"/>
  <c r="AP56" i="41"/>
  <c r="AI56" i="41"/>
  <c r="AB56" i="41"/>
  <c r="AV56" i="41" s="1"/>
  <c r="T56" i="41"/>
  <c r="X56" i="41" s="1"/>
  <c r="BB55" i="41"/>
  <c r="BA55" i="41"/>
  <c r="AU55" i="41"/>
  <c r="AR55" i="41"/>
  <c r="AZ55" i="41" s="1"/>
  <c r="AQ55" i="41"/>
  <c r="BC55" i="41" s="1"/>
  <c r="AP55" i="41"/>
  <c r="AI55" i="41"/>
  <c r="AY55" i="41" s="1"/>
  <c r="AB55" i="41"/>
  <c r="AV55" i="41" s="1"/>
  <c r="X55" i="41"/>
  <c r="AE55" i="41" s="1"/>
  <c r="AX55" i="41" s="1"/>
  <c r="T55" i="41"/>
  <c r="BC54" i="41"/>
  <c r="BB54" i="41"/>
  <c r="AY54" i="41"/>
  <c r="AU54" i="41"/>
  <c r="AQ54" i="41"/>
  <c r="AP54" i="41"/>
  <c r="AI54" i="41"/>
  <c r="AB54" i="41"/>
  <c r="AV54" i="41" s="1"/>
  <c r="T54" i="41"/>
  <c r="X54" i="41" s="1"/>
  <c r="BB53" i="41"/>
  <c r="BA53" i="41"/>
  <c r="AU53" i="41"/>
  <c r="AU60" i="41" s="1"/>
  <c r="AR53" i="41"/>
  <c r="AQ53" i="41"/>
  <c r="AP53" i="41"/>
  <c r="AP60" i="41" s="1"/>
  <c r="AI53" i="41"/>
  <c r="AB53" i="41"/>
  <c r="AV53" i="41" s="1"/>
  <c r="X53" i="41"/>
  <c r="AE53" i="41" s="1"/>
  <c r="T53" i="41"/>
  <c r="BB52" i="41"/>
  <c r="AO52" i="41"/>
  <c r="AN52" i="41"/>
  <c r="AM52" i="41"/>
  <c r="AL52" i="41"/>
  <c r="AK52" i="41"/>
  <c r="AH52" i="41"/>
  <c r="AG52" i="41"/>
  <c r="AF52" i="41"/>
  <c r="AA52" i="41"/>
  <c r="Z52" i="41"/>
  <c r="Y52" i="41"/>
  <c r="W52" i="41"/>
  <c r="V52" i="41"/>
  <c r="U52" i="41"/>
  <c r="BC51" i="41"/>
  <c r="BB51" i="41"/>
  <c r="AY51" i="41"/>
  <c r="AU51" i="41"/>
  <c r="AQ51" i="41"/>
  <c r="AP51" i="41"/>
  <c r="AR51" i="41" s="1"/>
  <c r="AZ51" i="41" s="1"/>
  <c r="AI51" i="41"/>
  <c r="AB51" i="41"/>
  <c r="AV51" i="41" s="1"/>
  <c r="T51" i="41"/>
  <c r="X51" i="41" s="1"/>
  <c r="BB50" i="41"/>
  <c r="BA50" i="41"/>
  <c r="AV50" i="41"/>
  <c r="AU50" i="41"/>
  <c r="AR50" i="41"/>
  <c r="AZ50" i="41" s="1"/>
  <c r="AQ50" i="41"/>
  <c r="BC50" i="41" s="1"/>
  <c r="AP50" i="41"/>
  <c r="AI50" i="41"/>
  <c r="AY50" i="41" s="1"/>
  <c r="AB50" i="41"/>
  <c r="X50" i="41"/>
  <c r="AC50" i="41" s="1"/>
  <c r="T50" i="41"/>
  <c r="BC49" i="41"/>
  <c r="BB49" i="41"/>
  <c r="AY49" i="41"/>
  <c r="AU49" i="41"/>
  <c r="AQ49" i="41"/>
  <c r="AP49" i="41"/>
  <c r="AR49" i="41" s="1"/>
  <c r="AZ49" i="41" s="1"/>
  <c r="AI49" i="41"/>
  <c r="AB49" i="41"/>
  <c r="AV49" i="41" s="1"/>
  <c r="T49" i="41"/>
  <c r="X49" i="41" s="1"/>
  <c r="BC48" i="41"/>
  <c r="BB48" i="41"/>
  <c r="BA48" i="41"/>
  <c r="AZ48" i="41"/>
  <c r="AU48" i="41"/>
  <c r="AR48" i="41"/>
  <c r="AQ48" i="41"/>
  <c r="AP48" i="41"/>
  <c r="AI48" i="41"/>
  <c r="AY48" i="41" s="1"/>
  <c r="AC48" i="41"/>
  <c r="AB48" i="41"/>
  <c r="AV48" i="41" s="1"/>
  <c r="X48" i="41"/>
  <c r="AE48" i="41" s="1"/>
  <c r="AX48" i="41" s="1"/>
  <c r="T48" i="41"/>
  <c r="BC47" i="41"/>
  <c r="BB47" i="41"/>
  <c r="AY47" i="41"/>
  <c r="AU47" i="41"/>
  <c r="AQ47" i="41"/>
  <c r="AP47" i="41"/>
  <c r="AR47" i="41" s="1"/>
  <c r="AZ47" i="41" s="1"/>
  <c r="AI47" i="41"/>
  <c r="AB47" i="41"/>
  <c r="AV47" i="41" s="1"/>
  <c r="T47" i="41"/>
  <c r="X47" i="41" s="1"/>
  <c r="BB46" i="41"/>
  <c r="BA46" i="41"/>
  <c r="AV46" i="41"/>
  <c r="AU46" i="41"/>
  <c r="AU52" i="41" s="1"/>
  <c r="AR46" i="41"/>
  <c r="AR52" i="41" s="1"/>
  <c r="AQ46" i="41"/>
  <c r="AQ52" i="41" s="1"/>
  <c r="AP46" i="41"/>
  <c r="AI46" i="41"/>
  <c r="AI52" i="41" s="1"/>
  <c r="AB46" i="41"/>
  <c r="X46" i="41"/>
  <c r="T46" i="41"/>
  <c r="AU45" i="41"/>
  <c r="AP45" i="41"/>
  <c r="AO45" i="41"/>
  <c r="AN45" i="41"/>
  <c r="AM45" i="41"/>
  <c r="AL45" i="41"/>
  <c r="AK45" i="41"/>
  <c r="AI45" i="41"/>
  <c r="AH45" i="41"/>
  <c r="AG45" i="41"/>
  <c r="AF45" i="41"/>
  <c r="AA45" i="41"/>
  <c r="Z45" i="41"/>
  <c r="Y45" i="41"/>
  <c r="W45" i="41"/>
  <c r="W143" i="41" s="1"/>
  <c r="V45" i="41"/>
  <c r="U45" i="41"/>
  <c r="BB44" i="41"/>
  <c r="AY44" i="41"/>
  <c r="AU44" i="41"/>
  <c r="AQ44" i="41"/>
  <c r="BC44" i="41" s="1"/>
  <c r="AP44" i="41"/>
  <c r="AI44" i="41"/>
  <c r="AB44" i="41"/>
  <c r="AV44" i="41" s="1"/>
  <c r="X44" i="41"/>
  <c r="AD44" i="41" s="1"/>
  <c r="AW44" i="41" s="1"/>
  <c r="T44" i="41"/>
  <c r="BB43" i="41"/>
  <c r="BA43" i="41"/>
  <c r="AY43" i="41"/>
  <c r="AV43" i="41"/>
  <c r="AU43" i="41"/>
  <c r="AQ43" i="41"/>
  <c r="BC43" i="41" s="1"/>
  <c r="AP43" i="41"/>
  <c r="AI43" i="41"/>
  <c r="AE43" i="41"/>
  <c r="AX43" i="41" s="1"/>
  <c r="AB43" i="41"/>
  <c r="AC43" i="41" s="1"/>
  <c r="X43" i="41"/>
  <c r="T43" i="41"/>
  <c r="BB42" i="41"/>
  <c r="AY42" i="41"/>
  <c r="AU42" i="41"/>
  <c r="AT42" i="41"/>
  <c r="AQ42" i="41"/>
  <c r="BC42" i="41" s="1"/>
  <c r="AP42" i="41"/>
  <c r="AI42" i="41"/>
  <c r="AC42" i="41"/>
  <c r="AB42" i="41"/>
  <c r="AV42" i="41" s="1"/>
  <c r="X42" i="41"/>
  <c r="AE42" i="41" s="1"/>
  <c r="AX42" i="41" s="1"/>
  <c r="T42" i="41"/>
  <c r="BC41" i="41"/>
  <c r="BB41" i="41"/>
  <c r="BA41" i="41"/>
  <c r="AY41" i="41"/>
  <c r="AU41" i="41"/>
  <c r="AQ41" i="41"/>
  <c r="AR41" i="41" s="1"/>
  <c r="AZ41" i="41" s="1"/>
  <c r="AP41" i="41"/>
  <c r="AI41" i="41"/>
  <c r="AE41" i="41"/>
  <c r="AX41" i="41" s="1"/>
  <c r="AB41" i="41"/>
  <c r="AV41" i="41" s="1"/>
  <c r="X41" i="41"/>
  <c r="AC41" i="41" s="1"/>
  <c r="T41" i="41"/>
  <c r="BB40" i="41"/>
  <c r="BB45" i="41" s="1"/>
  <c r="AY40" i="41"/>
  <c r="AU40" i="41"/>
  <c r="AQ40" i="41"/>
  <c r="BC40" i="41" s="1"/>
  <c r="AP40" i="41"/>
  <c r="AI40" i="41"/>
  <c r="AB40" i="41"/>
  <c r="AV40" i="41" s="1"/>
  <c r="X40" i="41"/>
  <c r="AD40" i="41" s="1"/>
  <c r="AW40" i="41" s="1"/>
  <c r="T40" i="41"/>
  <c r="BB39" i="41"/>
  <c r="BA39" i="41"/>
  <c r="AY39" i="41"/>
  <c r="AY45" i="41" s="1"/>
  <c r="AV39" i="41"/>
  <c r="AU39" i="41"/>
  <c r="AQ39" i="41"/>
  <c r="BC39" i="41" s="1"/>
  <c r="BC45" i="41" s="1"/>
  <c r="AP39" i="41"/>
  <c r="AI39" i="41"/>
  <c r="AE39" i="41"/>
  <c r="AX39" i="41" s="1"/>
  <c r="AB39" i="41"/>
  <c r="X39" i="41"/>
  <c r="T39" i="41"/>
  <c r="T45" i="41" s="1"/>
  <c r="AQ38" i="41"/>
  <c r="AO38" i="41"/>
  <c r="AN38" i="41"/>
  <c r="AM38" i="41"/>
  <c r="AL38" i="41"/>
  <c r="AK38" i="41"/>
  <c r="AH38" i="41"/>
  <c r="AG38" i="41"/>
  <c r="AF38" i="41"/>
  <c r="AA38" i="41"/>
  <c r="Z38" i="41"/>
  <c r="Y38" i="41"/>
  <c r="W38" i="41"/>
  <c r="V38" i="41"/>
  <c r="U38" i="41"/>
  <c r="BB37" i="41"/>
  <c r="AU37" i="41"/>
  <c r="AR37" i="41"/>
  <c r="AZ37" i="41" s="1"/>
  <c r="AQ37" i="41"/>
  <c r="BC37" i="41" s="1"/>
  <c r="AP37" i="41"/>
  <c r="BA37" i="41" s="1"/>
  <c r="AI37" i="41"/>
  <c r="AY37" i="41" s="1"/>
  <c r="AB37" i="41"/>
  <c r="AV37" i="41" s="1"/>
  <c r="T37" i="41"/>
  <c r="X37" i="41" s="1"/>
  <c r="BB36" i="41"/>
  <c r="AU36" i="41"/>
  <c r="AQ36" i="41"/>
  <c r="BC36" i="41" s="1"/>
  <c r="AP36" i="41"/>
  <c r="BA36" i="41" s="1"/>
  <c r="AI36" i="41"/>
  <c r="AY36" i="41" s="1"/>
  <c r="AB36" i="41"/>
  <c r="AV36" i="41" s="1"/>
  <c r="T36" i="41"/>
  <c r="X36" i="41" s="1"/>
  <c r="BB35" i="41"/>
  <c r="AU35" i="41"/>
  <c r="AR35" i="41"/>
  <c r="AZ35" i="41" s="1"/>
  <c r="AQ35" i="41"/>
  <c r="BC35" i="41" s="1"/>
  <c r="AP35" i="41"/>
  <c r="BA35" i="41" s="1"/>
  <c r="AI35" i="41"/>
  <c r="AY35" i="41" s="1"/>
  <c r="AB35" i="41"/>
  <c r="AV35" i="41" s="1"/>
  <c r="T35" i="41"/>
  <c r="X35" i="41" s="1"/>
  <c r="BB34" i="41"/>
  <c r="AU34" i="41"/>
  <c r="AQ34" i="41"/>
  <c r="BC34" i="41" s="1"/>
  <c r="AP34" i="41"/>
  <c r="BA34" i="41" s="1"/>
  <c r="AI34" i="41"/>
  <c r="AY34" i="41" s="1"/>
  <c r="AB34" i="41"/>
  <c r="AV34" i="41" s="1"/>
  <c r="T34" i="41"/>
  <c r="BB33" i="41"/>
  <c r="AU33" i="41"/>
  <c r="AU38" i="41" s="1"/>
  <c r="AR33" i="41"/>
  <c r="AZ33" i="41" s="1"/>
  <c r="AQ33" i="41"/>
  <c r="AP33" i="41"/>
  <c r="AP38" i="41" s="1"/>
  <c r="AI33" i="41"/>
  <c r="AI150" i="41" s="1"/>
  <c r="AB33" i="41"/>
  <c r="AB150" i="41" s="1"/>
  <c r="U30" i="47" s="1"/>
  <c r="T33" i="41"/>
  <c r="AO32" i="41"/>
  <c r="AN32" i="41"/>
  <c r="AM32" i="41"/>
  <c r="AL32" i="41"/>
  <c r="AK32" i="41"/>
  <c r="AH32" i="41"/>
  <c r="AG32" i="41"/>
  <c r="AF32" i="41"/>
  <c r="AA32" i="41"/>
  <c r="Z32" i="41"/>
  <c r="Y32" i="41"/>
  <c r="W32" i="41"/>
  <c r="V32" i="41"/>
  <c r="U32" i="41"/>
  <c r="BB31" i="41"/>
  <c r="BB32" i="41" s="1"/>
  <c r="AU31" i="41"/>
  <c r="AQ31" i="41"/>
  <c r="BC31" i="41" s="1"/>
  <c r="AP31" i="41"/>
  <c r="BA31" i="41" s="1"/>
  <c r="AI31" i="41"/>
  <c r="AY31" i="41" s="1"/>
  <c r="AB31" i="41"/>
  <c r="AV31" i="41" s="1"/>
  <c r="T31" i="41"/>
  <c r="X31" i="41" s="1"/>
  <c r="BB30" i="41"/>
  <c r="AU30" i="41"/>
  <c r="AU32" i="41" s="1"/>
  <c r="AR30" i="41"/>
  <c r="AQ30" i="41"/>
  <c r="BC30" i="41" s="1"/>
  <c r="BC32" i="41" s="1"/>
  <c r="AP30" i="41"/>
  <c r="BA30" i="41" s="1"/>
  <c r="BA32" i="41" s="1"/>
  <c r="AI30" i="41"/>
  <c r="AY30" i="41" s="1"/>
  <c r="AY32" i="41" s="1"/>
  <c r="AB30" i="41"/>
  <c r="AB32" i="41" s="1"/>
  <c r="T30" i="41"/>
  <c r="X30" i="41" s="1"/>
  <c r="AO29" i="41"/>
  <c r="AN29" i="41"/>
  <c r="AM29" i="41"/>
  <c r="AL29" i="41"/>
  <c r="AK29" i="41"/>
  <c r="AH29" i="41"/>
  <c r="AG29" i="41"/>
  <c r="AF29" i="41"/>
  <c r="AA29" i="41"/>
  <c r="Z29" i="41"/>
  <c r="Y29" i="41"/>
  <c r="W29" i="41"/>
  <c r="V29" i="41"/>
  <c r="U29" i="41"/>
  <c r="BB28" i="41"/>
  <c r="BB155" i="41" s="1"/>
  <c r="AU28" i="41"/>
  <c r="AU155" i="41" s="1"/>
  <c r="AQ28" i="41"/>
  <c r="AQ155" i="41" s="1"/>
  <c r="AP28" i="41"/>
  <c r="AP155" i="41" s="1"/>
  <c r="AI28" i="41"/>
  <c r="AI29" i="41" s="1"/>
  <c r="AB28" i="41"/>
  <c r="AB155" i="41" s="1"/>
  <c r="U35" i="47" s="1"/>
  <c r="T28" i="41"/>
  <c r="T155" i="41" s="1"/>
  <c r="M35" i="47" s="1"/>
  <c r="AO27" i="41"/>
  <c r="AN27" i="41"/>
  <c r="AM27" i="41"/>
  <c r="AL27" i="41"/>
  <c r="AK27" i="41"/>
  <c r="AH27" i="41"/>
  <c r="AG27" i="41"/>
  <c r="AF27" i="41"/>
  <c r="AA27" i="41"/>
  <c r="Z27" i="41"/>
  <c r="Y27" i="41"/>
  <c r="W27" i="41"/>
  <c r="V27" i="41"/>
  <c r="U27" i="41"/>
  <c r="BB26" i="41"/>
  <c r="AU26" i="41"/>
  <c r="AR26" i="41"/>
  <c r="AZ26" i="41" s="1"/>
  <c r="AQ26" i="41"/>
  <c r="BC26" i="41" s="1"/>
  <c r="AP26" i="41"/>
  <c r="BA26" i="41" s="1"/>
  <c r="AI26" i="41"/>
  <c r="AY26" i="41" s="1"/>
  <c r="AB26" i="41"/>
  <c r="AV26" i="41" s="1"/>
  <c r="T26" i="41"/>
  <c r="X26" i="41" s="1"/>
  <c r="BB25" i="41"/>
  <c r="AU25" i="41"/>
  <c r="AQ25" i="41"/>
  <c r="BC25" i="41" s="1"/>
  <c r="AP25" i="41"/>
  <c r="BA25" i="41" s="1"/>
  <c r="AI25" i="41"/>
  <c r="AY25" i="41" s="1"/>
  <c r="AB25" i="41"/>
  <c r="AV25" i="41" s="1"/>
  <c r="T25" i="41"/>
  <c r="X25" i="41" s="1"/>
  <c r="BB24" i="41"/>
  <c r="AU24" i="41"/>
  <c r="AR24" i="41"/>
  <c r="AZ24" i="41" s="1"/>
  <c r="AQ24" i="41"/>
  <c r="BC24" i="41" s="1"/>
  <c r="AP24" i="41"/>
  <c r="BA24" i="41" s="1"/>
  <c r="AI24" i="41"/>
  <c r="AY24" i="41" s="1"/>
  <c r="AB24" i="41"/>
  <c r="AV24" i="41" s="1"/>
  <c r="T24" i="41"/>
  <c r="X24" i="41" s="1"/>
  <c r="BB23" i="41"/>
  <c r="AU23" i="41"/>
  <c r="AQ23" i="41"/>
  <c r="BC23" i="41" s="1"/>
  <c r="AP23" i="41"/>
  <c r="BA23" i="41" s="1"/>
  <c r="AI23" i="41"/>
  <c r="AY23" i="41" s="1"/>
  <c r="AB23" i="41"/>
  <c r="AV23" i="41" s="1"/>
  <c r="T23" i="41"/>
  <c r="T27" i="41" s="1"/>
  <c r="BB22" i="41"/>
  <c r="BB27" i="41" s="1"/>
  <c r="AU22" i="41"/>
  <c r="AU27" i="41" s="1"/>
  <c r="AR22" i="41"/>
  <c r="AZ22" i="41" s="1"/>
  <c r="AQ22" i="41"/>
  <c r="AQ27" i="41" s="1"/>
  <c r="AP22" i="41"/>
  <c r="AP27" i="41" s="1"/>
  <c r="AI22" i="41"/>
  <c r="AI27" i="41" s="1"/>
  <c r="AB22" i="41"/>
  <c r="AB27" i="41" s="1"/>
  <c r="T22" i="41"/>
  <c r="X22" i="41" s="1"/>
  <c r="AO21" i="41"/>
  <c r="AN21" i="41"/>
  <c r="AM21" i="41"/>
  <c r="AL21" i="41"/>
  <c r="AK21" i="41"/>
  <c r="AH21" i="41"/>
  <c r="AG21" i="41"/>
  <c r="AF21" i="41"/>
  <c r="AA21" i="41"/>
  <c r="Z21" i="41"/>
  <c r="Y21" i="41"/>
  <c r="W21" i="41"/>
  <c r="V21" i="41"/>
  <c r="U21" i="41"/>
  <c r="BB20" i="41"/>
  <c r="AU20" i="41"/>
  <c r="AQ20" i="41"/>
  <c r="BC20" i="41" s="1"/>
  <c r="AP20" i="41"/>
  <c r="BA20" i="41" s="1"/>
  <c r="AI20" i="41"/>
  <c r="AY20" i="41" s="1"/>
  <c r="AB20" i="41"/>
  <c r="AV20" i="41" s="1"/>
  <c r="T20" i="41"/>
  <c r="X20" i="41" s="1"/>
  <c r="BB19" i="41"/>
  <c r="AU19" i="41"/>
  <c r="AR19" i="41"/>
  <c r="AZ19" i="41" s="1"/>
  <c r="AQ19" i="41"/>
  <c r="AP19" i="41"/>
  <c r="BA19" i="41" s="1"/>
  <c r="AI19" i="41"/>
  <c r="AI154" i="41" s="1"/>
  <c r="AB19" i="41"/>
  <c r="AB154" i="41" s="1"/>
  <c r="U34" i="47" s="1"/>
  <c r="T19" i="41"/>
  <c r="BB18" i="41"/>
  <c r="BB21" i="41" s="1"/>
  <c r="AU18" i="41"/>
  <c r="AQ18" i="41"/>
  <c r="BC18" i="41" s="1"/>
  <c r="AP18" i="41"/>
  <c r="BA18" i="41" s="1"/>
  <c r="AI18" i="41"/>
  <c r="AY18" i="41" s="1"/>
  <c r="AB18" i="41"/>
  <c r="AV18" i="41" s="1"/>
  <c r="T18" i="41"/>
  <c r="X18" i="41" s="1"/>
  <c r="BB17" i="41"/>
  <c r="AU17" i="41"/>
  <c r="AU21" i="41" s="1"/>
  <c r="AR17" i="41"/>
  <c r="AQ17" i="41"/>
  <c r="AQ21" i="41" s="1"/>
  <c r="AP17" i="41"/>
  <c r="BA17" i="41" s="1"/>
  <c r="AI17" i="41"/>
  <c r="AI148" i="41" s="1"/>
  <c r="AB17" i="41"/>
  <c r="AB148" i="41" s="1"/>
  <c r="U28" i="47" s="1"/>
  <c r="T17" i="41"/>
  <c r="AO16" i="41"/>
  <c r="AN16" i="41"/>
  <c r="AM16" i="41"/>
  <c r="AL16" i="41"/>
  <c r="AL248" i="41" s="1"/>
  <c r="AK16" i="41"/>
  <c r="AH16" i="41"/>
  <c r="AH248" i="41" s="1"/>
  <c r="AG16" i="41"/>
  <c r="AF16" i="41"/>
  <c r="AA16" i="41"/>
  <c r="Z16" i="41"/>
  <c r="Z248" i="41" s="1"/>
  <c r="Y16" i="41"/>
  <c r="W16" i="41"/>
  <c r="V16" i="41"/>
  <c r="U16" i="41"/>
  <c r="BB15" i="41"/>
  <c r="BB153" i="41" s="1"/>
  <c r="AU15" i="41"/>
  <c r="AQ15" i="41"/>
  <c r="AP15" i="41"/>
  <c r="AI15" i="41"/>
  <c r="AY15" i="41" s="1"/>
  <c r="AB15" i="41"/>
  <c r="T15" i="41"/>
  <c r="X15" i="41" s="1"/>
  <c r="BB14" i="41"/>
  <c r="AU14" i="41"/>
  <c r="AR14" i="41"/>
  <c r="AZ14" i="41" s="1"/>
  <c r="AQ14" i="41"/>
  <c r="BC14" i="41" s="1"/>
  <c r="AP14" i="41"/>
  <c r="BA14" i="41" s="1"/>
  <c r="AI14" i="41"/>
  <c r="AY14" i="41" s="1"/>
  <c r="AB14" i="41"/>
  <c r="AV14" i="41" s="1"/>
  <c r="T14" i="41"/>
  <c r="X14" i="41" s="1"/>
  <c r="BB13" i="41"/>
  <c r="BB16" i="41" s="1"/>
  <c r="AU13" i="41"/>
  <c r="AQ13" i="41"/>
  <c r="BC13" i="41" s="1"/>
  <c r="AP13" i="41"/>
  <c r="BA13" i="41" s="1"/>
  <c r="AI13" i="41"/>
  <c r="AY13" i="41" s="1"/>
  <c r="AB13" i="41"/>
  <c r="AV13" i="41" s="1"/>
  <c r="T13" i="41"/>
  <c r="X13" i="41" s="1"/>
  <c r="BB12" i="41"/>
  <c r="AU12" i="41"/>
  <c r="AU16" i="41" s="1"/>
  <c r="AR12" i="41"/>
  <c r="AQ12" i="41"/>
  <c r="AQ16" i="41" s="1"/>
  <c r="AP12" i="41"/>
  <c r="BA12" i="41" s="1"/>
  <c r="AI12" i="41"/>
  <c r="AI147" i="41" s="1"/>
  <c r="AB12" i="41"/>
  <c r="AB147" i="41" s="1"/>
  <c r="T12" i="41"/>
  <c r="AO179" i="40"/>
  <c r="AN179" i="40"/>
  <c r="AM179" i="40"/>
  <c r="AL179" i="40"/>
  <c r="AK179" i="40"/>
  <c r="AH179" i="40"/>
  <c r="AG179" i="40"/>
  <c r="AF179" i="40"/>
  <c r="AA179" i="40"/>
  <c r="Z179" i="40"/>
  <c r="Y179" i="40"/>
  <c r="W179" i="40"/>
  <c r="V179" i="40"/>
  <c r="O36" i="47" s="1"/>
  <c r="U179" i="40"/>
  <c r="S179" i="40"/>
  <c r="R179" i="40"/>
  <c r="Q179" i="40"/>
  <c r="P179" i="40"/>
  <c r="O179" i="40"/>
  <c r="N179" i="40"/>
  <c r="M179" i="40"/>
  <c r="L179" i="40"/>
  <c r="K179" i="40"/>
  <c r="J179" i="40"/>
  <c r="I179" i="40"/>
  <c r="AO178" i="40"/>
  <c r="AN178" i="40"/>
  <c r="AM178" i="40"/>
  <c r="AL178" i="40"/>
  <c r="AK178" i="40"/>
  <c r="AH178" i="40"/>
  <c r="AG178" i="40"/>
  <c r="AF178" i="40"/>
  <c r="AA178" i="40"/>
  <c r="Z178" i="40"/>
  <c r="Y178" i="40"/>
  <c r="W178" i="40"/>
  <c r="V178" i="40"/>
  <c r="O35" i="47" s="1"/>
  <c r="U178" i="40"/>
  <c r="S178" i="40"/>
  <c r="R178" i="40"/>
  <c r="Q178" i="40"/>
  <c r="P178" i="40"/>
  <c r="O178" i="40"/>
  <c r="N178" i="40"/>
  <c r="M178" i="40"/>
  <c r="L178" i="40"/>
  <c r="K178" i="40"/>
  <c r="J178" i="40"/>
  <c r="I178" i="40"/>
  <c r="AO177" i="40"/>
  <c r="AN177" i="40"/>
  <c r="AM177" i="40"/>
  <c r="AL177" i="40"/>
  <c r="AK177" i="40"/>
  <c r="AH177" i="40"/>
  <c r="AG177" i="40"/>
  <c r="Z34" i="47" s="1"/>
  <c r="AF177" i="40"/>
  <c r="AA177" i="40"/>
  <c r="Z177" i="40"/>
  <c r="Y177" i="40"/>
  <c r="W177" i="40"/>
  <c r="V177" i="40"/>
  <c r="O34" i="47" s="1"/>
  <c r="U177" i="40"/>
  <c r="S177" i="40"/>
  <c r="R177" i="40"/>
  <c r="Q177" i="40"/>
  <c r="P177" i="40"/>
  <c r="O177" i="40"/>
  <c r="N177" i="40"/>
  <c r="M177" i="40"/>
  <c r="L177" i="40"/>
  <c r="K177" i="40"/>
  <c r="J177" i="40"/>
  <c r="I177" i="40"/>
  <c r="AO176" i="40"/>
  <c r="AN176" i="40"/>
  <c r="AM176" i="40"/>
  <c r="AL176" i="40"/>
  <c r="AK176" i="40"/>
  <c r="AH176" i="40"/>
  <c r="AG176" i="40"/>
  <c r="Z33" i="47" s="1"/>
  <c r="AF176" i="40"/>
  <c r="AA176" i="40"/>
  <c r="Z176" i="40"/>
  <c r="Y176" i="40"/>
  <c r="W176" i="40"/>
  <c r="V176" i="40"/>
  <c r="O33" i="47" s="1"/>
  <c r="U176" i="40"/>
  <c r="S176" i="40"/>
  <c r="R176" i="40"/>
  <c r="Q176" i="40"/>
  <c r="P176" i="40"/>
  <c r="O176" i="40"/>
  <c r="N176" i="40"/>
  <c r="M176" i="40"/>
  <c r="L176" i="40"/>
  <c r="K176" i="40"/>
  <c r="J176" i="40"/>
  <c r="I176" i="40"/>
  <c r="BC175" i="40"/>
  <c r="BB175" i="40"/>
  <c r="BA175" i="40"/>
  <c r="AZ175" i="40"/>
  <c r="AY175" i="40"/>
  <c r="AR32" i="47" s="1"/>
  <c r="AX175" i="40"/>
  <c r="AQ32" i="47" s="1"/>
  <c r="AW175" i="40"/>
  <c r="AP32" i="47" s="1"/>
  <c r="AV175" i="40"/>
  <c r="AU175" i="40"/>
  <c r="AT175" i="40"/>
  <c r="AM32" i="47" s="1"/>
  <c r="AS175" i="40"/>
  <c r="AR175" i="40"/>
  <c r="AQ175" i="40"/>
  <c r="AP175" i="40"/>
  <c r="AO175" i="40"/>
  <c r="AN175" i="40"/>
  <c r="AM175" i="40"/>
  <c r="AL175" i="40"/>
  <c r="AK175" i="40"/>
  <c r="AJ175" i="40"/>
  <c r="AI175" i="40"/>
  <c r="AB32" i="47" s="1"/>
  <c r="AH175" i="40"/>
  <c r="AG175" i="40"/>
  <c r="Z32" i="47" s="1"/>
  <c r="AF175" i="40"/>
  <c r="AE175" i="40"/>
  <c r="X32" i="47" s="1"/>
  <c r="AD175" i="40"/>
  <c r="W32" i="47" s="1"/>
  <c r="AC175" i="40"/>
  <c r="V32" i="47" s="1"/>
  <c r="AB175" i="40"/>
  <c r="AA175" i="40"/>
  <c r="Z175" i="40"/>
  <c r="Y175" i="40"/>
  <c r="X175" i="40"/>
  <c r="Q32" i="47" s="1"/>
  <c r="W175" i="40"/>
  <c r="V175" i="40"/>
  <c r="O32" i="47" s="1"/>
  <c r="U175" i="40"/>
  <c r="T175" i="40"/>
  <c r="S175" i="40"/>
  <c r="R175" i="40"/>
  <c r="Q175" i="40"/>
  <c r="P175" i="40"/>
  <c r="O175" i="40"/>
  <c r="N175" i="40"/>
  <c r="M175" i="40"/>
  <c r="L175" i="40"/>
  <c r="K175" i="40"/>
  <c r="J175" i="40"/>
  <c r="I175" i="40"/>
  <c r="AO174" i="40"/>
  <c r="AN174" i="40"/>
  <c r="AM174" i="40"/>
  <c r="AL174" i="40"/>
  <c r="AK174" i="40"/>
  <c r="AH174" i="40"/>
  <c r="AG174" i="40"/>
  <c r="Z31" i="47" s="1"/>
  <c r="AF174" i="40"/>
  <c r="AA174" i="40"/>
  <c r="Z174" i="40"/>
  <c r="Y174" i="40"/>
  <c r="W174" i="40"/>
  <c r="V174" i="40"/>
  <c r="O31" i="47" s="1"/>
  <c r="U174" i="40"/>
  <c r="S174" i="40"/>
  <c r="R174" i="40"/>
  <c r="Q174" i="40"/>
  <c r="P174" i="40"/>
  <c r="O174" i="40"/>
  <c r="N174" i="40"/>
  <c r="M174" i="40"/>
  <c r="L174" i="40"/>
  <c r="K174" i="40"/>
  <c r="J174" i="40"/>
  <c r="I174" i="40"/>
  <c r="AO173" i="40"/>
  <c r="AN173" i="40"/>
  <c r="AM173" i="40"/>
  <c r="AL173" i="40"/>
  <c r="AK173" i="40"/>
  <c r="AH173" i="40"/>
  <c r="AG173" i="40"/>
  <c r="Z30" i="47" s="1"/>
  <c r="AF173" i="40"/>
  <c r="AA173" i="40"/>
  <c r="Z173" i="40"/>
  <c r="Y173" i="40"/>
  <c r="W173" i="40"/>
  <c r="V173" i="40"/>
  <c r="O30" i="47" s="1"/>
  <c r="U173" i="40"/>
  <c r="S173" i="40"/>
  <c r="R173" i="40"/>
  <c r="Q173" i="40"/>
  <c r="P173" i="40"/>
  <c r="O173" i="40"/>
  <c r="N173" i="40"/>
  <c r="M173" i="40"/>
  <c r="L173" i="40"/>
  <c r="K173" i="40"/>
  <c r="J173" i="40"/>
  <c r="I173" i="40"/>
  <c r="AO172" i="40"/>
  <c r="AN172" i="40"/>
  <c r="AM172" i="40"/>
  <c r="AL172" i="40"/>
  <c r="AK172" i="40"/>
  <c r="AH172" i="40"/>
  <c r="AG172" i="40"/>
  <c r="Z29" i="47" s="1"/>
  <c r="AF172" i="40"/>
  <c r="AA172" i="40"/>
  <c r="Z172" i="40"/>
  <c r="Y172" i="40"/>
  <c r="W172" i="40"/>
  <c r="V172" i="40"/>
  <c r="O29" i="47" s="1"/>
  <c r="U172" i="40"/>
  <c r="S172" i="40"/>
  <c r="R172" i="40"/>
  <c r="Q172" i="40"/>
  <c r="P172" i="40"/>
  <c r="O172" i="40"/>
  <c r="N172" i="40"/>
  <c r="M172" i="40"/>
  <c r="M169" i="40" s="1"/>
  <c r="L172" i="40"/>
  <c r="K172" i="40"/>
  <c r="J172" i="40"/>
  <c r="I172" i="40"/>
  <c r="I169" i="40" s="1"/>
  <c r="AO171" i="40"/>
  <c r="AN171" i="40"/>
  <c r="AM171" i="40"/>
  <c r="AL171" i="40"/>
  <c r="AK171" i="40"/>
  <c r="AH171" i="40"/>
  <c r="AG171" i="40"/>
  <c r="Z28" i="47" s="1"/>
  <c r="AF171" i="40"/>
  <c r="AA171" i="40"/>
  <c r="Z171" i="40"/>
  <c r="Y171" i="40"/>
  <c r="W171" i="40"/>
  <c r="V171" i="40"/>
  <c r="O28" i="47" s="1"/>
  <c r="U171" i="40"/>
  <c r="S171" i="40"/>
  <c r="R171" i="40"/>
  <c r="Q171" i="40"/>
  <c r="P171" i="40"/>
  <c r="O171" i="40"/>
  <c r="N171" i="40"/>
  <c r="M171" i="40"/>
  <c r="L171" i="40"/>
  <c r="L169" i="40" s="1"/>
  <c r="K171" i="40"/>
  <c r="J171" i="40"/>
  <c r="I171" i="40"/>
  <c r="AO170" i="40"/>
  <c r="AN170" i="40"/>
  <c r="AM170" i="40"/>
  <c r="AM169" i="40" s="1"/>
  <c r="AL170" i="40"/>
  <c r="AK170" i="40"/>
  <c r="AH170" i="40"/>
  <c r="AH169" i="40" s="1"/>
  <c r="AG170" i="40"/>
  <c r="AF170" i="40"/>
  <c r="AA170" i="40"/>
  <c r="AA169" i="40" s="1"/>
  <c r="Z170" i="40"/>
  <c r="Z169" i="40" s="1"/>
  <c r="Y170" i="40"/>
  <c r="W170" i="40"/>
  <c r="W169" i="40" s="1"/>
  <c r="V170" i="40"/>
  <c r="U170" i="40"/>
  <c r="S170" i="40"/>
  <c r="S169" i="40" s="1"/>
  <c r="R170" i="40"/>
  <c r="R169" i="40" s="1"/>
  <c r="Q170" i="40"/>
  <c r="P170" i="40"/>
  <c r="O170" i="40"/>
  <c r="O169" i="40" s="1"/>
  <c r="N170" i="40"/>
  <c r="M170" i="40"/>
  <c r="L170" i="40"/>
  <c r="K170" i="40"/>
  <c r="K169" i="40" s="1"/>
  <c r="J170" i="40"/>
  <c r="I170" i="40"/>
  <c r="N169" i="40"/>
  <c r="J169" i="40"/>
  <c r="S166" i="40"/>
  <c r="R166" i="40"/>
  <c r="Q166" i="40"/>
  <c r="P167" i="40" s="1"/>
  <c r="P166" i="40"/>
  <c r="O166" i="40"/>
  <c r="N166" i="40"/>
  <c r="M166" i="40"/>
  <c r="L166" i="40"/>
  <c r="K166" i="40"/>
  <c r="J166" i="40"/>
  <c r="I166" i="40"/>
  <c r="AO165" i="40"/>
  <c r="AN165" i="40"/>
  <c r="AM165" i="40"/>
  <c r="AL165" i="40"/>
  <c r="AK165" i="40"/>
  <c r="AH165" i="40"/>
  <c r="AG165" i="40"/>
  <c r="AF165" i="40"/>
  <c r="AA165" i="40"/>
  <c r="Z165" i="40"/>
  <c r="Y165" i="40"/>
  <c r="W165" i="40"/>
  <c r="V165" i="40"/>
  <c r="U165" i="40"/>
  <c r="BB164" i="40"/>
  <c r="AY164" i="40"/>
  <c r="AU164" i="40"/>
  <c r="AT164" i="40"/>
  <c r="AR164" i="40"/>
  <c r="AZ164" i="40" s="1"/>
  <c r="AQ164" i="40"/>
  <c r="BC164" i="40" s="1"/>
  <c r="AP164" i="40"/>
  <c r="BA164" i="40" s="1"/>
  <c r="AI164" i="40"/>
  <c r="AB164" i="40"/>
  <c r="X164" i="40"/>
  <c r="AD164" i="40" s="1"/>
  <c r="AW164" i="40" s="1"/>
  <c r="T164" i="40"/>
  <c r="BB163" i="40"/>
  <c r="BB165" i="40" s="1"/>
  <c r="AY163" i="40"/>
  <c r="AU163" i="40"/>
  <c r="AQ163" i="40"/>
  <c r="BC163" i="40" s="1"/>
  <c r="AP163" i="40"/>
  <c r="AR163" i="40" s="1"/>
  <c r="AZ163" i="40" s="1"/>
  <c r="AI163" i="40"/>
  <c r="AB163" i="40"/>
  <c r="AV163" i="40" s="1"/>
  <c r="X163" i="40"/>
  <c r="T163" i="40"/>
  <c r="T165" i="40" s="1"/>
  <c r="BB162" i="40"/>
  <c r="BA162" i="40"/>
  <c r="AV162" i="40"/>
  <c r="AU162" i="40"/>
  <c r="AR162" i="40"/>
  <c r="AQ162" i="40"/>
  <c r="AP162" i="40"/>
  <c r="AI162" i="40"/>
  <c r="AE162" i="40"/>
  <c r="AB162" i="40"/>
  <c r="X162" i="40"/>
  <c r="T162" i="40"/>
  <c r="AP161" i="40"/>
  <c r="AO161" i="40"/>
  <c r="AN161" i="40"/>
  <c r="AM161" i="40"/>
  <c r="AL161" i="40"/>
  <c r="AK161" i="40"/>
  <c r="AH161" i="40"/>
  <c r="AG161" i="40"/>
  <c r="AF161" i="40"/>
  <c r="AA161" i="40"/>
  <c r="Z161" i="40"/>
  <c r="Y161" i="40"/>
  <c r="W161" i="40"/>
  <c r="V161" i="40"/>
  <c r="U161" i="40"/>
  <c r="BB160" i="40"/>
  <c r="BA160" i="40"/>
  <c r="AY160" i="40"/>
  <c r="AU160" i="40"/>
  <c r="AT160" i="40"/>
  <c r="AQ160" i="40"/>
  <c r="BC160" i="40" s="1"/>
  <c r="AP160" i="40"/>
  <c r="AI160" i="40"/>
  <c r="AE160" i="40"/>
  <c r="AX160" i="40" s="1"/>
  <c r="AB160" i="40"/>
  <c r="AV160" i="40" s="1"/>
  <c r="X160" i="40"/>
  <c r="T160" i="40"/>
  <c r="BB159" i="40"/>
  <c r="BA159" i="40"/>
  <c r="AZ159" i="40"/>
  <c r="AY159" i="40"/>
  <c r="AU159" i="40"/>
  <c r="AQ159" i="40"/>
  <c r="AR159" i="40" s="1"/>
  <c r="AP159" i="40"/>
  <c r="AI159" i="40"/>
  <c r="AE159" i="40"/>
  <c r="AX159" i="40" s="1"/>
  <c r="AB159" i="40"/>
  <c r="AC159" i="40" s="1"/>
  <c r="X159" i="40"/>
  <c r="T159" i="40"/>
  <c r="BB158" i="40"/>
  <c r="AY158" i="40"/>
  <c r="AW158" i="40"/>
  <c r="AU158" i="40"/>
  <c r="AT158" i="40"/>
  <c r="AQ158" i="40"/>
  <c r="BC158" i="40" s="1"/>
  <c r="AP158" i="40"/>
  <c r="AI158" i="40"/>
  <c r="AE158" i="40"/>
  <c r="AX158" i="40" s="1"/>
  <c r="AC158" i="40"/>
  <c r="AJ158" i="40" s="1"/>
  <c r="AS158" i="40" s="1"/>
  <c r="AB158" i="40"/>
  <c r="AV158" i="40" s="1"/>
  <c r="X158" i="40"/>
  <c r="AD158" i="40" s="1"/>
  <c r="T158" i="40"/>
  <c r="BC157" i="40"/>
  <c r="BB157" i="40"/>
  <c r="BA157" i="40"/>
  <c r="AV157" i="40"/>
  <c r="AU157" i="40"/>
  <c r="AR157" i="40"/>
  <c r="AZ157" i="40" s="1"/>
  <c r="AQ157" i="40"/>
  <c r="AP157" i="40"/>
  <c r="AI157" i="40"/>
  <c r="AB157" i="40"/>
  <c r="X157" i="40"/>
  <c r="T157" i="40"/>
  <c r="BB156" i="40"/>
  <c r="AY156" i="40"/>
  <c r="AU156" i="40"/>
  <c r="AQ156" i="40"/>
  <c r="AP156" i="40"/>
  <c r="AI156" i="40"/>
  <c r="AB156" i="40"/>
  <c r="T156" i="40"/>
  <c r="T161" i="40" s="1"/>
  <c r="AO155" i="40"/>
  <c r="AN155" i="40"/>
  <c r="AM155" i="40"/>
  <c r="AL155" i="40"/>
  <c r="AK155" i="40"/>
  <c r="AH155" i="40"/>
  <c r="AG155" i="40"/>
  <c r="AF155" i="40"/>
  <c r="AB155" i="40"/>
  <c r="AA155" i="40"/>
  <c r="Z155" i="40"/>
  <c r="Y155" i="40"/>
  <c r="W155" i="40"/>
  <c r="V155" i="40"/>
  <c r="U155" i="40"/>
  <c r="T155" i="40"/>
  <c r="BC154" i="40"/>
  <c r="BB154" i="40"/>
  <c r="BA154" i="40"/>
  <c r="AY154" i="40"/>
  <c r="AY155" i="40" s="1"/>
  <c r="AU154" i="40"/>
  <c r="AR154" i="40"/>
  <c r="AZ154" i="40" s="1"/>
  <c r="AQ154" i="40"/>
  <c r="AP154" i="40"/>
  <c r="AI154" i="40"/>
  <c r="AI155" i="40" s="1"/>
  <c r="AB154" i="40"/>
  <c r="AV154" i="40" s="1"/>
  <c r="X154" i="40"/>
  <c r="T154" i="40"/>
  <c r="BB153" i="40"/>
  <c r="BB155" i="40" s="1"/>
  <c r="BA153" i="40"/>
  <c r="BA155" i="40" s="1"/>
  <c r="AY153" i="40"/>
  <c r="AU153" i="40"/>
  <c r="AU155" i="40" s="1"/>
  <c r="AQ153" i="40"/>
  <c r="AQ155" i="40" s="1"/>
  <c r="AP153" i="40"/>
  <c r="AI153" i="40"/>
  <c r="AB153" i="40"/>
  <c r="AV153" i="40" s="1"/>
  <c r="AV155" i="40" s="1"/>
  <c r="T153" i="40"/>
  <c r="X153" i="40" s="1"/>
  <c r="AO152" i="40"/>
  <c r="AN152" i="40"/>
  <c r="AM152" i="40"/>
  <c r="AL152" i="40"/>
  <c r="AK152" i="40"/>
  <c r="AH152" i="40"/>
  <c r="AG152" i="40"/>
  <c r="AF152" i="40"/>
  <c r="AA152" i="40"/>
  <c r="Z152" i="40"/>
  <c r="Y152" i="40"/>
  <c r="W152" i="40"/>
  <c r="V152" i="40"/>
  <c r="U152" i="40"/>
  <c r="BC151" i="40"/>
  <c r="BB151" i="40"/>
  <c r="BA151" i="40"/>
  <c r="AY151" i="40"/>
  <c r="AV151" i="40"/>
  <c r="AU151" i="40"/>
  <c r="AQ151" i="40"/>
  <c r="AR151" i="40" s="1"/>
  <c r="AZ151" i="40" s="1"/>
  <c r="AP151" i="40"/>
  <c r="AI151" i="40"/>
  <c r="AE151" i="40"/>
  <c r="AX151" i="40" s="1"/>
  <c r="AC151" i="40"/>
  <c r="AB151" i="40"/>
  <c r="X151" i="40"/>
  <c r="T151" i="40"/>
  <c r="BC150" i="40"/>
  <c r="BB150" i="40"/>
  <c r="AY150" i="40"/>
  <c r="AU150" i="40"/>
  <c r="AQ150" i="40"/>
  <c r="AP150" i="40"/>
  <c r="AI150" i="40"/>
  <c r="AE150" i="40"/>
  <c r="AX150" i="40" s="1"/>
  <c r="AB150" i="40"/>
  <c r="AV150" i="40" s="1"/>
  <c r="X150" i="40"/>
  <c r="T150" i="40"/>
  <c r="BC149" i="40"/>
  <c r="BB149" i="40"/>
  <c r="BA149" i="40"/>
  <c r="AY149" i="40"/>
  <c r="AU149" i="40"/>
  <c r="AR149" i="40"/>
  <c r="AZ149" i="40" s="1"/>
  <c r="AQ149" i="40"/>
  <c r="AP149" i="40"/>
  <c r="AI149" i="40"/>
  <c r="AB149" i="40"/>
  <c r="AV149" i="40" s="1"/>
  <c r="X149" i="40"/>
  <c r="T149" i="40"/>
  <c r="BB148" i="40"/>
  <c r="BA148" i="40"/>
  <c r="AY148" i="40"/>
  <c r="AY152" i="40" s="1"/>
  <c r="AU148" i="40"/>
  <c r="AQ148" i="40"/>
  <c r="BC148" i="40" s="1"/>
  <c r="AP148" i="40"/>
  <c r="AI148" i="40"/>
  <c r="AB148" i="40"/>
  <c r="AV148" i="40" s="1"/>
  <c r="X148" i="40"/>
  <c r="T148" i="40"/>
  <c r="T152" i="40" s="1"/>
  <c r="BB147" i="40"/>
  <c r="BA147" i="40"/>
  <c r="AZ147" i="40"/>
  <c r="AY147" i="40"/>
  <c r="AU147" i="40"/>
  <c r="AU152" i="40" s="1"/>
  <c r="AQ147" i="40"/>
  <c r="AR147" i="40" s="1"/>
  <c r="AP147" i="40"/>
  <c r="AI147" i="40"/>
  <c r="AI152" i="40" s="1"/>
  <c r="AE147" i="40"/>
  <c r="AX147" i="40" s="1"/>
  <c r="AB147" i="40"/>
  <c r="X147" i="40"/>
  <c r="T147" i="40"/>
  <c r="BB146" i="40"/>
  <c r="BB152" i="40" s="1"/>
  <c r="AY146" i="40"/>
  <c r="AW146" i="40"/>
  <c r="AU146" i="40"/>
  <c r="AT146" i="40"/>
  <c r="AQ146" i="40"/>
  <c r="AQ152" i="40" s="1"/>
  <c r="AP146" i="40"/>
  <c r="AI146" i="40"/>
  <c r="AE146" i="40"/>
  <c r="AC146" i="40"/>
  <c r="AB146" i="40"/>
  <c r="AV146" i="40" s="1"/>
  <c r="X146" i="40"/>
  <c r="AD146" i="40" s="1"/>
  <c r="T146" i="40"/>
  <c r="AO145" i="40"/>
  <c r="AN145" i="40"/>
  <c r="AM145" i="40"/>
  <c r="AL145" i="40"/>
  <c r="AK145" i="40"/>
  <c r="AH145" i="40"/>
  <c r="AG145" i="40"/>
  <c r="AF145" i="40"/>
  <c r="AA145" i="40"/>
  <c r="Z145" i="40"/>
  <c r="Y145" i="40"/>
  <c r="W145" i="40"/>
  <c r="V145" i="40"/>
  <c r="U145" i="40"/>
  <c r="BB144" i="40"/>
  <c r="BA144" i="40"/>
  <c r="AV144" i="40"/>
  <c r="AU144" i="40"/>
  <c r="AQ144" i="40"/>
  <c r="AP144" i="40"/>
  <c r="AI144" i="40"/>
  <c r="AY144" i="40" s="1"/>
  <c r="AC144" i="40"/>
  <c r="AB144" i="40"/>
  <c r="X144" i="40"/>
  <c r="AE144" i="40" s="1"/>
  <c r="AX144" i="40" s="1"/>
  <c r="T144" i="40"/>
  <c r="BC143" i="40"/>
  <c r="BB143" i="40"/>
  <c r="AY143" i="40"/>
  <c r="AX143" i="40"/>
  <c r="AU143" i="40"/>
  <c r="AT143" i="40"/>
  <c r="AQ143" i="40"/>
  <c r="AP143" i="40"/>
  <c r="AI143" i="40"/>
  <c r="AD143" i="40"/>
  <c r="AW143" i="40" s="1"/>
  <c r="AC143" i="40"/>
  <c r="AJ143" i="40" s="1"/>
  <c r="AS143" i="40" s="1"/>
  <c r="AB143" i="40"/>
  <c r="AV143" i="40" s="1"/>
  <c r="T143" i="40"/>
  <c r="X143" i="40" s="1"/>
  <c r="AE143" i="40" s="1"/>
  <c r="BC142" i="40"/>
  <c r="BB142" i="40"/>
  <c r="BA142" i="40"/>
  <c r="AY142" i="40"/>
  <c r="AU142" i="40"/>
  <c r="AR142" i="40"/>
  <c r="AZ142" i="40" s="1"/>
  <c r="AQ142" i="40"/>
  <c r="AP142" i="40"/>
  <c r="AI142" i="40"/>
  <c r="AC142" i="40"/>
  <c r="AB142" i="40"/>
  <c r="AV142" i="40" s="1"/>
  <c r="X142" i="40"/>
  <c r="T142" i="40"/>
  <c r="BC141" i="40"/>
  <c r="BB141" i="40"/>
  <c r="AY141" i="40"/>
  <c r="AU141" i="40"/>
  <c r="AQ141" i="40"/>
  <c r="AP141" i="40"/>
  <c r="BA141" i="40" s="1"/>
  <c r="AI141" i="40"/>
  <c r="AE141" i="40"/>
  <c r="AX141" i="40" s="1"/>
  <c r="AB141" i="40"/>
  <c r="AV141" i="40" s="1"/>
  <c r="T141" i="40"/>
  <c r="X141" i="40" s="1"/>
  <c r="BB140" i="40"/>
  <c r="BA140" i="40"/>
  <c r="AU140" i="40"/>
  <c r="AR140" i="40"/>
  <c r="AZ140" i="40" s="1"/>
  <c r="AQ140" i="40"/>
  <c r="BC140" i="40" s="1"/>
  <c r="AP140" i="40"/>
  <c r="AI140" i="40"/>
  <c r="AI145" i="40" s="1"/>
  <c r="AB140" i="40"/>
  <c r="AV140" i="40" s="1"/>
  <c r="AV145" i="40" s="1"/>
  <c r="X140" i="40"/>
  <c r="T140" i="40"/>
  <c r="BB139" i="40"/>
  <c r="BB145" i="40" s="1"/>
  <c r="AY139" i="40"/>
  <c r="AU139" i="40"/>
  <c r="AQ139" i="40"/>
  <c r="BC139" i="40" s="1"/>
  <c r="AP139" i="40"/>
  <c r="AI139" i="40"/>
  <c r="AB139" i="40"/>
  <c r="AV139" i="40" s="1"/>
  <c r="T139" i="40"/>
  <c r="X139" i="40" s="1"/>
  <c r="AY138" i="40"/>
  <c r="AO138" i="40"/>
  <c r="AN138" i="40"/>
  <c r="AM138" i="40"/>
  <c r="AL138" i="40"/>
  <c r="AK138" i="40"/>
  <c r="AH138" i="40"/>
  <c r="AG138" i="40"/>
  <c r="AF138" i="40"/>
  <c r="AB138" i="40"/>
  <c r="AA138" i="40"/>
  <c r="Z138" i="40"/>
  <c r="Y138" i="40"/>
  <c r="X138" i="40"/>
  <c r="W138" i="40"/>
  <c r="V138" i="40"/>
  <c r="U138" i="40"/>
  <c r="T138" i="40"/>
  <c r="BC137" i="40"/>
  <c r="BB137" i="40"/>
  <c r="BA137" i="40"/>
  <c r="AZ137" i="40"/>
  <c r="AY137" i="40"/>
  <c r="AU137" i="40"/>
  <c r="AR137" i="40"/>
  <c r="AQ137" i="40"/>
  <c r="AP137" i="40"/>
  <c r="AI137" i="40"/>
  <c r="AB137" i="40"/>
  <c r="AV137" i="40" s="1"/>
  <c r="X137" i="40"/>
  <c r="AE137" i="40" s="1"/>
  <c r="AX137" i="40" s="1"/>
  <c r="T137" i="40"/>
  <c r="BB136" i="40"/>
  <c r="AY136" i="40"/>
  <c r="AX136" i="40"/>
  <c r="AU136" i="40"/>
  <c r="AQ136" i="40"/>
  <c r="BC136" i="40" s="1"/>
  <c r="AP136" i="40"/>
  <c r="AI136" i="40"/>
  <c r="AE136" i="40"/>
  <c r="AB136" i="40"/>
  <c r="AV136" i="40" s="1"/>
  <c r="X136" i="40"/>
  <c r="T136" i="40"/>
  <c r="BB135" i="40"/>
  <c r="BA135" i="40"/>
  <c r="AV135" i="40"/>
  <c r="AU135" i="40"/>
  <c r="AR135" i="40"/>
  <c r="AZ135" i="40" s="1"/>
  <c r="AQ135" i="40"/>
  <c r="BC135" i="40" s="1"/>
  <c r="AP135" i="40"/>
  <c r="AI135" i="40"/>
  <c r="AY135" i="40" s="1"/>
  <c r="AE135" i="40"/>
  <c r="AX135" i="40" s="1"/>
  <c r="AB135" i="40"/>
  <c r="X135" i="40"/>
  <c r="T135" i="40"/>
  <c r="BC134" i="40"/>
  <c r="BB134" i="40"/>
  <c r="AY134" i="40"/>
  <c r="AU134" i="40"/>
  <c r="AQ134" i="40"/>
  <c r="AP134" i="40"/>
  <c r="AR134" i="40" s="1"/>
  <c r="AZ134" i="40" s="1"/>
  <c r="AJ134" i="40"/>
  <c r="AS134" i="40" s="1"/>
  <c r="AI134" i="40"/>
  <c r="AD134" i="40"/>
  <c r="AW134" i="40" s="1"/>
  <c r="AC134" i="40"/>
  <c r="AB134" i="40"/>
  <c r="AV134" i="40" s="1"/>
  <c r="T134" i="40"/>
  <c r="X134" i="40" s="1"/>
  <c r="AE134" i="40" s="1"/>
  <c r="AX134" i="40" s="1"/>
  <c r="BC133" i="40"/>
  <c r="BB133" i="40"/>
  <c r="BA133" i="40"/>
  <c r="AZ133" i="40"/>
  <c r="AY133" i="40"/>
  <c r="AU133" i="40"/>
  <c r="AU138" i="40" s="1"/>
  <c r="AR133" i="40"/>
  <c r="AQ133" i="40"/>
  <c r="AP133" i="40"/>
  <c r="AI133" i="40"/>
  <c r="AB133" i="40"/>
  <c r="AV133" i="40" s="1"/>
  <c r="X133" i="40"/>
  <c r="AE133" i="40" s="1"/>
  <c r="AX133" i="40" s="1"/>
  <c r="T133" i="40"/>
  <c r="BC132" i="40"/>
  <c r="BB132" i="40"/>
  <c r="BB138" i="40" s="1"/>
  <c r="AY132" i="40"/>
  <c r="AU132" i="40"/>
  <c r="AQ132" i="40"/>
  <c r="AP132" i="40"/>
  <c r="AI132" i="40"/>
  <c r="AE132" i="40"/>
  <c r="AB132" i="40"/>
  <c r="AV132" i="40" s="1"/>
  <c r="X132" i="40"/>
  <c r="T132" i="40"/>
  <c r="AQ131" i="40"/>
  <c r="AO131" i="40"/>
  <c r="AN131" i="40"/>
  <c r="AM131" i="40"/>
  <c r="AL131" i="40"/>
  <c r="AK131" i="40"/>
  <c r="AH131" i="40"/>
  <c r="AG131" i="40"/>
  <c r="AF131" i="40"/>
  <c r="AA131" i="40"/>
  <c r="Z131" i="40"/>
  <c r="Y131" i="40"/>
  <c r="W131" i="40"/>
  <c r="V131" i="40"/>
  <c r="U131" i="40"/>
  <c r="T131" i="40"/>
  <c r="BB130" i="40"/>
  <c r="BA130" i="40"/>
  <c r="AY130" i="40"/>
  <c r="AV130" i="40"/>
  <c r="AU130" i="40"/>
  <c r="AU131" i="40" s="1"/>
  <c r="AQ130" i="40"/>
  <c r="AP130" i="40"/>
  <c r="AI130" i="40"/>
  <c r="AI131" i="40" s="1"/>
  <c r="AE130" i="40"/>
  <c r="AX130" i="40" s="1"/>
  <c r="AB130" i="40"/>
  <c r="AC130" i="40" s="1"/>
  <c r="X130" i="40"/>
  <c r="T130" i="40"/>
  <c r="BB129" i="40"/>
  <c r="BB131" i="40" s="1"/>
  <c r="AY129" i="40"/>
  <c r="AY131" i="40" s="1"/>
  <c r="AU129" i="40"/>
  <c r="AQ129" i="40"/>
  <c r="BC129" i="40" s="1"/>
  <c r="AP129" i="40"/>
  <c r="AI129" i="40"/>
  <c r="AB129" i="40"/>
  <c r="AV129" i="40" s="1"/>
  <c r="AV131" i="40" s="1"/>
  <c r="X129" i="40"/>
  <c r="T129" i="40"/>
  <c r="BC128" i="40"/>
  <c r="AO128" i="40"/>
  <c r="AN128" i="40"/>
  <c r="AM128" i="40"/>
  <c r="AL128" i="40"/>
  <c r="AK128" i="40"/>
  <c r="AH128" i="40"/>
  <c r="AG128" i="40"/>
  <c r="AF128" i="40"/>
  <c r="AB128" i="40"/>
  <c r="AA128" i="40"/>
  <c r="Z128" i="40"/>
  <c r="Y128" i="40"/>
  <c r="W128" i="40"/>
  <c r="V128" i="40"/>
  <c r="U128" i="40"/>
  <c r="BB127" i="40"/>
  <c r="BA127" i="40"/>
  <c r="AZ127" i="40"/>
  <c r="AV127" i="40"/>
  <c r="AU127" i="40"/>
  <c r="AU128" i="40" s="1"/>
  <c r="AR127" i="40"/>
  <c r="AQ127" i="40"/>
  <c r="BC127" i="40" s="1"/>
  <c r="AP127" i="40"/>
  <c r="AI127" i="40"/>
  <c r="AY127" i="40" s="1"/>
  <c r="AE127" i="40"/>
  <c r="AX127" i="40" s="1"/>
  <c r="AB127" i="40"/>
  <c r="X127" i="40"/>
  <c r="T127" i="40"/>
  <c r="BC126" i="40"/>
  <c r="BB126" i="40"/>
  <c r="BB128" i="40" s="1"/>
  <c r="BA126" i="40"/>
  <c r="BA128" i="40" s="1"/>
  <c r="AY126" i="40"/>
  <c r="AY128" i="40" s="1"/>
  <c r="AU126" i="40"/>
  <c r="AQ126" i="40"/>
  <c r="AP126" i="40"/>
  <c r="AI126" i="40"/>
  <c r="AB126" i="40"/>
  <c r="AV126" i="40" s="1"/>
  <c r="AV128" i="40" s="1"/>
  <c r="T126" i="40"/>
  <c r="AO125" i="40"/>
  <c r="AN125" i="40"/>
  <c r="AM125" i="40"/>
  <c r="AL125" i="40"/>
  <c r="AK125" i="40"/>
  <c r="AH125" i="40"/>
  <c r="AG125" i="40"/>
  <c r="AF125" i="40"/>
  <c r="AA125" i="40"/>
  <c r="Z125" i="40"/>
  <c r="Y125" i="40"/>
  <c r="W125" i="40"/>
  <c r="V125" i="40"/>
  <c r="U125" i="40"/>
  <c r="BB124" i="40"/>
  <c r="BA124" i="40"/>
  <c r="AV124" i="40"/>
  <c r="AU124" i="40"/>
  <c r="AQ124" i="40"/>
  <c r="AP124" i="40"/>
  <c r="AI124" i="40"/>
  <c r="AY124" i="40" s="1"/>
  <c r="AE124" i="40"/>
  <c r="AX124" i="40" s="1"/>
  <c r="AB124" i="40"/>
  <c r="X124" i="40"/>
  <c r="T124" i="40"/>
  <c r="BB123" i="40"/>
  <c r="AY123" i="40"/>
  <c r="AU123" i="40"/>
  <c r="AQ123" i="40"/>
  <c r="BC123" i="40" s="1"/>
  <c r="AP123" i="40"/>
  <c r="AR123" i="40" s="1"/>
  <c r="AZ123" i="40" s="1"/>
  <c r="AI123" i="40"/>
  <c r="AC123" i="40"/>
  <c r="AB123" i="40"/>
  <c r="AV123" i="40" s="1"/>
  <c r="T123" i="40"/>
  <c r="X123" i="40" s="1"/>
  <c r="BB122" i="40"/>
  <c r="BA122" i="40"/>
  <c r="AY122" i="40"/>
  <c r="AU122" i="40"/>
  <c r="AQ122" i="40"/>
  <c r="AP122" i="40"/>
  <c r="AI122" i="40"/>
  <c r="AE122" i="40"/>
  <c r="AX122" i="40" s="1"/>
  <c r="AB122" i="40"/>
  <c r="AV122" i="40" s="1"/>
  <c r="T122" i="40"/>
  <c r="X122" i="40" s="1"/>
  <c r="BB121" i="40"/>
  <c r="BA121" i="40"/>
  <c r="AY121" i="40"/>
  <c r="AU121" i="40"/>
  <c r="AQ121" i="40"/>
  <c r="AR121" i="40" s="1"/>
  <c r="AZ121" i="40" s="1"/>
  <c r="AP121" i="40"/>
  <c r="AI121" i="40"/>
  <c r="AI125" i="40" s="1"/>
  <c r="AB121" i="40"/>
  <c r="AV121" i="40" s="1"/>
  <c r="X121" i="40"/>
  <c r="T121" i="40"/>
  <c r="BB120" i="40"/>
  <c r="BA120" i="40"/>
  <c r="AY120" i="40"/>
  <c r="AU120" i="40"/>
  <c r="AQ120" i="40"/>
  <c r="BC120" i="40" s="1"/>
  <c r="AP120" i="40"/>
  <c r="AP125" i="40" s="1"/>
  <c r="AI120" i="40"/>
  <c r="AB120" i="40"/>
  <c r="T120" i="40"/>
  <c r="T125" i="40" s="1"/>
  <c r="AY119" i="40"/>
  <c r="AO119" i="40"/>
  <c r="AN119" i="40"/>
  <c r="AM119" i="40"/>
  <c r="AL119" i="40"/>
  <c r="AK119" i="40"/>
  <c r="AI119" i="40"/>
  <c r="AH119" i="40"/>
  <c r="AG119" i="40"/>
  <c r="AF119" i="40"/>
  <c r="AA119" i="40"/>
  <c r="Z119" i="40"/>
  <c r="Y119" i="40"/>
  <c r="W119" i="40"/>
  <c r="V119" i="40"/>
  <c r="U119" i="40"/>
  <c r="BB118" i="40"/>
  <c r="BA118" i="40"/>
  <c r="AY118" i="40"/>
  <c r="AU118" i="40"/>
  <c r="AQ118" i="40"/>
  <c r="AP118" i="40"/>
  <c r="AI118" i="40"/>
  <c r="AE118" i="40"/>
  <c r="AX118" i="40" s="1"/>
  <c r="AB118" i="40"/>
  <c r="AV118" i="40" s="1"/>
  <c r="X118" i="40"/>
  <c r="T118" i="40"/>
  <c r="BB117" i="40"/>
  <c r="BA117" i="40"/>
  <c r="AY117" i="40"/>
  <c r="AU117" i="40"/>
  <c r="AQ117" i="40"/>
  <c r="BC117" i="40" s="1"/>
  <c r="AP117" i="40"/>
  <c r="AR117" i="40" s="1"/>
  <c r="AZ117" i="40" s="1"/>
  <c r="AI117" i="40"/>
  <c r="AB117" i="40"/>
  <c r="AV117" i="40" s="1"/>
  <c r="T117" i="40"/>
  <c r="X117" i="40" s="1"/>
  <c r="BC116" i="40"/>
  <c r="BB116" i="40"/>
  <c r="BB119" i="40" s="1"/>
  <c r="BA116" i="40"/>
  <c r="AY116" i="40"/>
  <c r="AU116" i="40"/>
  <c r="AU119" i="40" s="1"/>
  <c r="AQ116" i="40"/>
  <c r="AR116" i="40" s="1"/>
  <c r="AP116" i="40"/>
  <c r="AP119" i="40" s="1"/>
  <c r="AI116" i="40"/>
  <c r="AE116" i="40"/>
  <c r="AX116" i="40" s="1"/>
  <c r="AB116" i="40"/>
  <c r="AB119" i="40" s="1"/>
  <c r="X116" i="40"/>
  <c r="T116" i="40"/>
  <c r="BA115" i="40"/>
  <c r="AO115" i="40"/>
  <c r="AN115" i="40"/>
  <c r="AM115" i="40"/>
  <c r="AL115" i="40"/>
  <c r="AK115" i="40"/>
  <c r="AH115" i="40"/>
  <c r="AG115" i="40"/>
  <c r="AF115" i="40"/>
  <c r="AA115" i="40"/>
  <c r="Z115" i="40"/>
  <c r="Y115" i="40"/>
  <c r="W115" i="40"/>
  <c r="V115" i="40"/>
  <c r="U115" i="40"/>
  <c r="BB114" i="40"/>
  <c r="BA114" i="40"/>
  <c r="AY114" i="40"/>
  <c r="AU114" i="40"/>
  <c r="AQ114" i="40"/>
  <c r="BC114" i="40" s="1"/>
  <c r="AP114" i="40"/>
  <c r="AR114" i="40" s="1"/>
  <c r="AZ114" i="40" s="1"/>
  <c r="AI114" i="40"/>
  <c r="AC114" i="40"/>
  <c r="AB114" i="40"/>
  <c r="AV114" i="40" s="1"/>
  <c r="T114" i="40"/>
  <c r="X114" i="40" s="1"/>
  <c r="BB113" i="40"/>
  <c r="BA113" i="40"/>
  <c r="AY113" i="40"/>
  <c r="AU113" i="40"/>
  <c r="AQ113" i="40"/>
  <c r="AP113" i="40"/>
  <c r="AI113" i="40"/>
  <c r="AE113" i="40"/>
  <c r="AX113" i="40" s="1"/>
  <c r="AB113" i="40"/>
  <c r="AV113" i="40" s="1"/>
  <c r="X113" i="40"/>
  <c r="T113" i="40"/>
  <c r="BB112" i="40"/>
  <c r="BB115" i="40" s="1"/>
  <c r="BA112" i="40"/>
  <c r="AY112" i="40"/>
  <c r="AU112" i="40"/>
  <c r="AQ112" i="40"/>
  <c r="BC112" i="40" s="1"/>
  <c r="AP112" i="40"/>
  <c r="AR112" i="40" s="1"/>
  <c r="AZ112" i="40" s="1"/>
  <c r="AI112" i="40"/>
  <c r="AB112" i="40"/>
  <c r="AV112" i="40" s="1"/>
  <c r="T112" i="40"/>
  <c r="X112" i="40" s="1"/>
  <c r="BC111" i="40"/>
  <c r="BB111" i="40"/>
  <c r="BA111" i="40"/>
  <c r="AY111" i="40"/>
  <c r="AY115" i="40" s="1"/>
  <c r="AU111" i="40"/>
  <c r="AU115" i="40" s="1"/>
  <c r="AQ111" i="40"/>
  <c r="AP111" i="40"/>
  <c r="AI111" i="40"/>
  <c r="AI115" i="40" s="1"/>
  <c r="AE111" i="40"/>
  <c r="AB111" i="40"/>
  <c r="AB115" i="40" s="1"/>
  <c r="X111" i="40"/>
  <c r="T111" i="40"/>
  <c r="T115" i="40" s="1"/>
  <c r="AO110" i="40"/>
  <c r="AN110" i="40"/>
  <c r="AM110" i="40"/>
  <c r="AL110" i="40"/>
  <c r="AK110" i="40"/>
  <c r="AI110" i="40"/>
  <c r="AH110" i="40"/>
  <c r="AG110" i="40"/>
  <c r="AF110" i="40"/>
  <c r="AA110" i="40"/>
  <c r="Z110" i="40"/>
  <c r="Y110" i="40"/>
  <c r="W110" i="40"/>
  <c r="V110" i="40"/>
  <c r="U110" i="40"/>
  <c r="BB109" i="40"/>
  <c r="BB110" i="40" s="1"/>
  <c r="BA109" i="40"/>
  <c r="BA110" i="40" s="1"/>
  <c r="AY109" i="40"/>
  <c r="AY110" i="40" s="1"/>
  <c r="AU109" i="40"/>
  <c r="AU110" i="40" s="1"/>
  <c r="AQ109" i="40"/>
  <c r="AQ110" i="40" s="1"/>
  <c r="AP109" i="40"/>
  <c r="AR109" i="40" s="1"/>
  <c r="AI109" i="40"/>
  <c r="AB109" i="40"/>
  <c r="AB110" i="40" s="1"/>
  <c r="T109" i="40"/>
  <c r="T110" i="40" s="1"/>
  <c r="AQ108" i="40"/>
  <c r="AO108" i="40"/>
  <c r="AN108" i="40"/>
  <c r="AM108" i="40"/>
  <c r="AL108" i="40"/>
  <c r="AK108" i="40"/>
  <c r="AH108" i="40"/>
  <c r="AG108" i="40"/>
  <c r="AF108" i="40"/>
  <c r="AA108" i="40"/>
  <c r="Z108" i="40"/>
  <c r="Y108" i="40"/>
  <c r="W108" i="40"/>
  <c r="V108" i="40"/>
  <c r="U108" i="40"/>
  <c r="BC107" i="40"/>
  <c r="BB107" i="40"/>
  <c r="BA107" i="40"/>
  <c r="AY107" i="40"/>
  <c r="AU107" i="40"/>
  <c r="AQ107" i="40"/>
  <c r="AR107" i="40" s="1"/>
  <c r="AZ107" i="40" s="1"/>
  <c r="AP107" i="40"/>
  <c r="AI107" i="40"/>
  <c r="AE107" i="40"/>
  <c r="AX107" i="40" s="1"/>
  <c r="AB107" i="40"/>
  <c r="AV107" i="40" s="1"/>
  <c r="X107" i="40"/>
  <c r="T107" i="40"/>
  <c r="BB106" i="40"/>
  <c r="BA106" i="40"/>
  <c r="AY106" i="40"/>
  <c r="AU106" i="40"/>
  <c r="AQ106" i="40"/>
  <c r="BC106" i="40" s="1"/>
  <c r="AP106" i="40"/>
  <c r="AR106" i="40" s="1"/>
  <c r="AZ106" i="40" s="1"/>
  <c r="AI106" i="40"/>
  <c r="AB106" i="40"/>
  <c r="AV106" i="40" s="1"/>
  <c r="T106" i="40"/>
  <c r="X106" i="40" s="1"/>
  <c r="BB105" i="40"/>
  <c r="BA105" i="40"/>
  <c r="AY105" i="40"/>
  <c r="AU105" i="40"/>
  <c r="AQ105" i="40"/>
  <c r="AR105" i="40" s="1"/>
  <c r="AZ105" i="40" s="1"/>
  <c r="AP105" i="40"/>
  <c r="AI105" i="40"/>
  <c r="AB105" i="40"/>
  <c r="AV105" i="40" s="1"/>
  <c r="X105" i="40"/>
  <c r="T105" i="40"/>
  <c r="BB104" i="40"/>
  <c r="BA104" i="40"/>
  <c r="AY104" i="40"/>
  <c r="AU104" i="40"/>
  <c r="AQ104" i="40"/>
  <c r="BC104" i="40" s="1"/>
  <c r="AP104" i="40"/>
  <c r="AR104" i="40" s="1"/>
  <c r="AZ104" i="40" s="1"/>
  <c r="AI104" i="40"/>
  <c r="AC104" i="40"/>
  <c r="AB104" i="40"/>
  <c r="AV104" i="40" s="1"/>
  <c r="T104" i="40"/>
  <c r="X104" i="40" s="1"/>
  <c r="BC103" i="40"/>
  <c r="BB103" i="40"/>
  <c r="BB108" i="40" s="1"/>
  <c r="BA103" i="40"/>
  <c r="BA108" i="40" s="1"/>
  <c r="AV103" i="40"/>
  <c r="AU103" i="40"/>
  <c r="AU108" i="40" s="1"/>
  <c r="AR103" i="40"/>
  <c r="AQ103" i="40"/>
  <c r="AP103" i="40"/>
  <c r="AP108" i="40" s="1"/>
  <c r="AI103" i="40"/>
  <c r="AI108" i="40" s="1"/>
  <c r="AE103" i="40"/>
  <c r="AB103" i="40"/>
  <c r="AB108" i="40" s="1"/>
  <c r="X103" i="40"/>
  <c r="T103" i="40"/>
  <c r="BB102" i="40"/>
  <c r="AO102" i="40"/>
  <c r="AN102" i="40"/>
  <c r="AM102" i="40"/>
  <c r="AL102" i="40"/>
  <c r="AK102" i="40"/>
  <c r="AH102" i="40"/>
  <c r="AG102" i="40"/>
  <c r="AF102" i="40"/>
  <c r="AA102" i="40"/>
  <c r="Z102" i="40"/>
  <c r="Y102" i="40"/>
  <c r="W102" i="40"/>
  <c r="V102" i="40"/>
  <c r="U102" i="40"/>
  <c r="BB101" i="40"/>
  <c r="AY101" i="40"/>
  <c r="AU101" i="40"/>
  <c r="AQ101" i="40"/>
  <c r="BC101" i="40" s="1"/>
  <c r="AP101" i="40"/>
  <c r="AR101" i="40" s="1"/>
  <c r="AZ101" i="40" s="1"/>
  <c r="AI101" i="40"/>
  <c r="AD101" i="40"/>
  <c r="AW101" i="40" s="1"/>
  <c r="AC101" i="40"/>
  <c r="AJ101" i="40" s="1"/>
  <c r="AS101" i="40" s="1"/>
  <c r="AB101" i="40"/>
  <c r="AV101" i="40" s="1"/>
  <c r="T101" i="40"/>
  <c r="X101" i="40" s="1"/>
  <c r="AE101" i="40" s="1"/>
  <c r="AX101" i="40" s="1"/>
  <c r="BB100" i="40"/>
  <c r="BA100" i="40"/>
  <c r="AY100" i="40"/>
  <c r="AV100" i="40"/>
  <c r="AU100" i="40"/>
  <c r="AQ100" i="40"/>
  <c r="AR100" i="40" s="1"/>
  <c r="AZ100" i="40" s="1"/>
  <c r="AP100" i="40"/>
  <c r="AI100" i="40"/>
  <c r="AB100" i="40"/>
  <c r="X100" i="40"/>
  <c r="T100" i="40"/>
  <c r="BB99" i="40"/>
  <c r="AY99" i="40"/>
  <c r="AY102" i="40" s="1"/>
  <c r="AU99" i="40"/>
  <c r="AU102" i="40" s="1"/>
  <c r="AQ99" i="40"/>
  <c r="AP99" i="40"/>
  <c r="AR99" i="40" s="1"/>
  <c r="AI99" i="40"/>
  <c r="AI102" i="40" s="1"/>
  <c r="AB99" i="40"/>
  <c r="AB102" i="40" s="1"/>
  <c r="T99" i="40"/>
  <c r="AY98" i="40"/>
  <c r="AO98" i="40"/>
  <c r="AN98" i="40"/>
  <c r="AM98" i="40"/>
  <c r="AL98" i="40"/>
  <c r="AK98" i="40"/>
  <c r="AH98" i="40"/>
  <c r="AG98" i="40"/>
  <c r="AF98" i="40"/>
  <c r="AB98" i="40"/>
  <c r="AA98" i="40"/>
  <c r="Z98" i="40"/>
  <c r="Y98" i="40"/>
  <c r="W98" i="40"/>
  <c r="V98" i="40"/>
  <c r="U98" i="40"/>
  <c r="T98" i="40"/>
  <c r="BB97" i="40"/>
  <c r="BA97" i="40"/>
  <c r="AV97" i="40"/>
  <c r="AU97" i="40"/>
  <c r="AR97" i="40"/>
  <c r="AZ97" i="40" s="1"/>
  <c r="AQ97" i="40"/>
  <c r="BC97" i="40" s="1"/>
  <c r="AP97" i="40"/>
  <c r="AI97" i="40"/>
  <c r="AY97" i="40" s="1"/>
  <c r="AE97" i="40"/>
  <c r="AX97" i="40" s="1"/>
  <c r="AB97" i="40"/>
  <c r="X97" i="40"/>
  <c r="T97" i="40"/>
  <c r="BB96" i="40"/>
  <c r="AY96" i="40"/>
  <c r="AW96" i="40"/>
  <c r="AU96" i="40"/>
  <c r="AQ96" i="40"/>
  <c r="BC96" i="40" s="1"/>
  <c r="AP96" i="40"/>
  <c r="AR96" i="40" s="1"/>
  <c r="AZ96" i="40" s="1"/>
  <c r="AI96" i="40"/>
  <c r="AD96" i="40"/>
  <c r="AB96" i="40"/>
  <c r="AV96" i="40" s="1"/>
  <c r="T96" i="40"/>
  <c r="X96" i="40" s="1"/>
  <c r="AE96" i="40" s="1"/>
  <c r="AX96" i="40" s="1"/>
  <c r="BC95" i="40"/>
  <c r="BB95" i="40"/>
  <c r="BA95" i="40"/>
  <c r="AY95" i="40"/>
  <c r="AU95" i="40"/>
  <c r="AQ95" i="40"/>
  <c r="AR95" i="40" s="1"/>
  <c r="AZ95" i="40" s="1"/>
  <c r="AP95" i="40"/>
  <c r="AI95" i="40"/>
  <c r="AE95" i="40"/>
  <c r="AX95" i="40" s="1"/>
  <c r="AB95" i="40"/>
  <c r="AV95" i="40" s="1"/>
  <c r="X95" i="40"/>
  <c r="T95" i="40"/>
  <c r="BB94" i="40"/>
  <c r="AY94" i="40"/>
  <c r="AU94" i="40"/>
  <c r="AQ94" i="40"/>
  <c r="BC94" i="40" s="1"/>
  <c r="AP94" i="40"/>
  <c r="AR94" i="40" s="1"/>
  <c r="AZ94" i="40" s="1"/>
  <c r="AI94" i="40"/>
  <c r="AD94" i="40"/>
  <c r="AW94" i="40" s="1"/>
  <c r="AC94" i="40"/>
  <c r="AJ94" i="40" s="1"/>
  <c r="AS94" i="40" s="1"/>
  <c r="AB94" i="40"/>
  <c r="AV94" i="40" s="1"/>
  <c r="T94" i="40"/>
  <c r="X94" i="40" s="1"/>
  <c r="AE94" i="40" s="1"/>
  <c r="AX94" i="40" s="1"/>
  <c r="BB93" i="40"/>
  <c r="BA93" i="40"/>
  <c r="AY93" i="40"/>
  <c r="AV93" i="40"/>
  <c r="AV98" i="40" s="1"/>
  <c r="AU93" i="40"/>
  <c r="AU98" i="40" s="1"/>
  <c r="AQ93" i="40"/>
  <c r="AR93" i="40" s="1"/>
  <c r="AP93" i="40"/>
  <c r="AP98" i="40" s="1"/>
  <c r="AI93" i="40"/>
  <c r="AB93" i="40"/>
  <c r="X93" i="40"/>
  <c r="T93" i="40"/>
  <c r="AO92" i="40"/>
  <c r="AN92" i="40"/>
  <c r="AM92" i="40"/>
  <c r="AL92" i="40"/>
  <c r="AK92" i="40"/>
  <c r="AH92" i="40"/>
  <c r="AG92" i="40"/>
  <c r="AF92" i="40"/>
  <c r="AA92" i="40"/>
  <c r="Z92" i="40"/>
  <c r="Y92" i="40"/>
  <c r="W92" i="40"/>
  <c r="V92" i="40"/>
  <c r="U92" i="40"/>
  <c r="BB91" i="40"/>
  <c r="AY91" i="40"/>
  <c r="AU91" i="40"/>
  <c r="AQ91" i="40"/>
  <c r="BC91" i="40" s="1"/>
  <c r="AP91" i="40"/>
  <c r="AI91" i="40"/>
  <c r="AB91" i="40"/>
  <c r="AV91" i="40" s="1"/>
  <c r="X91" i="40"/>
  <c r="T91" i="40"/>
  <c r="BC90" i="40"/>
  <c r="BB90" i="40"/>
  <c r="BA90" i="40"/>
  <c r="AV90" i="40"/>
  <c r="AU90" i="40"/>
  <c r="AR90" i="40"/>
  <c r="AZ90" i="40" s="1"/>
  <c r="AQ90" i="40"/>
  <c r="AP90" i="40"/>
  <c r="AI90" i="40"/>
  <c r="AY90" i="40" s="1"/>
  <c r="AB90" i="40"/>
  <c r="T90" i="40"/>
  <c r="X90" i="40" s="1"/>
  <c r="BB89" i="40"/>
  <c r="BB92" i="40" s="1"/>
  <c r="AY89" i="40"/>
  <c r="AU89" i="40"/>
  <c r="AU92" i="40" s="1"/>
  <c r="AQ89" i="40"/>
  <c r="AP89" i="40"/>
  <c r="AI89" i="40"/>
  <c r="AI92" i="40" s="1"/>
  <c r="AB89" i="40"/>
  <c r="T89" i="40"/>
  <c r="AO88" i="40"/>
  <c r="AN88" i="40"/>
  <c r="AM88" i="40"/>
  <c r="AL88" i="40"/>
  <c r="AK88" i="40"/>
  <c r="AH88" i="40"/>
  <c r="AG88" i="40"/>
  <c r="AF88" i="40"/>
  <c r="AA88" i="40"/>
  <c r="Z88" i="40"/>
  <c r="Y88" i="40"/>
  <c r="W88" i="40"/>
  <c r="V88" i="40"/>
  <c r="U88" i="40"/>
  <c r="BB87" i="40"/>
  <c r="BA87" i="40"/>
  <c r="AV87" i="40"/>
  <c r="AU87" i="40"/>
  <c r="AR87" i="40"/>
  <c r="AZ87" i="40" s="1"/>
  <c r="AQ87" i="40"/>
  <c r="BC87" i="40" s="1"/>
  <c r="AP87" i="40"/>
  <c r="AI87" i="40"/>
  <c r="AY87" i="40" s="1"/>
  <c r="AB87" i="40"/>
  <c r="T87" i="40"/>
  <c r="X87" i="40" s="1"/>
  <c r="BB86" i="40"/>
  <c r="AY86" i="40"/>
  <c r="AU86" i="40"/>
  <c r="AT86" i="40"/>
  <c r="AQ86" i="40"/>
  <c r="BC86" i="40" s="1"/>
  <c r="AP86" i="40"/>
  <c r="AI86" i="40"/>
  <c r="AD86" i="40"/>
  <c r="AW86" i="40" s="1"/>
  <c r="AB86" i="40"/>
  <c r="AV86" i="40" s="1"/>
  <c r="T86" i="40"/>
  <c r="X86" i="40" s="1"/>
  <c r="BB85" i="40"/>
  <c r="BA85" i="40"/>
  <c r="AU85" i="40"/>
  <c r="AR85" i="40"/>
  <c r="AZ85" i="40" s="1"/>
  <c r="AQ85" i="40"/>
  <c r="BC85" i="40" s="1"/>
  <c r="AP85" i="40"/>
  <c r="AI85" i="40"/>
  <c r="AY85" i="40" s="1"/>
  <c r="AB85" i="40"/>
  <c r="AV85" i="40" s="1"/>
  <c r="T85" i="40"/>
  <c r="X85" i="40" s="1"/>
  <c r="BB84" i="40"/>
  <c r="AY84" i="40"/>
  <c r="AU84" i="40"/>
  <c r="AQ84" i="40"/>
  <c r="BC84" i="40" s="1"/>
  <c r="AP84" i="40"/>
  <c r="AI84" i="40"/>
  <c r="AB84" i="40"/>
  <c r="AV84" i="40" s="1"/>
  <c r="T84" i="40"/>
  <c r="X84" i="40" s="1"/>
  <c r="BB83" i="40"/>
  <c r="BA83" i="40"/>
  <c r="AV83" i="40"/>
  <c r="AU83" i="40"/>
  <c r="AR83" i="40"/>
  <c r="AZ83" i="40" s="1"/>
  <c r="AQ83" i="40"/>
  <c r="BC83" i="40" s="1"/>
  <c r="AP83" i="40"/>
  <c r="AI83" i="40"/>
  <c r="AY83" i="40" s="1"/>
  <c r="AB83" i="40"/>
  <c r="T83" i="40"/>
  <c r="X83" i="40" s="1"/>
  <c r="BB82" i="40"/>
  <c r="BB88" i="40" s="1"/>
  <c r="AY82" i="40"/>
  <c r="AY88" i="40" s="1"/>
  <c r="AU82" i="40"/>
  <c r="AU88" i="40" s="1"/>
  <c r="AT82" i="40"/>
  <c r="AQ82" i="40"/>
  <c r="AQ88" i="40" s="1"/>
  <c r="AP82" i="40"/>
  <c r="AI82" i="40"/>
  <c r="AD82" i="40"/>
  <c r="AB82" i="40"/>
  <c r="AV82" i="40" s="1"/>
  <c r="AV88" i="40" s="1"/>
  <c r="T82" i="40"/>
  <c r="X82" i="40" s="1"/>
  <c r="AO81" i="40"/>
  <c r="AN81" i="40"/>
  <c r="AM81" i="40"/>
  <c r="AL81" i="40"/>
  <c r="AK81" i="40"/>
  <c r="AH81" i="40"/>
  <c r="AG81" i="40"/>
  <c r="AF81" i="40"/>
  <c r="AA81" i="40"/>
  <c r="Z81" i="40"/>
  <c r="Y81" i="40"/>
  <c r="W81" i="40"/>
  <c r="V81" i="40"/>
  <c r="U81" i="40"/>
  <c r="BB80" i="40"/>
  <c r="BA80" i="40"/>
  <c r="AZ80" i="40"/>
  <c r="AU80" i="40"/>
  <c r="AR80" i="40"/>
  <c r="AQ80" i="40"/>
  <c r="BC80" i="40" s="1"/>
  <c r="AP80" i="40"/>
  <c r="AI80" i="40"/>
  <c r="AY80" i="40" s="1"/>
  <c r="AB80" i="40"/>
  <c r="AV80" i="40" s="1"/>
  <c r="T80" i="40"/>
  <c r="X80" i="40" s="1"/>
  <c r="BB79" i="40"/>
  <c r="AY79" i="40"/>
  <c r="AU79" i="40"/>
  <c r="AQ79" i="40"/>
  <c r="BC79" i="40" s="1"/>
  <c r="AP79" i="40"/>
  <c r="AI79" i="40"/>
  <c r="AB79" i="40"/>
  <c r="AV79" i="40" s="1"/>
  <c r="T79" i="40"/>
  <c r="X79" i="40" s="1"/>
  <c r="AT79" i="40" s="1"/>
  <c r="BB78" i="40"/>
  <c r="BA78" i="40"/>
  <c r="AZ78" i="40"/>
  <c r="AV78" i="40"/>
  <c r="AU78" i="40"/>
  <c r="AR78" i="40"/>
  <c r="AQ78" i="40"/>
  <c r="BC78" i="40" s="1"/>
  <c r="AP78" i="40"/>
  <c r="AI78" i="40"/>
  <c r="AY78" i="40" s="1"/>
  <c r="AB78" i="40"/>
  <c r="T78" i="40"/>
  <c r="X78" i="40" s="1"/>
  <c r="BB77" i="40"/>
  <c r="AY77" i="40"/>
  <c r="AU77" i="40"/>
  <c r="AT77" i="40"/>
  <c r="AQ77" i="40"/>
  <c r="BC77" i="40" s="1"/>
  <c r="AP77" i="40"/>
  <c r="AI77" i="40"/>
  <c r="AD77" i="40"/>
  <c r="AW77" i="40" s="1"/>
  <c r="AB77" i="40"/>
  <c r="AV77" i="40" s="1"/>
  <c r="T77" i="40"/>
  <c r="X77" i="40" s="1"/>
  <c r="BB76" i="40"/>
  <c r="BA76" i="40"/>
  <c r="AU76" i="40"/>
  <c r="AR76" i="40"/>
  <c r="AZ76" i="40" s="1"/>
  <c r="AQ76" i="40"/>
  <c r="BC76" i="40" s="1"/>
  <c r="AP76" i="40"/>
  <c r="AI76" i="40"/>
  <c r="AY76" i="40" s="1"/>
  <c r="AB76" i="40"/>
  <c r="AB81" i="40" s="1"/>
  <c r="T76" i="40"/>
  <c r="X76" i="40" s="1"/>
  <c r="BB75" i="40"/>
  <c r="AY75" i="40"/>
  <c r="AU75" i="40"/>
  <c r="AU81" i="40" s="1"/>
  <c r="AQ75" i="40"/>
  <c r="AQ81" i="40" s="1"/>
  <c r="AP75" i="40"/>
  <c r="AI75" i="40"/>
  <c r="AB75" i="40"/>
  <c r="AV75" i="40" s="1"/>
  <c r="T75" i="40"/>
  <c r="X75" i="40" s="1"/>
  <c r="X81" i="40" s="1"/>
  <c r="AO74" i="40"/>
  <c r="AN74" i="40"/>
  <c r="AM74" i="40"/>
  <c r="AL74" i="40"/>
  <c r="AK74" i="40"/>
  <c r="AH74" i="40"/>
  <c r="AG74" i="40"/>
  <c r="AF74" i="40"/>
  <c r="AA74" i="40"/>
  <c r="Z74" i="40"/>
  <c r="Y74" i="40"/>
  <c r="W74" i="40"/>
  <c r="V74" i="40"/>
  <c r="U74" i="40"/>
  <c r="BB73" i="40"/>
  <c r="BA73" i="40"/>
  <c r="AU73" i="40"/>
  <c r="AR73" i="40"/>
  <c r="AZ73" i="40" s="1"/>
  <c r="AQ73" i="40"/>
  <c r="BC73" i="40" s="1"/>
  <c r="AP73" i="40"/>
  <c r="AI73" i="40"/>
  <c r="AY73" i="40" s="1"/>
  <c r="AB73" i="40"/>
  <c r="AV73" i="40" s="1"/>
  <c r="T73" i="40"/>
  <c r="X73" i="40" s="1"/>
  <c r="BB72" i="40"/>
  <c r="AY72" i="40"/>
  <c r="AU72" i="40"/>
  <c r="AQ72" i="40"/>
  <c r="BC72" i="40" s="1"/>
  <c r="AP72" i="40"/>
  <c r="AI72" i="40"/>
  <c r="AB72" i="40"/>
  <c r="AV72" i="40" s="1"/>
  <c r="T72" i="40"/>
  <c r="X72" i="40" s="1"/>
  <c r="BB71" i="40"/>
  <c r="BA71" i="40"/>
  <c r="AV71" i="40"/>
  <c r="AU71" i="40"/>
  <c r="AR71" i="40"/>
  <c r="AZ71" i="40" s="1"/>
  <c r="AQ71" i="40"/>
  <c r="BC71" i="40" s="1"/>
  <c r="AP71" i="40"/>
  <c r="AI71" i="40"/>
  <c r="AY71" i="40" s="1"/>
  <c r="AB71" i="40"/>
  <c r="T71" i="40"/>
  <c r="X71" i="40" s="1"/>
  <c r="BB70" i="40"/>
  <c r="AY70" i="40"/>
  <c r="AU70" i="40"/>
  <c r="AT70" i="40"/>
  <c r="AQ70" i="40"/>
  <c r="BC70" i="40" s="1"/>
  <c r="AP70" i="40"/>
  <c r="AI70" i="40"/>
  <c r="AD70" i="40"/>
  <c r="AW70" i="40" s="1"/>
  <c r="AB70" i="40"/>
  <c r="AV70" i="40" s="1"/>
  <c r="T70" i="40"/>
  <c r="X70" i="40" s="1"/>
  <c r="BB69" i="40"/>
  <c r="BA69" i="40"/>
  <c r="AU69" i="40"/>
  <c r="AR69" i="40"/>
  <c r="AZ69" i="40" s="1"/>
  <c r="AQ69" i="40"/>
  <c r="BC69" i="40" s="1"/>
  <c r="AP69" i="40"/>
  <c r="AI69" i="40"/>
  <c r="AY69" i="40" s="1"/>
  <c r="AB69" i="40"/>
  <c r="AB74" i="40" s="1"/>
  <c r="T69" i="40"/>
  <c r="X69" i="40" s="1"/>
  <c r="X74" i="40" s="1"/>
  <c r="BB68" i="40"/>
  <c r="AU68" i="40"/>
  <c r="AU74" i="40" s="1"/>
  <c r="AT68" i="40"/>
  <c r="AQ68" i="40"/>
  <c r="AQ74" i="40" s="1"/>
  <c r="AP68" i="40"/>
  <c r="AI68" i="40"/>
  <c r="AI74" i="40" s="1"/>
  <c r="AD68" i="40"/>
  <c r="AB68" i="40"/>
  <c r="AV68" i="40" s="1"/>
  <c r="T68" i="40"/>
  <c r="X68" i="40" s="1"/>
  <c r="AO67" i="40"/>
  <c r="AN67" i="40"/>
  <c r="AM67" i="40"/>
  <c r="AL67" i="40"/>
  <c r="AK67" i="40"/>
  <c r="AH67" i="40"/>
  <c r="AG67" i="40"/>
  <c r="AF67" i="40"/>
  <c r="AB67" i="40"/>
  <c r="AA67" i="40"/>
  <c r="Z67" i="40"/>
  <c r="Y67" i="40"/>
  <c r="W67" i="40"/>
  <c r="V67" i="40"/>
  <c r="U67" i="40"/>
  <c r="BB66" i="40"/>
  <c r="AU66" i="40"/>
  <c r="AR66" i="40"/>
  <c r="AZ66" i="40" s="1"/>
  <c r="AQ66" i="40"/>
  <c r="BC66" i="40" s="1"/>
  <c r="AP66" i="40"/>
  <c r="BA66" i="40" s="1"/>
  <c r="AI66" i="40"/>
  <c r="AY66" i="40" s="1"/>
  <c r="AB66" i="40"/>
  <c r="AV66" i="40" s="1"/>
  <c r="T66" i="40"/>
  <c r="X66" i="40" s="1"/>
  <c r="BB65" i="40"/>
  <c r="AU65" i="40"/>
  <c r="AQ65" i="40"/>
  <c r="BC65" i="40" s="1"/>
  <c r="AP65" i="40"/>
  <c r="AI65" i="40"/>
  <c r="AY65" i="40" s="1"/>
  <c r="AB65" i="40"/>
  <c r="AV65" i="40" s="1"/>
  <c r="T65" i="40"/>
  <c r="X65" i="40" s="1"/>
  <c r="BB64" i="40"/>
  <c r="AZ64" i="40"/>
  <c r="AU64" i="40"/>
  <c r="AR64" i="40"/>
  <c r="AQ64" i="40"/>
  <c r="BC64" i="40" s="1"/>
  <c r="AP64" i="40"/>
  <c r="BA64" i="40" s="1"/>
  <c r="AI64" i="40"/>
  <c r="AY64" i="40" s="1"/>
  <c r="AB64" i="40"/>
  <c r="AV64" i="40" s="1"/>
  <c r="T64" i="40"/>
  <c r="X64" i="40" s="1"/>
  <c r="BB63" i="40"/>
  <c r="AU63" i="40"/>
  <c r="AQ63" i="40"/>
  <c r="BC63" i="40" s="1"/>
  <c r="AP63" i="40"/>
  <c r="AI63" i="40"/>
  <c r="AY63" i="40" s="1"/>
  <c r="AB63" i="40"/>
  <c r="AV63" i="40" s="1"/>
  <c r="T63" i="40"/>
  <c r="X63" i="40" s="1"/>
  <c r="BB62" i="40"/>
  <c r="AZ62" i="40"/>
  <c r="AU62" i="40"/>
  <c r="AR62" i="40"/>
  <c r="AQ62" i="40"/>
  <c r="BC62" i="40" s="1"/>
  <c r="AP62" i="40"/>
  <c r="BA62" i="40" s="1"/>
  <c r="AI62" i="40"/>
  <c r="AY62" i="40" s="1"/>
  <c r="AB62" i="40"/>
  <c r="AV62" i="40" s="1"/>
  <c r="AV67" i="40" s="1"/>
  <c r="T62" i="40"/>
  <c r="X62" i="40" s="1"/>
  <c r="BB61" i="40"/>
  <c r="BB67" i="40" s="1"/>
  <c r="AU61" i="40"/>
  <c r="AU67" i="40" s="1"/>
  <c r="AQ61" i="40"/>
  <c r="AQ67" i="40" s="1"/>
  <c r="AP61" i="40"/>
  <c r="AI61" i="40"/>
  <c r="AB61" i="40"/>
  <c r="AV61" i="40" s="1"/>
  <c r="T61" i="40"/>
  <c r="X61" i="40" s="1"/>
  <c r="X67" i="40" s="1"/>
  <c r="AO60" i="40"/>
  <c r="AN60" i="40"/>
  <c r="AM60" i="40"/>
  <c r="AL60" i="40"/>
  <c r="AK60" i="40"/>
  <c r="AH60" i="40"/>
  <c r="AG60" i="40"/>
  <c r="AF60" i="40"/>
  <c r="AA60" i="40"/>
  <c r="Z60" i="40"/>
  <c r="Y60" i="40"/>
  <c r="W60" i="40"/>
  <c r="V60" i="40"/>
  <c r="U60" i="40"/>
  <c r="BB59" i="40"/>
  <c r="AV59" i="40"/>
  <c r="AU59" i="40"/>
  <c r="AR59" i="40"/>
  <c r="AZ59" i="40" s="1"/>
  <c r="AQ59" i="40"/>
  <c r="BC59" i="40" s="1"/>
  <c r="AP59" i="40"/>
  <c r="BA59" i="40" s="1"/>
  <c r="AI59" i="40"/>
  <c r="AY59" i="40" s="1"/>
  <c r="AB59" i="40"/>
  <c r="T59" i="40"/>
  <c r="X59" i="40" s="1"/>
  <c r="BB58" i="40"/>
  <c r="AU58" i="40"/>
  <c r="AQ58" i="40"/>
  <c r="BC58" i="40" s="1"/>
  <c r="AP58" i="40"/>
  <c r="AI58" i="40"/>
  <c r="AY58" i="40" s="1"/>
  <c r="AB58" i="40"/>
  <c r="AV58" i="40" s="1"/>
  <c r="T58" i="40"/>
  <c r="X58" i="40" s="1"/>
  <c r="AT58" i="40" s="1"/>
  <c r="BB57" i="40"/>
  <c r="AV57" i="40"/>
  <c r="AU57" i="40"/>
  <c r="AR57" i="40"/>
  <c r="AZ57" i="40" s="1"/>
  <c r="AQ57" i="40"/>
  <c r="BC57" i="40" s="1"/>
  <c r="AP57" i="40"/>
  <c r="BA57" i="40" s="1"/>
  <c r="AI57" i="40"/>
  <c r="AY57" i="40" s="1"/>
  <c r="AB57" i="40"/>
  <c r="T57" i="40"/>
  <c r="X57" i="40" s="1"/>
  <c r="BB56" i="40"/>
  <c r="AU56" i="40"/>
  <c r="AR56" i="40"/>
  <c r="AZ56" i="40" s="1"/>
  <c r="AQ56" i="40"/>
  <c r="BC56" i="40" s="1"/>
  <c r="AP56" i="40"/>
  <c r="BA56" i="40" s="1"/>
  <c r="AI56" i="40"/>
  <c r="AY56" i="40" s="1"/>
  <c r="AD56" i="40"/>
  <c r="AW56" i="40" s="1"/>
  <c r="AB56" i="40"/>
  <c r="AV56" i="40" s="1"/>
  <c r="T56" i="40"/>
  <c r="X56" i="40" s="1"/>
  <c r="AT56" i="40" s="1"/>
  <c r="BB55" i="40"/>
  <c r="AU55" i="40"/>
  <c r="AU173" i="40" s="1"/>
  <c r="AQ55" i="40"/>
  <c r="AP55" i="40"/>
  <c r="AR55" i="40" s="1"/>
  <c r="AI55" i="40"/>
  <c r="AB55" i="40"/>
  <c r="AB173" i="40" s="1"/>
  <c r="X55" i="40"/>
  <c r="X173" i="40" s="1"/>
  <c r="T55" i="40"/>
  <c r="BB54" i="40"/>
  <c r="BA54" i="40"/>
  <c r="AU54" i="40"/>
  <c r="AU60" i="40" s="1"/>
  <c r="AQ54" i="40"/>
  <c r="AP54" i="40"/>
  <c r="AP60" i="40" s="1"/>
  <c r="AI54" i="40"/>
  <c r="AI60" i="40" s="1"/>
  <c r="AB54" i="40"/>
  <c r="AB60" i="40" s="1"/>
  <c r="T54" i="40"/>
  <c r="T60" i="40" s="1"/>
  <c r="AO53" i="40"/>
  <c r="AN53" i="40"/>
  <c r="AM53" i="40"/>
  <c r="AL53" i="40"/>
  <c r="AK53" i="40"/>
  <c r="AI53" i="40"/>
  <c r="AH53" i="40"/>
  <c r="AG53" i="40"/>
  <c r="AF53" i="40"/>
  <c r="AA53" i="40"/>
  <c r="Z53" i="40"/>
  <c r="Y53" i="40"/>
  <c r="W53" i="40"/>
  <c r="V53" i="40"/>
  <c r="U53" i="40"/>
  <c r="BB52" i="40"/>
  <c r="BB178" i="40" s="1"/>
  <c r="AY52" i="40"/>
  <c r="AY178" i="40" s="1"/>
  <c r="AU52" i="40"/>
  <c r="AU178" i="40" s="1"/>
  <c r="AQ52" i="40"/>
  <c r="AQ178" i="40" s="1"/>
  <c r="AP52" i="40"/>
  <c r="AP178" i="40" s="1"/>
  <c r="AI52" i="40"/>
  <c r="AI178" i="40" s="1"/>
  <c r="AB52" i="40"/>
  <c r="AB178" i="40" s="1"/>
  <c r="X52" i="40"/>
  <c r="X178" i="40" s="1"/>
  <c r="T52" i="40"/>
  <c r="T178" i="40" s="1"/>
  <c r="AO51" i="40"/>
  <c r="AN51" i="40"/>
  <c r="AM51" i="40"/>
  <c r="AL51" i="40"/>
  <c r="AK51" i="40"/>
  <c r="AH51" i="40"/>
  <c r="AG51" i="40"/>
  <c r="AF51" i="40"/>
  <c r="AA51" i="40"/>
  <c r="Z51" i="40"/>
  <c r="Y51" i="40"/>
  <c r="W51" i="40"/>
  <c r="V51" i="40"/>
  <c r="U51" i="40"/>
  <c r="BB50" i="40"/>
  <c r="BA50" i="40"/>
  <c r="AU50" i="40"/>
  <c r="AR50" i="40"/>
  <c r="AZ50" i="40" s="1"/>
  <c r="AQ50" i="40"/>
  <c r="BC50" i="40" s="1"/>
  <c r="AP50" i="40"/>
  <c r="AI50" i="40"/>
  <c r="AY50" i="40" s="1"/>
  <c r="AB50" i="40"/>
  <c r="AV50" i="40" s="1"/>
  <c r="T50" i="40"/>
  <c r="X50" i="40" s="1"/>
  <c r="BB49" i="40"/>
  <c r="AY49" i="40"/>
  <c r="AU49" i="40"/>
  <c r="AQ49" i="40"/>
  <c r="BC49" i="40" s="1"/>
  <c r="AP49" i="40"/>
  <c r="BA49" i="40" s="1"/>
  <c r="AI49" i="40"/>
  <c r="AB49" i="40"/>
  <c r="AV49" i="40" s="1"/>
  <c r="X49" i="40"/>
  <c r="AT49" i="40" s="1"/>
  <c r="T49" i="40"/>
  <c r="BB48" i="40"/>
  <c r="BA48" i="40"/>
  <c r="AU48" i="40"/>
  <c r="AR48" i="40"/>
  <c r="AZ48" i="40" s="1"/>
  <c r="AQ48" i="40"/>
  <c r="BC48" i="40" s="1"/>
  <c r="AP48" i="40"/>
  <c r="AI48" i="40"/>
  <c r="AY48" i="40" s="1"/>
  <c r="AB48" i="40"/>
  <c r="AV48" i="40" s="1"/>
  <c r="T48" i="40"/>
  <c r="X48" i="40" s="1"/>
  <c r="BB47" i="40"/>
  <c r="AY47" i="40"/>
  <c r="AU47" i="40"/>
  <c r="AQ47" i="40"/>
  <c r="BC47" i="40" s="1"/>
  <c r="AP47" i="40"/>
  <c r="BA47" i="40" s="1"/>
  <c r="AI47" i="40"/>
  <c r="AB47" i="40"/>
  <c r="AV47" i="40" s="1"/>
  <c r="X47" i="40"/>
  <c r="AT47" i="40" s="1"/>
  <c r="T47" i="40"/>
  <c r="BB46" i="40"/>
  <c r="BA46" i="40"/>
  <c r="AU46" i="40"/>
  <c r="AR46" i="40"/>
  <c r="AZ46" i="40" s="1"/>
  <c r="AQ46" i="40"/>
  <c r="BC46" i="40" s="1"/>
  <c r="AP46" i="40"/>
  <c r="AI46" i="40"/>
  <c r="AY46" i="40" s="1"/>
  <c r="AB46" i="40"/>
  <c r="AB51" i="40" s="1"/>
  <c r="T46" i="40"/>
  <c r="X46" i="40" s="1"/>
  <c r="BB45" i="40"/>
  <c r="BB51" i="40" s="1"/>
  <c r="AY45" i="40"/>
  <c r="AU45" i="40"/>
  <c r="AU51" i="40" s="1"/>
  <c r="AQ45" i="40"/>
  <c r="AQ51" i="40" s="1"/>
  <c r="AP45" i="40"/>
  <c r="BA45" i="40" s="1"/>
  <c r="BA51" i="40" s="1"/>
  <c r="AI45" i="40"/>
  <c r="AI51" i="40" s="1"/>
  <c r="AB45" i="40"/>
  <c r="AV45" i="40" s="1"/>
  <c r="X45" i="40"/>
  <c r="X51" i="40" s="1"/>
  <c r="T45" i="40"/>
  <c r="T51" i="40" s="1"/>
  <c r="AO44" i="40"/>
  <c r="AN44" i="40"/>
  <c r="AM44" i="40"/>
  <c r="AL44" i="40"/>
  <c r="AK44" i="40"/>
  <c r="AH44" i="40"/>
  <c r="AG44" i="40"/>
  <c r="AF44" i="40"/>
  <c r="AA44" i="40"/>
  <c r="Z44" i="40"/>
  <c r="Y44" i="40"/>
  <c r="W44" i="40"/>
  <c r="V44" i="40"/>
  <c r="U44" i="40"/>
  <c r="BB43" i="40"/>
  <c r="BA43" i="40"/>
  <c r="AU43" i="40"/>
  <c r="AR43" i="40"/>
  <c r="AZ43" i="40" s="1"/>
  <c r="AQ43" i="40"/>
  <c r="BC43" i="40" s="1"/>
  <c r="AP43" i="40"/>
  <c r="AI43" i="40"/>
  <c r="AY43" i="40" s="1"/>
  <c r="AB43" i="40"/>
  <c r="AV43" i="40" s="1"/>
  <c r="T43" i="40"/>
  <c r="X43" i="40" s="1"/>
  <c r="BB42" i="40"/>
  <c r="AY42" i="40"/>
  <c r="AU42" i="40"/>
  <c r="AQ42" i="40"/>
  <c r="BC42" i="40" s="1"/>
  <c r="AP42" i="40"/>
  <c r="BA42" i="40" s="1"/>
  <c r="AI42" i="40"/>
  <c r="AB42" i="40"/>
  <c r="AV42" i="40" s="1"/>
  <c r="X42" i="40"/>
  <c r="AT42" i="40" s="1"/>
  <c r="T42" i="40"/>
  <c r="BB41" i="40"/>
  <c r="BA41" i="40"/>
  <c r="AU41" i="40"/>
  <c r="AR41" i="40"/>
  <c r="AZ41" i="40" s="1"/>
  <c r="AQ41" i="40"/>
  <c r="BC41" i="40" s="1"/>
  <c r="AP41" i="40"/>
  <c r="AI41" i="40"/>
  <c r="AY41" i="40" s="1"/>
  <c r="AB41" i="40"/>
  <c r="AV41" i="40" s="1"/>
  <c r="T41" i="40"/>
  <c r="X41" i="40" s="1"/>
  <c r="BB40" i="40"/>
  <c r="AY40" i="40"/>
  <c r="AU40" i="40"/>
  <c r="AQ40" i="40"/>
  <c r="BC40" i="40" s="1"/>
  <c r="AP40" i="40"/>
  <c r="BA40" i="40" s="1"/>
  <c r="AI40" i="40"/>
  <c r="AB40" i="40"/>
  <c r="AV40" i="40" s="1"/>
  <c r="X40" i="40"/>
  <c r="AT40" i="40" s="1"/>
  <c r="T40" i="40"/>
  <c r="T44" i="40" s="1"/>
  <c r="BB39" i="40"/>
  <c r="BB44" i="40" s="1"/>
  <c r="BA39" i="40"/>
  <c r="BA44" i="40" s="1"/>
  <c r="AU39" i="40"/>
  <c r="AU44" i="40" s="1"/>
  <c r="AR39" i="40"/>
  <c r="AQ39" i="40"/>
  <c r="AQ44" i="40" s="1"/>
  <c r="AP39" i="40"/>
  <c r="AP44" i="40" s="1"/>
  <c r="AI39" i="40"/>
  <c r="AI44" i="40" s="1"/>
  <c r="AB39" i="40"/>
  <c r="AB44" i="40" s="1"/>
  <c r="T39" i="40"/>
  <c r="X39" i="40" s="1"/>
  <c r="AO38" i="40"/>
  <c r="AN38" i="40"/>
  <c r="AM38" i="40"/>
  <c r="AL38" i="40"/>
  <c r="AK38" i="40"/>
  <c r="AI38" i="40"/>
  <c r="AH38" i="40"/>
  <c r="AG38" i="40"/>
  <c r="AF38" i="40"/>
  <c r="AA38" i="40"/>
  <c r="Z38" i="40"/>
  <c r="Y38" i="40"/>
  <c r="W38" i="40"/>
  <c r="V38" i="40"/>
  <c r="U38" i="40"/>
  <c r="BB37" i="40"/>
  <c r="AY37" i="40"/>
  <c r="AU37" i="40"/>
  <c r="AQ37" i="40"/>
  <c r="BC37" i="40" s="1"/>
  <c r="AP37" i="40"/>
  <c r="BA37" i="40" s="1"/>
  <c r="AI37" i="40"/>
  <c r="AB37" i="40"/>
  <c r="AV37" i="40" s="1"/>
  <c r="X37" i="40"/>
  <c r="AT37" i="40" s="1"/>
  <c r="T37" i="40"/>
  <c r="BB36" i="40"/>
  <c r="BA36" i="40"/>
  <c r="AU36" i="40"/>
  <c r="AR36" i="40"/>
  <c r="AZ36" i="40" s="1"/>
  <c r="AQ36" i="40"/>
  <c r="BC36" i="40" s="1"/>
  <c r="AP36" i="40"/>
  <c r="AI36" i="40"/>
  <c r="AY36" i="40" s="1"/>
  <c r="AB36" i="40"/>
  <c r="AV36" i="40" s="1"/>
  <c r="T36" i="40"/>
  <c r="X36" i="40" s="1"/>
  <c r="BB35" i="40"/>
  <c r="AY35" i="40"/>
  <c r="AU35" i="40"/>
  <c r="AQ35" i="40"/>
  <c r="BC35" i="40" s="1"/>
  <c r="AP35" i="40"/>
  <c r="BA35" i="40" s="1"/>
  <c r="AI35" i="40"/>
  <c r="AB35" i="40"/>
  <c r="AV35" i="40" s="1"/>
  <c r="X35" i="40"/>
  <c r="AT35" i="40" s="1"/>
  <c r="T35" i="40"/>
  <c r="BB34" i="40"/>
  <c r="BA34" i="40"/>
  <c r="AU34" i="40"/>
  <c r="AR34" i="40"/>
  <c r="AZ34" i="40" s="1"/>
  <c r="AQ34" i="40"/>
  <c r="BC34" i="40" s="1"/>
  <c r="AP34" i="40"/>
  <c r="AI34" i="40"/>
  <c r="AY34" i="40" s="1"/>
  <c r="AB34" i="40"/>
  <c r="AV34" i="40" s="1"/>
  <c r="T34" i="40"/>
  <c r="X34" i="40" s="1"/>
  <c r="BB33" i="40"/>
  <c r="BB172" i="40" s="1"/>
  <c r="AY33" i="40"/>
  <c r="AU33" i="40"/>
  <c r="AU172" i="40" s="1"/>
  <c r="AQ33" i="40"/>
  <c r="AQ172" i="40" s="1"/>
  <c r="AP33" i="40"/>
  <c r="AP172" i="40" s="1"/>
  <c r="AI33" i="40"/>
  <c r="AB33" i="40"/>
  <c r="X33" i="40"/>
  <c r="T33" i="40"/>
  <c r="T172" i="40" s="1"/>
  <c r="AO32" i="40"/>
  <c r="AN32" i="40"/>
  <c r="AM32" i="40"/>
  <c r="AL32" i="40"/>
  <c r="AK32" i="40"/>
  <c r="AH32" i="40"/>
  <c r="AG32" i="40"/>
  <c r="AF32" i="40"/>
  <c r="AA32" i="40"/>
  <c r="Z32" i="40"/>
  <c r="Y32" i="40"/>
  <c r="W32" i="40"/>
  <c r="V32" i="40"/>
  <c r="U32" i="40"/>
  <c r="BB31" i="40"/>
  <c r="BA31" i="40"/>
  <c r="AU31" i="40"/>
  <c r="AR31" i="40"/>
  <c r="AZ31" i="40" s="1"/>
  <c r="AQ31" i="40"/>
  <c r="BC31" i="40" s="1"/>
  <c r="AP31" i="40"/>
  <c r="AI31" i="40"/>
  <c r="AY31" i="40" s="1"/>
  <c r="AB31" i="40"/>
  <c r="AV31" i="40" s="1"/>
  <c r="T31" i="40"/>
  <c r="X31" i="40" s="1"/>
  <c r="BB30" i="40"/>
  <c r="AY30" i="40"/>
  <c r="AU30" i="40"/>
  <c r="AU177" i="40" s="1"/>
  <c r="AQ30" i="40"/>
  <c r="AQ177" i="40" s="1"/>
  <c r="AP30" i="40"/>
  <c r="BA30" i="40" s="1"/>
  <c r="AI30" i="40"/>
  <c r="AB30" i="40"/>
  <c r="X30" i="40"/>
  <c r="T30" i="40"/>
  <c r="BB29" i="40"/>
  <c r="BA29" i="40"/>
  <c r="AU29" i="40"/>
  <c r="AR29" i="40"/>
  <c r="AZ29" i="40" s="1"/>
  <c r="AQ29" i="40"/>
  <c r="BC29" i="40" s="1"/>
  <c r="AP29" i="40"/>
  <c r="AI29" i="40"/>
  <c r="AY29" i="40" s="1"/>
  <c r="AB29" i="40"/>
  <c r="AV29" i="40" s="1"/>
  <c r="T29" i="40"/>
  <c r="X29" i="40" s="1"/>
  <c r="BB28" i="40"/>
  <c r="BB174" i="40" s="1"/>
  <c r="AY28" i="40"/>
  <c r="AY174" i="40" s="1"/>
  <c r="AU28" i="40"/>
  <c r="AU174" i="40" s="1"/>
  <c r="AQ28" i="40"/>
  <c r="AQ174" i="40" s="1"/>
  <c r="AP28" i="40"/>
  <c r="AP174" i="40" s="1"/>
  <c r="AI28" i="40"/>
  <c r="AI174" i="40" s="1"/>
  <c r="AB28" i="40"/>
  <c r="AB174" i="40" s="1"/>
  <c r="X28" i="40"/>
  <c r="X174" i="40" s="1"/>
  <c r="Q31" i="47" s="1"/>
  <c r="T28" i="40"/>
  <c r="T174" i="40" s="1"/>
  <c r="BB27" i="40"/>
  <c r="BA27" i="40"/>
  <c r="AU27" i="40"/>
  <c r="AR27" i="40"/>
  <c r="AZ27" i="40" s="1"/>
  <c r="AQ27" i="40"/>
  <c r="BC27" i="40" s="1"/>
  <c r="AP27" i="40"/>
  <c r="AI27" i="40"/>
  <c r="AY27" i="40" s="1"/>
  <c r="AB27" i="40"/>
  <c r="AB32" i="40" s="1"/>
  <c r="T27" i="40"/>
  <c r="X27" i="40" s="1"/>
  <c r="BB26" i="40"/>
  <c r="BB32" i="40" s="1"/>
  <c r="AU26" i="40"/>
  <c r="AU171" i="40" s="1"/>
  <c r="AQ26" i="40"/>
  <c r="AQ171" i="40" s="1"/>
  <c r="AP26" i="40"/>
  <c r="AP171" i="40" s="1"/>
  <c r="AI26" i="40"/>
  <c r="AY26" i="40" s="1"/>
  <c r="AB26" i="40"/>
  <c r="X26" i="40"/>
  <c r="T26" i="40"/>
  <c r="T171" i="40" s="1"/>
  <c r="AO25" i="40"/>
  <c r="AN25" i="40"/>
  <c r="AM25" i="40"/>
  <c r="AL25" i="40"/>
  <c r="AK25" i="40"/>
  <c r="AH25" i="40"/>
  <c r="AG25" i="40"/>
  <c r="AF25" i="40"/>
  <c r="AA25" i="40"/>
  <c r="Z25" i="40"/>
  <c r="Y25" i="40"/>
  <c r="W25" i="40"/>
  <c r="V25" i="40"/>
  <c r="U25" i="40"/>
  <c r="T25" i="40"/>
  <c r="BB24" i="40"/>
  <c r="BB179" i="40" s="1"/>
  <c r="BA24" i="40"/>
  <c r="BA179" i="40" s="1"/>
  <c r="AU24" i="40"/>
  <c r="AU179" i="40" s="1"/>
  <c r="AR24" i="40"/>
  <c r="AR179" i="40" s="1"/>
  <c r="AQ24" i="40"/>
  <c r="AQ179" i="40" s="1"/>
  <c r="AP24" i="40"/>
  <c r="AP179" i="40" s="1"/>
  <c r="AI24" i="40"/>
  <c r="AI179" i="40" s="1"/>
  <c r="AB36" i="47" s="1"/>
  <c r="AB24" i="40"/>
  <c r="AB179" i="40" s="1"/>
  <c r="T24" i="40"/>
  <c r="T179" i="40" s="1"/>
  <c r="AO23" i="40"/>
  <c r="AN23" i="40"/>
  <c r="AM23" i="40"/>
  <c r="AL23" i="40"/>
  <c r="AK23" i="40"/>
  <c r="AH23" i="40"/>
  <c r="AG23" i="40"/>
  <c r="AF23" i="40"/>
  <c r="AA23" i="40"/>
  <c r="Z23" i="40"/>
  <c r="Y23" i="40"/>
  <c r="W23" i="40"/>
  <c r="V23" i="40"/>
  <c r="U23" i="40"/>
  <c r="BB22" i="40"/>
  <c r="AY22" i="40"/>
  <c r="AU22" i="40"/>
  <c r="AQ22" i="40"/>
  <c r="BC22" i="40" s="1"/>
  <c r="AP22" i="40"/>
  <c r="BA22" i="40" s="1"/>
  <c r="AI22" i="40"/>
  <c r="AB22" i="40"/>
  <c r="AV22" i="40" s="1"/>
  <c r="X22" i="40"/>
  <c r="AT22" i="40" s="1"/>
  <c r="T22" i="40"/>
  <c r="BB21" i="40"/>
  <c r="BA21" i="40"/>
  <c r="AU21" i="40"/>
  <c r="AR21" i="40"/>
  <c r="AZ21" i="40" s="1"/>
  <c r="AQ21" i="40"/>
  <c r="BC21" i="40" s="1"/>
  <c r="AP21" i="40"/>
  <c r="AI21" i="40"/>
  <c r="AY21" i="40" s="1"/>
  <c r="AB21" i="40"/>
  <c r="AV21" i="40" s="1"/>
  <c r="T21" i="40"/>
  <c r="X21" i="40" s="1"/>
  <c r="BB20" i="40"/>
  <c r="BB23" i="40" s="1"/>
  <c r="AY20" i="40"/>
  <c r="AY23" i="40" s="1"/>
  <c r="AU20" i="40"/>
  <c r="AU23" i="40" s="1"/>
  <c r="AQ20" i="40"/>
  <c r="AQ23" i="40" s="1"/>
  <c r="AP20" i="40"/>
  <c r="AP23" i="40" s="1"/>
  <c r="AI20" i="40"/>
  <c r="AI23" i="40" s="1"/>
  <c r="AB20" i="40"/>
  <c r="AB23" i="40" s="1"/>
  <c r="X20" i="40"/>
  <c r="AT20" i="40" s="1"/>
  <c r="T20" i="40"/>
  <c r="T23" i="40" s="1"/>
  <c r="AO19" i="40"/>
  <c r="AN19" i="40"/>
  <c r="AM19" i="40"/>
  <c r="AL19" i="40"/>
  <c r="AK19" i="40"/>
  <c r="AH19" i="40"/>
  <c r="AG19" i="40"/>
  <c r="AF19" i="40"/>
  <c r="AA19" i="40"/>
  <c r="Z19" i="40"/>
  <c r="Y19" i="40"/>
  <c r="W19" i="40"/>
  <c r="V19" i="40"/>
  <c r="U19" i="40"/>
  <c r="BB18" i="40"/>
  <c r="BA18" i="40"/>
  <c r="AU18" i="40"/>
  <c r="AR18" i="40"/>
  <c r="AZ18" i="40" s="1"/>
  <c r="AQ18" i="40"/>
  <c r="BC18" i="40" s="1"/>
  <c r="AP18" i="40"/>
  <c r="AI18" i="40"/>
  <c r="AY18" i="40" s="1"/>
  <c r="AB18" i="40"/>
  <c r="AV18" i="40" s="1"/>
  <c r="T18" i="40"/>
  <c r="X18" i="40" s="1"/>
  <c r="BB17" i="40"/>
  <c r="AY17" i="40"/>
  <c r="AU17" i="40"/>
  <c r="AQ17" i="40"/>
  <c r="BC17" i="40" s="1"/>
  <c r="AP17" i="40"/>
  <c r="BA17" i="40" s="1"/>
  <c r="AI17" i="40"/>
  <c r="AB17" i="40"/>
  <c r="AV17" i="40" s="1"/>
  <c r="X17" i="40"/>
  <c r="AT17" i="40" s="1"/>
  <c r="T17" i="40"/>
  <c r="T19" i="40" s="1"/>
  <c r="BB16" i="40"/>
  <c r="BB19" i="40" s="1"/>
  <c r="BA16" i="40"/>
  <c r="BA19" i="40" s="1"/>
  <c r="AU16" i="40"/>
  <c r="AU19" i="40" s="1"/>
  <c r="AR16" i="40"/>
  <c r="AQ16" i="40"/>
  <c r="AQ19" i="40" s="1"/>
  <c r="AP16" i="40"/>
  <c r="AP19" i="40" s="1"/>
  <c r="AI16" i="40"/>
  <c r="AI19" i="40" s="1"/>
  <c r="AB16" i="40"/>
  <c r="AB19" i="40" s="1"/>
  <c r="T16" i="40"/>
  <c r="X16" i="40" s="1"/>
  <c r="AO15" i="40"/>
  <c r="AN15" i="40"/>
  <c r="AM15" i="40"/>
  <c r="AL15" i="40"/>
  <c r="AK15" i="40"/>
  <c r="AI15" i="40"/>
  <c r="AH15" i="40"/>
  <c r="AG15" i="40"/>
  <c r="AF15" i="40"/>
  <c r="AA15" i="40"/>
  <c r="Z15" i="40"/>
  <c r="Y15" i="40"/>
  <c r="W15" i="40"/>
  <c r="V15" i="40"/>
  <c r="U15" i="40"/>
  <c r="BB14" i="40"/>
  <c r="BB176" i="40" s="1"/>
  <c r="AY14" i="40"/>
  <c r="AU14" i="40"/>
  <c r="AU176" i="40" s="1"/>
  <c r="AQ14" i="40"/>
  <c r="AQ176" i="40" s="1"/>
  <c r="AP14" i="40"/>
  <c r="AP176" i="40" s="1"/>
  <c r="AI14" i="40"/>
  <c r="AB14" i="40"/>
  <c r="X14" i="40"/>
  <c r="T14" i="40"/>
  <c r="T176" i="40" s="1"/>
  <c r="BB13" i="40"/>
  <c r="BA13" i="40"/>
  <c r="AU13" i="40"/>
  <c r="AR13" i="40"/>
  <c r="AZ13" i="40" s="1"/>
  <c r="AQ13" i="40"/>
  <c r="BC13" i="40" s="1"/>
  <c r="AP13" i="40"/>
  <c r="AI13" i="40"/>
  <c r="AY13" i="40" s="1"/>
  <c r="AB13" i="40"/>
  <c r="AV13" i="40" s="1"/>
  <c r="T13" i="40"/>
  <c r="X13" i="40" s="1"/>
  <c r="BB12" i="40"/>
  <c r="BB170" i="40" s="1"/>
  <c r="AY12" i="40"/>
  <c r="AU12" i="40"/>
  <c r="AU15" i="40" s="1"/>
  <c r="AQ12" i="40"/>
  <c r="AQ170" i="40" s="1"/>
  <c r="AP12" i="40"/>
  <c r="AP170" i="40" s="1"/>
  <c r="AI12" i="40"/>
  <c r="AB12" i="40"/>
  <c r="X12" i="40"/>
  <c r="T12" i="40"/>
  <c r="T170" i="40" s="1"/>
  <c r="AO136" i="39"/>
  <c r="AN136" i="39"/>
  <c r="AM136" i="39"/>
  <c r="AL136" i="39"/>
  <c r="AK136" i="39"/>
  <c r="AH136" i="39"/>
  <c r="AG136" i="39"/>
  <c r="AF136" i="39"/>
  <c r="AA136" i="39"/>
  <c r="Z136" i="39"/>
  <c r="Y136" i="39"/>
  <c r="W136" i="39"/>
  <c r="V136" i="39"/>
  <c r="U136" i="39"/>
  <c r="S136" i="39"/>
  <c r="R136" i="39"/>
  <c r="Q136" i="39"/>
  <c r="P136" i="39"/>
  <c r="O136" i="39"/>
  <c r="N136" i="39"/>
  <c r="M136" i="39"/>
  <c r="L136" i="39"/>
  <c r="K136" i="39"/>
  <c r="J136" i="39"/>
  <c r="I136" i="39"/>
  <c r="AO135" i="39"/>
  <c r="AN135" i="39"/>
  <c r="AM135" i="39"/>
  <c r="AL135" i="39"/>
  <c r="AK135" i="39"/>
  <c r="AH135" i="39"/>
  <c r="AG135" i="39"/>
  <c r="AF135" i="39"/>
  <c r="AA135" i="39"/>
  <c r="Z135" i="39"/>
  <c r="Y135" i="39"/>
  <c r="W135" i="39"/>
  <c r="V135" i="39"/>
  <c r="U135" i="39"/>
  <c r="S135" i="39"/>
  <c r="R135" i="39"/>
  <c r="Q135" i="39"/>
  <c r="P135" i="39"/>
  <c r="O135" i="39"/>
  <c r="N135" i="39"/>
  <c r="M135" i="39"/>
  <c r="L135" i="39"/>
  <c r="K135" i="39"/>
  <c r="J135" i="39"/>
  <c r="I135" i="39"/>
  <c r="AO134" i="39"/>
  <c r="AN134" i="39"/>
  <c r="AM134" i="39"/>
  <c r="AL134" i="39"/>
  <c r="AK134" i="39"/>
  <c r="AH134" i="39"/>
  <c r="AG134" i="39"/>
  <c r="AF134" i="39"/>
  <c r="AA134" i="39"/>
  <c r="Z134" i="39"/>
  <c r="Y134" i="39"/>
  <c r="W134" i="39"/>
  <c r="V134" i="39"/>
  <c r="U134" i="39"/>
  <c r="S134" i="39"/>
  <c r="R134" i="39"/>
  <c r="Q134" i="39"/>
  <c r="P134" i="39"/>
  <c r="O134" i="39"/>
  <c r="N134" i="39"/>
  <c r="M134" i="39"/>
  <c r="L134" i="39"/>
  <c r="K134" i="39"/>
  <c r="J134" i="39"/>
  <c r="I134" i="39"/>
  <c r="AO133" i="39"/>
  <c r="AN133" i="39"/>
  <c r="AM133" i="39"/>
  <c r="AL133" i="39"/>
  <c r="AK133" i="39"/>
  <c r="AH133" i="39"/>
  <c r="AG133" i="39"/>
  <c r="AF133" i="39"/>
  <c r="AA133" i="39"/>
  <c r="Z133" i="39"/>
  <c r="Y133" i="39"/>
  <c r="W133" i="39"/>
  <c r="V133" i="39"/>
  <c r="U133" i="39"/>
  <c r="S133" i="39"/>
  <c r="R133" i="39"/>
  <c r="Q133" i="39"/>
  <c r="P133" i="39"/>
  <c r="O133" i="39"/>
  <c r="N133" i="39"/>
  <c r="M133" i="39"/>
  <c r="L133" i="39"/>
  <c r="K133" i="39"/>
  <c r="J133" i="39"/>
  <c r="I133" i="39"/>
  <c r="BC132" i="39"/>
  <c r="BB132" i="39"/>
  <c r="BA132" i="39"/>
  <c r="AZ132" i="39"/>
  <c r="AY132" i="39"/>
  <c r="AX132" i="39"/>
  <c r="AW132" i="39"/>
  <c r="AV132" i="39"/>
  <c r="AU132" i="39"/>
  <c r="AT132" i="39"/>
  <c r="AS132" i="39"/>
  <c r="AR132" i="39"/>
  <c r="AQ132" i="39"/>
  <c r="AP132" i="39"/>
  <c r="AO132" i="39"/>
  <c r="AN132" i="39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BC131" i="39"/>
  <c r="BB131" i="39"/>
  <c r="BA131" i="39"/>
  <c r="AZ131" i="39"/>
  <c r="AY131" i="39"/>
  <c r="AX131" i="39"/>
  <c r="AW131" i="39"/>
  <c r="AV131" i="39"/>
  <c r="AU131" i="39"/>
  <c r="AT131" i="39"/>
  <c r="AS131" i="39"/>
  <c r="AR131" i="39"/>
  <c r="AQ131" i="39"/>
  <c r="AP131" i="39"/>
  <c r="AO131" i="39"/>
  <c r="AN131" i="39"/>
  <c r="AM131" i="39"/>
  <c r="AL131" i="39"/>
  <c r="AK131" i="39"/>
  <c r="AJ131" i="39"/>
  <c r="AI131" i="39"/>
  <c r="AH131" i="39"/>
  <c r="AG131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AO130" i="39"/>
  <c r="AN130" i="39"/>
  <c r="AM130" i="39"/>
  <c r="AL130" i="39"/>
  <c r="AK130" i="39"/>
  <c r="AH130" i="39"/>
  <c r="AG130" i="39"/>
  <c r="AF130" i="39"/>
  <c r="AA130" i="39"/>
  <c r="Z130" i="39"/>
  <c r="Y130" i="39"/>
  <c r="W130" i="39"/>
  <c r="V130" i="39"/>
  <c r="U130" i="39"/>
  <c r="S130" i="39"/>
  <c r="R130" i="39"/>
  <c r="Q130" i="39"/>
  <c r="P130" i="39"/>
  <c r="O130" i="39"/>
  <c r="N130" i="39"/>
  <c r="M130" i="39"/>
  <c r="L130" i="39"/>
  <c r="K130" i="39"/>
  <c r="J130" i="39"/>
  <c r="I130" i="39"/>
  <c r="AO129" i="39"/>
  <c r="AN129" i="39"/>
  <c r="AM129" i="39"/>
  <c r="AL129" i="39"/>
  <c r="AK129" i="39"/>
  <c r="AH129" i="39"/>
  <c r="AG129" i="39"/>
  <c r="AF129" i="39"/>
  <c r="AA129" i="39"/>
  <c r="Z129" i="39"/>
  <c r="Y129" i="39"/>
  <c r="W129" i="39"/>
  <c r="V129" i="39"/>
  <c r="U129" i="39"/>
  <c r="S129" i="39"/>
  <c r="R129" i="39"/>
  <c r="Q129" i="39"/>
  <c r="P129" i="39"/>
  <c r="O129" i="39"/>
  <c r="N129" i="39"/>
  <c r="M129" i="39"/>
  <c r="L129" i="39"/>
  <c r="K129" i="39"/>
  <c r="J129" i="39"/>
  <c r="I129" i="39"/>
  <c r="AO128" i="39"/>
  <c r="AN128" i="39"/>
  <c r="AM128" i="39"/>
  <c r="AL128" i="39"/>
  <c r="AK128" i="39"/>
  <c r="AH128" i="39"/>
  <c r="AG128" i="39"/>
  <c r="AF128" i="39"/>
  <c r="AA128" i="39"/>
  <c r="Z128" i="39"/>
  <c r="Y128" i="39"/>
  <c r="W128" i="39"/>
  <c r="V128" i="39"/>
  <c r="U128" i="39"/>
  <c r="S128" i="39"/>
  <c r="R128" i="39"/>
  <c r="Q128" i="39"/>
  <c r="P128" i="39"/>
  <c r="O128" i="39"/>
  <c r="N128" i="39"/>
  <c r="M128" i="39"/>
  <c r="L128" i="39"/>
  <c r="K128" i="39"/>
  <c r="J128" i="39"/>
  <c r="I128" i="39"/>
  <c r="AO127" i="39"/>
  <c r="AN127" i="39"/>
  <c r="AM127" i="39"/>
  <c r="AM126" i="39" s="1"/>
  <c r="AL127" i="39"/>
  <c r="AL126" i="39" s="1"/>
  <c r="AK127" i="39"/>
  <c r="AH127" i="39"/>
  <c r="AG127" i="39"/>
  <c r="AF127" i="39"/>
  <c r="AF126" i="39" s="1"/>
  <c r="AA127" i="39"/>
  <c r="AA126" i="39" s="1"/>
  <c r="Z127" i="39"/>
  <c r="Y127" i="39"/>
  <c r="W127" i="39"/>
  <c r="V127" i="39"/>
  <c r="U127" i="39"/>
  <c r="S127" i="39"/>
  <c r="R127" i="39"/>
  <c r="Q127" i="39"/>
  <c r="P127" i="39"/>
  <c r="P126" i="39" s="1"/>
  <c r="O127" i="39"/>
  <c r="N127" i="39"/>
  <c r="M127" i="39"/>
  <c r="L127" i="39"/>
  <c r="L126" i="39" s="1"/>
  <c r="K127" i="39"/>
  <c r="J127" i="39"/>
  <c r="I127" i="39"/>
  <c r="S123" i="39"/>
  <c r="R123" i="39"/>
  <c r="Q123" i="39"/>
  <c r="P124" i="39" s="1"/>
  <c r="P123" i="39"/>
  <c r="O123" i="39"/>
  <c r="N123" i="39"/>
  <c r="M123" i="39"/>
  <c r="L123" i="39"/>
  <c r="K123" i="39"/>
  <c r="J123" i="39"/>
  <c r="I123" i="39"/>
  <c r="AV122" i="39"/>
  <c r="AO122" i="39"/>
  <c r="AN122" i="39"/>
  <c r="AM122" i="39"/>
  <c r="AL122" i="39"/>
  <c r="AK122" i="39"/>
  <c r="AH122" i="39"/>
  <c r="AG122" i="39"/>
  <c r="AF122" i="39"/>
  <c r="AB122" i="39"/>
  <c r="AA122" i="39"/>
  <c r="Z122" i="39"/>
  <c r="Y122" i="39"/>
  <c r="W122" i="39"/>
  <c r="V122" i="39"/>
  <c r="U122" i="39"/>
  <c r="T122" i="39"/>
  <c r="BB121" i="39"/>
  <c r="BA121" i="39"/>
  <c r="AZ121" i="39"/>
  <c r="AV121" i="39"/>
  <c r="AU121" i="39"/>
  <c r="AR121" i="39"/>
  <c r="AQ121" i="39"/>
  <c r="BC121" i="39" s="1"/>
  <c r="AP121" i="39"/>
  <c r="AI121" i="39"/>
  <c r="AY121" i="39" s="1"/>
  <c r="AB121" i="39"/>
  <c r="T121" i="39"/>
  <c r="X121" i="39" s="1"/>
  <c r="BC120" i="39"/>
  <c r="BB120" i="39"/>
  <c r="AV120" i="39"/>
  <c r="AU120" i="39"/>
  <c r="AR120" i="39"/>
  <c r="AZ120" i="39" s="1"/>
  <c r="AQ120" i="39"/>
  <c r="AP120" i="39"/>
  <c r="BA120" i="39" s="1"/>
  <c r="AI120" i="39"/>
  <c r="AY120" i="39" s="1"/>
  <c r="AE120" i="39"/>
  <c r="AX120" i="39" s="1"/>
  <c r="AB120" i="39"/>
  <c r="X120" i="39"/>
  <c r="T120" i="39"/>
  <c r="BB119" i="39"/>
  <c r="BA119" i="39"/>
  <c r="BA122" i="39" s="1"/>
  <c r="AY119" i="39"/>
  <c r="AU119" i="39"/>
  <c r="AQ119" i="39"/>
  <c r="AP119" i="39"/>
  <c r="AI119" i="39"/>
  <c r="AB119" i="39"/>
  <c r="AV119" i="39" s="1"/>
  <c r="X119" i="39"/>
  <c r="T119" i="39"/>
  <c r="BB118" i="39"/>
  <c r="BB122" i="39" s="1"/>
  <c r="BA118" i="39"/>
  <c r="AY118" i="39"/>
  <c r="AY122" i="39" s="1"/>
  <c r="AU118" i="39"/>
  <c r="AU122" i="39" s="1"/>
  <c r="AQ118" i="39"/>
  <c r="AP118" i="39"/>
  <c r="AJ118" i="39"/>
  <c r="AS118" i="39" s="1"/>
  <c r="AI118" i="39"/>
  <c r="AE118" i="39"/>
  <c r="AC118" i="39"/>
  <c r="AB118" i="39"/>
  <c r="AV118" i="39" s="1"/>
  <c r="X118" i="39"/>
  <c r="AD118" i="39" s="1"/>
  <c r="T118" i="39"/>
  <c r="AO117" i="39"/>
  <c r="AN117" i="39"/>
  <c r="AM117" i="39"/>
  <c r="AL117" i="39"/>
  <c r="AK117" i="39"/>
  <c r="AI117" i="39"/>
  <c r="AH117" i="39"/>
  <c r="AG117" i="39"/>
  <c r="AF117" i="39"/>
  <c r="AB117" i="39"/>
  <c r="AA117" i="39"/>
  <c r="Z117" i="39"/>
  <c r="Y117" i="39"/>
  <c r="X117" i="39"/>
  <c r="W117" i="39"/>
  <c r="V117" i="39"/>
  <c r="U117" i="39"/>
  <c r="T117" i="39"/>
  <c r="BC116" i="39"/>
  <c r="BB116" i="39"/>
  <c r="BA116" i="39"/>
  <c r="AZ116" i="39"/>
  <c r="AU116" i="39"/>
  <c r="AR116" i="39"/>
  <c r="AQ116" i="39"/>
  <c r="AP116" i="39"/>
  <c r="AI116" i="39"/>
  <c r="AY116" i="39" s="1"/>
  <c r="AY117" i="39" s="1"/>
  <c r="AB116" i="39"/>
  <c r="AV116" i="39" s="1"/>
  <c r="X116" i="39"/>
  <c r="T116" i="39"/>
  <c r="BB115" i="39"/>
  <c r="BB117" i="39" s="1"/>
  <c r="BA115" i="39"/>
  <c r="BA117" i="39" s="1"/>
  <c r="AY115" i="39"/>
  <c r="AU115" i="39"/>
  <c r="AU117" i="39" s="1"/>
  <c r="AQ115" i="39"/>
  <c r="AP115" i="39"/>
  <c r="AI115" i="39"/>
  <c r="AD115" i="39"/>
  <c r="AB115" i="39"/>
  <c r="AV115" i="39" s="1"/>
  <c r="AV117" i="39" s="1"/>
  <c r="X115" i="39"/>
  <c r="T115" i="39"/>
  <c r="AO114" i="39"/>
  <c r="AN114" i="39"/>
  <c r="AM114" i="39"/>
  <c r="AL114" i="39"/>
  <c r="AK114" i="39"/>
  <c r="AH114" i="39"/>
  <c r="AG114" i="39"/>
  <c r="AF114" i="39"/>
  <c r="AA114" i="39"/>
  <c r="Z114" i="39"/>
  <c r="Y114" i="39"/>
  <c r="W114" i="39"/>
  <c r="V114" i="39"/>
  <c r="U114" i="39"/>
  <c r="BB113" i="39"/>
  <c r="BA113" i="39"/>
  <c r="AY113" i="39"/>
  <c r="AU113" i="39"/>
  <c r="AQ113" i="39"/>
  <c r="AR113" i="39" s="1"/>
  <c r="AZ113" i="39" s="1"/>
  <c r="AP113" i="39"/>
  <c r="AI113" i="39"/>
  <c r="AE113" i="39"/>
  <c r="AX113" i="39" s="1"/>
  <c r="AB113" i="39"/>
  <c r="X113" i="39"/>
  <c r="T113" i="39"/>
  <c r="BB112" i="39"/>
  <c r="AY112" i="39"/>
  <c r="AU112" i="39"/>
  <c r="AT112" i="39"/>
  <c r="AQ112" i="39"/>
  <c r="BC112" i="39" s="1"/>
  <c r="AP112" i="39"/>
  <c r="AI112" i="39"/>
  <c r="AB112" i="39"/>
  <c r="AV112" i="39" s="1"/>
  <c r="X112" i="39"/>
  <c r="T112" i="39"/>
  <c r="BB111" i="39"/>
  <c r="BA111" i="39"/>
  <c r="AU111" i="39"/>
  <c r="AR111" i="39"/>
  <c r="AZ111" i="39" s="1"/>
  <c r="AQ111" i="39"/>
  <c r="BC111" i="39" s="1"/>
  <c r="AP111" i="39"/>
  <c r="AI111" i="39"/>
  <c r="AY111" i="39" s="1"/>
  <c r="AE111" i="39"/>
  <c r="AX111" i="39" s="1"/>
  <c r="AB111" i="39"/>
  <c r="AV111" i="39" s="1"/>
  <c r="X111" i="39"/>
  <c r="T111" i="39"/>
  <c r="BB110" i="39"/>
  <c r="BA110" i="39"/>
  <c r="AY110" i="39"/>
  <c r="AU110" i="39"/>
  <c r="AU114" i="39" s="1"/>
  <c r="AT110" i="39"/>
  <c r="AQ110" i="39"/>
  <c r="BC110" i="39" s="1"/>
  <c r="AP110" i="39"/>
  <c r="AR110" i="39" s="1"/>
  <c r="AZ110" i="39" s="1"/>
  <c r="AI110" i="39"/>
  <c r="AB110" i="39"/>
  <c r="AV110" i="39" s="1"/>
  <c r="T110" i="39"/>
  <c r="X110" i="39" s="1"/>
  <c r="BB109" i="39"/>
  <c r="BA109" i="39"/>
  <c r="AZ109" i="39"/>
  <c r="AY109" i="39"/>
  <c r="AV109" i="39"/>
  <c r="AU109" i="39"/>
  <c r="AQ109" i="39"/>
  <c r="AR109" i="39" s="1"/>
  <c r="AP109" i="39"/>
  <c r="AI109" i="39"/>
  <c r="AI114" i="39" s="1"/>
  <c r="AE109" i="39"/>
  <c r="AX109" i="39" s="1"/>
  <c r="AC109" i="39"/>
  <c r="AB109" i="39"/>
  <c r="X109" i="39"/>
  <c r="T109" i="39"/>
  <c r="BB108" i="39"/>
  <c r="AY108" i="39"/>
  <c r="AU108" i="39"/>
  <c r="AQ108" i="39"/>
  <c r="BC108" i="39" s="1"/>
  <c r="AP108" i="39"/>
  <c r="AI108" i="39"/>
  <c r="AB108" i="39"/>
  <c r="AV108" i="39" s="1"/>
  <c r="X108" i="39"/>
  <c r="X114" i="39" s="1"/>
  <c r="T108" i="39"/>
  <c r="AU107" i="39"/>
  <c r="AO107" i="39"/>
  <c r="AN107" i="39"/>
  <c r="AM107" i="39"/>
  <c r="AL107" i="39"/>
  <c r="AK107" i="39"/>
  <c r="AH107" i="39"/>
  <c r="AG107" i="39"/>
  <c r="AF107" i="39"/>
  <c r="AA107" i="39"/>
  <c r="Z107" i="39"/>
  <c r="Y107" i="39"/>
  <c r="W107" i="39"/>
  <c r="V107" i="39"/>
  <c r="U107" i="39"/>
  <c r="BB106" i="39"/>
  <c r="AX106" i="39"/>
  <c r="AV106" i="39"/>
  <c r="AU106" i="39"/>
  <c r="AQ106" i="39"/>
  <c r="BC106" i="39" s="1"/>
  <c r="AP106" i="39"/>
  <c r="AR106" i="39" s="1"/>
  <c r="AZ106" i="39" s="1"/>
  <c r="AI106" i="39"/>
  <c r="AY106" i="39" s="1"/>
  <c r="AD106" i="39"/>
  <c r="AW106" i="39" s="1"/>
  <c r="AC106" i="39"/>
  <c r="AJ106" i="39" s="1"/>
  <c r="AS106" i="39" s="1"/>
  <c r="AB106" i="39"/>
  <c r="T106" i="39"/>
  <c r="X106" i="39" s="1"/>
  <c r="AE106" i="39" s="1"/>
  <c r="BB105" i="39"/>
  <c r="AV105" i="39"/>
  <c r="AU105" i="39"/>
  <c r="AT105" i="39"/>
  <c r="AQ105" i="39"/>
  <c r="AR105" i="39" s="1"/>
  <c r="AZ105" i="39" s="1"/>
  <c r="AP105" i="39"/>
  <c r="BA105" i="39" s="1"/>
  <c r="AI105" i="39"/>
  <c r="AY105" i="39" s="1"/>
  <c r="AB105" i="39"/>
  <c r="X105" i="39"/>
  <c r="T105" i="39"/>
  <c r="BB104" i="39"/>
  <c r="AX104" i="39"/>
  <c r="AU104" i="39"/>
  <c r="AT104" i="39"/>
  <c r="AQ104" i="39"/>
  <c r="BC104" i="39" s="1"/>
  <c r="AP104" i="39"/>
  <c r="AI104" i="39"/>
  <c r="AY104" i="39" s="1"/>
  <c r="AD104" i="39"/>
  <c r="AW104" i="39" s="1"/>
  <c r="AB104" i="39"/>
  <c r="T104" i="39"/>
  <c r="X104" i="39" s="1"/>
  <c r="AE104" i="39" s="1"/>
  <c r="BB103" i="39"/>
  <c r="AU103" i="39"/>
  <c r="AR103" i="39"/>
  <c r="AZ103" i="39" s="1"/>
  <c r="AQ103" i="39"/>
  <c r="AP103" i="39"/>
  <c r="BA103" i="39" s="1"/>
  <c r="AI103" i="39"/>
  <c r="AY103" i="39" s="1"/>
  <c r="AE103" i="39"/>
  <c r="AX103" i="39" s="1"/>
  <c r="AD103" i="39"/>
  <c r="AW103" i="39" s="1"/>
  <c r="AB103" i="39"/>
  <c r="AV103" i="39" s="1"/>
  <c r="T103" i="39"/>
  <c r="X103" i="39" s="1"/>
  <c r="BB102" i="39"/>
  <c r="BA102" i="39"/>
  <c r="AV102" i="39"/>
  <c r="AU102" i="39"/>
  <c r="AR102" i="39"/>
  <c r="AZ102" i="39" s="1"/>
  <c r="AQ102" i="39"/>
  <c r="BC102" i="39" s="1"/>
  <c r="AP102" i="39"/>
  <c r="AI102" i="39"/>
  <c r="AY102" i="39" s="1"/>
  <c r="AC102" i="39"/>
  <c r="AB102" i="39"/>
  <c r="T102" i="39"/>
  <c r="X102" i="39" s="1"/>
  <c r="BB101" i="39"/>
  <c r="BB107" i="39" s="1"/>
  <c r="AU101" i="39"/>
  <c r="AQ101" i="39"/>
  <c r="BC101" i="39" s="1"/>
  <c r="AP101" i="39"/>
  <c r="AI101" i="39"/>
  <c r="AY101" i="39" s="1"/>
  <c r="AB101" i="39"/>
  <c r="AB107" i="39" s="1"/>
  <c r="T101" i="39"/>
  <c r="AO100" i="39"/>
  <c r="AN100" i="39"/>
  <c r="AM100" i="39"/>
  <c r="AL100" i="39"/>
  <c r="AK100" i="39"/>
  <c r="AH100" i="39"/>
  <c r="AG100" i="39"/>
  <c r="AF100" i="39"/>
  <c r="AB100" i="39"/>
  <c r="AA100" i="39"/>
  <c r="Z100" i="39"/>
  <c r="Y100" i="39"/>
  <c r="W100" i="39"/>
  <c r="V100" i="39"/>
  <c r="U100" i="39"/>
  <c r="T100" i="39"/>
  <c r="BC99" i="39"/>
  <c r="BB99" i="39"/>
  <c r="AY99" i="39"/>
  <c r="AU99" i="39"/>
  <c r="AR99" i="39"/>
  <c r="AZ99" i="39" s="1"/>
  <c r="AQ99" i="39"/>
  <c r="AP99" i="39"/>
  <c r="BA99" i="39" s="1"/>
  <c r="AI99" i="39"/>
  <c r="AB99" i="39"/>
  <c r="AV99" i="39" s="1"/>
  <c r="X99" i="39"/>
  <c r="AT99" i="39" s="1"/>
  <c r="T99" i="39"/>
  <c r="BB98" i="39"/>
  <c r="AX98" i="39"/>
  <c r="AV98" i="39"/>
  <c r="AU98" i="39"/>
  <c r="AT98" i="39"/>
  <c r="AQ98" i="39"/>
  <c r="BC98" i="39" s="1"/>
  <c r="AP98" i="39"/>
  <c r="AI98" i="39"/>
  <c r="AY98" i="39" s="1"/>
  <c r="AD98" i="39"/>
  <c r="AW98" i="39" s="1"/>
  <c r="AC98" i="39"/>
  <c r="AB98" i="39"/>
  <c r="T98" i="39"/>
  <c r="X98" i="39" s="1"/>
  <c r="AE98" i="39" s="1"/>
  <c r="BC97" i="39"/>
  <c r="BB97" i="39"/>
  <c r="AV97" i="39"/>
  <c r="AU97" i="39"/>
  <c r="AR97" i="39"/>
  <c r="AZ97" i="39" s="1"/>
  <c r="AQ97" i="39"/>
  <c r="AP97" i="39"/>
  <c r="BA97" i="39" s="1"/>
  <c r="AI97" i="39"/>
  <c r="AY97" i="39" s="1"/>
  <c r="AB97" i="39"/>
  <c r="T97" i="39"/>
  <c r="X97" i="39" s="1"/>
  <c r="BB96" i="39"/>
  <c r="AX96" i="39"/>
  <c r="AW96" i="39"/>
  <c r="AU96" i="39"/>
  <c r="AT96" i="39"/>
  <c r="AQ96" i="39"/>
  <c r="BC96" i="39" s="1"/>
  <c r="AP96" i="39"/>
  <c r="AI96" i="39"/>
  <c r="AY96" i="39" s="1"/>
  <c r="AD96" i="39"/>
  <c r="AC96" i="39"/>
  <c r="AJ96" i="39" s="1"/>
  <c r="AS96" i="39" s="1"/>
  <c r="AB96" i="39"/>
  <c r="AV96" i="39" s="1"/>
  <c r="T96" i="39"/>
  <c r="X96" i="39" s="1"/>
  <c r="AE96" i="39" s="1"/>
  <c r="BB95" i="39"/>
  <c r="AV95" i="39"/>
  <c r="AU95" i="39"/>
  <c r="AU100" i="39" s="1"/>
  <c r="AQ95" i="39"/>
  <c r="AP95" i="39"/>
  <c r="AI95" i="39"/>
  <c r="AY95" i="39" s="1"/>
  <c r="AB95" i="39"/>
  <c r="T95" i="39"/>
  <c r="X95" i="39" s="1"/>
  <c r="BB94" i="39"/>
  <c r="BB100" i="39" s="1"/>
  <c r="BA94" i="39"/>
  <c r="AU94" i="39"/>
  <c r="AR94" i="39"/>
  <c r="AZ94" i="39" s="1"/>
  <c r="AQ94" i="39"/>
  <c r="BC94" i="39" s="1"/>
  <c r="AP94" i="39"/>
  <c r="AI94" i="39"/>
  <c r="AB94" i="39"/>
  <c r="AV94" i="39" s="1"/>
  <c r="AV100" i="39" s="1"/>
  <c r="T94" i="39"/>
  <c r="X94" i="39" s="1"/>
  <c r="AU93" i="39"/>
  <c r="AO93" i="39"/>
  <c r="AN93" i="39"/>
  <c r="AM93" i="39"/>
  <c r="AL93" i="39"/>
  <c r="AK93" i="39"/>
  <c r="AH93" i="39"/>
  <c r="AG93" i="39"/>
  <c r="AF93" i="39"/>
  <c r="AB93" i="39"/>
  <c r="AA93" i="39"/>
  <c r="Z93" i="39"/>
  <c r="Y93" i="39"/>
  <c r="X93" i="39"/>
  <c r="W93" i="39"/>
  <c r="V93" i="39"/>
  <c r="U93" i="39"/>
  <c r="T93" i="39"/>
  <c r="BB92" i="39"/>
  <c r="AU92" i="39"/>
  <c r="AT92" i="39"/>
  <c r="AQ92" i="39"/>
  <c r="BC92" i="39" s="1"/>
  <c r="AP92" i="39"/>
  <c r="AI92" i="39"/>
  <c r="AY92" i="39" s="1"/>
  <c r="AB92" i="39"/>
  <c r="AV92" i="39" s="1"/>
  <c r="X92" i="39"/>
  <c r="T92" i="39"/>
  <c r="BB91" i="39"/>
  <c r="BA91" i="39"/>
  <c r="AV91" i="39"/>
  <c r="AU91" i="39"/>
  <c r="AR91" i="39"/>
  <c r="AZ91" i="39" s="1"/>
  <c r="AQ91" i="39"/>
  <c r="BC91" i="39" s="1"/>
  <c r="AP91" i="39"/>
  <c r="AI91" i="39"/>
  <c r="AY91" i="39" s="1"/>
  <c r="AD91" i="39"/>
  <c r="AW91" i="39" s="1"/>
  <c r="AB91" i="39"/>
  <c r="T91" i="39"/>
  <c r="X91" i="39" s="1"/>
  <c r="BC90" i="39"/>
  <c r="BB90" i="39"/>
  <c r="AU90" i="39"/>
  <c r="AR90" i="39"/>
  <c r="AZ90" i="39" s="1"/>
  <c r="AQ90" i="39"/>
  <c r="AP90" i="39"/>
  <c r="BA90" i="39" s="1"/>
  <c r="AI90" i="39"/>
  <c r="AY90" i="39" s="1"/>
  <c r="AB90" i="39"/>
  <c r="AV90" i="39" s="1"/>
  <c r="X90" i="39"/>
  <c r="T90" i="39"/>
  <c r="BB89" i="39"/>
  <c r="AX89" i="39"/>
  <c r="AV89" i="39"/>
  <c r="AU89" i="39"/>
  <c r="AT89" i="39"/>
  <c r="AQ89" i="39"/>
  <c r="BC89" i="39" s="1"/>
  <c r="AP89" i="39"/>
  <c r="AI89" i="39"/>
  <c r="AY89" i="39" s="1"/>
  <c r="AD89" i="39"/>
  <c r="AW89" i="39" s="1"/>
  <c r="AC89" i="39"/>
  <c r="AJ89" i="39" s="1"/>
  <c r="AS89" i="39" s="1"/>
  <c r="AB89" i="39"/>
  <c r="T89" i="39"/>
  <c r="X89" i="39" s="1"/>
  <c r="AE89" i="39" s="1"/>
  <c r="BB88" i="39"/>
  <c r="AV88" i="39"/>
  <c r="AU88" i="39"/>
  <c r="AR88" i="39"/>
  <c r="AZ88" i="39" s="1"/>
  <c r="AQ88" i="39"/>
  <c r="AQ93" i="39" s="1"/>
  <c r="AP88" i="39"/>
  <c r="BA88" i="39" s="1"/>
  <c r="AI88" i="39"/>
  <c r="AE88" i="39"/>
  <c r="AD88" i="39"/>
  <c r="AW88" i="39" s="1"/>
  <c r="AB88" i="39"/>
  <c r="T88" i="39"/>
  <c r="X88" i="39" s="1"/>
  <c r="BB87" i="39"/>
  <c r="BB93" i="39" s="1"/>
  <c r="AX87" i="39"/>
  <c r="AW87" i="39"/>
  <c r="AU87" i="39"/>
  <c r="AT87" i="39"/>
  <c r="AQ87" i="39"/>
  <c r="BC87" i="39" s="1"/>
  <c r="AP87" i="39"/>
  <c r="AI87" i="39"/>
  <c r="AY87" i="39" s="1"/>
  <c r="AD87" i="39"/>
  <c r="AB87" i="39"/>
  <c r="T87" i="39"/>
  <c r="X87" i="39" s="1"/>
  <c r="AE87" i="39" s="1"/>
  <c r="AU86" i="39"/>
  <c r="AO86" i="39"/>
  <c r="AN86" i="39"/>
  <c r="AM86" i="39"/>
  <c r="AL86" i="39"/>
  <c r="AK86" i="39"/>
  <c r="AH86" i="39"/>
  <c r="AG86" i="39"/>
  <c r="AF86" i="39"/>
  <c r="AA86" i="39"/>
  <c r="Z86" i="39"/>
  <c r="Y86" i="39"/>
  <c r="W86" i="39"/>
  <c r="V86" i="39"/>
  <c r="U86" i="39"/>
  <c r="BB85" i="39"/>
  <c r="AU85" i="39"/>
  <c r="AQ85" i="39"/>
  <c r="AP85" i="39"/>
  <c r="AI85" i="39"/>
  <c r="AY85" i="39" s="1"/>
  <c r="AD85" i="39"/>
  <c r="AW85" i="39" s="1"/>
  <c r="AB85" i="39"/>
  <c r="AV85" i="39" s="1"/>
  <c r="T85" i="39"/>
  <c r="X85" i="39" s="1"/>
  <c r="BB84" i="39"/>
  <c r="BB86" i="39" s="1"/>
  <c r="BA84" i="39"/>
  <c r="AU84" i="39"/>
  <c r="AR84" i="39"/>
  <c r="AZ84" i="39" s="1"/>
  <c r="AQ84" i="39"/>
  <c r="BC84" i="39" s="1"/>
  <c r="AP84" i="39"/>
  <c r="AI84" i="39"/>
  <c r="AY84" i="39" s="1"/>
  <c r="AB84" i="39"/>
  <c r="AV84" i="39" s="1"/>
  <c r="T84" i="39"/>
  <c r="X84" i="39" s="1"/>
  <c r="BB83" i="39"/>
  <c r="AU83" i="39"/>
  <c r="AT83" i="39"/>
  <c r="AQ83" i="39"/>
  <c r="BC83" i="39" s="1"/>
  <c r="AP83" i="39"/>
  <c r="AI83" i="39"/>
  <c r="AY83" i="39" s="1"/>
  <c r="AB83" i="39"/>
  <c r="AV83" i="39" s="1"/>
  <c r="AV86" i="39" s="1"/>
  <c r="X83" i="39"/>
  <c r="T83" i="39"/>
  <c r="BB82" i="39"/>
  <c r="BA82" i="39"/>
  <c r="AV82" i="39"/>
  <c r="AU82" i="39"/>
  <c r="AR82" i="39"/>
  <c r="AZ82" i="39" s="1"/>
  <c r="AQ82" i="39"/>
  <c r="BC82" i="39" s="1"/>
  <c r="AP82" i="39"/>
  <c r="AI82" i="39"/>
  <c r="AY82" i="39" s="1"/>
  <c r="AD82" i="39"/>
  <c r="AW82" i="39" s="1"/>
  <c r="AB82" i="39"/>
  <c r="T82" i="39"/>
  <c r="X82" i="39" s="1"/>
  <c r="BC81" i="39"/>
  <c r="BB81" i="39"/>
  <c r="AY81" i="39"/>
  <c r="AU81" i="39"/>
  <c r="AR81" i="39"/>
  <c r="AZ81" i="39" s="1"/>
  <c r="AQ81" i="39"/>
  <c r="AP81" i="39"/>
  <c r="BA81" i="39" s="1"/>
  <c r="AI81" i="39"/>
  <c r="AI86" i="39" s="1"/>
  <c r="AE81" i="39"/>
  <c r="AX81" i="39" s="1"/>
  <c r="AB81" i="39"/>
  <c r="AV81" i="39" s="1"/>
  <c r="T81" i="39"/>
  <c r="X81" i="39" s="1"/>
  <c r="AT81" i="39" s="1"/>
  <c r="BB80" i="39"/>
  <c r="AX80" i="39"/>
  <c r="AV80" i="39"/>
  <c r="AU80" i="39"/>
  <c r="AT80" i="39"/>
  <c r="AQ80" i="39"/>
  <c r="BC80" i="39" s="1"/>
  <c r="AP80" i="39"/>
  <c r="AI80" i="39"/>
  <c r="AY80" i="39" s="1"/>
  <c r="AD80" i="39"/>
  <c r="AW80" i="39" s="1"/>
  <c r="AC80" i="39"/>
  <c r="AB80" i="39"/>
  <c r="T80" i="39"/>
  <c r="X80" i="39" s="1"/>
  <c r="AE80" i="39" s="1"/>
  <c r="AO79" i="39"/>
  <c r="AN79" i="39"/>
  <c r="AM79" i="39"/>
  <c r="AL79" i="39"/>
  <c r="AK79" i="39"/>
  <c r="AH79" i="39"/>
  <c r="AG79" i="39"/>
  <c r="AF79" i="39"/>
  <c r="AA79" i="39"/>
  <c r="Z79" i="39"/>
  <c r="Y79" i="39"/>
  <c r="W79" i="39"/>
  <c r="V79" i="39"/>
  <c r="U79" i="39"/>
  <c r="BB78" i="39"/>
  <c r="AV78" i="39"/>
  <c r="AU78" i="39"/>
  <c r="AQ78" i="39"/>
  <c r="AR78" i="39" s="1"/>
  <c r="AZ78" i="39" s="1"/>
  <c r="AP78" i="39"/>
  <c r="BA78" i="39" s="1"/>
  <c r="AI78" i="39"/>
  <c r="AY78" i="39" s="1"/>
  <c r="AB78" i="39"/>
  <c r="T78" i="39"/>
  <c r="X78" i="39" s="1"/>
  <c r="AD78" i="39" s="1"/>
  <c r="AW78" i="39" s="1"/>
  <c r="BB77" i="39"/>
  <c r="AX77" i="39"/>
  <c r="AU77" i="39"/>
  <c r="AT77" i="39"/>
  <c r="AQ77" i="39"/>
  <c r="BC77" i="39" s="1"/>
  <c r="AP77" i="39"/>
  <c r="AI77" i="39"/>
  <c r="AY77" i="39" s="1"/>
  <c r="AD77" i="39"/>
  <c r="AW77" i="39" s="1"/>
  <c r="AC77" i="39"/>
  <c r="AJ77" i="39" s="1"/>
  <c r="AS77" i="39" s="1"/>
  <c r="AB77" i="39"/>
  <c r="AV77" i="39" s="1"/>
  <c r="T77" i="39"/>
  <c r="X77" i="39" s="1"/>
  <c r="AE77" i="39" s="1"/>
  <c r="BC76" i="39"/>
  <c r="BB76" i="39"/>
  <c r="AZ76" i="39"/>
  <c r="AU76" i="39"/>
  <c r="AR76" i="39"/>
  <c r="AQ76" i="39"/>
  <c r="AP76" i="39"/>
  <c r="BA76" i="39" s="1"/>
  <c r="AI76" i="39"/>
  <c r="AY76" i="39" s="1"/>
  <c r="AB76" i="39"/>
  <c r="AV76" i="39" s="1"/>
  <c r="T76" i="39"/>
  <c r="X76" i="39" s="1"/>
  <c r="AE76" i="39" s="1"/>
  <c r="AX76" i="39" s="1"/>
  <c r="BC75" i="39"/>
  <c r="BB75" i="39"/>
  <c r="AY75" i="39"/>
  <c r="AU75" i="39"/>
  <c r="AR75" i="39"/>
  <c r="AZ75" i="39" s="1"/>
  <c r="AQ75" i="39"/>
  <c r="AP75" i="39"/>
  <c r="BA75" i="39" s="1"/>
  <c r="AI75" i="39"/>
  <c r="AE75" i="39"/>
  <c r="AX75" i="39" s="1"/>
  <c r="AB75" i="39"/>
  <c r="AV75" i="39" s="1"/>
  <c r="X75" i="39"/>
  <c r="AT75" i="39" s="1"/>
  <c r="T75" i="39"/>
  <c r="BB74" i="39"/>
  <c r="AX74" i="39"/>
  <c r="AV74" i="39"/>
  <c r="AU74" i="39"/>
  <c r="AT74" i="39"/>
  <c r="AQ74" i="39"/>
  <c r="BC74" i="39" s="1"/>
  <c r="AP74" i="39"/>
  <c r="AI74" i="39"/>
  <c r="AY74" i="39" s="1"/>
  <c r="AD74" i="39"/>
  <c r="AW74" i="39" s="1"/>
  <c r="AC74" i="39"/>
  <c r="AB74" i="39"/>
  <c r="T74" i="39"/>
  <c r="X74" i="39" s="1"/>
  <c r="AE74" i="39" s="1"/>
  <c r="BC73" i="39"/>
  <c r="BB73" i="39"/>
  <c r="AV73" i="39"/>
  <c r="AV79" i="39" s="1"/>
  <c r="AU73" i="39"/>
  <c r="AR73" i="39"/>
  <c r="AQ73" i="39"/>
  <c r="AP73" i="39"/>
  <c r="AI73" i="39"/>
  <c r="AI79" i="39" s="1"/>
  <c r="AB73" i="39"/>
  <c r="T73" i="39"/>
  <c r="AO72" i="39"/>
  <c r="AN72" i="39"/>
  <c r="AM72" i="39"/>
  <c r="AL72" i="39"/>
  <c r="AK72" i="39"/>
  <c r="AH72" i="39"/>
  <c r="AG72" i="39"/>
  <c r="AF72" i="39"/>
  <c r="AA72" i="39"/>
  <c r="Z72" i="39"/>
  <c r="Y72" i="39"/>
  <c r="W72" i="39"/>
  <c r="V72" i="39"/>
  <c r="U72" i="39"/>
  <c r="BB71" i="39"/>
  <c r="BA71" i="39"/>
  <c r="AV71" i="39"/>
  <c r="AU71" i="39"/>
  <c r="AR71" i="39"/>
  <c r="AZ71" i="39" s="1"/>
  <c r="AQ71" i="39"/>
  <c r="BC71" i="39" s="1"/>
  <c r="AP71" i="39"/>
  <c r="AI71" i="39"/>
  <c r="AY71" i="39" s="1"/>
  <c r="AD71" i="39"/>
  <c r="AW71" i="39" s="1"/>
  <c r="AB71" i="39"/>
  <c r="T71" i="39"/>
  <c r="X71" i="39" s="1"/>
  <c r="BC70" i="39"/>
  <c r="BB70" i="39"/>
  <c r="AU70" i="39"/>
  <c r="AR70" i="39"/>
  <c r="AZ70" i="39" s="1"/>
  <c r="AQ70" i="39"/>
  <c r="AP70" i="39"/>
  <c r="BA70" i="39" s="1"/>
  <c r="AI70" i="39"/>
  <c r="AY70" i="39" s="1"/>
  <c r="AB70" i="39"/>
  <c r="AV70" i="39" s="1"/>
  <c r="X70" i="39"/>
  <c r="T70" i="39"/>
  <c r="BB69" i="39"/>
  <c r="AX69" i="39"/>
  <c r="AV69" i="39"/>
  <c r="AU69" i="39"/>
  <c r="AT69" i="39"/>
  <c r="AQ69" i="39"/>
  <c r="BC69" i="39" s="1"/>
  <c r="AP69" i="39"/>
  <c r="AI69" i="39"/>
  <c r="AY69" i="39" s="1"/>
  <c r="AD69" i="39"/>
  <c r="AW69" i="39" s="1"/>
  <c r="AC69" i="39"/>
  <c r="AJ69" i="39" s="1"/>
  <c r="AS69" i="39" s="1"/>
  <c r="AB69" i="39"/>
  <c r="T69" i="39"/>
  <c r="X69" i="39" s="1"/>
  <c r="AE69" i="39" s="1"/>
  <c r="BB68" i="39"/>
  <c r="AV68" i="39"/>
  <c r="AU68" i="39"/>
  <c r="AR68" i="39"/>
  <c r="AZ68" i="39" s="1"/>
  <c r="AQ68" i="39"/>
  <c r="BC68" i="39" s="1"/>
  <c r="AP68" i="39"/>
  <c r="BA68" i="39" s="1"/>
  <c r="AI68" i="39"/>
  <c r="AY68" i="39" s="1"/>
  <c r="AE68" i="39"/>
  <c r="AX68" i="39" s="1"/>
  <c r="AD68" i="39"/>
  <c r="AW68" i="39" s="1"/>
  <c r="AB68" i="39"/>
  <c r="T68" i="39"/>
  <c r="X68" i="39" s="1"/>
  <c r="BB67" i="39"/>
  <c r="AX67" i="39"/>
  <c r="AW67" i="39"/>
  <c r="AU67" i="39"/>
  <c r="AT67" i="39"/>
  <c r="AQ67" i="39"/>
  <c r="BC67" i="39" s="1"/>
  <c r="AP67" i="39"/>
  <c r="AI67" i="39"/>
  <c r="AY67" i="39" s="1"/>
  <c r="AD67" i="39"/>
  <c r="AB67" i="39"/>
  <c r="AV67" i="39" s="1"/>
  <c r="T67" i="39"/>
  <c r="X67" i="39" s="1"/>
  <c r="AE67" i="39" s="1"/>
  <c r="BB66" i="39"/>
  <c r="BB72" i="39" s="1"/>
  <c r="AV66" i="39"/>
  <c r="AV72" i="39" s="1"/>
  <c r="AU66" i="39"/>
  <c r="AU72" i="39" s="1"/>
  <c r="AQ66" i="39"/>
  <c r="AP66" i="39"/>
  <c r="AI66" i="39"/>
  <c r="AB66" i="39"/>
  <c r="T66" i="39"/>
  <c r="AO65" i="39"/>
  <c r="AN65" i="39"/>
  <c r="AM65" i="39"/>
  <c r="AL65" i="39"/>
  <c r="AK65" i="39"/>
  <c r="AH65" i="39"/>
  <c r="AG65" i="39"/>
  <c r="AF65" i="39"/>
  <c r="AA65" i="39"/>
  <c r="Z65" i="39"/>
  <c r="Y65" i="39"/>
  <c r="W65" i="39"/>
  <c r="V65" i="39"/>
  <c r="U65" i="39"/>
  <c r="BB64" i="39"/>
  <c r="AY64" i="39"/>
  <c r="AU64" i="39"/>
  <c r="AT64" i="39"/>
  <c r="AQ64" i="39"/>
  <c r="BC64" i="39" s="1"/>
  <c r="AP64" i="39"/>
  <c r="AR64" i="39" s="1"/>
  <c r="AZ64" i="39" s="1"/>
  <c r="AI64" i="39"/>
  <c r="AB64" i="39"/>
  <c r="AV64" i="39" s="1"/>
  <c r="T64" i="39"/>
  <c r="X64" i="39" s="1"/>
  <c r="AE64" i="39" s="1"/>
  <c r="AX64" i="39" s="1"/>
  <c r="BB63" i="39"/>
  <c r="BA63" i="39"/>
  <c r="AU63" i="39"/>
  <c r="AR63" i="39"/>
  <c r="AZ63" i="39" s="1"/>
  <c r="AQ63" i="39"/>
  <c r="BC63" i="39" s="1"/>
  <c r="AP63" i="39"/>
  <c r="AI63" i="39"/>
  <c r="AY63" i="39" s="1"/>
  <c r="AE63" i="39"/>
  <c r="AX63" i="39" s="1"/>
  <c r="AB63" i="39"/>
  <c r="AV63" i="39" s="1"/>
  <c r="X63" i="39"/>
  <c r="T63" i="39"/>
  <c r="BB62" i="39"/>
  <c r="AY62" i="39"/>
  <c r="AU62" i="39"/>
  <c r="AQ62" i="39"/>
  <c r="BC62" i="39" s="1"/>
  <c r="AP62" i="39"/>
  <c r="AR62" i="39" s="1"/>
  <c r="AZ62" i="39" s="1"/>
  <c r="AI62" i="39"/>
  <c r="AB62" i="39"/>
  <c r="AV62" i="39" s="1"/>
  <c r="T62" i="39"/>
  <c r="X62" i="39" s="1"/>
  <c r="AE62" i="39" s="1"/>
  <c r="AX62" i="39" s="1"/>
  <c r="BB61" i="39"/>
  <c r="BA61" i="39"/>
  <c r="AY61" i="39"/>
  <c r="AU61" i="39"/>
  <c r="AR61" i="39"/>
  <c r="AZ61" i="39" s="1"/>
  <c r="AQ61" i="39"/>
  <c r="BC61" i="39" s="1"/>
  <c r="AP61" i="39"/>
  <c r="AI61" i="39"/>
  <c r="AE61" i="39"/>
  <c r="AX61" i="39" s="1"/>
  <c r="AB61" i="39"/>
  <c r="AV61" i="39" s="1"/>
  <c r="X61" i="39"/>
  <c r="T61" i="39"/>
  <c r="BB60" i="39"/>
  <c r="BB65" i="39" s="1"/>
  <c r="AY60" i="39"/>
  <c r="AU60" i="39"/>
  <c r="AQ60" i="39"/>
  <c r="BC60" i="39" s="1"/>
  <c r="AP60" i="39"/>
  <c r="AR60" i="39" s="1"/>
  <c r="AZ60" i="39" s="1"/>
  <c r="AI60" i="39"/>
  <c r="AD60" i="39"/>
  <c r="AW60" i="39" s="1"/>
  <c r="AC60" i="39"/>
  <c r="AJ60" i="39" s="1"/>
  <c r="AS60" i="39" s="1"/>
  <c r="AB60" i="39"/>
  <c r="AV60" i="39" s="1"/>
  <c r="T60" i="39"/>
  <c r="X60" i="39" s="1"/>
  <c r="AE60" i="39" s="1"/>
  <c r="AX60" i="39" s="1"/>
  <c r="BB59" i="39"/>
  <c r="BA59" i="39"/>
  <c r="AY59" i="39"/>
  <c r="AU59" i="39"/>
  <c r="AQ59" i="39"/>
  <c r="AQ65" i="39" s="1"/>
  <c r="AP59" i="39"/>
  <c r="AI59" i="39"/>
  <c r="AB59" i="39"/>
  <c r="AB65" i="39" s="1"/>
  <c r="X59" i="39"/>
  <c r="AE59" i="39" s="1"/>
  <c r="T59" i="39"/>
  <c r="AO58" i="39"/>
  <c r="AN58" i="39"/>
  <c r="AM58" i="39"/>
  <c r="AL58" i="39"/>
  <c r="AK58" i="39"/>
  <c r="AI58" i="39"/>
  <c r="AH58" i="39"/>
  <c r="AG58" i="39"/>
  <c r="AF58" i="39"/>
  <c r="AA58" i="39"/>
  <c r="Z58" i="39"/>
  <c r="Y58" i="39"/>
  <c r="W58" i="39"/>
  <c r="V58" i="39"/>
  <c r="U58" i="39"/>
  <c r="BB57" i="39"/>
  <c r="BB58" i="39" s="1"/>
  <c r="AY57" i="39"/>
  <c r="AY58" i="39" s="1"/>
  <c r="AU57" i="39"/>
  <c r="AU58" i="39" s="1"/>
  <c r="AQ57" i="39"/>
  <c r="AQ58" i="39" s="1"/>
  <c r="AP57" i="39"/>
  <c r="AR57" i="39" s="1"/>
  <c r="AI57" i="39"/>
  <c r="AB57" i="39"/>
  <c r="AB58" i="39" s="1"/>
  <c r="T57" i="39"/>
  <c r="AO56" i="39"/>
  <c r="AN56" i="39"/>
  <c r="AM56" i="39"/>
  <c r="AL56" i="39"/>
  <c r="AK56" i="39"/>
  <c r="AH56" i="39"/>
  <c r="AG56" i="39"/>
  <c r="AF56" i="39"/>
  <c r="AA56" i="39"/>
  <c r="Z56" i="39"/>
  <c r="Y56" i="39"/>
  <c r="W56" i="39"/>
  <c r="V56" i="39"/>
  <c r="U56" i="39"/>
  <c r="BB55" i="39"/>
  <c r="BA55" i="39"/>
  <c r="AU55" i="39"/>
  <c r="AR55" i="39"/>
  <c r="AZ55" i="39" s="1"/>
  <c r="AQ55" i="39"/>
  <c r="BC55" i="39" s="1"/>
  <c r="AP55" i="39"/>
  <c r="AI55" i="39"/>
  <c r="AY55" i="39" s="1"/>
  <c r="AE55" i="39"/>
  <c r="AX55" i="39" s="1"/>
  <c r="AB55" i="39"/>
  <c r="AV55" i="39" s="1"/>
  <c r="X55" i="39"/>
  <c r="T55" i="39"/>
  <c r="BB54" i="39"/>
  <c r="AY54" i="39"/>
  <c r="AU54" i="39"/>
  <c r="AQ54" i="39"/>
  <c r="BC54" i="39" s="1"/>
  <c r="AP54" i="39"/>
  <c r="AR54" i="39" s="1"/>
  <c r="AZ54" i="39" s="1"/>
  <c r="AI54" i="39"/>
  <c r="AB54" i="39"/>
  <c r="AV54" i="39" s="1"/>
  <c r="T54" i="39"/>
  <c r="X54" i="39" s="1"/>
  <c r="AE54" i="39" s="1"/>
  <c r="AX54" i="39" s="1"/>
  <c r="BB53" i="39"/>
  <c r="BA53" i="39"/>
  <c r="AY53" i="39"/>
  <c r="AU53" i="39"/>
  <c r="AR53" i="39"/>
  <c r="AZ53" i="39" s="1"/>
  <c r="AQ53" i="39"/>
  <c r="BC53" i="39" s="1"/>
  <c r="AP53" i="39"/>
  <c r="AI53" i="39"/>
  <c r="AE53" i="39"/>
  <c r="AX53" i="39" s="1"/>
  <c r="AB53" i="39"/>
  <c r="AV53" i="39" s="1"/>
  <c r="X53" i="39"/>
  <c r="T53" i="39"/>
  <c r="BB52" i="39"/>
  <c r="AY52" i="39"/>
  <c r="AU52" i="39"/>
  <c r="AQ52" i="39"/>
  <c r="BC52" i="39" s="1"/>
  <c r="AP52" i="39"/>
  <c r="AR52" i="39" s="1"/>
  <c r="AZ52" i="39" s="1"/>
  <c r="AI52" i="39"/>
  <c r="AD52" i="39"/>
  <c r="AW52" i="39" s="1"/>
  <c r="AC52" i="39"/>
  <c r="AJ52" i="39" s="1"/>
  <c r="AS52" i="39" s="1"/>
  <c r="AB52" i="39"/>
  <c r="AV52" i="39" s="1"/>
  <c r="T52" i="39"/>
  <c r="X52" i="39" s="1"/>
  <c r="AE52" i="39" s="1"/>
  <c r="AX52" i="39" s="1"/>
  <c r="BB51" i="39"/>
  <c r="BA51" i="39"/>
  <c r="AY51" i="39"/>
  <c r="AU51" i="39"/>
  <c r="AU56" i="39" s="1"/>
  <c r="AQ51" i="39"/>
  <c r="AQ56" i="39" s="1"/>
  <c r="AP51" i="39"/>
  <c r="AP56" i="39" s="1"/>
  <c r="AI51" i="39"/>
  <c r="AB51" i="39"/>
  <c r="AB56" i="39" s="1"/>
  <c r="X51" i="39"/>
  <c r="AE51" i="39" s="1"/>
  <c r="T51" i="39"/>
  <c r="AO50" i="39"/>
  <c r="AN50" i="39"/>
  <c r="AM50" i="39"/>
  <c r="AL50" i="39"/>
  <c r="AK50" i="39"/>
  <c r="AH50" i="39"/>
  <c r="AG50" i="39"/>
  <c r="AF50" i="39"/>
  <c r="AA50" i="39"/>
  <c r="Z50" i="39"/>
  <c r="Y50" i="39"/>
  <c r="W50" i="39"/>
  <c r="V50" i="39"/>
  <c r="U50" i="39"/>
  <c r="BB49" i="39"/>
  <c r="AY49" i="39"/>
  <c r="AU49" i="39"/>
  <c r="AQ49" i="39"/>
  <c r="BC49" i="39" s="1"/>
  <c r="AP49" i="39"/>
  <c r="AR49" i="39" s="1"/>
  <c r="AZ49" i="39" s="1"/>
  <c r="AI49" i="39"/>
  <c r="AB49" i="39"/>
  <c r="AV49" i="39" s="1"/>
  <c r="T49" i="39"/>
  <c r="X49" i="39" s="1"/>
  <c r="BC48" i="39"/>
  <c r="BB48" i="39"/>
  <c r="BA48" i="39"/>
  <c r="AY48" i="39"/>
  <c r="AU48" i="39"/>
  <c r="AQ48" i="39"/>
  <c r="AR48" i="39" s="1"/>
  <c r="AZ48" i="39" s="1"/>
  <c r="AP48" i="39"/>
  <c r="AI48" i="39"/>
  <c r="AI50" i="39" s="1"/>
  <c r="AC48" i="39"/>
  <c r="AB48" i="39"/>
  <c r="AV48" i="39" s="1"/>
  <c r="X48" i="39"/>
  <c r="AE48" i="39" s="1"/>
  <c r="AX48" i="39" s="1"/>
  <c r="T48" i="39"/>
  <c r="BC47" i="39"/>
  <c r="BB47" i="39"/>
  <c r="BB50" i="39" s="1"/>
  <c r="AY47" i="39"/>
  <c r="AU47" i="39"/>
  <c r="AQ47" i="39"/>
  <c r="AQ50" i="39" s="1"/>
  <c r="AP47" i="39"/>
  <c r="AI47" i="39"/>
  <c r="AB47" i="39"/>
  <c r="AB50" i="39" s="1"/>
  <c r="X47" i="39"/>
  <c r="AD47" i="39" s="1"/>
  <c r="T47" i="39"/>
  <c r="AU46" i="39"/>
  <c r="AQ46" i="39"/>
  <c r="AO46" i="39"/>
  <c r="AN46" i="39"/>
  <c r="AM46" i="39"/>
  <c r="AL46" i="39"/>
  <c r="AK46" i="39"/>
  <c r="AH46" i="39"/>
  <c r="AG46" i="39"/>
  <c r="AF46" i="39"/>
  <c r="AA46" i="39"/>
  <c r="Z46" i="39"/>
  <c r="Y46" i="39"/>
  <c r="W46" i="39"/>
  <c r="V46" i="39"/>
  <c r="U46" i="39"/>
  <c r="T46" i="39"/>
  <c r="BB45" i="39"/>
  <c r="BB46" i="39" s="1"/>
  <c r="BA45" i="39"/>
  <c r="BA46" i="39" s="1"/>
  <c r="AU45" i="39"/>
  <c r="AR45" i="39"/>
  <c r="AZ45" i="39" s="1"/>
  <c r="AZ46" i="39" s="1"/>
  <c r="AQ45" i="39"/>
  <c r="BC45" i="39" s="1"/>
  <c r="BC46" i="39" s="1"/>
  <c r="AP45" i="39"/>
  <c r="AP46" i="39" s="1"/>
  <c r="AI45" i="39"/>
  <c r="AY45" i="39" s="1"/>
  <c r="AY46" i="39" s="1"/>
  <c r="AB45" i="39"/>
  <c r="AB46" i="39" s="1"/>
  <c r="T45" i="39"/>
  <c r="X45" i="39" s="1"/>
  <c r="AO44" i="39"/>
  <c r="AN44" i="39"/>
  <c r="AM44" i="39"/>
  <c r="AL44" i="39"/>
  <c r="AK44" i="39"/>
  <c r="AI44" i="39"/>
  <c r="AH44" i="39"/>
  <c r="AG44" i="39"/>
  <c r="AF44" i="39"/>
  <c r="AA44" i="39"/>
  <c r="Z44" i="39"/>
  <c r="Y44" i="39"/>
  <c r="W44" i="39"/>
  <c r="V44" i="39"/>
  <c r="U44" i="39"/>
  <c r="BB43" i="39"/>
  <c r="BB135" i="39" s="1"/>
  <c r="AY43" i="39"/>
  <c r="AY135" i="39" s="1"/>
  <c r="AU43" i="39"/>
  <c r="AU135" i="39" s="1"/>
  <c r="AQ43" i="39"/>
  <c r="AQ135" i="39" s="1"/>
  <c r="AP43" i="39"/>
  <c r="BA43" i="39" s="1"/>
  <c r="AI43" i="39"/>
  <c r="AI135" i="39" s="1"/>
  <c r="AB43" i="39"/>
  <c r="AB135" i="39" s="1"/>
  <c r="X43" i="39"/>
  <c r="T43" i="39"/>
  <c r="T135" i="39" s="1"/>
  <c r="AO42" i="39"/>
  <c r="AN42" i="39"/>
  <c r="AM42" i="39"/>
  <c r="AL42" i="39"/>
  <c r="AK42" i="39"/>
  <c r="AH42" i="39"/>
  <c r="AG42" i="39"/>
  <c r="AF42" i="39"/>
  <c r="AA42" i="39"/>
  <c r="Z42" i="39"/>
  <c r="Y42" i="39"/>
  <c r="W42" i="39"/>
  <c r="V42" i="39"/>
  <c r="U42" i="39"/>
  <c r="BB41" i="39"/>
  <c r="BA41" i="39"/>
  <c r="AU41" i="39"/>
  <c r="AR41" i="39"/>
  <c r="AZ41" i="39" s="1"/>
  <c r="AQ41" i="39"/>
  <c r="BC41" i="39" s="1"/>
  <c r="AP41" i="39"/>
  <c r="AI41" i="39"/>
  <c r="AY41" i="39" s="1"/>
  <c r="AB41" i="39"/>
  <c r="AV41" i="39" s="1"/>
  <c r="T41" i="39"/>
  <c r="X41" i="39" s="1"/>
  <c r="BB40" i="39"/>
  <c r="AY40" i="39"/>
  <c r="AU40" i="39"/>
  <c r="AQ40" i="39"/>
  <c r="BC40" i="39" s="1"/>
  <c r="AP40" i="39"/>
  <c r="BA40" i="39" s="1"/>
  <c r="AI40" i="39"/>
  <c r="AB40" i="39"/>
  <c r="AV40" i="39" s="1"/>
  <c r="X40" i="39"/>
  <c r="AT40" i="39" s="1"/>
  <c r="T40" i="39"/>
  <c r="BB39" i="39"/>
  <c r="BA39" i="39"/>
  <c r="AU39" i="39"/>
  <c r="AR39" i="39"/>
  <c r="AZ39" i="39" s="1"/>
  <c r="AQ39" i="39"/>
  <c r="BC39" i="39" s="1"/>
  <c r="AP39" i="39"/>
  <c r="AI39" i="39"/>
  <c r="AY39" i="39" s="1"/>
  <c r="AB39" i="39"/>
  <c r="AV39" i="39" s="1"/>
  <c r="T39" i="39"/>
  <c r="X39" i="39" s="1"/>
  <c r="BB38" i="39"/>
  <c r="AY38" i="39"/>
  <c r="AU38" i="39"/>
  <c r="AQ38" i="39"/>
  <c r="BC38" i="39" s="1"/>
  <c r="AP38" i="39"/>
  <c r="BA38" i="39" s="1"/>
  <c r="AI38" i="39"/>
  <c r="AB38" i="39"/>
  <c r="AV38" i="39" s="1"/>
  <c r="X38" i="39"/>
  <c r="AT38" i="39" s="1"/>
  <c r="T38" i="39"/>
  <c r="T42" i="39" s="1"/>
  <c r="BB37" i="39"/>
  <c r="BA37" i="39"/>
  <c r="AU37" i="39"/>
  <c r="AR37" i="39"/>
  <c r="AQ37" i="39"/>
  <c r="AP37" i="39"/>
  <c r="AI37" i="39"/>
  <c r="AI129" i="39" s="1"/>
  <c r="AB37" i="39"/>
  <c r="AB129" i="39" s="1"/>
  <c r="T37" i="39"/>
  <c r="AO36" i="39"/>
  <c r="AN36" i="39"/>
  <c r="AM36" i="39"/>
  <c r="AL36" i="39"/>
  <c r="AK36" i="39"/>
  <c r="AI36" i="39"/>
  <c r="AH36" i="39"/>
  <c r="AG36" i="39"/>
  <c r="AF36" i="39"/>
  <c r="AA36" i="39"/>
  <c r="Z36" i="39"/>
  <c r="Y36" i="39"/>
  <c r="W36" i="39"/>
  <c r="V36" i="39"/>
  <c r="U36" i="39"/>
  <c r="BB35" i="39"/>
  <c r="AY35" i="39"/>
  <c r="AU35" i="39"/>
  <c r="AQ35" i="39"/>
  <c r="BC35" i="39" s="1"/>
  <c r="AP35" i="39"/>
  <c r="BA35" i="39" s="1"/>
  <c r="AI35" i="39"/>
  <c r="AB35" i="39"/>
  <c r="AV35" i="39" s="1"/>
  <c r="X35" i="39"/>
  <c r="AT35" i="39" s="1"/>
  <c r="T35" i="39"/>
  <c r="BB34" i="39"/>
  <c r="BA34" i="39"/>
  <c r="AU34" i="39"/>
  <c r="AR34" i="39"/>
  <c r="AZ34" i="39" s="1"/>
  <c r="AQ34" i="39"/>
  <c r="BC34" i="39" s="1"/>
  <c r="AP34" i="39"/>
  <c r="AI34" i="39"/>
  <c r="AY34" i="39" s="1"/>
  <c r="AB34" i="39"/>
  <c r="AV34" i="39" s="1"/>
  <c r="T34" i="39"/>
  <c r="X34" i="39" s="1"/>
  <c r="BB33" i="39"/>
  <c r="AY33" i="39"/>
  <c r="AU33" i="39"/>
  <c r="AQ33" i="39"/>
  <c r="BC33" i="39" s="1"/>
  <c r="AP33" i="39"/>
  <c r="BA33" i="39" s="1"/>
  <c r="AI33" i="39"/>
  <c r="AB33" i="39"/>
  <c r="AV33" i="39" s="1"/>
  <c r="X33" i="39"/>
  <c r="AT33" i="39" s="1"/>
  <c r="T33" i="39"/>
  <c r="BB32" i="39"/>
  <c r="BA32" i="39"/>
  <c r="AU32" i="39"/>
  <c r="AR32" i="39"/>
  <c r="AZ32" i="39" s="1"/>
  <c r="AQ32" i="39"/>
  <c r="BC32" i="39" s="1"/>
  <c r="AP32" i="39"/>
  <c r="AI32" i="39"/>
  <c r="AY32" i="39" s="1"/>
  <c r="AB32" i="39"/>
  <c r="AV32" i="39" s="1"/>
  <c r="T32" i="39"/>
  <c r="X32" i="39" s="1"/>
  <c r="BB31" i="39"/>
  <c r="BB36" i="39" s="1"/>
  <c r="AY31" i="39"/>
  <c r="AU31" i="39"/>
  <c r="AU36" i="39" s="1"/>
  <c r="AQ31" i="39"/>
  <c r="AQ36" i="39" s="1"/>
  <c r="AP31" i="39"/>
  <c r="AP36" i="39" s="1"/>
  <c r="AI31" i="39"/>
  <c r="AB31" i="39"/>
  <c r="AB36" i="39" s="1"/>
  <c r="X31" i="39"/>
  <c r="AT31" i="39" s="1"/>
  <c r="T31" i="39"/>
  <c r="T36" i="39" s="1"/>
  <c r="AO30" i="39"/>
  <c r="AN30" i="39"/>
  <c r="AM30" i="39"/>
  <c r="AL30" i="39"/>
  <c r="AK30" i="39"/>
  <c r="AH30" i="39"/>
  <c r="AG30" i="39"/>
  <c r="AF30" i="39"/>
  <c r="AA30" i="39"/>
  <c r="Z30" i="39"/>
  <c r="Y30" i="39"/>
  <c r="W30" i="39"/>
  <c r="V30" i="39"/>
  <c r="U30" i="39"/>
  <c r="BB29" i="39"/>
  <c r="BA29" i="39"/>
  <c r="AU29" i="39"/>
  <c r="AR29" i="39"/>
  <c r="AZ29" i="39" s="1"/>
  <c r="AQ29" i="39"/>
  <c r="BC29" i="39" s="1"/>
  <c r="AP29" i="39"/>
  <c r="AI29" i="39"/>
  <c r="AY29" i="39" s="1"/>
  <c r="AB29" i="39"/>
  <c r="AV29" i="39" s="1"/>
  <c r="T29" i="39"/>
  <c r="X29" i="39" s="1"/>
  <c r="BB28" i="39"/>
  <c r="AY28" i="39"/>
  <c r="AU28" i="39"/>
  <c r="AQ28" i="39"/>
  <c r="BC28" i="39" s="1"/>
  <c r="AP28" i="39"/>
  <c r="BA28" i="39" s="1"/>
  <c r="AI28" i="39"/>
  <c r="AB28" i="39"/>
  <c r="AV28" i="39" s="1"/>
  <c r="X28" i="39"/>
  <c r="AT28" i="39" s="1"/>
  <c r="T28" i="39"/>
  <c r="BB27" i="39"/>
  <c r="BA27" i="39"/>
  <c r="AU27" i="39"/>
  <c r="AR27" i="39"/>
  <c r="AZ27" i="39" s="1"/>
  <c r="AQ27" i="39"/>
  <c r="BC27" i="39" s="1"/>
  <c r="AP27" i="39"/>
  <c r="AI27" i="39"/>
  <c r="AY27" i="39" s="1"/>
  <c r="AB27" i="39"/>
  <c r="AV27" i="39" s="1"/>
  <c r="T27" i="39"/>
  <c r="X27" i="39" s="1"/>
  <c r="BB26" i="39"/>
  <c r="AY26" i="39"/>
  <c r="AU26" i="39"/>
  <c r="AQ26" i="39"/>
  <c r="BC26" i="39" s="1"/>
  <c r="AP26" i="39"/>
  <c r="BA26" i="39" s="1"/>
  <c r="AI26" i="39"/>
  <c r="AB26" i="39"/>
  <c r="AV26" i="39" s="1"/>
  <c r="X26" i="39"/>
  <c r="AT26" i="39" s="1"/>
  <c r="T26" i="39"/>
  <c r="T30" i="39" s="1"/>
  <c r="BB25" i="39"/>
  <c r="BA25" i="39"/>
  <c r="AU25" i="39"/>
  <c r="AR25" i="39"/>
  <c r="AQ25" i="39"/>
  <c r="AP25" i="39"/>
  <c r="AI25" i="39"/>
  <c r="AI130" i="39" s="1"/>
  <c r="AB25" i="39"/>
  <c r="T25" i="39"/>
  <c r="AO24" i="39"/>
  <c r="AN24" i="39"/>
  <c r="AM24" i="39"/>
  <c r="AL24" i="39"/>
  <c r="AK24" i="39"/>
  <c r="AI24" i="39"/>
  <c r="AH24" i="39"/>
  <c r="AG24" i="39"/>
  <c r="AF24" i="39"/>
  <c r="AA24" i="39"/>
  <c r="Z24" i="39"/>
  <c r="Y24" i="39"/>
  <c r="W24" i="39"/>
  <c r="V24" i="39"/>
  <c r="U24" i="39"/>
  <c r="BB23" i="39"/>
  <c r="AY23" i="39"/>
  <c r="AU23" i="39"/>
  <c r="AQ23" i="39"/>
  <c r="BC23" i="39" s="1"/>
  <c r="AP23" i="39"/>
  <c r="BA23" i="39" s="1"/>
  <c r="AI23" i="39"/>
  <c r="AB23" i="39"/>
  <c r="AV23" i="39" s="1"/>
  <c r="X23" i="39"/>
  <c r="AT23" i="39" s="1"/>
  <c r="T23" i="39"/>
  <c r="BB22" i="39"/>
  <c r="BA22" i="39"/>
  <c r="AU22" i="39"/>
  <c r="AR22" i="39"/>
  <c r="AQ22" i="39"/>
  <c r="AP22" i="39"/>
  <c r="AI22" i="39"/>
  <c r="AY22" i="39" s="1"/>
  <c r="AB22" i="39"/>
  <c r="AB134" i="39" s="1"/>
  <c r="T22" i="39"/>
  <c r="BB21" i="39"/>
  <c r="AY21" i="39"/>
  <c r="AU21" i="39"/>
  <c r="AQ21" i="39"/>
  <c r="BC21" i="39" s="1"/>
  <c r="AP21" i="39"/>
  <c r="BA21" i="39" s="1"/>
  <c r="AI21" i="39"/>
  <c r="AB21" i="39"/>
  <c r="AV21" i="39" s="1"/>
  <c r="X21" i="39"/>
  <c r="AT21" i="39" s="1"/>
  <c r="T21" i="39"/>
  <c r="BB20" i="39"/>
  <c r="BA20" i="39"/>
  <c r="AU20" i="39"/>
  <c r="AR20" i="39"/>
  <c r="AZ20" i="39" s="1"/>
  <c r="AQ20" i="39"/>
  <c r="BC20" i="39" s="1"/>
  <c r="AP20" i="39"/>
  <c r="AI20" i="39"/>
  <c r="AY20" i="39" s="1"/>
  <c r="AB20" i="39"/>
  <c r="AV20" i="39" s="1"/>
  <c r="T20" i="39"/>
  <c r="X20" i="39" s="1"/>
  <c r="BB19" i="39"/>
  <c r="AY19" i="39"/>
  <c r="AU19" i="39"/>
  <c r="AU128" i="39" s="1"/>
  <c r="AQ19" i="39"/>
  <c r="AQ128" i="39" s="1"/>
  <c r="AP19" i="39"/>
  <c r="AP128" i="39" s="1"/>
  <c r="AI19" i="39"/>
  <c r="AB19" i="39"/>
  <c r="X19" i="39"/>
  <c r="T19" i="39"/>
  <c r="T128" i="39" s="1"/>
  <c r="AO18" i="39"/>
  <c r="AN18" i="39"/>
  <c r="AM18" i="39"/>
  <c r="AL18" i="39"/>
  <c r="AK18" i="39"/>
  <c r="AH18" i="39"/>
  <c r="AG18" i="39"/>
  <c r="AF18" i="39"/>
  <c r="AA18" i="39"/>
  <c r="Z18" i="39"/>
  <c r="Y18" i="39"/>
  <c r="W18" i="39"/>
  <c r="V18" i="39"/>
  <c r="U18" i="39"/>
  <c r="BB17" i="39"/>
  <c r="BA17" i="39"/>
  <c r="AU17" i="39"/>
  <c r="AR17" i="39"/>
  <c r="AQ17" i="39"/>
  <c r="AP17" i="39"/>
  <c r="AI17" i="39"/>
  <c r="AI133" i="39" s="1"/>
  <c r="AB17" i="39"/>
  <c r="AB133" i="39" s="1"/>
  <c r="T17" i="39"/>
  <c r="BB16" i="39"/>
  <c r="AY16" i="39"/>
  <c r="AU16" i="39"/>
  <c r="AQ16" i="39"/>
  <c r="BC16" i="39" s="1"/>
  <c r="AP16" i="39"/>
  <c r="BA16" i="39" s="1"/>
  <c r="AI16" i="39"/>
  <c r="AB16" i="39"/>
  <c r="AV16" i="39" s="1"/>
  <c r="X16" i="39"/>
  <c r="AT16" i="39" s="1"/>
  <c r="T16" i="39"/>
  <c r="BB15" i="39"/>
  <c r="BA15" i="39"/>
  <c r="AU15" i="39"/>
  <c r="AR15" i="39"/>
  <c r="AZ15" i="39" s="1"/>
  <c r="AQ15" i="39"/>
  <c r="BC15" i="39" s="1"/>
  <c r="AP15" i="39"/>
  <c r="AI15" i="39"/>
  <c r="AY15" i="39" s="1"/>
  <c r="AB15" i="39"/>
  <c r="AB18" i="39" s="1"/>
  <c r="T15" i="39"/>
  <c r="X15" i="39" s="1"/>
  <c r="BB14" i="39"/>
  <c r="BB127" i="39" s="1"/>
  <c r="AY14" i="39"/>
  <c r="AU14" i="39"/>
  <c r="AU127" i="39" s="1"/>
  <c r="AQ14" i="39"/>
  <c r="AQ127" i="39" s="1"/>
  <c r="AP14" i="39"/>
  <c r="AP127" i="39" s="1"/>
  <c r="AI14" i="39"/>
  <c r="AB14" i="39"/>
  <c r="AV14" i="39" s="1"/>
  <c r="X14" i="39"/>
  <c r="T14" i="39"/>
  <c r="T127" i="39" s="1"/>
  <c r="AO13" i="39"/>
  <c r="AN13" i="39"/>
  <c r="AM13" i="39"/>
  <c r="AL13" i="39"/>
  <c r="AK13" i="39"/>
  <c r="AH13" i="39"/>
  <c r="AG13" i="39"/>
  <c r="AF13" i="39"/>
  <c r="AA13" i="39"/>
  <c r="Z13" i="39"/>
  <c r="Y13" i="39"/>
  <c r="W13" i="39"/>
  <c r="V13" i="39"/>
  <c r="U13" i="39"/>
  <c r="T13" i="39"/>
  <c r="BB12" i="39"/>
  <c r="BB136" i="39" s="1"/>
  <c r="BA12" i="39"/>
  <c r="BA136" i="39" s="1"/>
  <c r="AU12" i="39"/>
  <c r="AU136" i="39" s="1"/>
  <c r="AR12" i="39"/>
  <c r="AR136" i="39" s="1"/>
  <c r="AQ12" i="39"/>
  <c r="AQ136" i="39" s="1"/>
  <c r="AP12" i="39"/>
  <c r="AP136" i="39" s="1"/>
  <c r="AI12" i="39"/>
  <c r="AI136" i="39" s="1"/>
  <c r="AB12" i="39"/>
  <c r="AB136" i="39" s="1"/>
  <c r="T12" i="39"/>
  <c r="T136" i="39" s="1"/>
  <c r="AL32" i="47" l="1"/>
  <c r="Z36" i="47"/>
  <c r="AC32" i="47"/>
  <c r="Z35" i="47"/>
  <c r="AR31" i="47"/>
  <c r="AB31" i="47"/>
  <c r="AR97" i="42"/>
  <c r="AZ97" i="42" s="1"/>
  <c r="AM201" i="42"/>
  <c r="AP202" i="42"/>
  <c r="T38" i="41"/>
  <c r="AL201" i="42"/>
  <c r="L201" i="42"/>
  <c r="AN201" i="42"/>
  <c r="R201" i="42"/>
  <c r="AH201" i="42"/>
  <c r="AC42" i="42"/>
  <c r="AT42" i="42"/>
  <c r="AT44" i="42" s="1"/>
  <c r="AE42" i="42"/>
  <c r="X44" i="42"/>
  <c r="AD42" i="42"/>
  <c r="AC72" i="42"/>
  <c r="AT72" i="42"/>
  <c r="AE72" i="42"/>
  <c r="AX72" i="42" s="1"/>
  <c r="AD72" i="42"/>
  <c r="AW72" i="42" s="1"/>
  <c r="AT130" i="42"/>
  <c r="AC130" i="42"/>
  <c r="AD130" i="42"/>
  <c r="AW130" i="42" s="1"/>
  <c r="AE130" i="42"/>
  <c r="AX130" i="42" s="1"/>
  <c r="AC33" i="42"/>
  <c r="AD33" i="42"/>
  <c r="AW33" i="42" s="1"/>
  <c r="AT33" i="42"/>
  <c r="AE33" i="42"/>
  <c r="AX33" i="42" s="1"/>
  <c r="AC80" i="42"/>
  <c r="X85" i="42"/>
  <c r="AD80" i="42"/>
  <c r="AW80" i="42" s="1"/>
  <c r="AT80" i="42"/>
  <c r="AE80" i="42"/>
  <c r="AX80" i="42" s="1"/>
  <c r="AC13" i="42"/>
  <c r="AD13" i="42"/>
  <c r="AW13" i="42" s="1"/>
  <c r="AT13" i="42"/>
  <c r="AE13" i="42"/>
  <c r="AX13" i="42" s="1"/>
  <c r="AC20" i="42"/>
  <c r="AJ20" i="42" s="1"/>
  <c r="AS20" i="42" s="1"/>
  <c r="AE20" i="42"/>
  <c r="AX20" i="42" s="1"/>
  <c r="X22" i="42"/>
  <c r="AD20" i="42"/>
  <c r="AW20" i="42" s="1"/>
  <c r="AT20" i="42"/>
  <c r="AT22" i="42" s="1"/>
  <c r="AC25" i="42"/>
  <c r="AD25" i="42"/>
  <c r="AW25" i="42" s="1"/>
  <c r="AT25" i="42"/>
  <c r="AE25" i="42"/>
  <c r="AX25" i="42" s="1"/>
  <c r="AV44" i="42"/>
  <c r="BA121" i="42"/>
  <c r="AX22" i="42"/>
  <c r="AC57" i="42"/>
  <c r="AJ57" i="42" s="1"/>
  <c r="AS57" i="42" s="1"/>
  <c r="AD57" i="42"/>
  <c r="AW57" i="42" s="1"/>
  <c r="AT57" i="42"/>
  <c r="AE57" i="42"/>
  <c r="AX57" i="42" s="1"/>
  <c r="AX17" i="42"/>
  <c r="AS27" i="42"/>
  <c r="AW38" i="42"/>
  <c r="AC104" i="42"/>
  <c r="AJ104" i="42" s="1"/>
  <c r="AS104" i="42" s="1"/>
  <c r="AD104" i="42"/>
  <c r="AW104" i="42" s="1"/>
  <c r="AT104" i="42"/>
  <c r="AE104" i="42"/>
  <c r="AX104" i="42" s="1"/>
  <c r="AT15" i="42"/>
  <c r="AP208" i="42"/>
  <c r="AI33" i="47" s="1"/>
  <c r="BA17" i="42"/>
  <c r="AB22" i="42"/>
  <c r="AP22" i="42"/>
  <c r="AR41" i="42"/>
  <c r="AP44" i="42"/>
  <c r="BA53" i="42"/>
  <c r="AR53" i="42"/>
  <c r="AE54" i="42"/>
  <c r="AX54" i="42" s="1"/>
  <c r="AT54" i="42"/>
  <c r="AD54" i="42"/>
  <c r="AB64" i="42"/>
  <c r="BA67" i="42"/>
  <c r="AR67" i="42"/>
  <c r="AZ67" i="42" s="1"/>
  <c r="AE68" i="42"/>
  <c r="AX68" i="42" s="1"/>
  <c r="AT68" i="42"/>
  <c r="AD68" i="42"/>
  <c r="AW68" i="42" s="1"/>
  <c r="AE75" i="42"/>
  <c r="AX75" i="42" s="1"/>
  <c r="AT75" i="42"/>
  <c r="AD75" i="42"/>
  <c r="AW75" i="42" s="1"/>
  <c r="BA80" i="42"/>
  <c r="AR80" i="42"/>
  <c r="AZ80" i="42" s="1"/>
  <c r="BA87" i="42"/>
  <c r="AR87" i="42"/>
  <c r="AZ87" i="42" s="1"/>
  <c r="AZ89" i="42" s="1"/>
  <c r="AP89" i="42"/>
  <c r="AP18" i="42"/>
  <c r="BA26" i="42"/>
  <c r="AT36" i="42"/>
  <c r="BA60" i="42"/>
  <c r="BA205" i="42" s="1"/>
  <c r="AT30" i="47" s="1"/>
  <c r="AR60" i="42"/>
  <c r="AE61" i="42"/>
  <c r="AX61" i="42" s="1"/>
  <c r="AT61" i="42"/>
  <c r="AD61" i="42"/>
  <c r="AW61" i="42" s="1"/>
  <c r="BA74" i="42"/>
  <c r="AR74" i="42"/>
  <c r="AZ74" i="42" s="1"/>
  <c r="T210" i="42"/>
  <c r="T78" i="42"/>
  <c r="AV89" i="42"/>
  <c r="AC114" i="42"/>
  <c r="AJ114" i="42" s="1"/>
  <c r="AS114" i="42" s="1"/>
  <c r="AD114" i="42"/>
  <c r="AW114" i="42" s="1"/>
  <c r="X121" i="42"/>
  <c r="AT116" i="42"/>
  <c r="AC116" i="42"/>
  <c r="AE116" i="42"/>
  <c r="AD116" i="42"/>
  <c r="AE118" i="42"/>
  <c r="AX118" i="42" s="1"/>
  <c r="AD118" i="42"/>
  <c r="AW118" i="42" s="1"/>
  <c r="AC118" i="42"/>
  <c r="X134" i="42"/>
  <c r="AT132" i="42"/>
  <c r="AD132" i="42"/>
  <c r="AC132" i="42"/>
  <c r="AE132" i="42"/>
  <c r="AZ135" i="42"/>
  <c r="AZ137" i="42" s="1"/>
  <c r="AC139" i="42"/>
  <c r="AT139" i="42"/>
  <c r="AI155" i="42"/>
  <c r="AY153" i="42"/>
  <c r="AY155" i="42" s="1"/>
  <c r="AY13" i="42"/>
  <c r="T204" i="42"/>
  <c r="X14" i="42"/>
  <c r="AI204" i="42"/>
  <c r="AY14" i="42"/>
  <c r="AY204" i="42" s="1"/>
  <c r="AQ208" i="42"/>
  <c r="AV17" i="42"/>
  <c r="AV18" i="42" s="1"/>
  <c r="AR20" i="42"/>
  <c r="AZ20" i="42" s="1"/>
  <c r="AV23" i="42"/>
  <c r="AV26" i="42" s="1"/>
  <c r="AC24" i="42"/>
  <c r="AR31" i="42"/>
  <c r="AY33" i="42"/>
  <c r="AY34" i="42" s="1"/>
  <c r="X39" i="42"/>
  <c r="AY39" i="42"/>
  <c r="AY41" i="42" s="1"/>
  <c r="AR42" i="42"/>
  <c r="BC42" i="42"/>
  <c r="BC44" i="42" s="1"/>
  <c r="T211" i="42"/>
  <c r="T46" i="42"/>
  <c r="AB203" i="42"/>
  <c r="AU209" i="42"/>
  <c r="AE56" i="42"/>
  <c r="AX56" i="42" s="1"/>
  <c r="AT56" i="42"/>
  <c r="AT58" i="42" s="1"/>
  <c r="AD56" i="42"/>
  <c r="AW56" i="42" s="1"/>
  <c r="AV59" i="42"/>
  <c r="AE63" i="42"/>
  <c r="AX63" i="42" s="1"/>
  <c r="AT63" i="42"/>
  <c r="AD63" i="42"/>
  <c r="AW63" i="42" s="1"/>
  <c r="AC66" i="42"/>
  <c r="AV66" i="42"/>
  <c r="AV69" i="42" s="1"/>
  <c r="AC73" i="42"/>
  <c r="AJ73" i="42" s="1"/>
  <c r="AS73" i="42" s="1"/>
  <c r="BB85" i="42"/>
  <c r="AC82" i="42"/>
  <c r="AT82" i="42"/>
  <c r="T85" i="42"/>
  <c r="AB85" i="42"/>
  <c r="X90" i="42"/>
  <c r="AE93" i="42"/>
  <c r="AX93" i="42" s="1"/>
  <c r="AD93" i="42"/>
  <c r="AW93" i="42" s="1"/>
  <c r="AT93" i="42"/>
  <c r="AC93" i="42"/>
  <c r="BA96" i="42"/>
  <c r="AR96" i="42"/>
  <c r="AY112" i="42"/>
  <c r="AW113" i="42"/>
  <c r="AW115" i="42" s="1"/>
  <c r="AD115" i="42"/>
  <c r="AB121" i="42"/>
  <c r="BB121" i="42"/>
  <c r="AT122" i="42"/>
  <c r="AD122" i="42"/>
  <c r="AC122" i="42"/>
  <c r="X125" i="42"/>
  <c r="AE122" i="42"/>
  <c r="AE128" i="42"/>
  <c r="AX128" i="42" s="1"/>
  <c r="AC128" i="42"/>
  <c r="AJ128" i="42" s="1"/>
  <c r="AS128" i="42" s="1"/>
  <c r="AT128" i="42"/>
  <c r="AV142" i="42"/>
  <c r="X147" i="42"/>
  <c r="AT145" i="42"/>
  <c r="AD145" i="42"/>
  <c r="AC145" i="42"/>
  <c r="AV152" i="42"/>
  <c r="L146" i="41"/>
  <c r="P146" i="41"/>
  <c r="AN146" i="41"/>
  <c r="T202" i="42"/>
  <c r="X12" i="42"/>
  <c r="AI202" i="42"/>
  <c r="AY12" i="42"/>
  <c r="AR12" i="42"/>
  <c r="BA12" i="42"/>
  <c r="AB204" i="42"/>
  <c r="BB204" i="42"/>
  <c r="AD15" i="42"/>
  <c r="AW15" i="42" s="1"/>
  <c r="AC16" i="42"/>
  <c r="AT16" i="42"/>
  <c r="T208" i="42"/>
  <c r="AR17" i="42"/>
  <c r="BC17" i="42"/>
  <c r="AD19" i="42"/>
  <c r="AQ22" i="42"/>
  <c r="AU22" i="42"/>
  <c r="AR21" i="42"/>
  <c r="AZ21" i="42" s="1"/>
  <c r="AE23" i="42"/>
  <c r="AR23" i="42"/>
  <c r="AD24" i="42"/>
  <c r="AW24" i="42" s="1"/>
  <c r="AW26" i="42" s="1"/>
  <c r="AI30" i="42"/>
  <c r="AY27" i="42"/>
  <c r="AY30" i="42" s="1"/>
  <c r="AR27" i="42"/>
  <c r="AV27" i="42"/>
  <c r="AV30" i="42" s="1"/>
  <c r="BA27" i="42"/>
  <c r="BA30" i="42" s="1"/>
  <c r="X31" i="42"/>
  <c r="AR32" i="42"/>
  <c r="AZ32" i="42" s="1"/>
  <c r="AP34" i="42"/>
  <c r="AD36" i="42"/>
  <c r="AW36" i="42" s="1"/>
  <c r="AC37" i="42"/>
  <c r="AT37" i="42"/>
  <c r="T38" i="42"/>
  <c r="X38" i="42"/>
  <c r="AY42" i="42"/>
  <c r="AY44" i="42" s="1"/>
  <c r="AR43" i="42"/>
  <c r="AZ43" i="42" s="1"/>
  <c r="X45" i="42"/>
  <c r="BC45" i="42"/>
  <c r="BB46" i="42"/>
  <c r="AV47" i="42"/>
  <c r="AD48" i="42"/>
  <c r="AW48" i="42" s="1"/>
  <c r="AP209" i="42"/>
  <c r="AI34" i="47" s="1"/>
  <c r="BA50" i="42"/>
  <c r="AR50" i="42"/>
  <c r="AE51" i="42"/>
  <c r="AX51" i="42" s="1"/>
  <c r="AT51" i="42"/>
  <c r="AD51" i="42"/>
  <c r="AW51" i="42" s="1"/>
  <c r="T58" i="42"/>
  <c r="AE53" i="42"/>
  <c r="AC54" i="42"/>
  <c r="AJ54" i="42" s="1"/>
  <c r="AS54" i="42" s="1"/>
  <c r="AD55" i="42"/>
  <c r="AW55" i="42" s="1"/>
  <c r="BA57" i="42"/>
  <c r="AR57" i="42"/>
  <c r="AZ57" i="42" s="1"/>
  <c r="AI205" i="42"/>
  <c r="AI64" i="42"/>
  <c r="AY59" i="42"/>
  <c r="AE60" i="42"/>
  <c r="AX60" i="42" s="1"/>
  <c r="AT60" i="42"/>
  <c r="AC61" i="42"/>
  <c r="AJ61" i="42" s="1"/>
  <c r="AS61" i="42" s="1"/>
  <c r="AD62" i="42"/>
  <c r="AW62" i="42" s="1"/>
  <c r="X65" i="42"/>
  <c r="AI69" i="42"/>
  <c r="AU69" i="42"/>
  <c r="BC65" i="42"/>
  <c r="BC69" i="42" s="1"/>
  <c r="AE67" i="42"/>
  <c r="AX67" i="42" s="1"/>
  <c r="AT67" i="42"/>
  <c r="AC68" i="42"/>
  <c r="AJ68" i="42" s="1"/>
  <c r="AS68" i="42" s="1"/>
  <c r="BA70" i="42"/>
  <c r="AP76" i="42"/>
  <c r="AR70" i="42"/>
  <c r="AE71" i="42"/>
  <c r="AX71" i="42" s="1"/>
  <c r="AT71" i="42"/>
  <c r="AD71" i="42"/>
  <c r="AW71" i="42" s="1"/>
  <c r="AE74" i="42"/>
  <c r="AX74" i="42" s="1"/>
  <c r="AT74" i="42"/>
  <c r="AC75" i="42"/>
  <c r="AP210" i="42"/>
  <c r="AI35" i="47" s="1"/>
  <c r="BA77" i="42"/>
  <c r="AR77" i="42"/>
  <c r="AU78" i="42"/>
  <c r="BC78" i="42"/>
  <c r="AI85" i="42"/>
  <c r="AY79" i="42"/>
  <c r="AY85" i="42" s="1"/>
  <c r="BA89" i="42"/>
  <c r="AB95" i="42"/>
  <c r="AE91" i="42"/>
  <c r="AX91" i="42" s="1"/>
  <c r="AT91" i="42"/>
  <c r="AC91" i="42"/>
  <c r="BA92" i="42"/>
  <c r="AR92" i="42"/>
  <c r="AZ92" i="42" s="1"/>
  <c r="AC94" i="42"/>
  <c r="AJ94" i="42" s="1"/>
  <c r="AS94" i="42" s="1"/>
  <c r="AT94" i="42"/>
  <c r="AE94" i="42"/>
  <c r="AX94" i="42" s="1"/>
  <c r="BA94" i="42"/>
  <c r="AR94" i="42"/>
  <c r="AZ94" i="42" s="1"/>
  <c r="AI105" i="42"/>
  <c r="AV100" i="42"/>
  <c r="AV105" i="42" s="1"/>
  <c r="AR102" i="42"/>
  <c r="AZ102" i="42" s="1"/>
  <c r="X106" i="42"/>
  <c r="T112" i="42"/>
  <c r="BA107" i="42"/>
  <c r="AR107" i="42"/>
  <c r="AZ107" i="42" s="1"/>
  <c r="AZ112" i="42" s="1"/>
  <c r="AC109" i="42"/>
  <c r="AT109" i="42"/>
  <c r="AE109" i="42"/>
  <c r="AX109" i="42" s="1"/>
  <c r="BA109" i="42"/>
  <c r="AR109" i="42"/>
  <c r="AZ109" i="42" s="1"/>
  <c r="AC110" i="42"/>
  <c r="AJ110" i="42" s="1"/>
  <c r="AS110" i="42" s="1"/>
  <c r="BA110" i="42"/>
  <c r="AR110" i="42"/>
  <c r="AZ110" i="42" s="1"/>
  <c r="AC111" i="42"/>
  <c r="AJ111" i="42" s="1"/>
  <c r="AS111" i="42" s="1"/>
  <c r="AT111" i="42"/>
  <c r="BC111" i="42"/>
  <c r="BC112" i="42" s="1"/>
  <c r="AE114" i="42"/>
  <c r="AX114" i="42" s="1"/>
  <c r="AX115" i="42" s="1"/>
  <c r="AT119" i="42"/>
  <c r="AD119" i="42"/>
  <c r="AW119" i="42" s="1"/>
  <c r="AC119" i="42"/>
  <c r="AB125" i="42"/>
  <c r="AV122" i="42"/>
  <c r="AV125" i="42" s="1"/>
  <c r="T131" i="42"/>
  <c r="AU131" i="42"/>
  <c r="AR129" i="42"/>
  <c r="AZ129" i="42" s="1"/>
  <c r="AZ132" i="42"/>
  <c r="AY132" i="42"/>
  <c r="AY134" i="42" s="1"/>
  <c r="AI137" i="42"/>
  <c r="AU144" i="42"/>
  <c r="AD139" i="42"/>
  <c r="AW139" i="42" s="1"/>
  <c r="AY140" i="42"/>
  <c r="AY144" i="42" s="1"/>
  <c r="AD143" i="42"/>
  <c r="AW143" i="42" s="1"/>
  <c r="AC143" i="42"/>
  <c r="AZ147" i="42"/>
  <c r="X152" i="42"/>
  <c r="AT148" i="42"/>
  <c r="AT152" i="42" s="1"/>
  <c r="AD148" i="42"/>
  <c r="AC148" i="42"/>
  <c r="AE148" i="42"/>
  <c r="AZ152" i="42"/>
  <c r="AI161" i="42"/>
  <c r="AW157" i="42"/>
  <c r="AJ157" i="42"/>
  <c r="AS157" i="42" s="1"/>
  <c r="AV158" i="42"/>
  <c r="AV161" i="42" s="1"/>
  <c r="BC158" i="42"/>
  <c r="BC161" i="42" s="1"/>
  <c r="AQ161" i="42"/>
  <c r="AT169" i="42"/>
  <c r="AD169" i="42"/>
  <c r="AW169" i="42" s="1"/>
  <c r="AC169" i="42"/>
  <c r="AJ169" i="42" s="1"/>
  <c r="AS169" i="42" s="1"/>
  <c r="AE169" i="42"/>
  <c r="AX169" i="42" s="1"/>
  <c r="BC169" i="42"/>
  <c r="AR169" i="42"/>
  <c r="AZ169" i="42" s="1"/>
  <c r="AT175" i="42"/>
  <c r="AC175" i="42"/>
  <c r="AE175" i="42"/>
  <c r="AX175" i="42" s="1"/>
  <c r="AD175" i="42"/>
  <c r="AW175" i="42" s="1"/>
  <c r="BC175" i="42"/>
  <c r="BC178" i="42" s="1"/>
  <c r="AQ178" i="42"/>
  <c r="AY184" i="42"/>
  <c r="AD180" i="42"/>
  <c r="AW180" i="42" s="1"/>
  <c r="AC180" i="42"/>
  <c r="AJ180" i="42" s="1"/>
  <c r="AS180" i="42" s="1"/>
  <c r="AT180" i="42"/>
  <c r="AE180" i="42"/>
  <c r="AX180" i="42" s="1"/>
  <c r="AR181" i="42"/>
  <c r="AZ181" i="42" s="1"/>
  <c r="BC181" i="42"/>
  <c r="BC184" i="42" s="1"/>
  <c r="AU18" i="42"/>
  <c r="AQ26" i="42"/>
  <c r="AP85" i="42"/>
  <c r="AE81" i="42"/>
  <c r="AX81" i="42" s="1"/>
  <c r="AD81" i="42"/>
  <c r="AW81" i="42" s="1"/>
  <c r="AT81" i="42"/>
  <c r="AC84" i="42"/>
  <c r="AJ84" i="42" s="1"/>
  <c r="AS84" i="42" s="1"/>
  <c r="AD84" i="42"/>
  <c r="AW84" i="42" s="1"/>
  <c r="X86" i="42"/>
  <c r="T89" i="42"/>
  <c r="AQ105" i="42"/>
  <c r="BC100" i="42"/>
  <c r="BC105" i="42" s="1"/>
  <c r="BA112" i="42"/>
  <c r="AJ113" i="42"/>
  <c r="AC137" i="42"/>
  <c r="AR136" i="42"/>
  <c r="AZ136" i="42" s="1"/>
  <c r="AP137" i="42"/>
  <c r="BA136" i="42"/>
  <c r="BA137" i="42" s="1"/>
  <c r="AT140" i="42"/>
  <c r="AD140" i="42"/>
  <c r="AW140" i="42" s="1"/>
  <c r="AC140" i="42"/>
  <c r="AE140" i="42"/>
  <c r="AX140" i="42" s="1"/>
  <c r="AI147" i="42"/>
  <c r="AY145" i="42"/>
  <c r="AY147" i="42" s="1"/>
  <c r="AR146" i="42"/>
  <c r="AZ146" i="42" s="1"/>
  <c r="AP147" i="42"/>
  <c r="AR151" i="42"/>
  <c r="AZ151" i="42" s="1"/>
  <c r="BA151" i="42"/>
  <c r="BA152" i="42" s="1"/>
  <c r="AT158" i="42"/>
  <c r="AD158" i="42"/>
  <c r="AW158" i="42" s="1"/>
  <c r="AC158" i="42"/>
  <c r="AE158" i="42"/>
  <c r="AX158" i="42" s="1"/>
  <c r="AI165" i="42"/>
  <c r="AY162" i="42"/>
  <c r="AY165" i="42" s="1"/>
  <c r="AV167" i="42"/>
  <c r="AC167" i="42"/>
  <c r="AV191" i="42"/>
  <c r="AV197" i="42" s="1"/>
  <c r="AD208" i="42"/>
  <c r="AW17" i="42"/>
  <c r="BB208" i="42"/>
  <c r="AQ18" i="42"/>
  <c r="AC19" i="42"/>
  <c r="AR25" i="42"/>
  <c r="AZ25" i="42" s="1"/>
  <c r="X28" i="42"/>
  <c r="BC31" i="42"/>
  <c r="BC34" i="42" s="1"/>
  <c r="AI38" i="42"/>
  <c r="AY35" i="42"/>
  <c r="AY38" i="42" s="1"/>
  <c r="AQ46" i="42"/>
  <c r="AY46" i="42"/>
  <c r="BA48" i="42"/>
  <c r="AR48" i="42"/>
  <c r="AE49" i="42"/>
  <c r="AX49" i="42" s="1"/>
  <c r="AT49" i="42"/>
  <c r="AD49" i="42"/>
  <c r="AW49" i="42" s="1"/>
  <c r="X50" i="42"/>
  <c r="T52" i="42"/>
  <c r="AB52" i="42"/>
  <c r="BA52" i="42"/>
  <c r="BA55" i="42"/>
  <c r="AR55" i="42"/>
  <c r="AZ55" i="42" s="1"/>
  <c r="AI58" i="42"/>
  <c r="BA62" i="42"/>
  <c r="AR62" i="42"/>
  <c r="AZ62" i="42" s="1"/>
  <c r="X70" i="42"/>
  <c r="BC76" i="42"/>
  <c r="X77" i="42"/>
  <c r="BB78" i="42"/>
  <c r="AC79" i="42"/>
  <c r="BA81" i="42"/>
  <c r="BA85" i="42" s="1"/>
  <c r="AR81" i="42"/>
  <c r="AZ81" i="42" s="1"/>
  <c r="AB89" i="42"/>
  <c r="AC87" i="42"/>
  <c r="AJ87" i="42" s="1"/>
  <c r="AS87" i="42" s="1"/>
  <c r="AE87" i="42"/>
  <c r="AX87" i="42" s="1"/>
  <c r="AD87" i="42"/>
  <c r="AW87" i="42" s="1"/>
  <c r="AC96" i="42"/>
  <c r="AC97" i="42"/>
  <c r="AJ97" i="42" s="1"/>
  <c r="AS97" i="42" s="1"/>
  <c r="AT97" i="42"/>
  <c r="AT99" i="42" s="1"/>
  <c r="AP99" i="42"/>
  <c r="AW100" i="42"/>
  <c r="AW105" i="42" s="1"/>
  <c r="AD105" i="42"/>
  <c r="BA103" i="42"/>
  <c r="AR103" i="42"/>
  <c r="AZ103" i="42" s="1"/>
  <c r="AU112" i="42"/>
  <c r="AE108" i="42"/>
  <c r="AX108" i="42" s="1"/>
  <c r="AD108" i="42"/>
  <c r="AW108" i="42" s="1"/>
  <c r="AT108" i="42"/>
  <c r="AC108" i="42"/>
  <c r="AI112" i="42"/>
  <c r="AR112" i="42"/>
  <c r="X115" i="42"/>
  <c r="AU121" i="42"/>
  <c r="AD123" i="42"/>
  <c r="AW123" i="42" s="1"/>
  <c r="AC123" i="42"/>
  <c r="AT123" i="42"/>
  <c r="AJ129" i="42"/>
  <c r="AS129" i="42" s="1"/>
  <c r="AR139" i="42"/>
  <c r="AZ139" i="42" s="1"/>
  <c r="BA139" i="42"/>
  <c r="BA144" i="42" s="1"/>
  <c r="AE146" i="42"/>
  <c r="AX146" i="42" s="1"/>
  <c r="AT146" i="42"/>
  <c r="AD146" i="42"/>
  <c r="AW146" i="42" s="1"/>
  <c r="AC146" i="42"/>
  <c r="AJ146" i="42" s="1"/>
  <c r="AS146" i="42" s="1"/>
  <c r="AE149" i="42"/>
  <c r="AX149" i="42" s="1"/>
  <c r="AD149" i="42"/>
  <c r="AW149" i="42" s="1"/>
  <c r="AC149" i="42"/>
  <c r="AR149" i="42"/>
  <c r="AZ149" i="42" s="1"/>
  <c r="AP152" i="42"/>
  <c r="AJ159" i="42"/>
  <c r="AS159" i="42" s="1"/>
  <c r="X171" i="42"/>
  <c r="AD166" i="42"/>
  <c r="AT166" i="42"/>
  <c r="AC166" i="42"/>
  <c r="AE166" i="42"/>
  <c r="AD170" i="42"/>
  <c r="AW170" i="42" s="1"/>
  <c r="AT170" i="42"/>
  <c r="AC170" i="42"/>
  <c r="AJ170" i="42" s="1"/>
  <c r="AS170" i="42" s="1"/>
  <c r="AE170" i="42"/>
  <c r="AX170" i="42" s="1"/>
  <c r="BA175" i="42"/>
  <c r="AA198" i="42"/>
  <c r="AT187" i="42"/>
  <c r="AC187" i="42"/>
  <c r="AD187" i="42"/>
  <c r="AW187" i="42" s="1"/>
  <c r="AE187" i="42"/>
  <c r="AX187" i="42" s="1"/>
  <c r="AC191" i="42"/>
  <c r="AD192" i="42"/>
  <c r="AW192" i="42" s="1"/>
  <c r="AC192" i="42"/>
  <c r="AT192" i="42"/>
  <c r="AE192" i="42"/>
  <c r="AX192" i="42" s="1"/>
  <c r="AB202" i="42"/>
  <c r="BB202" i="42"/>
  <c r="AE15" i="42"/>
  <c r="AX15" i="42" s="1"/>
  <c r="AR15" i="42"/>
  <c r="AZ15" i="42" s="1"/>
  <c r="AD16" i="42"/>
  <c r="AW16" i="42" s="1"/>
  <c r="X208" i="42"/>
  <c r="AC17" i="42"/>
  <c r="AI208" i="42"/>
  <c r="AT17" i="42"/>
  <c r="AY17" i="42"/>
  <c r="T18" i="42"/>
  <c r="AB18" i="42"/>
  <c r="AE22" i="42"/>
  <c r="AI22" i="42"/>
  <c r="AY19" i="42"/>
  <c r="AY22" i="42" s="1"/>
  <c r="AR19" i="42"/>
  <c r="AC23" i="42"/>
  <c r="AT23" i="42"/>
  <c r="AT26" i="42" s="1"/>
  <c r="AR24" i="42"/>
  <c r="AZ24" i="42" s="1"/>
  <c r="AP26" i="42"/>
  <c r="AC29" i="42"/>
  <c r="AJ29" i="42" s="1"/>
  <c r="AS29" i="42" s="1"/>
  <c r="AT29" i="42"/>
  <c r="BA34" i="42"/>
  <c r="AC35" i="42"/>
  <c r="AT35" i="42"/>
  <c r="AX35" i="42"/>
  <c r="AX38" i="42" s="1"/>
  <c r="AE36" i="42"/>
  <c r="AX36" i="42" s="1"/>
  <c r="AR36" i="42"/>
  <c r="AZ36" i="42" s="1"/>
  <c r="AZ38" i="42" s="1"/>
  <c r="AD37" i="42"/>
  <c r="AW37" i="42" s="1"/>
  <c r="AC40" i="42"/>
  <c r="AJ40" i="42" s="1"/>
  <c r="AS40" i="42" s="1"/>
  <c r="AT40" i="42"/>
  <c r="AP211" i="42"/>
  <c r="AI36" i="47" s="1"/>
  <c r="BA45" i="42"/>
  <c r="AR45" i="42"/>
  <c r="AI203" i="42"/>
  <c r="AI52" i="42"/>
  <c r="AY47" i="42"/>
  <c r="AE48" i="42"/>
  <c r="AX48" i="42" s="1"/>
  <c r="AT48" i="42"/>
  <c r="AC49" i="42"/>
  <c r="AJ49" i="42" s="1"/>
  <c r="AS49" i="42" s="1"/>
  <c r="AQ209" i="42"/>
  <c r="AC53" i="42"/>
  <c r="X58" i="42"/>
  <c r="AE55" i="42"/>
  <c r="AX55" i="42" s="1"/>
  <c r="AT55" i="42"/>
  <c r="AC56" i="42"/>
  <c r="AJ56" i="42" s="1"/>
  <c r="AS56" i="42" s="1"/>
  <c r="AP58" i="42"/>
  <c r="AJ60" i="42"/>
  <c r="AS60" i="42" s="1"/>
  <c r="AE62" i="42"/>
  <c r="AX62" i="42" s="1"/>
  <c r="AT62" i="42"/>
  <c r="AC63" i="42"/>
  <c r="AJ63" i="42" s="1"/>
  <c r="AS63" i="42" s="1"/>
  <c r="BA65" i="42"/>
  <c r="BA69" i="42" s="1"/>
  <c r="AP69" i="42"/>
  <c r="AR65" i="42"/>
  <c r="AE66" i="42"/>
  <c r="AX66" i="42" s="1"/>
  <c r="AT66" i="42"/>
  <c r="AD66" i="42"/>
  <c r="AW66" i="42" s="1"/>
  <c r="AJ67" i="42"/>
  <c r="AS67" i="42" s="1"/>
  <c r="AQ76" i="42"/>
  <c r="AY76" i="42"/>
  <c r="BA72" i="42"/>
  <c r="AR72" i="42"/>
  <c r="AZ72" i="42" s="1"/>
  <c r="AE73" i="42"/>
  <c r="AX73" i="42" s="1"/>
  <c r="AT73" i="42"/>
  <c r="AD73" i="42"/>
  <c r="AW73" i="42" s="1"/>
  <c r="AJ74" i="42"/>
  <c r="AS74" i="42" s="1"/>
  <c r="AP78" i="42"/>
  <c r="AE79" i="42"/>
  <c r="AT79" i="42"/>
  <c r="AD79" i="42"/>
  <c r="AZ79" i="42"/>
  <c r="AD82" i="42"/>
  <c r="AW82" i="42" s="1"/>
  <c r="BA83" i="42"/>
  <c r="AR83" i="42"/>
  <c r="AZ83" i="42" s="1"/>
  <c r="AT84" i="42"/>
  <c r="AI89" i="42"/>
  <c r="AY86" i="42"/>
  <c r="AY89" i="42" s="1"/>
  <c r="AE88" i="42"/>
  <c r="AX88" i="42" s="1"/>
  <c r="AD88" i="42"/>
  <c r="AW88" i="42" s="1"/>
  <c r="AT88" i="42"/>
  <c r="AC88" i="42"/>
  <c r="AR95" i="42"/>
  <c r="AZ90" i="42"/>
  <c r="AY90" i="42"/>
  <c r="AY95" i="42" s="1"/>
  <c r="AC92" i="42"/>
  <c r="AE92" i="42"/>
  <c r="AX92" i="42" s="1"/>
  <c r="AD92" i="42"/>
  <c r="AW92" i="42" s="1"/>
  <c r="AX99" i="42"/>
  <c r="AD97" i="42"/>
  <c r="AW97" i="42" s="1"/>
  <c r="AW99" i="42" s="1"/>
  <c r="BA98" i="42"/>
  <c r="AR98" i="42"/>
  <c r="AZ98" i="42" s="1"/>
  <c r="T99" i="42"/>
  <c r="X99" i="42"/>
  <c r="AB99" i="42"/>
  <c r="AC100" i="42"/>
  <c r="AT100" i="42"/>
  <c r="AT105" i="42" s="1"/>
  <c r="AE100" i="42"/>
  <c r="BA100" i="42"/>
  <c r="AP105" i="42"/>
  <c r="AR100" i="42"/>
  <c r="AC101" i="42"/>
  <c r="AJ101" i="42" s="1"/>
  <c r="AS101" i="42" s="1"/>
  <c r="BA101" i="42"/>
  <c r="AR101" i="42"/>
  <c r="AZ101" i="42" s="1"/>
  <c r="AC102" i="42"/>
  <c r="AJ102" i="42" s="1"/>
  <c r="AS102" i="42" s="1"/>
  <c r="AT102" i="42"/>
  <c r="T105" i="42"/>
  <c r="X105" i="42"/>
  <c r="AB112" i="42"/>
  <c r="AC107" i="42"/>
  <c r="AE107" i="42"/>
  <c r="AX107" i="42" s="1"/>
  <c r="AD107" i="42"/>
  <c r="AW107" i="42" s="1"/>
  <c r="AP115" i="42"/>
  <c r="BA113" i="42"/>
  <c r="BA115" i="42" s="1"/>
  <c r="AR113" i="42"/>
  <c r="AV115" i="42"/>
  <c r="AT114" i="42"/>
  <c r="AT115" i="42" s="1"/>
  <c r="AR116" i="42"/>
  <c r="AP121" i="42"/>
  <c r="AT117" i="42"/>
  <c r="AD117" i="42"/>
  <c r="AW117" i="42" s="1"/>
  <c r="AE117" i="42"/>
  <c r="AX117" i="42" s="1"/>
  <c r="AC117" i="42"/>
  <c r="AJ117" i="42" s="1"/>
  <c r="AS117" i="42" s="1"/>
  <c r="AT118" i="42"/>
  <c r="AT120" i="42"/>
  <c r="AC120" i="42"/>
  <c r="AE120" i="42"/>
  <c r="AX120" i="42" s="1"/>
  <c r="AD120" i="42"/>
  <c r="AW120" i="42" s="1"/>
  <c r="BA120" i="42"/>
  <c r="AE123" i="42"/>
  <c r="AX123" i="42" s="1"/>
  <c r="BC124" i="42"/>
  <c r="BC125" i="42" s="1"/>
  <c r="X126" i="42"/>
  <c r="AT127" i="42"/>
  <c r="AD127" i="42"/>
  <c r="AW127" i="42" s="1"/>
  <c r="AE127" i="42"/>
  <c r="AX127" i="42" s="1"/>
  <c r="AC127" i="42"/>
  <c r="AD128" i="42"/>
  <c r="AW128" i="42" s="1"/>
  <c r="AB144" i="42"/>
  <c r="AV138" i="42"/>
  <c r="AV144" i="42" s="1"/>
  <c r="AC138" i="42"/>
  <c r="AE139" i="42"/>
  <c r="AE145" i="42"/>
  <c r="AR147" i="42"/>
  <c r="AT149" i="42"/>
  <c r="AX153" i="42"/>
  <c r="AE155" i="42"/>
  <c r="AR155" i="42"/>
  <c r="AZ153" i="42"/>
  <c r="AZ155" i="42" s="1"/>
  <c r="AY156" i="42"/>
  <c r="AY161" i="42" s="1"/>
  <c r="AR165" i="42"/>
  <c r="AZ162" i="42"/>
  <c r="AB165" i="42"/>
  <c r="X178" i="42"/>
  <c r="AT172" i="42"/>
  <c r="AT178" i="42" s="1"/>
  <c r="AD172" i="42"/>
  <c r="AE172" i="42"/>
  <c r="AC172" i="42"/>
  <c r="AU178" i="42"/>
  <c r="AT179" i="42"/>
  <c r="AD179" i="42"/>
  <c r="X184" i="42"/>
  <c r="AC179" i="42"/>
  <c r="AE179" i="42"/>
  <c r="AE189" i="42"/>
  <c r="AX189" i="42" s="1"/>
  <c r="AC189" i="42"/>
  <c r="AT189" i="42"/>
  <c r="AD189" i="42"/>
  <c r="AW189" i="42" s="1"/>
  <c r="AV45" i="42"/>
  <c r="AB46" i="42"/>
  <c r="T203" i="42"/>
  <c r="AP203" i="42"/>
  <c r="BB203" i="42"/>
  <c r="AB209" i="42"/>
  <c r="AI209" i="42"/>
  <c r="AV50" i="42"/>
  <c r="AV209" i="42" s="1"/>
  <c r="AP52" i="42"/>
  <c r="BB52" i="42"/>
  <c r="AV53" i="42"/>
  <c r="AV58" i="42" s="1"/>
  <c r="T205" i="42"/>
  <c r="AP205" i="42"/>
  <c r="AI30" i="47" s="1"/>
  <c r="BB205" i="42"/>
  <c r="AP64" i="42"/>
  <c r="BB64" i="42"/>
  <c r="AV77" i="42"/>
  <c r="AB78" i="42"/>
  <c r="BA95" i="42"/>
  <c r="AQ99" i="42"/>
  <c r="AZ126" i="42"/>
  <c r="AT129" i="42"/>
  <c r="AD129" i="42"/>
  <c r="AW129" i="42" s="1"/>
  <c r="X137" i="42"/>
  <c r="AT135" i="42"/>
  <c r="AD135" i="42"/>
  <c r="AE135" i="42"/>
  <c r="BC142" i="42"/>
  <c r="AR152" i="42"/>
  <c r="BC155" i="42"/>
  <c r="AT156" i="42"/>
  <c r="AD156" i="42"/>
  <c r="AC156" i="42"/>
  <c r="AE156" i="42"/>
  <c r="AZ161" i="42"/>
  <c r="AE159" i="42"/>
  <c r="AX159" i="42" s="1"/>
  <c r="AT159" i="42"/>
  <c r="T161" i="42"/>
  <c r="X161" i="42"/>
  <c r="AR161" i="42"/>
  <c r="BC171" i="42"/>
  <c r="AR168" i="42"/>
  <c r="AZ168" i="42" s="1"/>
  <c r="AP171" i="42"/>
  <c r="BA168" i="42"/>
  <c r="W198" i="42"/>
  <c r="AD194" i="42"/>
  <c r="AW194" i="42" s="1"/>
  <c r="AC194" i="42"/>
  <c r="AT194" i="42"/>
  <c r="AE194" i="42"/>
  <c r="AX194" i="42" s="1"/>
  <c r="AN198" i="42"/>
  <c r="AQ202" i="42"/>
  <c r="AU202" i="42"/>
  <c r="BC12" i="42"/>
  <c r="AQ204" i="42"/>
  <c r="AU204" i="42"/>
  <c r="BC14" i="42"/>
  <c r="BC204" i="42" s="1"/>
  <c r="BC19" i="42"/>
  <c r="BC22" i="42" s="1"/>
  <c r="BC27" i="42"/>
  <c r="BC30" i="42" s="1"/>
  <c r="BC35" i="42"/>
  <c r="BC38" i="42" s="1"/>
  <c r="X47" i="42"/>
  <c r="AQ203" i="42"/>
  <c r="AU203" i="42"/>
  <c r="BC47" i="42"/>
  <c r="AQ52" i="42"/>
  <c r="AU52" i="42"/>
  <c r="X59" i="42"/>
  <c r="AQ205" i="42"/>
  <c r="AU205" i="42"/>
  <c r="BC59" i="42"/>
  <c r="AQ64" i="42"/>
  <c r="AU64" i="42"/>
  <c r="BC79" i="42"/>
  <c r="BC85" i="42" s="1"/>
  <c r="AV90" i="42"/>
  <c r="AV95" i="42" s="1"/>
  <c r="AE99" i="42"/>
  <c r="AI99" i="42"/>
  <c r="AY96" i="42"/>
  <c r="AY99" i="42" s="1"/>
  <c r="AY100" i="42"/>
  <c r="AY105" i="42" s="1"/>
  <c r="AI115" i="42"/>
  <c r="T121" i="42"/>
  <c r="AI121" i="42"/>
  <c r="AY117" i="42"/>
  <c r="AY121" i="42" s="1"/>
  <c r="AR122" i="42"/>
  <c r="AV132" i="42"/>
  <c r="AV134" i="42" s="1"/>
  <c r="AT133" i="42"/>
  <c r="AB137" i="42"/>
  <c r="AV135" i="42"/>
  <c r="AV137" i="42" s="1"/>
  <c r="AU137" i="42"/>
  <c r="AT136" i="42"/>
  <c r="T144" i="42"/>
  <c r="AQ144" i="42"/>
  <c r="AR138" i="42"/>
  <c r="BC138" i="42"/>
  <c r="BC144" i="42" s="1"/>
  <c r="BB144" i="42"/>
  <c r="AT141" i="42"/>
  <c r="AR143" i="42"/>
  <c r="AZ143" i="42" s="1"/>
  <c r="BC145" i="42"/>
  <c r="BC147" i="42" s="1"/>
  <c r="T152" i="42"/>
  <c r="AI152" i="42"/>
  <c r="AY148" i="42"/>
  <c r="AY152" i="42" s="1"/>
  <c r="AU152" i="42"/>
  <c r="AT150" i="42"/>
  <c r="AD150" i="42"/>
  <c r="AW150" i="42" s="1"/>
  <c r="AC150" i="42"/>
  <c r="AE150" i="42"/>
  <c r="AX150" i="42" s="1"/>
  <c r="AB155" i="42"/>
  <c r="AV153" i="42"/>
  <c r="AV155" i="42" s="1"/>
  <c r="AE154" i="42"/>
  <c r="AX154" i="42" s="1"/>
  <c r="AC154" i="42"/>
  <c r="AJ154" i="42" s="1"/>
  <c r="AS154" i="42" s="1"/>
  <c r="AT154" i="42"/>
  <c r="AU161" i="42"/>
  <c r="AT162" i="42"/>
  <c r="AD162" i="42"/>
  <c r="AE162" i="42"/>
  <c r="AC162" i="42"/>
  <c r="AE163" i="42"/>
  <c r="AX163" i="42" s="1"/>
  <c r="AD163" i="42"/>
  <c r="AW163" i="42" s="1"/>
  <c r="AT163" i="42"/>
  <c r="AJ168" i="42"/>
  <c r="AS168" i="42" s="1"/>
  <c r="AJ174" i="42"/>
  <c r="AS174" i="42" s="1"/>
  <c r="BC174" i="42"/>
  <c r="AR174" i="42"/>
  <c r="AZ174" i="42" s="1"/>
  <c r="AT176" i="42"/>
  <c r="AD176" i="42"/>
  <c r="AW176" i="42" s="1"/>
  <c r="AE176" i="42"/>
  <c r="AX176" i="42" s="1"/>
  <c r="AC176" i="42"/>
  <c r="AU184" i="42"/>
  <c r="AE182" i="42"/>
  <c r="AX182" i="42" s="1"/>
  <c r="AD182" i="42"/>
  <c r="AW182" i="42" s="1"/>
  <c r="AT182" i="42"/>
  <c r="AC182" i="42"/>
  <c r="AT193" i="42"/>
  <c r="AD193" i="42"/>
  <c r="AW193" i="42" s="1"/>
  <c r="AC193" i="42"/>
  <c r="AJ193" i="42" s="1"/>
  <c r="AS193" i="42" s="1"/>
  <c r="AE193" i="42"/>
  <c r="AX193" i="42" s="1"/>
  <c r="Y198" i="42"/>
  <c r="AF198" i="42"/>
  <c r="AK198" i="42"/>
  <c r="AO198" i="42"/>
  <c r="AB171" i="42"/>
  <c r="AB198" i="42" s="1"/>
  <c r="AT168" i="42"/>
  <c r="AL198" i="42"/>
  <c r="AQ199" i="42" s="1"/>
  <c r="AB178" i="42"/>
  <c r="AV172" i="42"/>
  <c r="AV178" i="42" s="1"/>
  <c r="BB178" i="42"/>
  <c r="AT177" i="42"/>
  <c r="AE177" i="42"/>
  <c r="AX177" i="42" s="1"/>
  <c r="AD177" i="42"/>
  <c r="AW177" i="42" s="1"/>
  <c r="AB184" i="42"/>
  <c r="AV179" i="42"/>
  <c r="AV184" i="42" s="1"/>
  <c r="BC183" i="42"/>
  <c r="AR183" i="42"/>
  <c r="AZ183" i="42" s="1"/>
  <c r="T190" i="42"/>
  <c r="X185" i="42"/>
  <c r="AJ186" i="42"/>
  <c r="AS186" i="42" s="1"/>
  <c r="BC186" i="42"/>
  <c r="BC190" i="42" s="1"/>
  <c r="AQ190" i="42"/>
  <c r="U198" i="42"/>
  <c r="N22" i="47" s="1"/>
  <c r="I201" i="42"/>
  <c r="M201" i="42"/>
  <c r="Q201" i="42"/>
  <c r="P200" i="42" s="1"/>
  <c r="BC86" i="42"/>
  <c r="BC89" i="42" s="1"/>
  <c r="BC96" i="42"/>
  <c r="BC99" i="42" s="1"/>
  <c r="AR123" i="42"/>
  <c r="AZ123" i="42" s="1"/>
  <c r="BA123" i="42"/>
  <c r="BA125" i="42" s="1"/>
  <c r="AT124" i="42"/>
  <c r="AD124" i="42"/>
  <c r="AW124" i="42" s="1"/>
  <c r="AR133" i="42"/>
  <c r="AZ133" i="42" s="1"/>
  <c r="BA133" i="42"/>
  <c r="BA134" i="42" s="1"/>
  <c r="T137" i="42"/>
  <c r="X144" i="42"/>
  <c r="AT138" i="42"/>
  <c r="AD138" i="42"/>
  <c r="AR141" i="42"/>
  <c r="AZ141" i="42" s="1"/>
  <c r="BA141" i="42"/>
  <c r="AT142" i="42"/>
  <c r="AD142" i="42"/>
  <c r="AW142" i="42" s="1"/>
  <c r="AB152" i="42"/>
  <c r="AQ152" i="42"/>
  <c r="BC148" i="42"/>
  <c r="BC152" i="42" s="1"/>
  <c r="X155" i="42"/>
  <c r="AT153" i="42"/>
  <c r="AT155" i="42" s="1"/>
  <c r="AD153" i="42"/>
  <c r="AC153" i="42"/>
  <c r="BA154" i="42"/>
  <c r="BA155" i="42" s="1"/>
  <c r="AT160" i="42"/>
  <c r="AD160" i="42"/>
  <c r="AW160" i="42" s="1"/>
  <c r="AC160" i="42"/>
  <c r="AJ164" i="42"/>
  <c r="AS164" i="42" s="1"/>
  <c r="BC164" i="42"/>
  <c r="BC165" i="42" s="1"/>
  <c r="AR164" i="42"/>
  <c r="AZ164" i="42" s="1"/>
  <c r="AQ165" i="42"/>
  <c r="AY171" i="42"/>
  <c r="AI171" i="42"/>
  <c r="AY169" i="42"/>
  <c r="AY209" i="42" s="1"/>
  <c r="AI178" i="42"/>
  <c r="AR178" i="42"/>
  <c r="AZ172" i="42"/>
  <c r="AZ178" i="42" s="1"/>
  <c r="AY172" i="42"/>
  <c r="AY178" i="42" s="1"/>
  <c r="AE173" i="42"/>
  <c r="AX173" i="42" s="1"/>
  <c r="AD173" i="42"/>
  <c r="AW173" i="42" s="1"/>
  <c r="AT173" i="42"/>
  <c r="BA177" i="42"/>
  <c r="AY190" i="42"/>
  <c r="AR186" i="42"/>
  <c r="AZ186" i="42" s="1"/>
  <c r="AT188" i="42"/>
  <c r="AD188" i="42"/>
  <c r="AW188" i="42" s="1"/>
  <c r="AE188" i="42"/>
  <c r="AX188" i="42" s="1"/>
  <c r="AC188" i="42"/>
  <c r="AJ188" i="42" s="1"/>
  <c r="AS188" i="42" s="1"/>
  <c r="BB197" i="42"/>
  <c r="BB198" i="42" s="1"/>
  <c r="V198" i="42"/>
  <c r="BA163" i="42"/>
  <c r="BA165" i="42" s="1"/>
  <c r="AT164" i="42"/>
  <c r="AD164" i="42"/>
  <c r="AW164" i="42" s="1"/>
  <c r="BA173" i="42"/>
  <c r="BA178" i="42" s="1"/>
  <c r="AT174" i="42"/>
  <c r="AD174" i="42"/>
  <c r="AW174" i="42" s="1"/>
  <c r="BB184" i="42"/>
  <c r="AI184" i="42"/>
  <c r="BA190" i="42"/>
  <c r="AT186" i="42"/>
  <c r="AD186" i="42"/>
  <c r="AW186" i="42" s="1"/>
  <c r="AG198" i="42"/>
  <c r="Z22" i="47" s="1"/>
  <c r="AX191" i="42"/>
  <c r="AQ197" i="42"/>
  <c r="AQ198" i="42" s="1"/>
  <c r="AR191" i="42"/>
  <c r="AY197" i="42"/>
  <c r="BC191" i="42"/>
  <c r="BC197" i="42" s="1"/>
  <c r="Z198" i="42"/>
  <c r="AV116" i="42"/>
  <c r="AV121" i="42" s="1"/>
  <c r="AV126" i="42"/>
  <c r="AV131" i="42" s="1"/>
  <c r="T171" i="42"/>
  <c r="AR166" i="42"/>
  <c r="BA166" i="42"/>
  <c r="AT167" i="42"/>
  <c r="AD167" i="42"/>
  <c r="AW167" i="42" s="1"/>
  <c r="AR170" i="42"/>
  <c r="AZ170" i="42" s="1"/>
  <c r="BA170" i="42"/>
  <c r="T178" i="42"/>
  <c r="T198" i="42" s="1"/>
  <c r="AP178" i="42"/>
  <c r="AR179" i="42"/>
  <c r="AT183" i="42"/>
  <c r="AD183" i="42"/>
  <c r="AW183" i="42" s="1"/>
  <c r="AC183" i="42"/>
  <c r="AR185" i="42"/>
  <c r="AP190" i="42"/>
  <c r="AP198" i="42" s="1"/>
  <c r="AU190" i="42"/>
  <c r="AU198" i="42" s="1"/>
  <c r="AM198" i="42"/>
  <c r="AF22" i="47" s="1"/>
  <c r="AR192" i="42"/>
  <c r="AZ192" i="42" s="1"/>
  <c r="AR193" i="42"/>
  <c r="AZ193" i="42" s="1"/>
  <c r="AE196" i="42"/>
  <c r="AX196" i="42" s="1"/>
  <c r="AT196" i="42"/>
  <c r="AC196" i="42"/>
  <c r="AJ196" i="42" s="1"/>
  <c r="AS196" i="42" s="1"/>
  <c r="Y201" i="42"/>
  <c r="AB200" i="42" s="1"/>
  <c r="AP184" i="42"/>
  <c r="AR180" i="42"/>
  <c r="AZ180" i="42" s="1"/>
  <c r="BA180" i="42"/>
  <c r="BA184" i="42" s="1"/>
  <c r="AT181" i="42"/>
  <c r="AD181" i="42"/>
  <c r="AW181" i="42" s="1"/>
  <c r="X197" i="42"/>
  <c r="AT191" i="42"/>
  <c r="AT197" i="42" s="1"/>
  <c r="AD191" i="42"/>
  <c r="AI197" i="42"/>
  <c r="AR194" i="42"/>
  <c r="AZ194" i="42" s="1"/>
  <c r="BA194" i="42"/>
  <c r="BA197" i="42" s="1"/>
  <c r="AT195" i="42"/>
  <c r="U201" i="42"/>
  <c r="AV166" i="42"/>
  <c r="AV171" i="42" s="1"/>
  <c r="AV185" i="42"/>
  <c r="AV190" i="42" s="1"/>
  <c r="AG201" i="42"/>
  <c r="AK201" i="42"/>
  <c r="AO201" i="42"/>
  <c r="P169" i="40"/>
  <c r="AN169" i="40"/>
  <c r="AL169" i="40"/>
  <c r="V146" i="41"/>
  <c r="I146" i="41"/>
  <c r="M146" i="41"/>
  <c r="Q146" i="41"/>
  <c r="U146" i="41"/>
  <c r="Y146" i="41"/>
  <c r="AG146" i="41"/>
  <c r="AI145" i="41" s="1"/>
  <c r="AK146" i="41"/>
  <c r="AO146" i="41"/>
  <c r="J146" i="41"/>
  <c r="N146" i="41"/>
  <c r="R146" i="41"/>
  <c r="AL146" i="41"/>
  <c r="AE14" i="41"/>
  <c r="AX14" i="41" s="1"/>
  <c r="AT14" i="41"/>
  <c r="AD14" i="41"/>
  <c r="AW14" i="41" s="1"/>
  <c r="AC14" i="41"/>
  <c r="X153" i="41"/>
  <c r="AC15" i="41"/>
  <c r="AT15" i="41"/>
  <c r="AD15" i="41"/>
  <c r="AE15" i="41"/>
  <c r="AX75" i="41"/>
  <c r="AE81" i="41"/>
  <c r="AC13" i="41"/>
  <c r="AJ13" i="41" s="1"/>
  <c r="AS13" i="41" s="1"/>
  <c r="AD13" i="41"/>
  <c r="AW13" i="41" s="1"/>
  <c r="AE13" i="41"/>
  <c r="AX13" i="41" s="1"/>
  <c r="AT13" i="41"/>
  <c r="AC18" i="41"/>
  <c r="AJ18" i="41" s="1"/>
  <c r="AS18" i="41" s="1"/>
  <c r="AT18" i="41"/>
  <c r="AD18" i="41"/>
  <c r="AW18" i="41" s="1"/>
  <c r="AE18" i="41"/>
  <c r="AX18" i="41" s="1"/>
  <c r="AE22" i="41"/>
  <c r="AT22" i="41"/>
  <c r="AD22" i="41"/>
  <c r="X27" i="41"/>
  <c r="AC22" i="41"/>
  <c r="AE37" i="41"/>
  <c r="AX37" i="41" s="1"/>
  <c r="AT37" i="41"/>
  <c r="AD37" i="41"/>
  <c r="AW37" i="41" s="1"/>
  <c r="AC37" i="41"/>
  <c r="AE47" i="41"/>
  <c r="AX47" i="41" s="1"/>
  <c r="AD47" i="41"/>
  <c r="AW47" i="41" s="1"/>
  <c r="AT47" i="41"/>
  <c r="AC47" i="41"/>
  <c r="AV60" i="41"/>
  <c r="AC54" i="41"/>
  <c r="AT54" i="41"/>
  <c r="AE54" i="41"/>
  <c r="AX54" i="41" s="1"/>
  <c r="X60" i="41"/>
  <c r="AD54" i="41"/>
  <c r="AW54" i="41" s="1"/>
  <c r="AX82" i="41"/>
  <c r="AX85" i="41" s="1"/>
  <c r="AE85" i="41"/>
  <c r="BA21" i="41"/>
  <c r="AC20" i="41"/>
  <c r="AD20" i="41"/>
  <c r="AW20" i="41" s="1"/>
  <c r="AE20" i="41"/>
  <c r="AX20" i="41" s="1"/>
  <c r="AT20" i="41"/>
  <c r="AE24" i="41"/>
  <c r="AX24" i="41" s="1"/>
  <c r="AT24" i="41"/>
  <c r="AD24" i="41"/>
  <c r="AW24" i="41" s="1"/>
  <c r="AC24" i="41"/>
  <c r="AC25" i="41"/>
  <c r="AD25" i="41"/>
  <c r="AW25" i="41" s="1"/>
  <c r="AT25" i="41"/>
  <c r="AE25" i="41"/>
  <c r="AX25" i="41" s="1"/>
  <c r="AZ38" i="41"/>
  <c r="AC56" i="41"/>
  <c r="AD56" i="41"/>
  <c r="AW56" i="41" s="1"/>
  <c r="AT56" i="41"/>
  <c r="AE56" i="41"/>
  <c r="AX56" i="41" s="1"/>
  <c r="AR21" i="41"/>
  <c r="AZ27" i="41"/>
  <c r="AE30" i="41"/>
  <c r="X32" i="41"/>
  <c r="AT30" i="41"/>
  <c r="AD30" i="41"/>
  <c r="AC30" i="41"/>
  <c r="AC31" i="41"/>
  <c r="AT31" i="41"/>
  <c r="AD31" i="41"/>
  <c r="AW31" i="41" s="1"/>
  <c r="AE31" i="41"/>
  <c r="AX31" i="41" s="1"/>
  <c r="AE35" i="41"/>
  <c r="AX35" i="41" s="1"/>
  <c r="AT35" i="41"/>
  <c r="AD35" i="41"/>
  <c r="AW35" i="41" s="1"/>
  <c r="AC35" i="41"/>
  <c r="AC36" i="41"/>
  <c r="AT36" i="41"/>
  <c r="AD36" i="41"/>
  <c r="AW36" i="41" s="1"/>
  <c r="AE36" i="41"/>
  <c r="AX36" i="41" s="1"/>
  <c r="AC58" i="41"/>
  <c r="AT58" i="41"/>
  <c r="AE58" i="41"/>
  <c r="AX58" i="41" s="1"/>
  <c r="AD58" i="41"/>
  <c r="AW58" i="41" s="1"/>
  <c r="AC66" i="41"/>
  <c r="AT66" i="41"/>
  <c r="AE66" i="41"/>
  <c r="AX66" i="41" s="1"/>
  <c r="AD66" i="41"/>
  <c r="AW66" i="41" s="1"/>
  <c r="AE26" i="41"/>
  <c r="AX26" i="41" s="1"/>
  <c r="AT26" i="41"/>
  <c r="AD26" i="41"/>
  <c r="AW26" i="41" s="1"/>
  <c r="AC26" i="41"/>
  <c r="AT49" i="41"/>
  <c r="AC49" i="41"/>
  <c r="AD49" i="41"/>
  <c r="AW49" i="41" s="1"/>
  <c r="AE49" i="41"/>
  <c r="AX49" i="41" s="1"/>
  <c r="AE51" i="41"/>
  <c r="AX51" i="41" s="1"/>
  <c r="AD51" i="41"/>
  <c r="AW51" i="41" s="1"/>
  <c r="AT51" i="41"/>
  <c r="AC51" i="41"/>
  <c r="AV12" i="41"/>
  <c r="AV19" i="41"/>
  <c r="AE40" i="41"/>
  <c r="AX40" i="41" s="1"/>
  <c r="AX45" i="41" s="1"/>
  <c r="AE44" i="41"/>
  <c r="AX44" i="41" s="1"/>
  <c r="X52" i="41"/>
  <c r="AT46" i="41"/>
  <c r="AD46" i="41"/>
  <c r="T60" i="41"/>
  <c r="AB60" i="41"/>
  <c r="AY63" i="41"/>
  <c r="BA66" i="41"/>
  <c r="AR66" i="41"/>
  <c r="AZ66" i="41" s="1"/>
  <c r="AQ74" i="41"/>
  <c r="AQ153" i="41"/>
  <c r="AU153" i="41"/>
  <c r="BC15" i="41"/>
  <c r="W248" i="41"/>
  <c r="AA248" i="41"/>
  <c r="AI16" i="41"/>
  <c r="AM248" i="41"/>
  <c r="AI21" i="41"/>
  <c r="AI248" i="41" s="1"/>
  <c r="BA22" i="41"/>
  <c r="BA27" i="41" s="1"/>
  <c r="X23" i="41"/>
  <c r="X28" i="41"/>
  <c r="AY28" i="41"/>
  <c r="BC28" i="41"/>
  <c r="AQ29" i="41"/>
  <c r="AQ248" i="41" s="1"/>
  <c r="AU29" i="41"/>
  <c r="AI32" i="41"/>
  <c r="AQ32" i="41"/>
  <c r="BA33" i="41"/>
  <c r="X34" i="41"/>
  <c r="X45" i="41"/>
  <c r="AT39" i="41"/>
  <c r="AD39" i="41"/>
  <c r="AR39" i="41"/>
  <c r="AD42" i="41"/>
  <c r="AW42" i="41" s="1"/>
  <c r="AR42" i="41"/>
  <c r="AZ42" i="41" s="1"/>
  <c r="BA42" i="41"/>
  <c r="AT43" i="41"/>
  <c r="AD43" i="41"/>
  <c r="AW43" i="41" s="1"/>
  <c r="AR43" i="41"/>
  <c r="AZ43" i="41" s="1"/>
  <c r="AQ45" i="41"/>
  <c r="AB52" i="41"/>
  <c r="AY46" i="41"/>
  <c r="AY52" i="41" s="1"/>
  <c r="BC46" i="41"/>
  <c r="BC52" i="41" s="1"/>
  <c r="AC53" i="41"/>
  <c r="AQ60" i="41"/>
  <c r="BB60" i="41"/>
  <c r="AC57" i="41"/>
  <c r="AE61" i="41"/>
  <c r="AT61" i="41"/>
  <c r="AT63" i="41" s="1"/>
  <c r="X64" i="41"/>
  <c r="AC65" i="41"/>
  <c r="AI74" i="41"/>
  <c r="AY68" i="41"/>
  <c r="AY74" i="41" s="1"/>
  <c r="AR74" i="41"/>
  <c r="AE69" i="41"/>
  <c r="AX69" i="41" s="1"/>
  <c r="AT69" i="41"/>
  <c r="AR75" i="41"/>
  <c r="BC75" i="41"/>
  <c r="BC81" i="41" s="1"/>
  <c r="AR77" i="41"/>
  <c r="AZ77" i="41" s="1"/>
  <c r="BC77" i="41"/>
  <c r="AR79" i="41"/>
  <c r="AZ79" i="41" s="1"/>
  <c r="BC79" i="41"/>
  <c r="AT90" i="41"/>
  <c r="AD90" i="41"/>
  <c r="X95" i="41"/>
  <c r="AC90" i="41"/>
  <c r="AT91" i="41"/>
  <c r="AD91" i="41"/>
  <c r="AW91" i="41" s="1"/>
  <c r="AC91" i="41"/>
  <c r="AJ91" i="41" s="1"/>
  <c r="AS91" i="41" s="1"/>
  <c r="AT92" i="41"/>
  <c r="AD92" i="41"/>
  <c r="AW92" i="41" s="1"/>
  <c r="AC92" i="41"/>
  <c r="AT93" i="41"/>
  <c r="AD93" i="41"/>
  <c r="AW93" i="41" s="1"/>
  <c r="AC93" i="41"/>
  <c r="AT94" i="41"/>
  <c r="AD94" i="41"/>
  <c r="AW94" i="41" s="1"/>
  <c r="AC94" i="41"/>
  <c r="AJ94" i="41" s="1"/>
  <c r="AS94" i="41" s="1"/>
  <c r="AZ12" i="41"/>
  <c r="T153" i="41"/>
  <c r="M33" i="47" s="1"/>
  <c r="AP153" i="41"/>
  <c r="AP16" i="41"/>
  <c r="AP248" i="41" s="1"/>
  <c r="AV22" i="41"/>
  <c r="AV27" i="41" s="1"/>
  <c r="AP29" i="41"/>
  <c r="BB29" i="41"/>
  <c r="AV30" i="41"/>
  <c r="AV32" i="41" s="1"/>
  <c r="AZ30" i="41"/>
  <c r="AP32" i="41"/>
  <c r="AR150" i="41"/>
  <c r="AB38" i="41"/>
  <c r="AV45" i="41"/>
  <c r="BA49" i="41"/>
  <c r="AR72" i="41"/>
  <c r="AZ72" i="41" s="1"/>
  <c r="BC72" i="41"/>
  <c r="AT77" i="41"/>
  <c r="AD77" i="41"/>
  <c r="AW77" i="41" s="1"/>
  <c r="AC77" i="41"/>
  <c r="AR82" i="41"/>
  <c r="BC82" i="41"/>
  <c r="BC85" i="41" s="1"/>
  <c r="AJ99" i="41"/>
  <c r="AS99" i="41" s="1"/>
  <c r="AX102" i="41"/>
  <c r="AG169" i="40"/>
  <c r="T147" i="41"/>
  <c r="AP147" i="41"/>
  <c r="BB147" i="41"/>
  <c r="AR13" i="41"/>
  <c r="AZ13" i="41" s="1"/>
  <c r="AB153" i="41"/>
  <c r="AI153" i="41"/>
  <c r="AR15" i="41"/>
  <c r="AV15" i="41"/>
  <c r="T16" i="41"/>
  <c r="T248" i="41" s="1"/>
  <c r="AB16" i="41"/>
  <c r="AF248" i="41"/>
  <c r="AN248" i="41"/>
  <c r="T148" i="41"/>
  <c r="M28" i="47" s="1"/>
  <c r="AP148" i="41"/>
  <c r="BB148" i="41"/>
  <c r="AR18" i="41"/>
  <c r="AZ18" i="41" s="1"/>
  <c r="T154" i="41"/>
  <c r="M34" i="47" s="1"/>
  <c r="AP154" i="41"/>
  <c r="BB154" i="41"/>
  <c r="AR20" i="41"/>
  <c r="AZ20" i="41" s="1"/>
  <c r="T21" i="41"/>
  <c r="AB21" i="41"/>
  <c r="AR23" i="41"/>
  <c r="AZ23" i="41" s="1"/>
  <c r="AR25" i="41"/>
  <c r="AZ25" i="41" s="1"/>
  <c r="AI155" i="41"/>
  <c r="AB35" i="47" s="1"/>
  <c r="AR28" i="41"/>
  <c r="AV28" i="41"/>
  <c r="T29" i="41"/>
  <c r="AB29" i="41"/>
  <c r="AR31" i="41"/>
  <c r="AZ31" i="41" s="1"/>
  <c r="T32" i="41"/>
  <c r="T150" i="41"/>
  <c r="M30" i="47" s="1"/>
  <c r="AP150" i="41"/>
  <c r="BB150" i="41"/>
  <c r="AR34" i="41"/>
  <c r="AZ34" i="41" s="1"/>
  <c r="AR36" i="41"/>
  <c r="AZ36" i="41" s="1"/>
  <c r="BB38" i="41"/>
  <c r="AB45" i="41"/>
  <c r="AC40" i="41"/>
  <c r="AT40" i="41"/>
  <c r="AC44" i="41"/>
  <c r="AJ44" i="41" s="1"/>
  <c r="AS44" i="41" s="1"/>
  <c r="AT44" i="41"/>
  <c r="AC46" i="41"/>
  <c r="AZ46" i="41"/>
  <c r="AZ52" i="41" s="1"/>
  <c r="BA47" i="41"/>
  <c r="BA52" i="41" s="1"/>
  <c r="AT48" i="41"/>
  <c r="AD48" i="41"/>
  <c r="AW48" i="41" s="1"/>
  <c r="BA51" i="41"/>
  <c r="AP52" i="41"/>
  <c r="AI60" i="41"/>
  <c r="AY53" i="41"/>
  <c r="AY60" i="41" s="1"/>
  <c r="BA56" i="41"/>
  <c r="AR56" i="41"/>
  <c r="AZ56" i="41" s="1"/>
  <c r="AJ61" i="41"/>
  <c r="BC61" i="41"/>
  <c r="BC63" i="41" s="1"/>
  <c r="AB67" i="41"/>
  <c r="BA64" i="41"/>
  <c r="BA67" i="41" s="1"/>
  <c r="AR64" i="41"/>
  <c r="AJ68" i="41"/>
  <c r="AZ74" i="41"/>
  <c r="AJ69" i="41"/>
  <c r="AS69" i="41" s="1"/>
  <c r="AE77" i="41"/>
  <c r="AX77" i="41" s="1"/>
  <c r="X89" i="41"/>
  <c r="AT86" i="41"/>
  <c r="AT89" i="41" s="1"/>
  <c r="AD86" i="41"/>
  <c r="AC86" i="41"/>
  <c r="AT87" i="41"/>
  <c r="AD87" i="41"/>
  <c r="AW87" i="41" s="1"/>
  <c r="AC87" i="41"/>
  <c r="AT88" i="41"/>
  <c r="AD88" i="41"/>
  <c r="AW88" i="41" s="1"/>
  <c r="AC88" i="41"/>
  <c r="AJ88" i="41" s="1"/>
  <c r="AS88" i="41" s="1"/>
  <c r="AR90" i="41"/>
  <c r="BC90" i="41"/>
  <c r="AR92" i="41"/>
  <c r="AZ92" i="41" s="1"/>
  <c r="BC92" i="41"/>
  <c r="AR94" i="41"/>
  <c r="AZ94" i="41" s="1"/>
  <c r="BC94" i="41"/>
  <c r="AT100" i="41"/>
  <c r="AD100" i="41"/>
  <c r="AW100" i="41" s="1"/>
  <c r="AC100" i="41"/>
  <c r="AE100" i="41"/>
  <c r="AX100" i="41" s="1"/>
  <c r="BC100" i="41"/>
  <c r="AR100" i="41"/>
  <c r="AZ100" i="41" s="1"/>
  <c r="BA128" i="41"/>
  <c r="AR128" i="41"/>
  <c r="AZ128" i="41" s="1"/>
  <c r="AZ130" i="41" s="1"/>
  <c r="AV17" i="41"/>
  <c r="AZ17" i="41"/>
  <c r="AP21" i="41"/>
  <c r="AV33" i="41"/>
  <c r="AT50" i="41"/>
  <c r="AD50" i="41"/>
  <c r="AW50" i="41" s="1"/>
  <c r="BA54" i="41"/>
  <c r="AR54" i="41"/>
  <c r="AZ54" i="41" s="1"/>
  <c r="BA58" i="41"/>
  <c r="BA60" i="41" s="1"/>
  <c r="AR58" i="41"/>
  <c r="AZ58" i="41" s="1"/>
  <c r="AW61" i="41"/>
  <c r="BC74" i="41"/>
  <c r="X81" i="41"/>
  <c r="AT75" i="41"/>
  <c r="AD75" i="41"/>
  <c r="AC75" i="41"/>
  <c r="AT76" i="41"/>
  <c r="AD76" i="41"/>
  <c r="AW76" i="41" s="1"/>
  <c r="AC76" i="41"/>
  <c r="AJ76" i="41" s="1"/>
  <c r="AS76" i="41" s="1"/>
  <c r="AT78" i="41"/>
  <c r="AD78" i="41"/>
  <c r="AW78" i="41" s="1"/>
  <c r="AC78" i="41"/>
  <c r="AT79" i="41"/>
  <c r="AD79" i="41"/>
  <c r="AW79" i="41" s="1"/>
  <c r="AC79" i="41"/>
  <c r="AT80" i="41"/>
  <c r="AD80" i="41"/>
  <c r="AW80" i="41" s="1"/>
  <c r="AC80" i="41"/>
  <c r="AJ80" i="41" s="1"/>
  <c r="AS80" i="41" s="1"/>
  <c r="AR84" i="41"/>
  <c r="AZ84" i="41" s="1"/>
  <c r="BC84" i="41"/>
  <c r="AX86" i="41"/>
  <c r="AX89" i="41" s="1"/>
  <c r="AE89" i="41"/>
  <c r="AX98" i="41"/>
  <c r="AX101" i="41" s="1"/>
  <c r="AE101" i="41"/>
  <c r="BC101" i="41"/>
  <c r="AY118" i="41"/>
  <c r="X12" i="41"/>
  <c r="AQ147" i="41"/>
  <c r="AQ146" i="41" s="1"/>
  <c r="AU147" i="41"/>
  <c r="AY12" i="41"/>
  <c r="BC12" i="41"/>
  <c r="BA15" i="41"/>
  <c r="BA16" i="41" s="1"/>
  <c r="U248" i="41"/>
  <c r="Y248" i="41"/>
  <c r="AK248" i="41"/>
  <c r="AO248" i="41"/>
  <c r="X17" i="41"/>
  <c r="AQ148" i="41"/>
  <c r="AU148" i="41"/>
  <c r="AY17" i="41"/>
  <c r="BC17" i="41"/>
  <c r="X19" i="41"/>
  <c r="AQ154" i="41"/>
  <c r="AU154" i="41"/>
  <c r="AY19" i="41"/>
  <c r="AY154" i="41" s="1"/>
  <c r="BC19" i="41"/>
  <c r="AY22" i="41"/>
  <c r="AY27" i="41" s="1"/>
  <c r="BC22" i="41"/>
  <c r="BC27" i="41" s="1"/>
  <c r="BA28" i="41"/>
  <c r="X33" i="41"/>
  <c r="AQ150" i="41"/>
  <c r="AU150" i="41"/>
  <c r="AY33" i="41"/>
  <c r="BC33" i="41"/>
  <c r="AI38" i="41"/>
  <c r="AC39" i="41"/>
  <c r="AR40" i="41"/>
  <c r="AZ40" i="41" s="1"/>
  <c r="BA40" i="41"/>
  <c r="BA45" i="41" s="1"/>
  <c r="AT41" i="41"/>
  <c r="AD41" i="41"/>
  <c r="AW41" i="41" s="1"/>
  <c r="AR44" i="41"/>
  <c r="AZ44" i="41" s="1"/>
  <c r="BA44" i="41"/>
  <c r="BA154" i="41" s="1"/>
  <c r="T52" i="41"/>
  <c r="AE46" i="41"/>
  <c r="AV52" i="41"/>
  <c r="AE50" i="41"/>
  <c r="AX50" i="41" s="1"/>
  <c r="AE60" i="41"/>
  <c r="AX53" i="41"/>
  <c r="AZ53" i="41"/>
  <c r="AC55" i="41"/>
  <c r="AJ55" i="41" s="1"/>
  <c r="AS55" i="41" s="1"/>
  <c r="AC59" i="41"/>
  <c r="AJ59" i="41" s="1"/>
  <c r="AS59" i="41" s="1"/>
  <c r="BA61" i="41"/>
  <c r="BA63" i="41" s="1"/>
  <c r="AP63" i="41"/>
  <c r="AR61" i="41"/>
  <c r="AI63" i="41"/>
  <c r="AY62" i="41"/>
  <c r="AY153" i="41" s="1"/>
  <c r="X63" i="41"/>
  <c r="AI67" i="41"/>
  <c r="AU74" i="41"/>
  <c r="BA74" i="41"/>
  <c r="BA69" i="41"/>
  <c r="AR69" i="41"/>
  <c r="AZ69" i="41" s="1"/>
  <c r="AT71" i="41"/>
  <c r="AD71" i="41"/>
  <c r="AW71" i="41" s="1"/>
  <c r="AC71" i="41"/>
  <c r="AT72" i="41"/>
  <c r="AD72" i="41"/>
  <c r="AW72" i="41" s="1"/>
  <c r="AC72" i="41"/>
  <c r="AT73" i="41"/>
  <c r="AD73" i="41"/>
  <c r="AW73" i="41" s="1"/>
  <c r="AC73" i="41"/>
  <c r="AJ73" i="41" s="1"/>
  <c r="AS73" i="41" s="1"/>
  <c r="AT82" i="41"/>
  <c r="AD82" i="41"/>
  <c r="X85" i="41"/>
  <c r="AC82" i="41"/>
  <c r="AT83" i="41"/>
  <c r="AD83" i="41"/>
  <c r="AW83" i="41" s="1"/>
  <c r="AC83" i="41"/>
  <c r="AJ83" i="41" s="1"/>
  <c r="AS83" i="41" s="1"/>
  <c r="AT84" i="41"/>
  <c r="AD84" i="41"/>
  <c r="AW84" i="41" s="1"/>
  <c r="AC84" i="41"/>
  <c r="BC89" i="41"/>
  <c r="AR87" i="41"/>
  <c r="AZ87" i="41" s="1"/>
  <c r="BC87" i="41"/>
  <c r="AX90" i="41"/>
  <c r="AX95" i="41" s="1"/>
  <c r="AE95" i="41"/>
  <c r="AQ95" i="41"/>
  <c r="AQ104" i="41"/>
  <c r="BC102" i="41"/>
  <c r="BC104" i="41" s="1"/>
  <c r="AD53" i="41"/>
  <c r="AT53" i="41"/>
  <c r="AD55" i="41"/>
  <c r="AW55" i="41" s="1"/>
  <c r="AT55" i="41"/>
  <c r="AD57" i="41"/>
  <c r="AW57" i="41" s="1"/>
  <c r="AT57" i="41"/>
  <c r="AD59" i="41"/>
  <c r="AW59" i="41" s="1"/>
  <c r="AT59" i="41"/>
  <c r="AD62" i="41"/>
  <c r="AT62" i="41"/>
  <c r="AV64" i="41"/>
  <c r="AV67" i="41" s="1"/>
  <c r="AD65" i="41"/>
  <c r="AW65" i="41" s="1"/>
  <c r="AT65" i="41"/>
  <c r="T74" i="41"/>
  <c r="AD68" i="41"/>
  <c r="AP74" i="41"/>
  <c r="BB74" i="41"/>
  <c r="AT98" i="41"/>
  <c r="AD98" i="41"/>
  <c r="AC98" i="41"/>
  <c r="BA101" i="41"/>
  <c r="X101" i="41"/>
  <c r="AB111" i="41"/>
  <c r="AV106" i="41"/>
  <c r="AV111" i="41" s="1"/>
  <c r="AG143" i="41"/>
  <c r="Z21" i="47" s="1"/>
  <c r="AK143" i="41"/>
  <c r="AC141" i="41"/>
  <c r="AJ141" i="41" s="1"/>
  <c r="AS141" i="41" s="1"/>
  <c r="AD141" i="41"/>
  <c r="AW141" i="41" s="1"/>
  <c r="AT141" i="41"/>
  <c r="AE141" i="41"/>
  <c r="AX141" i="41" s="1"/>
  <c r="BC53" i="41"/>
  <c r="BC60" i="41" s="1"/>
  <c r="X74" i="41"/>
  <c r="AE68" i="41"/>
  <c r="AT70" i="41"/>
  <c r="AT74" i="41" s="1"/>
  <c r="AD70" i="41"/>
  <c r="AR71" i="41"/>
  <c r="AZ71" i="41" s="1"/>
  <c r="AR73" i="41"/>
  <c r="AZ73" i="41" s="1"/>
  <c r="AR76" i="41"/>
  <c r="AZ76" i="41" s="1"/>
  <c r="AR78" i="41"/>
  <c r="AZ78" i="41" s="1"/>
  <c r="AR80" i="41"/>
  <c r="AZ80" i="41" s="1"/>
  <c r="AR83" i="41"/>
  <c r="AZ83" i="41" s="1"/>
  <c r="AR86" i="41"/>
  <c r="AR88" i="41"/>
  <c r="AZ88" i="41" s="1"/>
  <c r="AR91" i="41"/>
  <c r="AZ91" i="41" s="1"/>
  <c r="AR93" i="41"/>
  <c r="AZ93" i="41" s="1"/>
  <c r="AV101" i="41"/>
  <c r="AQ101" i="41"/>
  <c r="AR98" i="41"/>
  <c r="X104" i="41"/>
  <c r="AD102" i="41"/>
  <c r="AT102" i="41"/>
  <c r="AT104" i="41" s="1"/>
  <c r="AC102" i="41"/>
  <c r="AY104" i="41"/>
  <c r="AV103" i="41"/>
  <c r="AB104" i="41"/>
  <c r="AC103" i="41"/>
  <c r="AE109" i="41"/>
  <c r="AX109" i="41" s="1"/>
  <c r="AD109" i="41"/>
  <c r="AW109" i="41" s="1"/>
  <c r="AC109" i="41"/>
  <c r="AJ109" i="41" s="1"/>
  <c r="AS109" i="41" s="1"/>
  <c r="AQ135" i="41"/>
  <c r="BC131" i="41"/>
  <c r="BC135" i="41" s="1"/>
  <c r="AR131" i="41"/>
  <c r="AJ132" i="41"/>
  <c r="AS132" i="41" s="1"/>
  <c r="AV75" i="41"/>
  <c r="AV81" i="41" s="1"/>
  <c r="AV82" i="41"/>
  <c r="AV85" i="41" s="1"/>
  <c r="AP89" i="41"/>
  <c r="AV90" i="41"/>
  <c r="AV95" i="41" s="1"/>
  <c r="AD96" i="41"/>
  <c r="AT96" i="41"/>
  <c r="AP97" i="41"/>
  <c r="BB97" i="41"/>
  <c r="AD99" i="41"/>
  <c r="AW99" i="41" s="1"/>
  <c r="AT99" i="41"/>
  <c r="AV104" i="41"/>
  <c r="AU111" i="41"/>
  <c r="BB111" i="41"/>
  <c r="AI111" i="41"/>
  <c r="AE112" i="41"/>
  <c r="X118" i="41"/>
  <c r="AD112" i="41"/>
  <c r="AT112" i="41"/>
  <c r="BA114" i="41"/>
  <c r="AR114" i="41"/>
  <c r="AZ114" i="41" s="1"/>
  <c r="AP118" i="41"/>
  <c r="AI126" i="41"/>
  <c r="AV130" i="41"/>
  <c r="AC128" i="41"/>
  <c r="AT128" i="41"/>
  <c r="AD128" i="41"/>
  <c r="AW128" i="41" s="1"/>
  <c r="AE128" i="41"/>
  <c r="AX128" i="41" s="1"/>
  <c r="AW131" i="41"/>
  <c r="Y143" i="41"/>
  <c r="R21" i="47" s="1"/>
  <c r="AP142" i="41"/>
  <c r="AR137" i="41"/>
  <c r="AZ137" i="41" s="1"/>
  <c r="T142" i="41"/>
  <c r="AE96" i="41"/>
  <c r="BC96" i="41"/>
  <c r="AQ97" i="41"/>
  <c r="AU97" i="41"/>
  <c r="AY97" i="41"/>
  <c r="T111" i="41"/>
  <c r="AP111" i="41"/>
  <c r="AR105" i="41"/>
  <c r="AT110" i="41"/>
  <c r="AD110" i="41"/>
  <c r="AW110" i="41" s="1"/>
  <c r="AC110" i="41"/>
  <c r="AJ110" i="41" s="1"/>
  <c r="AS110" i="41" s="1"/>
  <c r="AE113" i="41"/>
  <c r="AX113" i="41" s="1"/>
  <c r="AD113" i="41"/>
  <c r="AW113" i="41" s="1"/>
  <c r="AC113" i="41"/>
  <c r="AJ113" i="41" s="1"/>
  <c r="AS113" i="41" s="1"/>
  <c r="AC114" i="41"/>
  <c r="AD114" i="41"/>
  <c r="AW114" i="41" s="1"/>
  <c r="AT114" i="41"/>
  <c r="AE114" i="41"/>
  <c r="AX114" i="41" s="1"/>
  <c r="AZ119" i="41"/>
  <c r="BA122" i="41"/>
  <c r="AR122" i="41"/>
  <c r="AZ122" i="41" s="1"/>
  <c r="BA123" i="41"/>
  <c r="AR123" i="41"/>
  <c r="AZ123" i="41" s="1"/>
  <c r="AZ154" i="41" s="1"/>
  <c r="AC125" i="41"/>
  <c r="AE125" i="41"/>
  <c r="AX125" i="41" s="1"/>
  <c r="AT125" i="41"/>
  <c r="AD125" i="41"/>
  <c r="AW125" i="41" s="1"/>
  <c r="BC125" i="41"/>
  <c r="BC126" i="41" s="1"/>
  <c r="AR125" i="41"/>
  <c r="AZ125" i="41" s="1"/>
  <c r="AB130" i="41"/>
  <c r="U143" i="41"/>
  <c r="AW136" i="41"/>
  <c r="AE137" i="41"/>
  <c r="AX137" i="41" s="1"/>
  <c r="AD137" i="41"/>
  <c r="AW137" i="41" s="1"/>
  <c r="AC137" i="41"/>
  <c r="AF143" i="41"/>
  <c r="AV86" i="41"/>
  <c r="AV89" i="41" s="1"/>
  <c r="AR96" i="41"/>
  <c r="AV96" i="41"/>
  <c r="T97" i="41"/>
  <c r="X97" i="41"/>
  <c r="AB97" i="41"/>
  <c r="AP101" i="41"/>
  <c r="BB101" i="41"/>
  <c r="AP104" i="41"/>
  <c r="AR102" i="41"/>
  <c r="BA102" i="41"/>
  <c r="BA104" i="41" s="1"/>
  <c r="AT103" i="41"/>
  <c r="AD103" i="41"/>
  <c r="AW103" i="41" s="1"/>
  <c r="AE103" i="41"/>
  <c r="AX103" i="41" s="1"/>
  <c r="X105" i="41"/>
  <c r="AY111" i="41"/>
  <c r="AT106" i="41"/>
  <c r="AD106" i="41"/>
  <c r="AW106" i="41" s="1"/>
  <c r="AC106" i="41"/>
  <c r="AD107" i="41"/>
  <c r="AW107" i="41" s="1"/>
  <c r="AT107" i="41"/>
  <c r="AC107" i="41"/>
  <c r="AC108" i="41"/>
  <c r="BA109" i="41"/>
  <c r="AA143" i="41"/>
  <c r="AQ111" i="41"/>
  <c r="AC112" i="41"/>
  <c r="AT113" i="41"/>
  <c r="BA113" i="41"/>
  <c r="AV114" i="41"/>
  <c r="AV118" i="41" s="1"/>
  <c r="AB118" i="41"/>
  <c r="AU126" i="41"/>
  <c r="AC121" i="41"/>
  <c r="AJ121" i="41" s="1"/>
  <c r="AS121" i="41" s="1"/>
  <c r="AE121" i="41"/>
  <c r="AX121" i="41" s="1"/>
  <c r="AX126" i="41" s="1"/>
  <c r="AT121" i="41"/>
  <c r="AD121" i="41"/>
  <c r="AW121" i="41" s="1"/>
  <c r="AE122" i="41"/>
  <c r="AX122" i="41" s="1"/>
  <c r="AD122" i="41"/>
  <c r="AW122" i="41" s="1"/>
  <c r="AT122" i="41"/>
  <c r="AC122" i="41"/>
  <c r="AC123" i="41"/>
  <c r="AJ123" i="41" s="1"/>
  <c r="AS123" i="41" s="1"/>
  <c r="AD123" i="41"/>
  <c r="AW123" i="41" s="1"/>
  <c r="AT123" i="41"/>
  <c r="AE123" i="41"/>
  <c r="AX123" i="41" s="1"/>
  <c r="AR130" i="41"/>
  <c r="AO143" i="41"/>
  <c r="AI142" i="41"/>
  <c r="AY136" i="41"/>
  <c r="AY142" i="41" s="1"/>
  <c r="AT137" i="41"/>
  <c r="AT142" i="41" s="1"/>
  <c r="AU142" i="41"/>
  <c r="AC140" i="41"/>
  <c r="AE140" i="41"/>
  <c r="AX140" i="41" s="1"/>
  <c r="AT140" i="41"/>
  <c r="AD140" i="41"/>
  <c r="AW140" i="41" s="1"/>
  <c r="BA141" i="41"/>
  <c r="AR141" i="41"/>
  <c r="AZ141" i="41" s="1"/>
  <c r="BA112" i="41"/>
  <c r="BA118" i="41" s="1"/>
  <c r="AR112" i="41"/>
  <c r="AU118" i="41"/>
  <c r="BB118" i="41"/>
  <c r="BB143" i="41" s="1"/>
  <c r="AE115" i="41"/>
  <c r="AX115" i="41" s="1"/>
  <c r="AT115" i="41"/>
  <c r="AC115" i="41"/>
  <c r="AC116" i="41"/>
  <c r="AE116" i="41"/>
  <c r="AX116" i="41" s="1"/>
  <c r="BA116" i="41"/>
  <c r="AR116" i="41"/>
  <c r="AZ116" i="41" s="1"/>
  <c r="AE117" i="41"/>
  <c r="AX117" i="41" s="1"/>
  <c r="AD117" i="41"/>
  <c r="AW117" i="41" s="1"/>
  <c r="T118" i="41"/>
  <c r="AC119" i="41"/>
  <c r="AT119" i="41"/>
  <c r="AT126" i="41" s="1"/>
  <c r="AD119" i="41"/>
  <c r="BA119" i="41"/>
  <c r="AP126" i="41"/>
  <c r="AC124" i="41"/>
  <c r="AJ124" i="41" s="1"/>
  <c r="AS124" i="41" s="1"/>
  <c r="AV124" i="41"/>
  <c r="AV126" i="41" s="1"/>
  <c r="AQ126" i="41"/>
  <c r="AI130" i="41"/>
  <c r="AY127" i="41"/>
  <c r="AY130" i="41" s="1"/>
  <c r="BA130" i="41"/>
  <c r="AI135" i="41"/>
  <c r="AE132" i="41"/>
  <c r="AX132" i="41" s="1"/>
  <c r="AD132" i="41"/>
  <c r="AW132" i="41" s="1"/>
  <c r="AC136" i="41"/>
  <c r="AE136" i="41"/>
  <c r="AV142" i="41"/>
  <c r="AC138" i="41"/>
  <c r="AJ138" i="41" s="1"/>
  <c r="AS138" i="41" s="1"/>
  <c r="AT138" i="41"/>
  <c r="AD138" i="41"/>
  <c r="AW138" i="41" s="1"/>
  <c r="AR107" i="41"/>
  <c r="AZ107" i="41" s="1"/>
  <c r="BA107" i="41"/>
  <c r="BA111" i="41" s="1"/>
  <c r="AT108" i="41"/>
  <c r="AD108" i="41"/>
  <c r="AW108" i="41" s="1"/>
  <c r="BC112" i="41"/>
  <c r="BC118" i="41" s="1"/>
  <c r="AT117" i="41"/>
  <c r="T126" i="41"/>
  <c r="X126" i="41"/>
  <c r="AB126" i="41"/>
  <c r="AM143" i="41"/>
  <c r="X127" i="41"/>
  <c r="T130" i="41"/>
  <c r="AP130" i="41"/>
  <c r="AC131" i="41"/>
  <c r="AE131" i="41"/>
  <c r="X135" i="41"/>
  <c r="BA135" i="41"/>
  <c r="AV135" i="41"/>
  <c r="AC133" i="41"/>
  <c r="AJ133" i="41" s="1"/>
  <c r="AS133" i="41" s="1"/>
  <c r="AT133" i="41"/>
  <c r="AT135" i="41" s="1"/>
  <c r="AD133" i="41"/>
  <c r="AW133" i="41" s="1"/>
  <c r="AQ142" i="41"/>
  <c r="BC136" i="41"/>
  <c r="BC142" i="41" s="1"/>
  <c r="AR136" i="41"/>
  <c r="AH143" i="41"/>
  <c r="AI118" i="41"/>
  <c r="AC120" i="41"/>
  <c r="AJ120" i="41" s="1"/>
  <c r="AS120" i="41" s="1"/>
  <c r="AT120" i="41"/>
  <c r="AR121" i="41"/>
  <c r="AZ121" i="41" s="1"/>
  <c r="AR124" i="41"/>
  <c r="AZ124" i="41" s="1"/>
  <c r="AC129" i="41"/>
  <c r="AJ129" i="41" s="1"/>
  <c r="AS129" i="41" s="1"/>
  <c r="AT129" i="41"/>
  <c r="AU135" i="41"/>
  <c r="AC134" i="41"/>
  <c r="AJ134" i="41" s="1"/>
  <c r="AS134" i="41" s="1"/>
  <c r="AT134" i="41"/>
  <c r="AP135" i="41"/>
  <c r="BA142" i="41"/>
  <c r="AC139" i="41"/>
  <c r="AJ139" i="41" s="1"/>
  <c r="AS139" i="41" s="1"/>
  <c r="AT139" i="41"/>
  <c r="AR140" i="41"/>
  <c r="AZ140" i="41" s="1"/>
  <c r="AN143" i="41"/>
  <c r="AA146" i="41"/>
  <c r="AU130" i="41"/>
  <c r="AL143" i="41"/>
  <c r="AQ144" i="41" s="1"/>
  <c r="K146" i="41"/>
  <c r="O146" i="41"/>
  <c r="S146" i="41"/>
  <c r="AM146" i="41"/>
  <c r="BC127" i="41"/>
  <c r="BC130" i="41" s="1"/>
  <c r="V143" i="41"/>
  <c r="Z143" i="41"/>
  <c r="W146" i="41"/>
  <c r="U169" i="40"/>
  <c r="Q169" i="40"/>
  <c r="P168" i="40" s="1"/>
  <c r="AK169" i="40"/>
  <c r="AO169" i="40"/>
  <c r="V126" i="39"/>
  <c r="W126" i="39"/>
  <c r="V169" i="40"/>
  <c r="AE13" i="40"/>
  <c r="AX13" i="40" s="1"/>
  <c r="AC13" i="40"/>
  <c r="AT13" i="40"/>
  <c r="AD13" i="40"/>
  <c r="AW13" i="40" s="1"/>
  <c r="X19" i="40"/>
  <c r="AC16" i="40"/>
  <c r="AE16" i="40"/>
  <c r="AT16" i="40"/>
  <c r="AT19" i="40" s="1"/>
  <c r="AD16" i="40"/>
  <c r="AE27" i="40"/>
  <c r="AX27" i="40" s="1"/>
  <c r="AT27" i="40"/>
  <c r="AD27" i="40"/>
  <c r="AW27" i="40" s="1"/>
  <c r="AC27" i="40"/>
  <c r="AE31" i="40"/>
  <c r="AX31" i="40" s="1"/>
  <c r="AC31" i="40"/>
  <c r="AT31" i="40"/>
  <c r="AD31" i="40"/>
  <c r="AW31" i="40" s="1"/>
  <c r="AE34" i="40"/>
  <c r="AX34" i="40" s="1"/>
  <c r="AC34" i="40"/>
  <c r="AT34" i="40"/>
  <c r="AD34" i="40"/>
  <c r="AW34" i="40" s="1"/>
  <c r="X44" i="40"/>
  <c r="AE39" i="40"/>
  <c r="AC39" i="40"/>
  <c r="AT39" i="40"/>
  <c r="AD39" i="40"/>
  <c r="AE46" i="40"/>
  <c r="AX46" i="40" s="1"/>
  <c r="AT46" i="40"/>
  <c r="AD46" i="40"/>
  <c r="AW46" i="40" s="1"/>
  <c r="AC46" i="40"/>
  <c r="AJ46" i="40" s="1"/>
  <c r="AS46" i="40" s="1"/>
  <c r="AE50" i="40"/>
  <c r="AX50" i="40" s="1"/>
  <c r="AT50" i="40"/>
  <c r="AD50" i="40"/>
  <c r="AW50" i="40" s="1"/>
  <c r="AC50" i="40"/>
  <c r="AJ50" i="40" s="1"/>
  <c r="AS50" i="40" s="1"/>
  <c r="AE41" i="40"/>
  <c r="AX41" i="40" s="1"/>
  <c r="AC41" i="40"/>
  <c r="AT41" i="40"/>
  <c r="AD41" i="40"/>
  <c r="AW41" i="40" s="1"/>
  <c r="AY51" i="40"/>
  <c r="AE48" i="40"/>
  <c r="AX48" i="40" s="1"/>
  <c r="AT48" i="40"/>
  <c r="AD48" i="40"/>
  <c r="AW48" i="40" s="1"/>
  <c r="AC48" i="40"/>
  <c r="AE43" i="40"/>
  <c r="AX43" i="40" s="1"/>
  <c r="AT43" i="40"/>
  <c r="AD43" i="40"/>
  <c r="AW43" i="40" s="1"/>
  <c r="AC43" i="40"/>
  <c r="AJ43" i="40" s="1"/>
  <c r="AS43" i="40" s="1"/>
  <c r="AE18" i="40"/>
  <c r="AX18" i="40" s="1"/>
  <c r="AC18" i="40"/>
  <c r="AT18" i="40"/>
  <c r="AD18" i="40"/>
  <c r="AW18" i="40" s="1"/>
  <c r="AT23" i="40"/>
  <c r="AE21" i="40"/>
  <c r="AX21" i="40" s="1"/>
  <c r="AT21" i="40"/>
  <c r="AD21" i="40"/>
  <c r="AW21" i="40" s="1"/>
  <c r="AC21" i="40"/>
  <c r="AE29" i="40"/>
  <c r="AX29" i="40" s="1"/>
  <c r="AC29" i="40"/>
  <c r="AT29" i="40"/>
  <c r="AD29" i="40"/>
  <c r="AW29" i="40" s="1"/>
  <c r="AE36" i="40"/>
  <c r="AX36" i="40" s="1"/>
  <c r="AT36" i="40"/>
  <c r="AD36" i="40"/>
  <c r="AW36" i="40" s="1"/>
  <c r="AC36" i="40"/>
  <c r="AZ55" i="40"/>
  <c r="AV81" i="40"/>
  <c r="AE12" i="40"/>
  <c r="BC14" i="40"/>
  <c r="AQ15" i="40"/>
  <c r="AE17" i="40"/>
  <c r="AX17" i="40" s="1"/>
  <c r="AE20" i="40"/>
  <c r="BA25" i="40"/>
  <c r="X171" i="40"/>
  <c r="AE26" i="40"/>
  <c r="BC28" i="40"/>
  <c r="BC174" i="40" s="1"/>
  <c r="X177" i="40"/>
  <c r="AE30" i="40"/>
  <c r="BC30" i="40"/>
  <c r="AE33" i="40"/>
  <c r="BC33" i="40"/>
  <c r="AU38" i="40"/>
  <c r="AE40" i="40"/>
  <c r="AX40" i="40" s="1"/>
  <c r="AE42" i="40"/>
  <c r="AX42" i="40" s="1"/>
  <c r="AE45" i="40"/>
  <c r="BC45" i="40"/>
  <c r="BC51" i="40" s="1"/>
  <c r="AE47" i="40"/>
  <c r="AX47" i="40" s="1"/>
  <c r="AE49" i="40"/>
  <c r="AX49" i="40" s="1"/>
  <c r="BC52" i="40"/>
  <c r="AQ53" i="40"/>
  <c r="AU53" i="40"/>
  <c r="AY53" i="40"/>
  <c r="AE55" i="40"/>
  <c r="BA61" i="40"/>
  <c r="AP67" i="40"/>
  <c r="AR61" i="40"/>
  <c r="BA63" i="40"/>
  <c r="AR63" i="40"/>
  <c r="AZ63" i="40" s="1"/>
  <c r="AC65" i="40"/>
  <c r="AJ65" i="40" s="1"/>
  <c r="AS65" i="40" s="1"/>
  <c r="AE65" i="40"/>
  <c r="AX65" i="40" s="1"/>
  <c r="AC72" i="40"/>
  <c r="AE72" i="40"/>
  <c r="AX72" i="40" s="1"/>
  <c r="AC84" i="40"/>
  <c r="AE84" i="40"/>
  <c r="AX84" i="40" s="1"/>
  <c r="X88" i="40"/>
  <c r="AE90" i="40"/>
  <c r="AX90" i="40" s="1"/>
  <c r="AT90" i="40"/>
  <c r="AD90" i="40"/>
  <c r="AW90" i="40" s="1"/>
  <c r="AC90" i="40"/>
  <c r="AR122" i="40"/>
  <c r="AZ122" i="40" s="1"/>
  <c r="BC122" i="40"/>
  <c r="AD129" i="40"/>
  <c r="AE129" i="40"/>
  <c r="X131" i="40"/>
  <c r="AC129" i="40"/>
  <c r="AT129" i="40"/>
  <c r="AI161" i="40"/>
  <c r="AY157" i="40"/>
  <c r="AY161" i="40" s="1"/>
  <c r="AU170" i="40"/>
  <c r="AU169" i="40" s="1"/>
  <c r="AB170" i="40"/>
  <c r="AI170" i="40"/>
  <c r="AR12" i="40"/>
  <c r="AV12" i="40"/>
  <c r="AB176" i="40"/>
  <c r="AI176" i="40"/>
  <c r="AR14" i="40"/>
  <c r="AV14" i="40"/>
  <c r="T15" i="40"/>
  <c r="X15" i="40"/>
  <c r="AB15" i="40"/>
  <c r="AR17" i="40"/>
  <c r="AZ17" i="40" s="1"/>
  <c r="AR20" i="40"/>
  <c r="AV20" i="40"/>
  <c r="AV23" i="40" s="1"/>
  <c r="AR22" i="40"/>
  <c r="AZ22" i="40" s="1"/>
  <c r="X23" i="40"/>
  <c r="AP25" i="40"/>
  <c r="BB25" i="40"/>
  <c r="AB171" i="40"/>
  <c r="AI171" i="40"/>
  <c r="AB28" i="47" s="1"/>
  <c r="AR26" i="40"/>
  <c r="AV26" i="40"/>
  <c r="AR28" i="40"/>
  <c r="AV28" i="40"/>
  <c r="AV174" i="40" s="1"/>
  <c r="AB177" i="40"/>
  <c r="AI177" i="40"/>
  <c r="AR30" i="40"/>
  <c r="AV30" i="40"/>
  <c r="AP32" i="40"/>
  <c r="AB172" i="40"/>
  <c r="AI172" i="40"/>
  <c r="AB29" i="47" s="1"/>
  <c r="AR33" i="40"/>
  <c r="AV33" i="40"/>
  <c r="AR35" i="40"/>
  <c r="AZ35" i="40" s="1"/>
  <c r="AR37" i="40"/>
  <c r="AZ37" i="40" s="1"/>
  <c r="T38" i="40"/>
  <c r="X38" i="40"/>
  <c r="AB38" i="40"/>
  <c r="AR40" i="40"/>
  <c r="AZ40" i="40" s="1"/>
  <c r="AR42" i="40"/>
  <c r="AZ42" i="40" s="1"/>
  <c r="AR45" i="40"/>
  <c r="AR47" i="40"/>
  <c r="AZ47" i="40" s="1"/>
  <c r="AR49" i="40"/>
  <c r="AZ49" i="40" s="1"/>
  <c r="AP51" i="40"/>
  <c r="AR52" i="40"/>
  <c r="AV52" i="40"/>
  <c r="T53" i="40"/>
  <c r="X53" i="40"/>
  <c r="AB53" i="40"/>
  <c r="BB60" i="40"/>
  <c r="AI173" i="40"/>
  <c r="AB30" i="47" s="1"/>
  <c r="AY55" i="40"/>
  <c r="AV55" i="40"/>
  <c r="BB173" i="40"/>
  <c r="AE57" i="40"/>
  <c r="AX57" i="40" s="1"/>
  <c r="AT57" i="40"/>
  <c r="AD57" i="40"/>
  <c r="AW57" i="40" s="1"/>
  <c r="AC57" i="40"/>
  <c r="AJ57" i="40" s="1"/>
  <c r="AS57" i="40" s="1"/>
  <c r="AD58" i="40"/>
  <c r="AW58" i="40" s="1"/>
  <c r="AE59" i="40"/>
  <c r="AX59" i="40" s="1"/>
  <c r="AT59" i="40"/>
  <c r="AD59" i="40"/>
  <c r="AW59" i="40" s="1"/>
  <c r="AC59" i="40"/>
  <c r="AC68" i="40"/>
  <c r="AE68" i="40"/>
  <c r="BA68" i="40"/>
  <c r="BA74" i="40" s="1"/>
  <c r="AP74" i="40"/>
  <c r="AR68" i="40"/>
  <c r="AE71" i="40"/>
  <c r="AX71" i="40" s="1"/>
  <c r="AT71" i="40"/>
  <c r="AT74" i="40" s="1"/>
  <c r="AD71" i="40"/>
  <c r="AW71" i="40" s="1"/>
  <c r="AC71" i="40"/>
  <c r="AJ71" i="40" s="1"/>
  <c r="AS71" i="40" s="1"/>
  <c r="AD75" i="40"/>
  <c r="AT75" i="40"/>
  <c r="BB81" i="40"/>
  <c r="AV76" i="40"/>
  <c r="AC77" i="40"/>
  <c r="AE77" i="40"/>
  <c r="AX77" i="40" s="1"/>
  <c r="BA77" i="40"/>
  <c r="AR77" i="40"/>
  <c r="AZ77" i="40" s="1"/>
  <c r="AD79" i="40"/>
  <c r="AW79" i="40" s="1"/>
  <c r="T81" i="40"/>
  <c r="AI88" i="40"/>
  <c r="AE83" i="40"/>
  <c r="AX83" i="40" s="1"/>
  <c r="AT83" i="40"/>
  <c r="AD83" i="40"/>
  <c r="AW83" i="40" s="1"/>
  <c r="AC83" i="40"/>
  <c r="AE87" i="40"/>
  <c r="AX87" i="40" s="1"/>
  <c r="AT87" i="40"/>
  <c r="AD87" i="40"/>
  <c r="AW87" i="40" s="1"/>
  <c r="AC87" i="40"/>
  <c r="T92" i="40"/>
  <c r="X89" i="40"/>
  <c r="BA89" i="40"/>
  <c r="BA92" i="40" s="1"/>
  <c r="AR89" i="40"/>
  <c r="AP92" i="40"/>
  <c r="BB98" i="40"/>
  <c r="AQ98" i="40"/>
  <c r="BA101" i="40"/>
  <c r="AR118" i="40"/>
  <c r="AZ118" i="40" s="1"/>
  <c r="BC118" i="40"/>
  <c r="BC119" i="40" s="1"/>
  <c r="AP145" i="40"/>
  <c r="AR139" i="40"/>
  <c r="BA139" i="40"/>
  <c r="AQ169" i="40"/>
  <c r="BC12" i="40"/>
  <c r="X176" i="40"/>
  <c r="AE14" i="40"/>
  <c r="AY176" i="40"/>
  <c r="AY15" i="40"/>
  <c r="BC20" i="40"/>
  <c r="BC23" i="40" s="1"/>
  <c r="AE22" i="40"/>
  <c r="AX22" i="40" s="1"/>
  <c r="BC26" i="40"/>
  <c r="AE28" i="40"/>
  <c r="AY177" i="40"/>
  <c r="AR34" i="47" s="1"/>
  <c r="AY172" i="40"/>
  <c r="AR29" i="47" s="1"/>
  <c r="AE35" i="40"/>
  <c r="AX35" i="40" s="1"/>
  <c r="AE37" i="40"/>
  <c r="AX37" i="40" s="1"/>
  <c r="AQ38" i="40"/>
  <c r="AY38" i="40"/>
  <c r="AE52" i="40"/>
  <c r="AQ173" i="40"/>
  <c r="BC55" i="40"/>
  <c r="AC61" i="40"/>
  <c r="AE61" i="40"/>
  <c r="AC63" i="40"/>
  <c r="AE63" i="40"/>
  <c r="AX63" i="40" s="1"/>
  <c r="BA65" i="40"/>
  <c r="AR65" i="40"/>
  <c r="AZ65" i="40" s="1"/>
  <c r="T67" i="40"/>
  <c r="BA72" i="40"/>
  <c r="AR72" i="40"/>
  <c r="AZ72" i="40" s="1"/>
  <c r="AY81" i="40"/>
  <c r="AE78" i="40"/>
  <c r="AX78" i="40" s="1"/>
  <c r="AT78" i="40"/>
  <c r="AD78" i="40"/>
  <c r="AW78" i="40" s="1"/>
  <c r="AC78" i="40"/>
  <c r="AW82" i="40"/>
  <c r="BA84" i="40"/>
  <c r="AR84" i="40"/>
  <c r="AZ84" i="40" s="1"/>
  <c r="T88" i="40"/>
  <c r="AB88" i="40"/>
  <c r="AD91" i="40"/>
  <c r="AW91" i="40" s="1"/>
  <c r="AT91" i="40"/>
  <c r="AC91" i="40"/>
  <c r="AT93" i="40"/>
  <c r="AD93" i="40"/>
  <c r="AC93" i="40"/>
  <c r="AE93" i="40"/>
  <c r="AZ93" i="40"/>
  <c r="AZ98" i="40" s="1"/>
  <c r="AR98" i="40"/>
  <c r="X98" i="40"/>
  <c r="AC12" i="40"/>
  <c r="BA12" i="40"/>
  <c r="AC14" i="40"/>
  <c r="BA14" i="40"/>
  <c r="AY16" i="40"/>
  <c r="AY19" i="40" s="1"/>
  <c r="BC16" i="40"/>
  <c r="BC19" i="40" s="1"/>
  <c r="AC17" i="40"/>
  <c r="AC20" i="40"/>
  <c r="BA20" i="40"/>
  <c r="BA23" i="40" s="1"/>
  <c r="AC22" i="40"/>
  <c r="X24" i="40"/>
  <c r="AY24" i="40"/>
  <c r="BC24" i="40"/>
  <c r="AI25" i="40"/>
  <c r="AQ25" i="40"/>
  <c r="AU25" i="40"/>
  <c r="AC26" i="40"/>
  <c r="BA26" i="40"/>
  <c r="AC28" i="40"/>
  <c r="BA28" i="40"/>
  <c r="BA174" i="40" s="1"/>
  <c r="AC30" i="40"/>
  <c r="AI32" i="40"/>
  <c r="AQ32" i="40"/>
  <c r="AU32" i="40"/>
  <c r="AY32" i="40"/>
  <c r="AC33" i="40"/>
  <c r="BA33" i="40"/>
  <c r="AC35" i="40"/>
  <c r="AC37" i="40"/>
  <c r="AY39" i="40"/>
  <c r="AY44" i="40" s="1"/>
  <c r="BC39" i="40"/>
  <c r="BC44" i="40" s="1"/>
  <c r="AC40" i="40"/>
  <c r="AC42" i="40"/>
  <c r="AC45" i="40"/>
  <c r="AC47" i="40"/>
  <c r="AJ47" i="40" s="1"/>
  <c r="AS47" i="40" s="1"/>
  <c r="AC49" i="40"/>
  <c r="AC52" i="40"/>
  <c r="BA52" i="40"/>
  <c r="X54" i="40"/>
  <c r="AQ60" i="40"/>
  <c r="AY54" i="40"/>
  <c r="AY60" i="40" s="1"/>
  <c r="BC54" i="40"/>
  <c r="BC60" i="40" s="1"/>
  <c r="AC55" i="40"/>
  <c r="AC56" i="40"/>
  <c r="AE56" i="40"/>
  <c r="AX56" i="40" s="1"/>
  <c r="AD61" i="40"/>
  <c r="AT61" i="40"/>
  <c r="AE62" i="40"/>
  <c r="AX62" i="40" s="1"/>
  <c r="AT62" i="40"/>
  <c r="AD62" i="40"/>
  <c r="AW62" i="40" s="1"/>
  <c r="AC62" i="40"/>
  <c r="AJ62" i="40" s="1"/>
  <c r="AS62" i="40" s="1"/>
  <c r="AD63" i="40"/>
  <c r="AW63" i="40" s="1"/>
  <c r="AT63" i="40"/>
  <c r="AE64" i="40"/>
  <c r="AX64" i="40" s="1"/>
  <c r="AT64" i="40"/>
  <c r="AD64" i="40"/>
  <c r="AW64" i="40" s="1"/>
  <c r="AC64" i="40"/>
  <c r="AD65" i="40"/>
  <c r="AW65" i="40" s="1"/>
  <c r="AT65" i="40"/>
  <c r="AE66" i="40"/>
  <c r="AX66" i="40" s="1"/>
  <c r="AT66" i="40"/>
  <c r="AD66" i="40"/>
  <c r="AW66" i="40" s="1"/>
  <c r="AC66" i="40"/>
  <c r="AJ66" i="40" s="1"/>
  <c r="AS66" i="40" s="1"/>
  <c r="BB74" i="40"/>
  <c r="AV69" i="40"/>
  <c r="AV74" i="40" s="1"/>
  <c r="AC70" i="40"/>
  <c r="AE70" i="40"/>
  <c r="AX70" i="40" s="1"/>
  <c r="BA70" i="40"/>
  <c r="AR70" i="40"/>
  <c r="AZ70" i="40" s="1"/>
  <c r="AD72" i="40"/>
  <c r="AW72" i="40" s="1"/>
  <c r="AT72" i="40"/>
  <c r="T74" i="40"/>
  <c r="AI81" i="40"/>
  <c r="AE76" i="40"/>
  <c r="AX76" i="40" s="1"/>
  <c r="AT76" i="40"/>
  <c r="AD76" i="40"/>
  <c r="AW76" i="40" s="1"/>
  <c r="AC76" i="40"/>
  <c r="AE80" i="40"/>
  <c r="AX80" i="40" s="1"/>
  <c r="AT80" i="40"/>
  <c r="AD80" i="40"/>
  <c r="AW80" i="40" s="1"/>
  <c r="AC80" i="40"/>
  <c r="AC82" i="40"/>
  <c r="AE82" i="40"/>
  <c r="BA82" i="40"/>
  <c r="AP88" i="40"/>
  <c r="AR82" i="40"/>
  <c r="AD84" i="40"/>
  <c r="AW84" i="40" s="1"/>
  <c r="AT84" i="40"/>
  <c r="AC86" i="40"/>
  <c r="AE86" i="40"/>
  <c r="AX86" i="40" s="1"/>
  <c r="BA86" i="40"/>
  <c r="AR86" i="40"/>
  <c r="AZ86" i="40" s="1"/>
  <c r="AE91" i="40"/>
  <c r="AX91" i="40" s="1"/>
  <c r="AT100" i="40"/>
  <c r="AD100" i="40"/>
  <c r="AW100" i="40" s="1"/>
  <c r="AC100" i="40"/>
  <c r="AE100" i="40"/>
  <c r="AX100" i="40" s="1"/>
  <c r="AE106" i="40"/>
  <c r="AX106" i="40" s="1"/>
  <c r="AT106" i="40"/>
  <c r="AD106" i="40"/>
  <c r="AW106" i="40" s="1"/>
  <c r="AC106" i="40"/>
  <c r="AX111" i="40"/>
  <c r="AE115" i="40"/>
  <c r="AT121" i="40"/>
  <c r="AD121" i="40"/>
  <c r="AW121" i="40" s="1"/>
  <c r="AC121" i="40"/>
  <c r="AE121" i="40"/>
  <c r="AX121" i="40" s="1"/>
  <c r="Z126" i="39"/>
  <c r="AD12" i="40"/>
  <c r="AT12" i="40"/>
  <c r="AD14" i="40"/>
  <c r="AT14" i="40"/>
  <c r="AP15" i="40"/>
  <c r="BB15" i="40"/>
  <c r="AV16" i="40"/>
  <c r="AV19" i="40" s="1"/>
  <c r="AZ16" i="40"/>
  <c r="AZ19" i="40" s="1"/>
  <c r="AD17" i="40"/>
  <c r="AW17" i="40" s="1"/>
  <c r="AD20" i="40"/>
  <c r="AD22" i="40"/>
  <c r="AW22" i="40" s="1"/>
  <c r="AV24" i="40"/>
  <c r="AZ24" i="40"/>
  <c r="AB25" i="40"/>
  <c r="AR25" i="40"/>
  <c r="AD26" i="40"/>
  <c r="AT26" i="40"/>
  <c r="BB171" i="40"/>
  <c r="BB169" i="40" s="1"/>
  <c r="AV27" i="40"/>
  <c r="AD28" i="40"/>
  <c r="AT28" i="40"/>
  <c r="AT174" i="40" s="1"/>
  <c r="AM31" i="47" s="1"/>
  <c r="T177" i="40"/>
  <c r="AD30" i="40"/>
  <c r="AP177" i="40"/>
  <c r="AT30" i="40"/>
  <c r="BB177" i="40"/>
  <c r="T32" i="40"/>
  <c r="X32" i="40"/>
  <c r="AD33" i="40"/>
  <c r="AT33" i="40"/>
  <c r="AD35" i="40"/>
  <c r="AW35" i="40" s="1"/>
  <c r="AD37" i="40"/>
  <c r="AW37" i="40" s="1"/>
  <c r="AP38" i="40"/>
  <c r="BB38" i="40"/>
  <c r="AV39" i="40"/>
  <c r="AV44" i="40" s="1"/>
  <c r="AZ39" i="40"/>
  <c r="AZ44" i="40" s="1"/>
  <c r="AD40" i="40"/>
  <c r="AW40" i="40" s="1"/>
  <c r="AD42" i="40"/>
  <c r="AW42" i="40" s="1"/>
  <c r="AD45" i="40"/>
  <c r="AT45" i="40"/>
  <c r="AV46" i="40"/>
  <c r="AV51" i="40" s="1"/>
  <c r="AD47" i="40"/>
  <c r="AW47" i="40" s="1"/>
  <c r="AD49" i="40"/>
  <c r="AW49" i="40" s="1"/>
  <c r="AD52" i="40"/>
  <c r="AT52" i="40"/>
  <c r="AP53" i="40"/>
  <c r="BB53" i="40"/>
  <c r="AR54" i="40"/>
  <c r="AV54" i="40"/>
  <c r="AV60" i="40" s="1"/>
  <c r="T173" i="40"/>
  <c r="T169" i="40" s="1"/>
  <c r="AD55" i="40"/>
  <c r="AP173" i="40"/>
  <c r="AP169" i="40" s="1"/>
  <c r="BA55" i="40"/>
  <c r="BA173" i="40" s="1"/>
  <c r="AT55" i="40"/>
  <c r="AC58" i="40"/>
  <c r="AE58" i="40"/>
  <c r="AX58" i="40" s="1"/>
  <c r="BA58" i="40"/>
  <c r="BA177" i="40" s="1"/>
  <c r="AR58" i="40"/>
  <c r="AZ58" i="40" s="1"/>
  <c r="AI67" i="40"/>
  <c r="AW68" i="40"/>
  <c r="AE69" i="40"/>
  <c r="AX69" i="40" s="1"/>
  <c r="AT69" i="40"/>
  <c r="AD69" i="40"/>
  <c r="AW69" i="40" s="1"/>
  <c r="AC69" i="40"/>
  <c r="AE73" i="40"/>
  <c r="AX73" i="40" s="1"/>
  <c r="AT73" i="40"/>
  <c r="AD73" i="40"/>
  <c r="AW73" i="40" s="1"/>
  <c r="AC73" i="40"/>
  <c r="AC75" i="40"/>
  <c r="AE75" i="40"/>
  <c r="BA75" i="40"/>
  <c r="BA81" i="40" s="1"/>
  <c r="AP81" i="40"/>
  <c r="AR75" i="40"/>
  <c r="AC79" i="40"/>
  <c r="AE79" i="40"/>
  <c r="AX79" i="40" s="1"/>
  <c r="BA79" i="40"/>
  <c r="AR79" i="40"/>
  <c r="AZ79" i="40" s="1"/>
  <c r="AE85" i="40"/>
  <c r="AX85" i="40" s="1"/>
  <c r="AT85" i="40"/>
  <c r="AT88" i="40" s="1"/>
  <c r="AD85" i="40"/>
  <c r="AW85" i="40" s="1"/>
  <c r="AC85" i="40"/>
  <c r="BA94" i="40"/>
  <c r="BA98" i="40" s="1"/>
  <c r="AX103" i="40"/>
  <c r="AR108" i="40"/>
  <c r="AZ103" i="40"/>
  <c r="AZ108" i="40" s="1"/>
  <c r="AJ104" i="40"/>
  <c r="AS104" i="40" s="1"/>
  <c r="AR113" i="40"/>
  <c r="AZ113" i="40" s="1"/>
  <c r="BC113" i="40"/>
  <c r="BC115" i="40" s="1"/>
  <c r="X126" i="40"/>
  <c r="T128" i="40"/>
  <c r="AD148" i="40"/>
  <c r="AW148" i="40" s="1"/>
  <c r="AC148" i="40"/>
  <c r="AJ148" i="40" s="1"/>
  <c r="AS148" i="40" s="1"/>
  <c r="AT148" i="40"/>
  <c r="AE148" i="40"/>
  <c r="AX148" i="40" s="1"/>
  <c r="AY61" i="40"/>
  <c r="AY67" i="40" s="1"/>
  <c r="BC61" i="40"/>
  <c r="BC67" i="40" s="1"/>
  <c r="AY68" i="40"/>
  <c r="AY74" i="40" s="1"/>
  <c r="BC68" i="40"/>
  <c r="BC74" i="40" s="1"/>
  <c r="BC75" i="40"/>
  <c r="BC81" i="40" s="1"/>
  <c r="BC82" i="40"/>
  <c r="BC88" i="40" s="1"/>
  <c r="AQ92" i="40"/>
  <c r="AY92" i="40"/>
  <c r="BC89" i="40"/>
  <c r="BC92" i="40" s="1"/>
  <c r="BC93" i="40"/>
  <c r="BC98" i="40" s="1"/>
  <c r="AI98" i="40"/>
  <c r="AR102" i="40"/>
  <c r="AZ99" i="40"/>
  <c r="AZ102" i="40" s="1"/>
  <c r="BA99" i="40"/>
  <c r="BA102" i="40" s="1"/>
  <c r="BC100" i="40"/>
  <c r="AT105" i="40"/>
  <c r="AD105" i="40"/>
  <c r="AW105" i="40" s="1"/>
  <c r="AC105" i="40"/>
  <c r="AE112" i="40"/>
  <c r="AX112" i="40" s="1"/>
  <c r="AT112" i="40"/>
  <c r="AD112" i="40"/>
  <c r="AW112" i="40" s="1"/>
  <c r="AE117" i="40"/>
  <c r="AX117" i="40" s="1"/>
  <c r="AX119" i="40" s="1"/>
  <c r="AT117" i="40"/>
  <c r="AD117" i="40"/>
  <c r="AW117" i="40" s="1"/>
  <c r="AT139" i="40"/>
  <c r="AC139" i="40"/>
  <c r="AE139" i="40"/>
  <c r="X145" i="40"/>
  <c r="AD139" i="40"/>
  <c r="BC145" i="40"/>
  <c r="AQ161" i="40"/>
  <c r="BC156" i="40"/>
  <c r="AJ159" i="40"/>
  <c r="AS159" i="40" s="1"/>
  <c r="AB92" i="40"/>
  <c r="AV89" i="40"/>
  <c r="AV92" i="40" s="1"/>
  <c r="AT96" i="40"/>
  <c r="AT97" i="40"/>
  <c r="AD97" i="40"/>
  <c r="AW97" i="40" s="1"/>
  <c r="AC97" i="40"/>
  <c r="AQ102" i="40"/>
  <c r="AP102" i="40"/>
  <c r="AT103" i="40"/>
  <c r="AD103" i="40"/>
  <c r="AC103" i="40"/>
  <c r="X108" i="40"/>
  <c r="AV108" i="40"/>
  <c r="AT107" i="40"/>
  <c r="AD107" i="40"/>
  <c r="AW107" i="40" s="1"/>
  <c r="AC107" i="40"/>
  <c r="AJ107" i="40" s="1"/>
  <c r="AS107" i="40" s="1"/>
  <c r="AR110" i="40"/>
  <c r="AZ109" i="40"/>
  <c r="AZ110" i="40" s="1"/>
  <c r="X115" i="40"/>
  <c r="AT111" i="40"/>
  <c r="AD111" i="40"/>
  <c r="AC111" i="40"/>
  <c r="AE114" i="40"/>
  <c r="AX114" i="40" s="1"/>
  <c r="AT114" i="40"/>
  <c r="AD114" i="40"/>
  <c r="AW114" i="40" s="1"/>
  <c r="AT116" i="40"/>
  <c r="AD116" i="40"/>
  <c r="AC116" i="40"/>
  <c r="X119" i="40"/>
  <c r="BA119" i="40"/>
  <c r="AQ119" i="40"/>
  <c r="BC121" i="40"/>
  <c r="BC125" i="40" s="1"/>
  <c r="AT123" i="40"/>
  <c r="AE123" i="40"/>
  <c r="AX123" i="40" s="1"/>
  <c r="AD123" i="40"/>
  <c r="AW123" i="40" s="1"/>
  <c r="BC124" i="40"/>
  <c r="AR124" i="40"/>
  <c r="AZ124" i="40" s="1"/>
  <c r="AQ125" i="40"/>
  <c r="AE138" i="40"/>
  <c r="AX132" i="40"/>
  <c r="AX138" i="40" s="1"/>
  <c r="AT140" i="40"/>
  <c r="AD140" i="40"/>
  <c r="AW140" i="40" s="1"/>
  <c r="AE140" i="40"/>
  <c r="AX140" i="40" s="1"/>
  <c r="AC140" i="40"/>
  <c r="AJ140" i="40" s="1"/>
  <c r="AS140" i="40" s="1"/>
  <c r="AT149" i="40"/>
  <c r="AD149" i="40"/>
  <c r="AW149" i="40" s="1"/>
  <c r="AC149" i="40"/>
  <c r="AE149" i="40"/>
  <c r="AX149" i="40" s="1"/>
  <c r="Y166" i="40"/>
  <c r="AT153" i="40"/>
  <c r="AC153" i="40"/>
  <c r="AD153" i="40"/>
  <c r="X155" i="40"/>
  <c r="AE153" i="40"/>
  <c r="BA165" i="40"/>
  <c r="AR91" i="40"/>
  <c r="AZ91" i="40" s="1"/>
  <c r="BA91" i="40"/>
  <c r="AT94" i="40"/>
  <c r="AT95" i="40"/>
  <c r="AD95" i="40"/>
  <c r="AW95" i="40" s="1"/>
  <c r="AC95" i="40"/>
  <c r="AC96" i="40"/>
  <c r="AJ96" i="40" s="1"/>
  <c r="AS96" i="40" s="1"/>
  <c r="BA96" i="40"/>
  <c r="T102" i="40"/>
  <c r="X99" i="40"/>
  <c r="AT101" i="40"/>
  <c r="AY103" i="40"/>
  <c r="AY108" i="40" s="1"/>
  <c r="AE104" i="40"/>
  <c r="AX104" i="40" s="1"/>
  <c r="AT104" i="40"/>
  <c r="AD104" i="40"/>
  <c r="AW104" i="40" s="1"/>
  <c r="AE105" i="40"/>
  <c r="AX105" i="40" s="1"/>
  <c r="BC105" i="40"/>
  <c r="BC108" i="40" s="1"/>
  <c r="AQ115" i="40"/>
  <c r="AR111" i="40"/>
  <c r="AC112" i="40"/>
  <c r="AJ112" i="40" s="1"/>
  <c r="AS112" i="40" s="1"/>
  <c r="AT113" i="40"/>
  <c r="AD113" i="40"/>
  <c r="AW113" i="40" s="1"/>
  <c r="AC113" i="40"/>
  <c r="AJ113" i="40" s="1"/>
  <c r="AS113" i="40" s="1"/>
  <c r="AR119" i="40"/>
  <c r="AZ116" i="40"/>
  <c r="AZ119" i="40" s="1"/>
  <c r="AC117" i="40"/>
  <c r="AT118" i="40"/>
  <c r="AD118" i="40"/>
  <c r="AW118" i="40" s="1"/>
  <c r="AC118" i="40"/>
  <c r="AY125" i="40"/>
  <c r="AJ144" i="40"/>
  <c r="AS144" i="40" s="1"/>
  <c r="AX162" i="40"/>
  <c r="AR165" i="40"/>
  <c r="AZ162" i="40"/>
  <c r="AZ165" i="40" s="1"/>
  <c r="T108" i="40"/>
  <c r="T166" i="40" s="1"/>
  <c r="AP110" i="40"/>
  <c r="AV111" i="40"/>
  <c r="AV115" i="40" s="1"/>
  <c r="AP115" i="40"/>
  <c r="AV116" i="40"/>
  <c r="AV119" i="40" s="1"/>
  <c r="T119" i="40"/>
  <c r="BB125" i="40"/>
  <c r="AT122" i="40"/>
  <c r="AD122" i="40"/>
  <c r="AW122" i="40" s="1"/>
  <c r="AT127" i="40"/>
  <c r="AD127" i="40"/>
  <c r="AW127" i="40" s="1"/>
  <c r="AI128" i="40"/>
  <c r="AT141" i="40"/>
  <c r="AC141" i="40"/>
  <c r="AR143" i="40"/>
  <c r="AZ143" i="40" s="1"/>
  <c r="BA143" i="40"/>
  <c r="T145" i="40"/>
  <c r="AB145" i="40"/>
  <c r="AJ146" i="40"/>
  <c r="AU161" i="40"/>
  <c r="AV159" i="40"/>
  <c r="AY162" i="40"/>
  <c r="AY165" i="40" s="1"/>
  <c r="AI165" i="40"/>
  <c r="AU165" i="40"/>
  <c r="AU166" i="40" s="1"/>
  <c r="Z166" i="40"/>
  <c r="BC99" i="40"/>
  <c r="BC102" i="40" s="1"/>
  <c r="X109" i="40"/>
  <c r="BC109" i="40"/>
  <c r="BC110" i="40" s="1"/>
  <c r="X120" i="40"/>
  <c r="AU125" i="40"/>
  <c r="AT124" i="40"/>
  <c r="AD124" i="40"/>
  <c r="AW124" i="40" s="1"/>
  <c r="AC124" i="40"/>
  <c r="AP128" i="40"/>
  <c r="AR126" i="40"/>
  <c r="AB131" i="40"/>
  <c r="AD132" i="40"/>
  <c r="AT132" i="40"/>
  <c r="AC132" i="40"/>
  <c r="BC138" i="40"/>
  <c r="AC133" i="40"/>
  <c r="BA134" i="40"/>
  <c r="AT135" i="40"/>
  <c r="AD135" i="40"/>
  <c r="AW135" i="40" s="1"/>
  <c r="AC135" i="40"/>
  <c r="AU145" i="40"/>
  <c r="AY140" i="40"/>
  <c r="AY145" i="40" s="1"/>
  <c r="AQ145" i="40"/>
  <c r="AX146" i="40"/>
  <c r="AB152" i="40"/>
  <c r="AV147" i="40"/>
  <c r="AV152" i="40" s="1"/>
  <c r="AD150" i="40"/>
  <c r="AW150" i="40" s="1"/>
  <c r="AC150" i="40"/>
  <c r="AJ150" i="40" s="1"/>
  <c r="AS150" i="40" s="1"/>
  <c r="AT150" i="40"/>
  <c r="X156" i="40"/>
  <c r="AT157" i="40"/>
  <c r="AD157" i="40"/>
  <c r="AW157" i="40" s="1"/>
  <c r="AC157" i="40"/>
  <c r="AE157" i="40"/>
  <c r="AX157" i="40" s="1"/>
  <c r="AG166" i="40"/>
  <c r="Z20" i="47" s="1"/>
  <c r="AT162" i="40"/>
  <c r="AT165" i="40" s="1"/>
  <c r="AD162" i="40"/>
  <c r="X165" i="40"/>
  <c r="AC162" i="40"/>
  <c r="V166" i="40"/>
  <c r="O20" i="47" s="1"/>
  <c r="AV99" i="40"/>
  <c r="AV102" i="40" s="1"/>
  <c r="AV109" i="40"/>
  <c r="AV110" i="40" s="1"/>
  <c r="AB125" i="40"/>
  <c r="AR120" i="40"/>
  <c r="AV120" i="40"/>
  <c r="AV125" i="40" s="1"/>
  <c r="AC122" i="40"/>
  <c r="BA123" i="40"/>
  <c r="BA125" i="40" s="1"/>
  <c r="AC127" i="40"/>
  <c r="AJ127" i="40" s="1"/>
  <c r="AS127" i="40" s="1"/>
  <c r="AQ128" i="40"/>
  <c r="BC130" i="40"/>
  <c r="BC131" i="40" s="1"/>
  <c r="AR130" i="40"/>
  <c r="AZ130" i="40" s="1"/>
  <c r="AV138" i="40"/>
  <c r="AQ138" i="40"/>
  <c r="AI138" i="40"/>
  <c r="AT134" i="40"/>
  <c r="AD136" i="40"/>
  <c r="AW136" i="40" s="1"/>
  <c r="AT136" i="40"/>
  <c r="AC136" i="40"/>
  <c r="AC137" i="40"/>
  <c r="AJ137" i="40" s="1"/>
  <c r="AS137" i="40" s="1"/>
  <c r="AD141" i="40"/>
  <c r="AW141" i="40" s="1"/>
  <c r="BC144" i="40"/>
  <c r="AR144" i="40"/>
  <c r="AZ144" i="40" s="1"/>
  <c r="BC146" i="40"/>
  <c r="BC152" i="40" s="1"/>
  <c r="AC147" i="40"/>
  <c r="AC152" i="40" s="1"/>
  <c r="AT154" i="40"/>
  <c r="AD154" i="40"/>
  <c r="AW154" i="40" s="1"/>
  <c r="AE154" i="40"/>
  <c r="AX154" i="40" s="1"/>
  <c r="AC154" i="40"/>
  <c r="AR156" i="40"/>
  <c r="BA156" i="40"/>
  <c r="AD160" i="40"/>
  <c r="AW160" i="40" s="1"/>
  <c r="AC160" i="40"/>
  <c r="AT163" i="40"/>
  <c r="AC163" i="40"/>
  <c r="AE163" i="40"/>
  <c r="AX163" i="40" s="1"/>
  <c r="AD163" i="40"/>
  <c r="AW163" i="40" s="1"/>
  <c r="BA163" i="40"/>
  <c r="AB165" i="40"/>
  <c r="AV164" i="40"/>
  <c r="AV165" i="40" s="1"/>
  <c r="AC164" i="40"/>
  <c r="AJ164" i="40" s="1"/>
  <c r="AS164" i="40" s="1"/>
  <c r="AP131" i="40"/>
  <c r="AR129" i="40"/>
  <c r="BA129" i="40"/>
  <c r="BA131" i="40" s="1"/>
  <c r="AT130" i="40"/>
  <c r="AD130" i="40"/>
  <c r="AW130" i="40" s="1"/>
  <c r="AT142" i="40"/>
  <c r="AD142" i="40"/>
  <c r="AW142" i="40" s="1"/>
  <c r="AE142" i="40"/>
  <c r="AX142" i="40" s="1"/>
  <c r="BC147" i="40"/>
  <c r="X152" i="40"/>
  <c r="AP155" i="40"/>
  <c r="AR153" i="40"/>
  <c r="BC159" i="40"/>
  <c r="AP165" i="40"/>
  <c r="AM166" i="40"/>
  <c r="AP138" i="40"/>
  <c r="AR132" i="40"/>
  <c r="BA132" i="40"/>
  <c r="BA138" i="40" s="1"/>
  <c r="AT133" i="40"/>
  <c r="AD133" i="40"/>
  <c r="AW133" i="40" s="1"/>
  <c r="AR136" i="40"/>
  <c r="AZ136" i="40" s="1"/>
  <c r="BA136" i="40"/>
  <c r="AT137" i="40"/>
  <c r="AD137" i="40"/>
  <c r="AW137" i="40" s="1"/>
  <c r="AR141" i="40"/>
  <c r="AZ141" i="40" s="1"/>
  <c r="AT144" i="40"/>
  <c r="AD144" i="40"/>
  <c r="AW144" i="40" s="1"/>
  <c r="AR148" i="40"/>
  <c r="AZ148" i="40" s="1"/>
  <c r="BC153" i="40"/>
  <c r="BC155" i="40" s="1"/>
  <c r="BB161" i="40"/>
  <c r="BB166" i="40" s="1"/>
  <c r="AR160" i="40"/>
  <c r="AZ160" i="40" s="1"/>
  <c r="U166" i="40"/>
  <c r="AK166" i="40"/>
  <c r="AP167" i="40" s="1"/>
  <c r="AO166" i="40"/>
  <c r="AQ165" i="40"/>
  <c r="BC162" i="40"/>
  <c r="BC165" i="40" s="1"/>
  <c r="AF166" i="40"/>
  <c r="AN166" i="40"/>
  <c r="AP152" i="40"/>
  <c r="AR146" i="40"/>
  <c r="BA146" i="40"/>
  <c r="AT147" i="40"/>
  <c r="AT152" i="40" s="1"/>
  <c r="AD147" i="40"/>
  <c r="AW147" i="40" s="1"/>
  <c r="AW152" i="40" s="1"/>
  <c r="AR150" i="40"/>
  <c r="AZ150" i="40" s="1"/>
  <c r="BA150" i="40"/>
  <c r="AT151" i="40"/>
  <c r="AD151" i="40"/>
  <c r="AW151" i="40" s="1"/>
  <c r="AB161" i="40"/>
  <c r="AR158" i="40"/>
  <c r="AZ158" i="40" s="1"/>
  <c r="BA158" i="40"/>
  <c r="AT159" i="40"/>
  <c r="AD159" i="40"/>
  <c r="AW159" i="40" s="1"/>
  <c r="AE164" i="40"/>
  <c r="AX164" i="40" s="1"/>
  <c r="W166" i="40"/>
  <c r="AA166" i="40"/>
  <c r="I168" i="40"/>
  <c r="AV156" i="40"/>
  <c r="AV161" i="40" s="1"/>
  <c r="AH166" i="40"/>
  <c r="AL166" i="40"/>
  <c r="AQ167" i="40" s="1"/>
  <c r="I167" i="40"/>
  <c r="AF169" i="40"/>
  <c r="Y169" i="40"/>
  <c r="AB168" i="40" s="1"/>
  <c r="S126" i="39"/>
  <c r="Y126" i="39"/>
  <c r="J126" i="39"/>
  <c r="N126" i="39"/>
  <c r="R126" i="39"/>
  <c r="I126" i="39"/>
  <c r="M126" i="39"/>
  <c r="Q126" i="39"/>
  <c r="AK126" i="39"/>
  <c r="AO126" i="39"/>
  <c r="AQ125" i="39" s="1"/>
  <c r="AH126" i="39"/>
  <c r="AY134" i="39"/>
  <c r="AE39" i="39"/>
  <c r="AX39" i="39" s="1"/>
  <c r="AC39" i="39"/>
  <c r="AT39" i="39"/>
  <c r="AD39" i="39"/>
  <c r="AW39" i="39" s="1"/>
  <c r="AW47" i="39"/>
  <c r="AX51" i="39"/>
  <c r="AX56" i="39" s="1"/>
  <c r="AE56" i="39"/>
  <c r="AX59" i="39"/>
  <c r="AX65" i="39" s="1"/>
  <c r="AE65" i="39"/>
  <c r="AE29" i="39"/>
  <c r="AX29" i="39" s="1"/>
  <c r="AC29" i="39"/>
  <c r="AJ29" i="39" s="1"/>
  <c r="AS29" i="39" s="1"/>
  <c r="AT29" i="39"/>
  <c r="AD29" i="39"/>
  <c r="AW29" i="39" s="1"/>
  <c r="AE32" i="39"/>
  <c r="AX32" i="39" s="1"/>
  <c r="AC32" i="39"/>
  <c r="AJ32" i="39" s="1"/>
  <c r="AS32" i="39" s="1"/>
  <c r="AT32" i="39"/>
  <c r="AD32" i="39"/>
  <c r="AW32" i="39" s="1"/>
  <c r="AE20" i="39"/>
  <c r="AX20" i="39" s="1"/>
  <c r="AT20" i="39"/>
  <c r="AD20" i="39"/>
  <c r="AW20" i="39" s="1"/>
  <c r="AC20" i="39"/>
  <c r="AE27" i="39"/>
  <c r="AX27" i="39" s="1"/>
  <c r="AC27" i="39"/>
  <c r="AT27" i="39"/>
  <c r="AD27" i="39"/>
  <c r="AW27" i="39" s="1"/>
  <c r="AY36" i="39"/>
  <c r="AE34" i="39"/>
  <c r="AX34" i="39" s="1"/>
  <c r="AT34" i="39"/>
  <c r="AD34" i="39"/>
  <c r="AW34" i="39" s="1"/>
  <c r="AC34" i="39"/>
  <c r="AJ34" i="39" s="1"/>
  <c r="AS34" i="39" s="1"/>
  <c r="BA44" i="39"/>
  <c r="X46" i="39"/>
  <c r="AE45" i="39"/>
  <c r="AT45" i="39"/>
  <c r="AT46" i="39" s="1"/>
  <c r="AD45" i="39"/>
  <c r="AC45" i="39"/>
  <c r="AT49" i="39"/>
  <c r="AC49" i="39"/>
  <c r="AD49" i="39"/>
  <c r="AW49" i="39" s="1"/>
  <c r="AE49" i="39"/>
  <c r="AX49" i="39" s="1"/>
  <c r="AT36" i="39"/>
  <c r="AE15" i="39"/>
  <c r="AX15" i="39" s="1"/>
  <c r="AC15" i="39"/>
  <c r="AT15" i="39"/>
  <c r="AD15" i="39"/>
  <c r="AW15" i="39" s="1"/>
  <c r="AE41" i="39"/>
  <c r="AX41" i="39" s="1"/>
  <c r="AT41" i="39"/>
  <c r="AD41" i="39"/>
  <c r="AW41" i="39" s="1"/>
  <c r="AC41" i="39"/>
  <c r="AJ41" i="39" s="1"/>
  <c r="AS41" i="39" s="1"/>
  <c r="AY56" i="39"/>
  <c r="BC14" i="39"/>
  <c r="AY128" i="39"/>
  <c r="AE21" i="39"/>
  <c r="AX21" i="39" s="1"/>
  <c r="AE23" i="39"/>
  <c r="AX23" i="39" s="1"/>
  <c r="BA130" i="39"/>
  <c r="AE26" i="39"/>
  <c r="AX26" i="39" s="1"/>
  <c r="AE28" i="39"/>
  <c r="AX28" i="39" s="1"/>
  <c r="BA30" i="39"/>
  <c r="AE31" i="39"/>
  <c r="BC31" i="39"/>
  <c r="BC36" i="39" s="1"/>
  <c r="BA129" i="39"/>
  <c r="AE40" i="39"/>
  <c r="AX40" i="39" s="1"/>
  <c r="BA42" i="39"/>
  <c r="AE43" i="39"/>
  <c r="AQ44" i="39"/>
  <c r="AY44" i="39"/>
  <c r="BC50" i="39"/>
  <c r="BA49" i="39"/>
  <c r="AC95" i="39"/>
  <c r="AT95" i="39"/>
  <c r="AE95" i="39"/>
  <c r="AX95" i="39" s="1"/>
  <c r="AD95" i="39"/>
  <c r="AW95" i="39" s="1"/>
  <c r="X100" i="39"/>
  <c r="BB13" i="39"/>
  <c r="AI127" i="39"/>
  <c r="T133" i="39"/>
  <c r="AP133" i="39"/>
  <c r="BB133" i="39"/>
  <c r="AP18" i="39"/>
  <c r="BB18" i="39"/>
  <c r="AB128" i="39"/>
  <c r="AI128" i="39"/>
  <c r="AR19" i="39"/>
  <c r="AV19" i="39"/>
  <c r="AR21" i="39"/>
  <c r="AZ21" i="39" s="1"/>
  <c r="T134" i="39"/>
  <c r="AP134" i="39"/>
  <c r="BB134" i="39"/>
  <c r="AR23" i="39"/>
  <c r="AZ23" i="39" s="1"/>
  <c r="T24" i="39"/>
  <c r="AB24" i="39"/>
  <c r="T130" i="39"/>
  <c r="AP130" i="39"/>
  <c r="BB130" i="39"/>
  <c r="AR26" i="39"/>
  <c r="AZ26" i="39" s="1"/>
  <c r="AR28" i="39"/>
  <c r="AZ28" i="39" s="1"/>
  <c r="AP30" i="39"/>
  <c r="BB30" i="39"/>
  <c r="AR31" i="39"/>
  <c r="AV31" i="39"/>
  <c r="AV36" i="39" s="1"/>
  <c r="AR33" i="39"/>
  <c r="AZ33" i="39" s="1"/>
  <c r="AR35" i="39"/>
  <c r="AZ35" i="39" s="1"/>
  <c r="X36" i="39"/>
  <c r="T129" i="39"/>
  <c r="AP129" i="39"/>
  <c r="AP126" i="39" s="1"/>
  <c r="BB129" i="39"/>
  <c r="AR38" i="39"/>
  <c r="AZ38" i="39" s="1"/>
  <c r="AR40" i="39"/>
  <c r="AZ40" i="39" s="1"/>
  <c r="AP42" i="39"/>
  <c r="BB42" i="39"/>
  <c r="AR43" i="39"/>
  <c r="AV43" i="39"/>
  <c r="T44" i="39"/>
  <c r="X44" i="39"/>
  <c r="AB44" i="39"/>
  <c r="AI46" i="39"/>
  <c r="AR46" i="39"/>
  <c r="AC47" i="39"/>
  <c r="AT47" i="39"/>
  <c r="AY50" i="39"/>
  <c r="AR51" i="39"/>
  <c r="AT54" i="39"/>
  <c r="AT55" i="39"/>
  <c r="AD55" i="39"/>
  <c r="AW55" i="39" s="1"/>
  <c r="AC55" i="39"/>
  <c r="AJ55" i="39" s="1"/>
  <c r="AS55" i="39" s="1"/>
  <c r="AR59" i="39"/>
  <c r="AT62" i="39"/>
  <c r="AT63" i="39"/>
  <c r="AD63" i="39"/>
  <c r="AW63" i="39" s="1"/>
  <c r="AC63" i="39"/>
  <c r="AC64" i="39"/>
  <c r="BA64" i="39"/>
  <c r="T72" i="39"/>
  <c r="BA66" i="39"/>
  <c r="AP72" i="39"/>
  <c r="AR66" i="39"/>
  <c r="AC67" i="39"/>
  <c r="AJ67" i="39" s="1"/>
  <c r="AS67" i="39" s="1"/>
  <c r="BA67" i="39"/>
  <c r="AR67" i="39"/>
  <c r="AZ67" i="39" s="1"/>
  <c r="AC68" i="39"/>
  <c r="AJ68" i="39" s="1"/>
  <c r="AS68" i="39" s="1"/>
  <c r="AT68" i="39"/>
  <c r="AE71" i="39"/>
  <c r="AX71" i="39" s="1"/>
  <c r="AT71" i="39"/>
  <c r="AC71" i="39"/>
  <c r="AQ79" i="39"/>
  <c r="BA74" i="39"/>
  <c r="AR74" i="39"/>
  <c r="AZ74" i="39" s="1"/>
  <c r="BC85" i="39"/>
  <c r="AQ86" i="39"/>
  <c r="AC97" i="39"/>
  <c r="AT97" i="39"/>
  <c r="AE97" i="39"/>
  <c r="AX97" i="39" s="1"/>
  <c r="AD97" i="39"/>
  <c r="AW97" i="39" s="1"/>
  <c r="BA13" i="39"/>
  <c r="AE14" i="39"/>
  <c r="AE16" i="39"/>
  <c r="AX16" i="39" s="1"/>
  <c r="X128" i="39"/>
  <c r="AE19" i="39"/>
  <c r="BC19" i="39"/>
  <c r="AQ24" i="39"/>
  <c r="AU24" i="39"/>
  <c r="AY24" i="39"/>
  <c r="AE33" i="39"/>
  <c r="AX33" i="39" s="1"/>
  <c r="AE35" i="39"/>
  <c r="AX35" i="39" s="1"/>
  <c r="AE38" i="39"/>
  <c r="AX38" i="39" s="1"/>
  <c r="BC43" i="39"/>
  <c r="AU44" i="39"/>
  <c r="BC51" i="39"/>
  <c r="BC56" i="39" s="1"/>
  <c r="AI56" i="39"/>
  <c r="AR58" i="39"/>
  <c r="AZ57" i="39"/>
  <c r="AZ58" i="39" s="1"/>
  <c r="BA57" i="39"/>
  <c r="BA58" i="39" s="1"/>
  <c r="AY65" i="39"/>
  <c r="BC59" i="39"/>
  <c r="BC65" i="39" s="1"/>
  <c r="AC70" i="39"/>
  <c r="AD70" i="39"/>
  <c r="AW70" i="39" s="1"/>
  <c r="BA77" i="39"/>
  <c r="AR77" i="39"/>
  <c r="AZ77" i="39" s="1"/>
  <c r="BC78" i="39"/>
  <c r="AP13" i="39"/>
  <c r="AB127" i="39"/>
  <c r="AR14" i="39"/>
  <c r="AR16" i="39"/>
  <c r="AZ16" i="39" s="1"/>
  <c r="X12" i="39"/>
  <c r="AY12" i="39"/>
  <c r="BC12" i="39"/>
  <c r="AI13" i="39"/>
  <c r="AQ13" i="39"/>
  <c r="AU13" i="39"/>
  <c r="AC14" i="39"/>
  <c r="BA14" i="39"/>
  <c r="AC16" i="39"/>
  <c r="AJ16" i="39" s="1"/>
  <c r="AS16" i="39" s="1"/>
  <c r="X17" i="39"/>
  <c r="AQ133" i="39"/>
  <c r="AU133" i="39"/>
  <c r="AY17" i="39"/>
  <c r="AY133" i="39" s="1"/>
  <c r="BC17" i="39"/>
  <c r="BC133" i="39" s="1"/>
  <c r="AI18" i="39"/>
  <c r="AQ18" i="39"/>
  <c r="AU18" i="39"/>
  <c r="AC19" i="39"/>
  <c r="BA19" i="39"/>
  <c r="AC21" i="39"/>
  <c r="X22" i="39"/>
  <c r="X24" i="39" s="1"/>
  <c r="AQ134" i="39"/>
  <c r="AU134" i="39"/>
  <c r="BC22" i="39"/>
  <c r="AC23" i="39"/>
  <c r="X25" i="39"/>
  <c r="AQ130" i="39"/>
  <c r="AU130" i="39"/>
  <c r="AY25" i="39"/>
  <c r="BC25" i="39"/>
  <c r="AC26" i="39"/>
  <c r="AC28" i="39"/>
  <c r="AJ28" i="39" s="1"/>
  <c r="AS28" i="39" s="1"/>
  <c r="AI30" i="39"/>
  <c r="AQ30" i="39"/>
  <c r="AU30" i="39"/>
  <c r="AC31" i="39"/>
  <c r="BA31" i="39"/>
  <c r="BA36" i="39" s="1"/>
  <c r="AC33" i="39"/>
  <c r="AC35" i="39"/>
  <c r="AJ35" i="39" s="1"/>
  <c r="AS35" i="39" s="1"/>
  <c r="X37" i="39"/>
  <c r="AQ129" i="39"/>
  <c r="AQ126" i="39" s="1"/>
  <c r="AU129" i="39"/>
  <c r="AY37" i="39"/>
  <c r="BC37" i="39"/>
  <c r="AC38" i="39"/>
  <c r="AC40" i="39"/>
  <c r="AI42" i="39"/>
  <c r="AQ42" i="39"/>
  <c r="AU42" i="39"/>
  <c r="AC43" i="39"/>
  <c r="T50" i="39"/>
  <c r="AR47" i="39"/>
  <c r="AU50" i="39"/>
  <c r="BA47" i="39"/>
  <c r="BA50" i="39" s="1"/>
  <c r="AT48" i="39"/>
  <c r="AD48" i="39"/>
  <c r="AW48" i="39" s="1"/>
  <c r="AT52" i="39"/>
  <c r="AT53" i="39"/>
  <c r="AD53" i="39"/>
  <c r="AW53" i="39" s="1"/>
  <c r="AC53" i="39"/>
  <c r="AC54" i="39"/>
  <c r="BA54" i="39"/>
  <c r="BA134" i="39" s="1"/>
  <c r="T58" i="39"/>
  <c r="X57" i="39"/>
  <c r="T65" i="39"/>
  <c r="AI65" i="39"/>
  <c r="AU65" i="39"/>
  <c r="AU123" i="39" s="1"/>
  <c r="AT60" i="39"/>
  <c r="AT61" i="39"/>
  <c r="AD61" i="39"/>
  <c r="AW61" i="39" s="1"/>
  <c r="AC61" i="39"/>
  <c r="AJ61" i="39" s="1"/>
  <c r="AS61" i="39" s="1"/>
  <c r="AC62" i="39"/>
  <c r="BA62" i="39"/>
  <c r="AD64" i="39"/>
  <c r="AW64" i="39" s="1"/>
  <c r="AB72" i="39"/>
  <c r="AB123" i="39" s="1"/>
  <c r="AQ72" i="39"/>
  <c r="BC66" i="39"/>
  <c r="BC72" i="39" s="1"/>
  <c r="AE70" i="39"/>
  <c r="AX70" i="39" s="1"/>
  <c r="AR79" i="39"/>
  <c r="AZ73" i="39"/>
  <c r="AZ79" i="39" s="1"/>
  <c r="BB79" i="39"/>
  <c r="AJ74" i="39"/>
  <c r="AS74" i="39" s="1"/>
  <c r="AC75" i="39"/>
  <c r="AJ75" i="39" s="1"/>
  <c r="AS75" i="39" s="1"/>
  <c r="AD75" i="39"/>
  <c r="AW75" i="39" s="1"/>
  <c r="AY86" i="39"/>
  <c r="AC81" i="39"/>
  <c r="AD81" i="39"/>
  <c r="AW81" i="39" s="1"/>
  <c r="AW86" i="39" s="1"/>
  <c r="AX88" i="39"/>
  <c r="AX93" i="39" s="1"/>
  <c r="BA96" i="39"/>
  <c r="AR96" i="39"/>
  <c r="AZ96" i="39" s="1"/>
  <c r="U123" i="39"/>
  <c r="AU126" i="39"/>
  <c r="AV12" i="39"/>
  <c r="AZ12" i="39"/>
  <c r="AB13" i="39"/>
  <c r="AR13" i="39"/>
  <c r="T126" i="39"/>
  <c r="AD14" i="39"/>
  <c r="AT14" i="39"/>
  <c r="AV15" i="39"/>
  <c r="AV127" i="39" s="1"/>
  <c r="AD16" i="39"/>
  <c r="AW16" i="39" s="1"/>
  <c r="AR133" i="39"/>
  <c r="AV17" i="39"/>
  <c r="AZ17" i="39"/>
  <c r="T18" i="39"/>
  <c r="X18" i="39"/>
  <c r="AD19" i="39"/>
  <c r="AT19" i="39"/>
  <c r="BB128" i="39"/>
  <c r="BB126" i="39" s="1"/>
  <c r="AD21" i="39"/>
  <c r="AW21" i="39" s="1"/>
  <c r="AI134" i="39"/>
  <c r="AV22" i="39"/>
  <c r="AZ22" i="39"/>
  <c r="AD23" i="39"/>
  <c r="AW23" i="39" s="1"/>
  <c r="AP24" i="39"/>
  <c r="BB24" i="39"/>
  <c r="AB130" i="39"/>
  <c r="AV25" i="39"/>
  <c r="AZ25" i="39"/>
  <c r="AD26" i="39"/>
  <c r="AW26" i="39" s="1"/>
  <c r="AD28" i="39"/>
  <c r="AW28" i="39" s="1"/>
  <c r="AB30" i="39"/>
  <c r="AR30" i="39"/>
  <c r="AD31" i="39"/>
  <c r="AD33" i="39"/>
  <c r="AW33" i="39" s="1"/>
  <c r="AD35" i="39"/>
  <c r="AW35" i="39" s="1"/>
  <c r="AR129" i="39"/>
  <c r="AV37" i="39"/>
  <c r="AZ37" i="39"/>
  <c r="AD38" i="39"/>
  <c r="AW38" i="39" s="1"/>
  <c r="AD40" i="39"/>
  <c r="AW40" i="39" s="1"/>
  <c r="AB42" i="39"/>
  <c r="AR42" i="39"/>
  <c r="AD43" i="39"/>
  <c r="AP135" i="39"/>
  <c r="AT43" i="39"/>
  <c r="AP44" i="39"/>
  <c r="BB44" i="39"/>
  <c r="AV45" i="39"/>
  <c r="AV46" i="39" s="1"/>
  <c r="X50" i="39"/>
  <c r="AE47" i="39"/>
  <c r="AP50" i="39"/>
  <c r="AT51" i="39"/>
  <c r="AT56" i="39" s="1"/>
  <c r="AD51" i="39"/>
  <c r="AC51" i="39"/>
  <c r="AV51" i="39"/>
  <c r="AV56" i="39" s="1"/>
  <c r="BB56" i="39"/>
  <c r="BA52" i="39"/>
  <c r="BA56" i="39" s="1"/>
  <c r="AD54" i="39"/>
  <c r="AW54" i="39" s="1"/>
  <c r="T56" i="39"/>
  <c r="X56" i="39"/>
  <c r="AP58" i="39"/>
  <c r="X65" i="39"/>
  <c r="AT59" i="39"/>
  <c r="AD59" i="39"/>
  <c r="AC59" i="39"/>
  <c r="AV59" i="39"/>
  <c r="AV65" i="39" s="1"/>
  <c r="BA60" i="39"/>
  <c r="BA65" i="39" s="1"/>
  <c r="AD62" i="39"/>
  <c r="AW62" i="39" s="1"/>
  <c r="AP65" i="39"/>
  <c r="BA69" i="39"/>
  <c r="AR69" i="39"/>
  <c r="AZ69" i="39" s="1"/>
  <c r="AT70" i="39"/>
  <c r="T79" i="39"/>
  <c r="X73" i="39"/>
  <c r="BC79" i="39"/>
  <c r="AC76" i="39"/>
  <c r="AJ76" i="39" s="1"/>
  <c r="AS76" i="39" s="1"/>
  <c r="AT76" i="39"/>
  <c r="AD76" i="39"/>
  <c r="AW76" i="39" s="1"/>
  <c r="AC78" i="39"/>
  <c r="AT78" i="39"/>
  <c r="AE78" i="39"/>
  <c r="AX78" i="39" s="1"/>
  <c r="AB86" i="39"/>
  <c r="BA80" i="39"/>
  <c r="AR80" i="39"/>
  <c r="AP86" i="39"/>
  <c r="AC83" i="39"/>
  <c r="AE83" i="39"/>
  <c r="AX83" i="39" s="1"/>
  <c r="AD83" i="39"/>
  <c r="AW83" i="39" s="1"/>
  <c r="AV87" i="39"/>
  <c r="AV93" i="39" s="1"/>
  <c r="AC87" i="39"/>
  <c r="AC90" i="39"/>
  <c r="AD90" i="39"/>
  <c r="AW90" i="39" s="1"/>
  <c r="AW93" i="39" s="1"/>
  <c r="AT90" i="39"/>
  <c r="AE90" i="39"/>
  <c r="AX90" i="39" s="1"/>
  <c r="AH123" i="39"/>
  <c r="BA95" i="39"/>
  <c r="BA100" i="39" s="1"/>
  <c r="AR95" i="39"/>
  <c r="AZ95" i="39" s="1"/>
  <c r="Z123" i="39"/>
  <c r="BC57" i="39"/>
  <c r="BC58" i="39" s="1"/>
  <c r="AY73" i="39"/>
  <c r="AY79" i="39" s="1"/>
  <c r="AJ80" i="39"/>
  <c r="BC86" i="39"/>
  <c r="AE84" i="39"/>
  <c r="AX84" i="39" s="1"/>
  <c r="AD84" i="39"/>
  <c r="AW84" i="39" s="1"/>
  <c r="AT84" i="39"/>
  <c r="AC84" i="39"/>
  <c r="BA87" i="39"/>
  <c r="AR87" i="39"/>
  <c r="AC88" i="39"/>
  <c r="AJ88" i="39" s="1"/>
  <c r="AS88" i="39" s="1"/>
  <c r="AT88" i="39"/>
  <c r="AT93" i="39" s="1"/>
  <c r="AI93" i="39"/>
  <c r="BC88" i="39"/>
  <c r="AE91" i="39"/>
  <c r="AX91" i="39" s="1"/>
  <c r="AT91" i="39"/>
  <c r="AC91" i="39"/>
  <c r="BA92" i="39"/>
  <c r="AR92" i="39"/>
  <c r="AZ92" i="39" s="1"/>
  <c r="AY94" i="39"/>
  <c r="AY100" i="39" s="1"/>
  <c r="AI100" i="39"/>
  <c r="AQ100" i="39"/>
  <c r="BC95" i="39"/>
  <c r="BC100" i="39" s="1"/>
  <c r="AE99" i="39"/>
  <c r="AX99" i="39" s="1"/>
  <c r="AV104" i="39"/>
  <c r="AC104" i="39"/>
  <c r="AJ104" i="39" s="1"/>
  <c r="AS104" i="39" s="1"/>
  <c r="V123" i="39"/>
  <c r="AY114" i="39"/>
  <c r="BC113" i="39"/>
  <c r="AQ117" i="39"/>
  <c r="BC115" i="39"/>
  <c r="BC117" i="39" s="1"/>
  <c r="AT119" i="39"/>
  <c r="AD119" i="39"/>
  <c r="AW119" i="39" s="1"/>
  <c r="AC119" i="39"/>
  <c r="AE119" i="39"/>
  <c r="AX119" i="39" s="1"/>
  <c r="AV47" i="39"/>
  <c r="AV50" i="39" s="1"/>
  <c r="AV57" i="39"/>
  <c r="AV58" i="39" s="1"/>
  <c r="X66" i="39"/>
  <c r="X127" i="39" s="1"/>
  <c r="AI72" i="39"/>
  <c r="AY66" i="39"/>
  <c r="AY72" i="39" s="1"/>
  <c r="AB79" i="39"/>
  <c r="AP79" i="39"/>
  <c r="BA73" i="39"/>
  <c r="AU79" i="39"/>
  <c r="AT86" i="39"/>
  <c r="AE82" i="39"/>
  <c r="AX82" i="39" s="1"/>
  <c r="AX86" i="39" s="1"/>
  <c r="AT82" i="39"/>
  <c r="AC82" i="39"/>
  <c r="AJ82" i="39" s="1"/>
  <c r="AS82" i="39" s="1"/>
  <c r="BA83" i="39"/>
  <c r="BA133" i="39" s="1"/>
  <c r="AR83" i="39"/>
  <c r="AZ83" i="39" s="1"/>
  <c r="AC85" i="39"/>
  <c r="AT85" i="39"/>
  <c r="AE85" i="39"/>
  <c r="AX85" i="39" s="1"/>
  <c r="BA85" i="39"/>
  <c r="AR85" i="39"/>
  <c r="AZ85" i="39" s="1"/>
  <c r="BC93" i="39"/>
  <c r="AC92" i="39"/>
  <c r="AE92" i="39"/>
  <c r="AX92" i="39" s="1"/>
  <c r="AD92" i="39"/>
  <c r="AW92" i="39" s="1"/>
  <c r="AP93" i="39"/>
  <c r="BA98" i="39"/>
  <c r="AR98" i="39"/>
  <c r="AZ98" i="39" s="1"/>
  <c r="AZ100" i="39" s="1"/>
  <c r="AY107" i="39"/>
  <c r="BC103" i="39"/>
  <c r="AQ107" i="39"/>
  <c r="AC105" i="39"/>
  <c r="AE105" i="39"/>
  <c r="AX105" i="39" s="1"/>
  <c r="AD105" i="39"/>
  <c r="AW105" i="39" s="1"/>
  <c r="BA106" i="39"/>
  <c r="AI107" i="39"/>
  <c r="AT108" i="39"/>
  <c r="AE110" i="39"/>
  <c r="AX110" i="39" s="1"/>
  <c r="AD110" i="39"/>
  <c r="AW110" i="39" s="1"/>
  <c r="AC110" i="39"/>
  <c r="AD112" i="39"/>
  <c r="AW112" i="39" s="1"/>
  <c r="AE112" i="39"/>
  <c r="AX112" i="39" s="1"/>
  <c r="AC112" i="39"/>
  <c r="AJ112" i="39" s="1"/>
  <c r="AS112" i="39" s="1"/>
  <c r="T114" i="39"/>
  <c r="AB114" i="39"/>
  <c r="AW115" i="39"/>
  <c r="AW117" i="39" s="1"/>
  <c r="X122" i="39"/>
  <c r="AM123" i="39"/>
  <c r="BA89" i="39"/>
  <c r="AR89" i="39"/>
  <c r="AZ89" i="39" s="1"/>
  <c r="AE94" i="39"/>
  <c r="AD94" i="39"/>
  <c r="AT94" i="39"/>
  <c r="AC94" i="39"/>
  <c r="AP100" i="39"/>
  <c r="AJ98" i="39"/>
  <c r="AS98" i="39" s="1"/>
  <c r="AC99" i="39"/>
  <c r="AJ99" i="39" s="1"/>
  <c r="AS99" i="39" s="1"/>
  <c r="AD99" i="39"/>
  <c r="AW99" i="39" s="1"/>
  <c r="X101" i="39"/>
  <c r="T107" i="39"/>
  <c r="T123" i="39" s="1"/>
  <c r="X124" i="39" s="1"/>
  <c r="AD108" i="39"/>
  <c r="AC108" i="39"/>
  <c r="AE108" i="39"/>
  <c r="AV113" i="39"/>
  <c r="AC113" i="39"/>
  <c r="AQ114" i="39"/>
  <c r="AT116" i="39"/>
  <c r="AD116" i="39"/>
  <c r="AW116" i="39" s="1"/>
  <c r="AE116" i="39"/>
  <c r="AX116" i="39" s="1"/>
  <c r="AC116" i="39"/>
  <c r="Y123" i="39"/>
  <c r="AB124" i="39" s="1"/>
  <c r="AN123" i="39"/>
  <c r="K126" i="39"/>
  <c r="O126" i="39"/>
  <c r="AY88" i="39"/>
  <c r="AY93" i="39" s="1"/>
  <c r="AL123" i="39"/>
  <c r="AQ124" i="39" s="1"/>
  <c r="AP107" i="39"/>
  <c r="BA101" i="39"/>
  <c r="AR101" i="39"/>
  <c r="AV101" i="39"/>
  <c r="AV107" i="39" s="1"/>
  <c r="AE102" i="39"/>
  <c r="AX102" i="39" s="1"/>
  <c r="AD102" i="39"/>
  <c r="AW102" i="39" s="1"/>
  <c r="AC103" i="39"/>
  <c r="AJ103" i="39" s="1"/>
  <c r="AS103" i="39" s="1"/>
  <c r="AT103" i="39"/>
  <c r="BA104" i="39"/>
  <c r="AR104" i="39"/>
  <c r="AZ104" i="39" s="1"/>
  <c r="BC105" i="39"/>
  <c r="AV114" i="39"/>
  <c r="AX118" i="39"/>
  <c r="AQ122" i="39"/>
  <c r="BC118" i="39"/>
  <c r="BC122" i="39" s="1"/>
  <c r="AE121" i="39"/>
  <c r="AX121" i="39" s="1"/>
  <c r="AT121" i="39"/>
  <c r="AD121" i="39"/>
  <c r="AW121" i="39" s="1"/>
  <c r="AC121" i="39"/>
  <c r="AJ121" i="39" s="1"/>
  <c r="AS121" i="39" s="1"/>
  <c r="T86" i="39"/>
  <c r="X86" i="39"/>
  <c r="BC107" i="39"/>
  <c r="AT102" i="39"/>
  <c r="AT106" i="39"/>
  <c r="BC109" i="39"/>
  <c r="BC114" i="39" s="1"/>
  <c r="AT115" i="39"/>
  <c r="AT117" i="39" s="1"/>
  <c r="AC115" i="39"/>
  <c r="AE115" i="39"/>
  <c r="AP117" i="39"/>
  <c r="AR115" i="39"/>
  <c r="AK123" i="39"/>
  <c r="AW118" i="39"/>
  <c r="AT118" i="39"/>
  <c r="AT122" i="39" s="1"/>
  <c r="BC119" i="39"/>
  <c r="AR119" i="39"/>
  <c r="AZ119" i="39" s="1"/>
  <c r="AT120" i="39"/>
  <c r="AD120" i="39"/>
  <c r="AW120" i="39" s="1"/>
  <c r="AC120" i="39"/>
  <c r="BB114" i="39"/>
  <c r="AT111" i="39"/>
  <c r="AD111" i="39"/>
  <c r="AW111" i="39" s="1"/>
  <c r="AC111" i="39"/>
  <c r="AP122" i="39"/>
  <c r="AR118" i="39"/>
  <c r="W123" i="39"/>
  <c r="AA123" i="39"/>
  <c r="AG123" i="39"/>
  <c r="AP114" i="39"/>
  <c r="AR108" i="39"/>
  <c r="BA108" i="39"/>
  <c r="AT109" i="39"/>
  <c r="AD109" i="39"/>
  <c r="AW109" i="39" s="1"/>
  <c r="AR112" i="39"/>
  <c r="AZ112" i="39" s="1"/>
  <c r="BA112" i="39"/>
  <c r="AT113" i="39"/>
  <c r="AD113" i="39"/>
  <c r="AW113" i="39" s="1"/>
  <c r="AO123" i="39"/>
  <c r="U126" i="39"/>
  <c r="AI122" i="39"/>
  <c r="AF123" i="39"/>
  <c r="AI124" i="39" s="1"/>
  <c r="I124" i="39"/>
  <c r="AG126" i="39"/>
  <c r="AN126" i="39"/>
  <c r="AP168" i="40" l="1"/>
  <c r="AI168" i="40"/>
  <c r="AB34" i="47"/>
  <c r="AP201" i="42"/>
  <c r="AI28" i="47"/>
  <c r="AR199" i="42"/>
  <c r="AI22" i="47"/>
  <c r="X199" i="42"/>
  <c r="AI146" i="41"/>
  <c r="AQ168" i="40"/>
  <c r="AB33" i="47"/>
  <c r="AI144" i="41"/>
  <c r="AB143" i="41"/>
  <c r="U21" i="47" s="1"/>
  <c r="T146" i="41"/>
  <c r="X145" i="41" s="1"/>
  <c r="Q33" i="47"/>
  <c r="AB248" i="41"/>
  <c r="AB146" i="41"/>
  <c r="U33" i="47"/>
  <c r="AI166" i="40"/>
  <c r="AB20" i="47" s="1"/>
  <c r="AP200" i="42"/>
  <c r="AQ200" i="42"/>
  <c r="I200" i="42"/>
  <c r="X167" i="40"/>
  <c r="P145" i="41"/>
  <c r="AP145" i="41"/>
  <c r="AQ145" i="41"/>
  <c r="X168" i="40"/>
  <c r="I145" i="41"/>
  <c r="AB145" i="41"/>
  <c r="AI200" i="42"/>
  <c r="AR190" i="42"/>
  <c r="AZ185" i="42"/>
  <c r="AZ190" i="42" s="1"/>
  <c r="AZ179" i="42"/>
  <c r="AZ184" i="42" s="1"/>
  <c r="AR184" i="42"/>
  <c r="AR171" i="42"/>
  <c r="AZ166" i="42"/>
  <c r="AZ171" i="42" s="1"/>
  <c r="AD144" i="42"/>
  <c r="AW138" i="42"/>
  <c r="AW144" i="42" s="1"/>
  <c r="AB199" i="42"/>
  <c r="AD165" i="42"/>
  <c r="AW162" i="42"/>
  <c r="AW165" i="42" s="1"/>
  <c r="AX145" i="42"/>
  <c r="AX147" i="42" s="1"/>
  <c r="AE147" i="42"/>
  <c r="BA105" i="42"/>
  <c r="AD85" i="42"/>
  <c r="AW79" i="42"/>
  <c r="AW85" i="42" s="1"/>
  <c r="AZ65" i="42"/>
  <c r="AZ69" i="42" s="1"/>
  <c r="AR69" i="42"/>
  <c r="AE86" i="42"/>
  <c r="AT86" i="42"/>
  <c r="AT89" i="42" s="1"/>
  <c r="AC86" i="42"/>
  <c r="X89" i="42"/>
  <c r="AD86" i="42"/>
  <c r="AY205" i="42"/>
  <c r="AY64" i="42"/>
  <c r="AR208" i="42"/>
  <c r="AK33" i="47" s="1"/>
  <c r="AZ17" i="42"/>
  <c r="AZ208" i="42" s="1"/>
  <c r="AS33" i="47" s="1"/>
  <c r="AR202" i="42"/>
  <c r="AR18" i="42"/>
  <c r="AZ12" i="42"/>
  <c r="AW132" i="42"/>
  <c r="AW134" i="42" s="1"/>
  <c r="AD134" i="42"/>
  <c r="AJ116" i="42"/>
  <c r="AC121" i="42"/>
  <c r="AX208" i="42"/>
  <c r="AJ183" i="42"/>
  <c r="AS183" i="42" s="1"/>
  <c r="AX197" i="42"/>
  <c r="AJ160" i="42"/>
  <c r="AS160" i="42" s="1"/>
  <c r="AJ153" i="42"/>
  <c r="AC155" i="42"/>
  <c r="AT144" i="42"/>
  <c r="AJ182" i="42"/>
  <c r="AS182" i="42" s="1"/>
  <c r="AJ173" i="42"/>
  <c r="AS173" i="42" s="1"/>
  <c r="AT165" i="42"/>
  <c r="AJ150" i="42"/>
  <c r="AS150" i="42" s="1"/>
  <c r="AR144" i="42"/>
  <c r="AZ138" i="42"/>
  <c r="AZ144" i="42" s="1"/>
  <c r="X203" i="42"/>
  <c r="Q28" i="47" s="1"/>
  <c r="AE47" i="42"/>
  <c r="AT47" i="42"/>
  <c r="AD47" i="42"/>
  <c r="AC47" i="42"/>
  <c r="X52" i="42"/>
  <c r="AU201" i="42"/>
  <c r="AC161" i="42"/>
  <c r="AJ156" i="42"/>
  <c r="AT137" i="42"/>
  <c r="AZ131" i="42"/>
  <c r="AJ189" i="42"/>
  <c r="AS189" i="42" s="1"/>
  <c r="AC178" i="42"/>
  <c r="AJ172" i="42"/>
  <c r="AX155" i="42"/>
  <c r="AX139" i="42"/>
  <c r="AX144" i="42" s="1"/>
  <c r="AE144" i="42"/>
  <c r="AJ120" i="42"/>
  <c r="AS120" i="42" s="1"/>
  <c r="AR121" i="42"/>
  <c r="AZ116" i="42"/>
  <c r="AZ121" i="42" s="1"/>
  <c r="AJ107" i="42"/>
  <c r="AS107" i="42" s="1"/>
  <c r="AE105" i="42"/>
  <c r="AX100" i="42"/>
  <c r="AX105" i="42" s="1"/>
  <c r="AJ92" i="42"/>
  <c r="AS92" i="42" s="1"/>
  <c r="AJ88" i="42"/>
  <c r="AS88" i="42" s="1"/>
  <c r="AT85" i="42"/>
  <c r="AY203" i="42"/>
  <c r="AY52" i="42"/>
  <c r="BA211" i="42"/>
  <c r="AT36" i="47" s="1"/>
  <c r="BA46" i="42"/>
  <c r="AT38" i="42"/>
  <c r="AY208" i="42"/>
  <c r="AR33" i="47" s="1"/>
  <c r="BB201" i="42"/>
  <c r="AJ192" i="42"/>
  <c r="AS192" i="42" s="1"/>
  <c r="AT171" i="42"/>
  <c r="AJ124" i="42"/>
  <c r="AS124" i="42" s="1"/>
  <c r="AJ108" i="42"/>
  <c r="AS108" i="42" s="1"/>
  <c r="AJ96" i="42"/>
  <c r="AC99" i="42"/>
  <c r="BC209" i="42"/>
  <c r="BA204" i="42"/>
  <c r="AT29" i="47" s="1"/>
  <c r="AJ177" i="42"/>
  <c r="AS177" i="42" s="1"/>
  <c r="AJ140" i="42"/>
  <c r="AS140" i="42" s="1"/>
  <c r="AJ181" i="42"/>
  <c r="AS181" i="42" s="1"/>
  <c r="AX148" i="42"/>
  <c r="AX152" i="42" s="1"/>
  <c r="AE152" i="42"/>
  <c r="BA210" i="42"/>
  <c r="AT35" i="47" s="1"/>
  <c r="BA78" i="42"/>
  <c r="AZ70" i="42"/>
  <c r="AZ76" i="42" s="1"/>
  <c r="AR76" i="42"/>
  <c r="BA209" i="42"/>
  <c r="AT34" i="47" s="1"/>
  <c r="AJ37" i="42"/>
  <c r="AS37" i="42" s="1"/>
  <c r="AC31" i="42"/>
  <c r="X34" i="42"/>
  <c r="AE31" i="42"/>
  <c r="AT31" i="42"/>
  <c r="AT34" i="42" s="1"/>
  <c r="AD31" i="42"/>
  <c r="AR26" i="42"/>
  <c r="AZ23" i="42"/>
  <c r="AZ26" i="42" s="1"/>
  <c r="AY18" i="42"/>
  <c r="AY202" i="42"/>
  <c r="AJ145" i="42"/>
  <c r="AC147" i="42"/>
  <c r="AD125" i="42"/>
  <c r="AW122" i="42"/>
  <c r="AW125" i="42" s="1"/>
  <c r="BA99" i="42"/>
  <c r="AZ31" i="42"/>
  <c r="AZ34" i="42" s="1"/>
  <c r="AR34" i="42"/>
  <c r="AV204" i="42"/>
  <c r="AR137" i="42"/>
  <c r="AT134" i="42"/>
  <c r="AT121" i="42"/>
  <c r="AJ48" i="42"/>
  <c r="AS48" i="42" s="1"/>
  <c r="AW54" i="42"/>
  <c r="AW58" i="42" s="1"/>
  <c r="AD58" i="42"/>
  <c r="BA58" i="42"/>
  <c r="AJ15" i="42"/>
  <c r="AS15" i="42" s="1"/>
  <c r="AE208" i="42"/>
  <c r="AR85" i="42"/>
  <c r="AJ13" i="42"/>
  <c r="AS13" i="42" s="1"/>
  <c r="AJ51" i="42"/>
  <c r="AS51" i="42" s="1"/>
  <c r="X190" i="42"/>
  <c r="X198" i="42" s="1"/>
  <c r="AE185" i="42"/>
  <c r="AC185" i="42"/>
  <c r="AT185" i="42"/>
  <c r="AT190" i="42" s="1"/>
  <c r="AD185" i="42"/>
  <c r="BC202" i="42"/>
  <c r="BC18" i="42"/>
  <c r="AX156" i="42"/>
  <c r="AX161" i="42" s="1"/>
  <c r="AE161" i="42"/>
  <c r="AW135" i="42"/>
  <c r="AW137" i="42" s="1"/>
  <c r="AD137" i="42"/>
  <c r="AC184" i="42"/>
  <c r="AJ179" i="42"/>
  <c r="AC208" i="42"/>
  <c r="AJ17" i="42"/>
  <c r="BA203" i="42"/>
  <c r="AT28" i="47" s="1"/>
  <c r="AJ19" i="42"/>
  <c r="AC22" i="42"/>
  <c r="AR210" i="42"/>
  <c r="AK35" i="47" s="1"/>
  <c r="AR78" i="42"/>
  <c r="AZ77" i="42"/>
  <c r="AR209" i="42"/>
  <c r="AK34" i="47" s="1"/>
  <c r="AZ50" i="42"/>
  <c r="AZ209" i="42" s="1"/>
  <c r="AS34" i="47" s="1"/>
  <c r="AV203" i="42"/>
  <c r="AV52" i="42"/>
  <c r="AZ27" i="42"/>
  <c r="AZ30" i="42" s="1"/>
  <c r="AR30" i="42"/>
  <c r="BA64" i="42"/>
  <c r="AJ55" i="42"/>
  <c r="AS55" i="42" s="1"/>
  <c r="AR58" i="42"/>
  <c r="AZ53" i="42"/>
  <c r="AZ58" i="42" s="1"/>
  <c r="AJ142" i="42"/>
  <c r="AS142" i="42" s="1"/>
  <c r="AJ81" i="42"/>
  <c r="AS81" i="42" s="1"/>
  <c r="AI198" i="42"/>
  <c r="AB22" i="47" s="1"/>
  <c r="AY198" i="42"/>
  <c r="AR22" i="47" s="1"/>
  <c r="AE197" i="42"/>
  <c r="AW153" i="42"/>
  <c r="AW155" i="42" s="1"/>
  <c r="AD155" i="42"/>
  <c r="AP199" i="42"/>
  <c r="AJ176" i="42"/>
  <c r="AS176" i="42" s="1"/>
  <c r="AJ162" i="42"/>
  <c r="AC165" i="42"/>
  <c r="BC203" i="42"/>
  <c r="BC52" i="42"/>
  <c r="AQ201" i="42"/>
  <c r="AJ194" i="42"/>
  <c r="AS194" i="42" s="1"/>
  <c r="AD161" i="42"/>
  <c r="AW156" i="42"/>
  <c r="AW161" i="42" s="1"/>
  <c r="AR131" i="42"/>
  <c r="AV210" i="42"/>
  <c r="AV78" i="42"/>
  <c r="AV211" i="42"/>
  <c r="AV46" i="42"/>
  <c r="AD184" i="42"/>
  <c r="AW179" i="42"/>
  <c r="AW184" i="42" s="1"/>
  <c r="AX172" i="42"/>
  <c r="AX178" i="42" s="1"/>
  <c r="AE178" i="42"/>
  <c r="AC144" i="42"/>
  <c r="AJ138" i="42"/>
  <c r="AZ100" i="42"/>
  <c r="AZ105" i="42" s="1"/>
  <c r="AR105" i="42"/>
  <c r="AE85" i="42"/>
  <c r="AX79" i="42"/>
  <c r="AX85" i="42" s="1"/>
  <c r="AC58" i="42"/>
  <c r="AJ53" i="42"/>
  <c r="AC38" i="42"/>
  <c r="AJ35" i="42"/>
  <c r="AC26" i="42"/>
  <c r="AJ23" i="42"/>
  <c r="AT208" i="42"/>
  <c r="AB201" i="42"/>
  <c r="AW166" i="42"/>
  <c r="AW171" i="42" s="1"/>
  <c r="AD171" i="42"/>
  <c r="X210" i="42"/>
  <c r="AC77" i="42"/>
  <c r="X78" i="42"/>
  <c r="AD77" i="42"/>
  <c r="AT77" i="42"/>
  <c r="AE77" i="42"/>
  <c r="X209" i="42"/>
  <c r="Q34" i="47" s="1"/>
  <c r="AC50" i="42"/>
  <c r="AD50" i="42"/>
  <c r="AE50" i="42"/>
  <c r="AT50" i="42"/>
  <c r="AT209" i="42" s="1"/>
  <c r="AZ48" i="42"/>
  <c r="AR52" i="42"/>
  <c r="AC28" i="42"/>
  <c r="X30" i="42"/>
  <c r="AD28" i="42"/>
  <c r="AT28" i="42"/>
  <c r="AT30" i="42" s="1"/>
  <c r="AE28" i="42"/>
  <c r="AR204" i="42"/>
  <c r="AK29" i="47" s="1"/>
  <c r="AJ167" i="42"/>
  <c r="AS167" i="42" s="1"/>
  <c r="AS113" i="42"/>
  <c r="AS115" i="42" s="1"/>
  <c r="AJ115" i="42"/>
  <c r="AJ148" i="42"/>
  <c r="AC152" i="42"/>
  <c r="AZ134" i="42"/>
  <c r="AJ109" i="42"/>
  <c r="AS109" i="42" s="1"/>
  <c r="AE106" i="42"/>
  <c r="AT106" i="42"/>
  <c r="AT112" i="42" s="1"/>
  <c r="AC106" i="42"/>
  <c r="X112" i="42"/>
  <c r="AD106" i="42"/>
  <c r="AD99" i="42"/>
  <c r="AJ91" i="42"/>
  <c r="AS91" i="42" s="1"/>
  <c r="AC65" i="42"/>
  <c r="X69" i="42"/>
  <c r="AT65" i="42"/>
  <c r="AT69" i="42" s="1"/>
  <c r="AE65" i="42"/>
  <c r="AD65" i="42"/>
  <c r="BC211" i="42"/>
  <c r="BC46" i="42"/>
  <c r="AE26" i="42"/>
  <c r="AX23" i="42"/>
  <c r="AX26" i="42" s="1"/>
  <c r="AD22" i="42"/>
  <c r="AW19" i="42"/>
  <c r="AW22" i="42" s="1"/>
  <c r="AI201" i="42"/>
  <c r="AW145" i="42"/>
  <c r="AW147" i="42" s="1"/>
  <c r="AD147" i="42"/>
  <c r="AX122" i="42"/>
  <c r="AX125" i="42" s="1"/>
  <c r="AE125" i="42"/>
  <c r="AT125" i="42"/>
  <c r="AJ93" i="42"/>
  <c r="AS93" i="42" s="1"/>
  <c r="AC90" i="42"/>
  <c r="X95" i="42"/>
  <c r="AD90" i="42"/>
  <c r="AE90" i="42"/>
  <c r="AT90" i="42"/>
  <c r="AT95" i="42" s="1"/>
  <c r="AJ82" i="42"/>
  <c r="AS82" i="42" s="1"/>
  <c r="AJ66" i="42"/>
  <c r="AS66" i="42" s="1"/>
  <c r="AV205" i="42"/>
  <c r="AV64" i="42"/>
  <c r="AC39" i="42"/>
  <c r="X41" i="42"/>
  <c r="AD39" i="42"/>
  <c r="AT39" i="42"/>
  <c r="AT41" i="42" s="1"/>
  <c r="AE39" i="42"/>
  <c r="AX132" i="42"/>
  <c r="AX134" i="42" s="1"/>
  <c r="AE134" i="42"/>
  <c r="AD121" i="42"/>
  <c r="AW116" i="42"/>
  <c r="AW121" i="42" s="1"/>
  <c r="AJ62" i="42"/>
  <c r="AS62" i="42" s="1"/>
  <c r="BA208" i="42"/>
  <c r="AT33" i="47" s="1"/>
  <c r="AJ71" i="42"/>
  <c r="AS71" i="42" s="1"/>
  <c r="AV202" i="42"/>
  <c r="AJ130" i="42"/>
  <c r="AS130" i="42" s="1"/>
  <c r="AW42" i="42"/>
  <c r="AW44" i="42" s="1"/>
  <c r="AD44" i="42"/>
  <c r="AJ42" i="42"/>
  <c r="AC44" i="42"/>
  <c r="BC205" i="42"/>
  <c r="BC64" i="42"/>
  <c r="BC198" i="42" s="1"/>
  <c r="AR115" i="42"/>
  <c r="AZ113" i="42"/>
  <c r="AZ115" i="42" s="1"/>
  <c r="AR203" i="42"/>
  <c r="AK28" i="47" s="1"/>
  <c r="AR211" i="42"/>
  <c r="AK36" i="47" s="1"/>
  <c r="AR46" i="42"/>
  <c r="AZ45" i="42"/>
  <c r="AC197" i="42"/>
  <c r="AJ191" i="42"/>
  <c r="AJ166" i="42"/>
  <c r="AC171" i="42"/>
  <c r="AC85" i="42"/>
  <c r="AJ79" i="42"/>
  <c r="AC70" i="42"/>
  <c r="X76" i="42"/>
  <c r="AD70" i="42"/>
  <c r="AT70" i="42"/>
  <c r="AT76" i="42" s="1"/>
  <c r="AE70" i="42"/>
  <c r="T201" i="42"/>
  <c r="X200" i="42" s="1"/>
  <c r="AC125" i="42"/>
  <c r="AJ122" i="42"/>
  <c r="AZ96" i="42"/>
  <c r="AZ99" i="42" s="1"/>
  <c r="AR99" i="42"/>
  <c r="AZ42" i="42"/>
  <c r="AZ44" i="42" s="1"/>
  <c r="AR44" i="42"/>
  <c r="X204" i="42"/>
  <c r="AE14" i="42"/>
  <c r="AT14" i="42"/>
  <c r="AT204" i="42" s="1"/>
  <c r="AC14" i="42"/>
  <c r="AD14" i="42"/>
  <c r="AE44" i="42"/>
  <c r="AX42" i="42"/>
  <c r="AX44" i="42" s="1"/>
  <c r="I125" i="39"/>
  <c r="AW191" i="42"/>
  <c r="AW197" i="42" s="1"/>
  <c r="AD197" i="42"/>
  <c r="BA171" i="42"/>
  <c r="BA198" i="42" s="1"/>
  <c r="AZ191" i="42"/>
  <c r="AZ197" i="42" s="1"/>
  <c r="AR197" i="42"/>
  <c r="AI199" i="42"/>
  <c r="AX162" i="42"/>
  <c r="AX165" i="42" s="1"/>
  <c r="AE165" i="42"/>
  <c r="AR125" i="42"/>
  <c r="AZ122" i="42"/>
  <c r="AZ125" i="42" s="1"/>
  <c r="X205" i="42"/>
  <c r="AE59" i="42"/>
  <c r="AT59" i="42"/>
  <c r="AD59" i="42"/>
  <c r="AC59" i="42"/>
  <c r="X64" i="42"/>
  <c r="AT161" i="42"/>
  <c r="AX135" i="42"/>
  <c r="AX137" i="42" s="1"/>
  <c r="AE137" i="42"/>
  <c r="AX179" i="42"/>
  <c r="AX184" i="42" s="1"/>
  <c r="AE184" i="42"/>
  <c r="AT184" i="42"/>
  <c r="AD178" i="42"/>
  <c r="AW172" i="42"/>
  <c r="AW178" i="42" s="1"/>
  <c r="AZ165" i="42"/>
  <c r="AJ127" i="42"/>
  <c r="AS127" i="42" s="1"/>
  <c r="X131" i="42"/>
  <c r="AT126" i="42"/>
  <c r="AT131" i="42" s="1"/>
  <c r="AC126" i="42"/>
  <c r="AD126" i="42"/>
  <c r="AE126" i="42"/>
  <c r="AC105" i="42"/>
  <c r="AJ100" i="42"/>
  <c r="AZ95" i="42"/>
  <c r="AZ85" i="42"/>
  <c r="AD26" i="42"/>
  <c r="AR22" i="42"/>
  <c r="AZ19" i="42"/>
  <c r="AZ22" i="42" s="1"/>
  <c r="AJ187" i="42"/>
  <c r="AS187" i="42" s="1"/>
  <c r="AE171" i="42"/>
  <c r="AX166" i="42"/>
  <c r="AX171" i="42" s="1"/>
  <c r="AJ149" i="42"/>
  <c r="AS149" i="42" s="1"/>
  <c r="AJ123" i="42"/>
  <c r="AS123" i="42" s="1"/>
  <c r="AW208" i="42"/>
  <c r="AV198" i="42"/>
  <c r="AJ158" i="42"/>
  <c r="AS158" i="42" s="1"/>
  <c r="AJ135" i="42"/>
  <c r="AC115" i="42"/>
  <c r="AJ36" i="42"/>
  <c r="AS36" i="42" s="1"/>
  <c r="AJ175" i="42"/>
  <c r="AS175" i="42" s="1"/>
  <c r="AJ163" i="42"/>
  <c r="AS163" i="42" s="1"/>
  <c r="AW148" i="42"/>
  <c r="AW152" i="42" s="1"/>
  <c r="AD152" i="42"/>
  <c r="AJ143" i="42"/>
  <c r="AS143" i="42" s="1"/>
  <c r="AR134" i="42"/>
  <c r="AJ119" i="42"/>
  <c r="AS119" i="42" s="1"/>
  <c r="AE115" i="42"/>
  <c r="AR89" i="42"/>
  <c r="AJ75" i="42"/>
  <c r="AS75" i="42" s="1"/>
  <c r="BA76" i="42"/>
  <c r="AR205" i="42"/>
  <c r="AK30" i="47" s="1"/>
  <c r="AX53" i="42"/>
  <c r="AX58" i="42" s="1"/>
  <c r="AE58" i="42"/>
  <c r="X211" i="42"/>
  <c r="AC45" i="42"/>
  <c r="X46" i="42"/>
  <c r="AT45" i="42"/>
  <c r="AE45" i="42"/>
  <c r="AD45" i="42"/>
  <c r="BC208" i="42"/>
  <c r="AJ16" i="42"/>
  <c r="AS16" i="42" s="1"/>
  <c r="BA202" i="42"/>
  <c r="BA18" i="42"/>
  <c r="X202" i="42"/>
  <c r="AE12" i="42"/>
  <c r="X18" i="42"/>
  <c r="AD12" i="42"/>
  <c r="AC12" i="42"/>
  <c r="AT12" i="42"/>
  <c r="AT147" i="42"/>
  <c r="AE38" i="42"/>
  <c r="AJ24" i="42"/>
  <c r="AS24" i="42" s="1"/>
  <c r="AV208" i="42"/>
  <c r="AJ139" i="42"/>
  <c r="AS139" i="42" s="1"/>
  <c r="AJ132" i="42"/>
  <c r="AC134" i="42"/>
  <c r="AJ118" i="42"/>
  <c r="AS118" i="42" s="1"/>
  <c r="AE121" i="42"/>
  <c r="AX116" i="42"/>
  <c r="AX121" i="42" s="1"/>
  <c r="AZ60" i="42"/>
  <c r="AR64" i="42"/>
  <c r="AD38" i="42"/>
  <c r="AR38" i="42"/>
  <c r="AJ25" i="42"/>
  <c r="AS25" i="42" s="1"/>
  <c r="AJ80" i="42"/>
  <c r="AS80" i="42" s="1"/>
  <c r="AJ33" i="42"/>
  <c r="AS33" i="42" s="1"/>
  <c r="AJ72" i="42"/>
  <c r="AS72" i="42" s="1"/>
  <c r="AZ150" i="41"/>
  <c r="AC142" i="41"/>
  <c r="AJ136" i="41"/>
  <c r="AB144" i="41"/>
  <c r="AW62" i="41"/>
  <c r="AJ62" i="41"/>
  <c r="AS62" i="41" s="1"/>
  <c r="AD60" i="41"/>
  <c r="AW53" i="41"/>
  <c r="AW60" i="41" s="1"/>
  <c r="AX46" i="41"/>
  <c r="AX52" i="41" s="1"/>
  <c r="AE52" i="41"/>
  <c r="AJ39" i="41"/>
  <c r="AC45" i="41"/>
  <c r="AC81" i="41"/>
  <c r="AJ75" i="41"/>
  <c r="AC95" i="41"/>
  <c r="AJ90" i="41"/>
  <c r="AC64" i="41"/>
  <c r="X67" i="41"/>
  <c r="AD64" i="41"/>
  <c r="AT64" i="41"/>
  <c r="AT67" i="41" s="1"/>
  <c r="AE64" i="41"/>
  <c r="AD52" i="41"/>
  <c r="AW46" i="41"/>
  <c r="AW52" i="41" s="1"/>
  <c r="AJ116" i="41"/>
  <c r="AS116" i="41" s="1"/>
  <c r="AJ122" i="41"/>
  <c r="AS122" i="41" s="1"/>
  <c r="BC156" i="41"/>
  <c r="BC97" i="41"/>
  <c r="AD135" i="41"/>
  <c r="AZ131" i="41"/>
  <c r="AZ135" i="41" s="1"/>
  <c r="AR135" i="41"/>
  <c r="AR89" i="41"/>
  <c r="AZ86" i="41"/>
  <c r="AZ89" i="41" s="1"/>
  <c r="X147" i="41"/>
  <c r="AE12" i="41"/>
  <c r="X16" i="41"/>
  <c r="AT12" i="41"/>
  <c r="AD12" i="41"/>
  <c r="AC12" i="41"/>
  <c r="AD63" i="41"/>
  <c r="AV150" i="41"/>
  <c r="AO30" i="47" s="1"/>
  <c r="AV38" i="41"/>
  <c r="AV248" i="41" s="1"/>
  <c r="AR81" i="41"/>
  <c r="AZ75" i="41"/>
  <c r="AZ81" i="41" s="1"/>
  <c r="AR45" i="41"/>
  <c r="AZ39" i="41"/>
  <c r="AZ45" i="41" s="1"/>
  <c r="AC34" i="41"/>
  <c r="AJ34" i="41" s="1"/>
  <c r="AS34" i="41" s="1"/>
  <c r="AE34" i="41"/>
  <c r="AX34" i="41" s="1"/>
  <c r="AT34" i="41"/>
  <c r="AD34" i="41"/>
  <c r="AW34" i="41" s="1"/>
  <c r="X155" i="41"/>
  <c r="Q35" i="47" s="1"/>
  <c r="AC28" i="41"/>
  <c r="AD28" i="41"/>
  <c r="X29" i="41"/>
  <c r="AE28" i="41"/>
  <c r="AT28" i="41"/>
  <c r="BC153" i="41"/>
  <c r="AT52" i="41"/>
  <c r="AV154" i="41"/>
  <c r="AO34" i="47" s="1"/>
  <c r="AJ51" i="41"/>
  <c r="AS51" i="41" s="1"/>
  <c r="AJ41" i="41"/>
  <c r="AS41" i="41" s="1"/>
  <c r="AT32" i="41"/>
  <c r="AJ25" i="41"/>
  <c r="AS25" i="41" s="1"/>
  <c r="AJ20" i="41"/>
  <c r="AS20" i="41" s="1"/>
  <c r="AJ50" i="41"/>
  <c r="AS50" i="41" s="1"/>
  <c r="AW22" i="41"/>
  <c r="AD153" i="41"/>
  <c r="AW15" i="41"/>
  <c r="AE135" i="41"/>
  <c r="AX131" i="41"/>
  <c r="AX135" i="41" s="1"/>
  <c r="AZ21" i="41"/>
  <c r="AR153" i="41"/>
  <c r="AZ15" i="41"/>
  <c r="AY155" i="41"/>
  <c r="AR35" i="47" s="1"/>
  <c r="AY29" i="41"/>
  <c r="AR126" i="41"/>
  <c r="AE126" i="41"/>
  <c r="AJ98" i="41"/>
  <c r="AC101" i="41"/>
  <c r="AZ61" i="41"/>
  <c r="AZ63" i="41" s="1"/>
  <c r="AR63" i="41"/>
  <c r="BC147" i="41"/>
  <c r="BC16" i="41"/>
  <c r="AD81" i="41"/>
  <c r="AW75" i="41"/>
  <c r="AW81" i="41" s="1"/>
  <c r="AV148" i="41"/>
  <c r="AO28" i="47" s="1"/>
  <c r="AV21" i="41"/>
  <c r="AS68" i="41"/>
  <c r="AC126" i="41"/>
  <c r="AJ119" i="41"/>
  <c r="AJ115" i="41"/>
  <c r="AS115" i="41" s="1"/>
  <c r="AJ140" i="41"/>
  <c r="AS140" i="41" s="1"/>
  <c r="AI143" i="41"/>
  <c r="AB21" i="47" s="1"/>
  <c r="AC118" i="41"/>
  <c r="AJ112" i="41"/>
  <c r="AJ108" i="41"/>
  <c r="AS108" i="41" s="1"/>
  <c r="AJ106" i="41"/>
  <c r="AS106" i="41" s="1"/>
  <c r="X111" i="41"/>
  <c r="AE105" i="41"/>
  <c r="AD105" i="41"/>
  <c r="AC105" i="41"/>
  <c r="AT105" i="41"/>
  <c r="AT111" i="41" s="1"/>
  <c r="AV156" i="41"/>
  <c r="AO36" i="47" s="1"/>
  <c r="AV97" i="41"/>
  <c r="AJ137" i="41"/>
  <c r="AS137" i="41" s="1"/>
  <c r="AD142" i="41"/>
  <c r="AE156" i="41"/>
  <c r="AE97" i="41"/>
  <c r="AX96" i="41"/>
  <c r="AP143" i="41"/>
  <c r="AW135" i="41"/>
  <c r="AJ128" i="41"/>
  <c r="AS128" i="41" s="1"/>
  <c r="AT118" i="41"/>
  <c r="AT156" i="41"/>
  <c r="AT97" i="41"/>
  <c r="AE74" i="41"/>
  <c r="AX68" i="41"/>
  <c r="AX74" i="41" s="1"/>
  <c r="AP144" i="41"/>
  <c r="AD101" i="41"/>
  <c r="AW98" i="41"/>
  <c r="AW101" i="41" s="1"/>
  <c r="AD74" i="41"/>
  <c r="AW68" i="41"/>
  <c r="AJ84" i="41"/>
  <c r="AS84" i="41" s="1"/>
  <c r="AD85" i="41"/>
  <c r="AW82" i="41"/>
  <c r="AW85" i="41" s="1"/>
  <c r="AJ71" i="41"/>
  <c r="AS71" i="41" s="1"/>
  <c r="AZ60" i="41"/>
  <c r="BC150" i="41"/>
  <c r="BC38" i="41"/>
  <c r="BC143" i="41" s="1"/>
  <c r="X150" i="41"/>
  <c r="AE33" i="41"/>
  <c r="AT33" i="41"/>
  <c r="AD33" i="41"/>
  <c r="AC33" i="41"/>
  <c r="X38" i="41"/>
  <c r="BC154" i="41"/>
  <c r="X154" i="41"/>
  <c r="AE19" i="41"/>
  <c r="AT19" i="41"/>
  <c r="AT154" i="41" s="1"/>
  <c r="AD19" i="41"/>
  <c r="AC19" i="41"/>
  <c r="AY147" i="41"/>
  <c r="AY16" i="41"/>
  <c r="AJ78" i="41"/>
  <c r="AS78" i="41" s="1"/>
  <c r="AT81" i="41"/>
  <c r="AW63" i="41"/>
  <c r="AR148" i="41"/>
  <c r="BC95" i="41"/>
  <c r="AC89" i="41"/>
  <c r="AJ86" i="41"/>
  <c r="AC52" i="41"/>
  <c r="AJ46" i="41"/>
  <c r="AR16" i="41"/>
  <c r="AR248" i="41" s="1"/>
  <c r="BB146" i="41"/>
  <c r="AE104" i="41"/>
  <c r="AR85" i="41"/>
  <c r="AZ82" i="41"/>
  <c r="AZ85" i="41" s="1"/>
  <c r="AZ32" i="41"/>
  <c r="AR27" i="41"/>
  <c r="AR147" i="41"/>
  <c r="AJ92" i="41"/>
  <c r="AS92" i="41" s="1"/>
  <c r="AD95" i="41"/>
  <c r="AW90" i="41"/>
  <c r="AW95" i="41" s="1"/>
  <c r="AE63" i="41"/>
  <c r="AX61" i="41"/>
  <c r="AX63" i="41" s="1"/>
  <c r="AJ53" i="41"/>
  <c r="AC60" i="41"/>
  <c r="AD45" i="41"/>
  <c r="AW39" i="41"/>
  <c r="AW45" i="41" s="1"/>
  <c r="BA150" i="41"/>
  <c r="BA38" i="41"/>
  <c r="AC23" i="41"/>
  <c r="AD23" i="41"/>
  <c r="AW23" i="41" s="1"/>
  <c r="AE23" i="41"/>
  <c r="AX23" i="41" s="1"/>
  <c r="AT23" i="41"/>
  <c r="AC74" i="41"/>
  <c r="AV147" i="41"/>
  <c r="AV16" i="41"/>
  <c r="AR32" i="41"/>
  <c r="AJ36" i="41"/>
  <c r="AS36" i="41" s="1"/>
  <c r="AJ31" i="41"/>
  <c r="AS31" i="41" s="1"/>
  <c r="AJ24" i="41"/>
  <c r="AS24" i="41" s="1"/>
  <c r="AJ54" i="41"/>
  <c r="AS54" i="41" s="1"/>
  <c r="AJ48" i="41"/>
  <c r="AS48" i="41" s="1"/>
  <c r="AT27" i="41"/>
  <c r="AX81" i="41"/>
  <c r="AT153" i="41"/>
  <c r="AJ14" i="41"/>
  <c r="AS14" i="41" s="1"/>
  <c r="AE127" i="41"/>
  <c r="AD127" i="41"/>
  <c r="X130" i="41"/>
  <c r="X143" i="41" s="1"/>
  <c r="AT127" i="41"/>
  <c r="AT130" i="41" s="1"/>
  <c r="AC127" i="41"/>
  <c r="AW119" i="41"/>
  <c r="AW126" i="41" s="1"/>
  <c r="AD126" i="41"/>
  <c r="AZ126" i="41"/>
  <c r="T143" i="41"/>
  <c r="AW70" i="41"/>
  <c r="AJ70" i="41"/>
  <c r="AS70" i="41" s="1"/>
  <c r="AC85" i="41"/>
  <c r="AJ82" i="41"/>
  <c r="AY148" i="41"/>
  <c r="AY21" i="41"/>
  <c r="BA153" i="41"/>
  <c r="AR155" i="41"/>
  <c r="AR29" i="41"/>
  <c r="AZ28" i="41"/>
  <c r="AJ43" i="41"/>
  <c r="AS43" i="41" s="1"/>
  <c r="AD32" i="41"/>
  <c r="AW30" i="41"/>
  <c r="AW32" i="41" s="1"/>
  <c r="AE153" i="41"/>
  <c r="AX15" i="41"/>
  <c r="AQ143" i="41"/>
  <c r="AJ131" i="41"/>
  <c r="AC135" i="41"/>
  <c r="AE118" i="41"/>
  <c r="AX112" i="41"/>
  <c r="AX118" i="41" s="1"/>
  <c r="AD104" i="41"/>
  <c r="AW102" i="41"/>
  <c r="AW104" i="41" s="1"/>
  <c r="AZ136" i="41"/>
  <c r="AZ142" i="41" s="1"/>
  <c r="AR142" i="41"/>
  <c r="AE142" i="41"/>
  <c r="AX136" i="41"/>
  <c r="AX142" i="41" s="1"/>
  <c r="BA126" i="41"/>
  <c r="BA143" i="41" s="1"/>
  <c r="AR118" i="41"/>
  <c r="AZ112" i="41"/>
  <c r="AZ118" i="41" s="1"/>
  <c r="AU143" i="41"/>
  <c r="AJ107" i="41"/>
  <c r="AS107" i="41" s="1"/>
  <c r="AZ102" i="41"/>
  <c r="AZ104" i="41" s="1"/>
  <c r="AR104" i="41"/>
  <c r="AR156" i="41"/>
  <c r="AR97" i="41"/>
  <c r="AZ96" i="41"/>
  <c r="AW142" i="41"/>
  <c r="AJ125" i="41"/>
  <c r="AS125" i="41" s="1"/>
  <c r="AJ117" i="41"/>
  <c r="AS117" i="41" s="1"/>
  <c r="AJ114" i="41"/>
  <c r="AS114" i="41" s="1"/>
  <c r="AZ105" i="41"/>
  <c r="AZ111" i="41" s="1"/>
  <c r="AR111" i="41"/>
  <c r="AD118" i="41"/>
  <c r="AW112" i="41"/>
  <c r="AW118" i="41" s="1"/>
  <c r="AD156" i="41"/>
  <c r="AD97" i="41"/>
  <c r="AW96" i="41"/>
  <c r="AJ96" i="41"/>
  <c r="AJ103" i="41"/>
  <c r="AS103" i="41" s="1"/>
  <c r="AC104" i="41"/>
  <c r="AJ102" i="41"/>
  <c r="AR101" i="41"/>
  <c r="AZ98" i="41"/>
  <c r="AZ101" i="41" s="1"/>
  <c r="AT101" i="41"/>
  <c r="AT60" i="41"/>
  <c r="AT85" i="41"/>
  <c r="AJ72" i="41"/>
  <c r="AS72" i="41" s="1"/>
  <c r="AX60" i="41"/>
  <c r="AY150" i="41"/>
  <c r="AY38" i="41"/>
  <c r="BA155" i="41"/>
  <c r="BA29" i="41"/>
  <c r="BA248" i="41" s="1"/>
  <c r="BC148" i="41"/>
  <c r="BC21" i="41"/>
  <c r="BC248" i="41" s="1"/>
  <c r="X148" i="41"/>
  <c r="AE17" i="41"/>
  <c r="X21" i="41"/>
  <c r="AT17" i="41"/>
  <c r="AD17" i="41"/>
  <c r="AC17" i="41"/>
  <c r="AU146" i="41"/>
  <c r="AJ79" i="41"/>
  <c r="AS79" i="41" s="1"/>
  <c r="AR154" i="41"/>
  <c r="AJ100" i="41"/>
  <c r="AS100" i="41" s="1"/>
  <c r="AR95" i="41"/>
  <c r="AZ90" i="41"/>
  <c r="AZ95" i="41" s="1"/>
  <c r="AJ87" i="41"/>
  <c r="AS87" i="41" s="1"/>
  <c r="AD89" i="41"/>
  <c r="AW86" i="41"/>
  <c r="AW89" i="41" s="1"/>
  <c r="AR67" i="41"/>
  <c r="AZ64" i="41"/>
  <c r="AZ67" i="41" s="1"/>
  <c r="AS61" i="41"/>
  <c r="AS63" i="41" s="1"/>
  <c r="AJ63" i="41"/>
  <c r="AE45" i="41"/>
  <c r="AJ40" i="41"/>
  <c r="AS40" i="41" s="1"/>
  <c r="AV155" i="41"/>
  <c r="AO35" i="47" s="1"/>
  <c r="AV29" i="41"/>
  <c r="AV153" i="41"/>
  <c r="AO33" i="47" s="1"/>
  <c r="AP146" i="41"/>
  <c r="AR145" i="41" s="1"/>
  <c r="AX104" i="41"/>
  <c r="AJ77" i="41"/>
  <c r="AS77" i="41" s="1"/>
  <c r="AR38" i="41"/>
  <c r="AJ93" i="41"/>
  <c r="AS93" i="41" s="1"/>
  <c r="AT95" i="41"/>
  <c r="AJ65" i="41"/>
  <c r="AS65" i="41" s="1"/>
  <c r="AJ57" i="41"/>
  <c r="AS57" i="41" s="1"/>
  <c r="AT45" i="41"/>
  <c r="BC155" i="41"/>
  <c r="BC29" i="41"/>
  <c r="AJ49" i="41"/>
  <c r="AS49" i="41" s="1"/>
  <c r="AJ26" i="41"/>
  <c r="AS26" i="41" s="1"/>
  <c r="AJ66" i="41"/>
  <c r="AS66" i="41" s="1"/>
  <c r="AJ58" i="41"/>
  <c r="AS58" i="41" s="1"/>
  <c r="AJ35" i="41"/>
  <c r="AS35" i="41" s="1"/>
  <c r="AC32" i="41"/>
  <c r="AJ30" i="41"/>
  <c r="AX30" i="41"/>
  <c r="AX32" i="41" s="1"/>
  <c r="AE32" i="41"/>
  <c r="AJ56" i="41"/>
  <c r="AS56" i="41" s="1"/>
  <c r="BA148" i="41"/>
  <c r="AR60" i="41"/>
  <c r="AJ47" i="41"/>
  <c r="AS47" i="41" s="1"/>
  <c r="AJ37" i="41"/>
  <c r="AS37" i="41" s="1"/>
  <c r="AC27" i="41"/>
  <c r="AJ22" i="41"/>
  <c r="AE27" i="41"/>
  <c r="AX22" i="41"/>
  <c r="AX27" i="41" s="1"/>
  <c r="AJ42" i="41"/>
  <c r="AS42" i="41" s="1"/>
  <c r="AC153" i="41"/>
  <c r="AJ15" i="41"/>
  <c r="BA147" i="41"/>
  <c r="BA146" i="41" s="1"/>
  <c r="AR168" i="40"/>
  <c r="AB125" i="39"/>
  <c r="AP166" i="40"/>
  <c r="AC138" i="40"/>
  <c r="AJ132" i="40"/>
  <c r="AZ126" i="40"/>
  <c r="AZ128" i="40" s="1"/>
  <c r="AR128" i="40"/>
  <c r="X110" i="40"/>
  <c r="AE109" i="40"/>
  <c r="AT109" i="40"/>
  <c r="AT110" i="40" s="1"/>
  <c r="AD109" i="40"/>
  <c r="AC109" i="40"/>
  <c r="AS146" i="40"/>
  <c r="AC119" i="40"/>
  <c r="AJ116" i="40"/>
  <c r="AT145" i="40"/>
  <c r="AJ105" i="40"/>
  <c r="AS105" i="40" s="1"/>
  <c r="AE126" i="40"/>
  <c r="X128" i="40"/>
  <c r="AD126" i="40"/>
  <c r="AC126" i="40"/>
  <c r="AT126" i="40"/>
  <c r="AT128" i="40" s="1"/>
  <c r="AX108" i="40"/>
  <c r="AD74" i="40"/>
  <c r="AT177" i="40"/>
  <c r="AT32" i="40"/>
  <c r="AZ179" i="40"/>
  <c r="AZ25" i="40"/>
  <c r="AT67" i="40"/>
  <c r="BA172" i="40"/>
  <c r="BA38" i="40"/>
  <c r="AC174" i="40"/>
  <c r="V31" i="47" s="1"/>
  <c r="AJ28" i="40"/>
  <c r="X179" i="40"/>
  <c r="Q36" i="47" s="1"/>
  <c r="X25" i="40"/>
  <c r="AE24" i="40"/>
  <c r="AC24" i="40"/>
  <c r="AT24" i="40"/>
  <c r="AD24" i="40"/>
  <c r="AC176" i="40"/>
  <c r="AJ14" i="40"/>
  <c r="AV178" i="40"/>
  <c r="AV53" i="40"/>
  <c r="AV166" i="40" s="1"/>
  <c r="AI169" i="40"/>
  <c r="AP125" i="39"/>
  <c r="AQ166" i="40"/>
  <c r="AZ132" i="40"/>
  <c r="AZ138" i="40" s="1"/>
  <c r="AR138" i="40"/>
  <c r="AZ129" i="40"/>
  <c r="AZ131" i="40" s="1"/>
  <c r="AR131" i="40"/>
  <c r="AB166" i="40"/>
  <c r="AJ163" i="40"/>
  <c r="AS163" i="40" s="1"/>
  <c r="BA161" i="40"/>
  <c r="AJ136" i="40"/>
  <c r="AS136" i="40" s="1"/>
  <c r="AJ122" i="40"/>
  <c r="AS122" i="40" s="1"/>
  <c r="AC165" i="40"/>
  <c r="AJ162" i="40"/>
  <c r="AX152" i="40"/>
  <c r="AT138" i="40"/>
  <c r="AR115" i="40"/>
  <c r="AZ111" i="40"/>
  <c r="AZ115" i="40" s="1"/>
  <c r="AC155" i="40"/>
  <c r="AJ153" i="40"/>
  <c r="AJ149" i="40"/>
  <c r="AS149" i="40" s="1"/>
  <c r="AD119" i="40"/>
  <c r="AW116" i="40"/>
  <c r="AW119" i="40" s="1"/>
  <c r="AC108" i="40"/>
  <c r="AJ103" i="40"/>
  <c r="BC161" i="40"/>
  <c r="AJ123" i="40"/>
  <c r="AS123" i="40" s="1"/>
  <c r="AJ79" i="40"/>
  <c r="AS79" i="40" s="1"/>
  <c r="AE81" i="40"/>
  <c r="AX75" i="40"/>
  <c r="AX81" i="40" s="1"/>
  <c r="AW74" i="40"/>
  <c r="AZ54" i="40"/>
  <c r="AZ60" i="40" s="1"/>
  <c r="AR60" i="40"/>
  <c r="AD178" i="40"/>
  <c r="AD53" i="40"/>
  <c r="AW52" i="40"/>
  <c r="AT51" i="40"/>
  <c r="AD174" i="40"/>
  <c r="W31" i="47" s="1"/>
  <c r="AW28" i="40"/>
  <c r="AW174" i="40" s="1"/>
  <c r="AP31" i="47" s="1"/>
  <c r="AW26" i="40"/>
  <c r="AD32" i="40"/>
  <c r="AV179" i="40"/>
  <c r="AV25" i="40"/>
  <c r="AT176" i="40"/>
  <c r="AJ130" i="40"/>
  <c r="AS130" i="40" s="1"/>
  <c r="AX115" i="40"/>
  <c r="AZ82" i="40"/>
  <c r="AZ88" i="40" s="1"/>
  <c r="AR88" i="40"/>
  <c r="AJ82" i="40"/>
  <c r="AC88" i="40"/>
  <c r="AJ70" i="40"/>
  <c r="AS70" i="40" s="1"/>
  <c r="AW61" i="40"/>
  <c r="AW67" i="40" s="1"/>
  <c r="AD67" i="40"/>
  <c r="BA178" i="40"/>
  <c r="BA53" i="40"/>
  <c r="AJ45" i="40"/>
  <c r="AC51" i="40"/>
  <c r="AC172" i="40"/>
  <c r="AC38" i="40"/>
  <c r="AJ33" i="40"/>
  <c r="BA171" i="40"/>
  <c r="BA32" i="40"/>
  <c r="AJ22" i="40"/>
  <c r="AS22" i="40" s="1"/>
  <c r="BA170" i="40"/>
  <c r="BA15" i="40"/>
  <c r="AT98" i="40"/>
  <c r="AD88" i="40"/>
  <c r="BC173" i="40"/>
  <c r="X92" i="40"/>
  <c r="AC89" i="40"/>
  <c r="AE89" i="40"/>
  <c r="AE170" i="40" s="1"/>
  <c r="AT89" i="40"/>
  <c r="AT92" i="40" s="1"/>
  <c r="AD89" i="40"/>
  <c r="AJ77" i="40"/>
  <c r="AS77" i="40" s="1"/>
  <c r="AW75" i="40"/>
  <c r="AW81" i="40" s="1"/>
  <c r="AD81" i="40"/>
  <c r="AE74" i="40"/>
  <c r="AX68" i="40"/>
  <c r="AX74" i="40" s="1"/>
  <c r="AV173" i="40"/>
  <c r="AR178" i="40"/>
  <c r="AR53" i="40"/>
  <c r="AZ52" i="40"/>
  <c r="AR51" i="40"/>
  <c r="AZ45" i="40"/>
  <c r="AZ51" i="40" s="1"/>
  <c r="AV172" i="40"/>
  <c r="AV38" i="40"/>
  <c r="AR171" i="40"/>
  <c r="AR32" i="40"/>
  <c r="AZ26" i="40"/>
  <c r="AR23" i="40"/>
  <c r="AZ20" i="40"/>
  <c r="AZ23" i="40" s="1"/>
  <c r="AB169" i="40"/>
  <c r="AE131" i="40"/>
  <c r="AX129" i="40"/>
  <c r="AX131" i="40" s="1"/>
  <c r="AJ90" i="40"/>
  <c r="AS90" i="40" s="1"/>
  <c r="BA67" i="40"/>
  <c r="X172" i="40"/>
  <c r="Q29" i="47" s="1"/>
  <c r="BC176" i="40"/>
  <c r="AZ173" i="40"/>
  <c r="AJ29" i="40"/>
  <c r="AS29" i="40" s="1"/>
  <c r="AJ41" i="40"/>
  <c r="AS41" i="40" s="1"/>
  <c r="AT44" i="40"/>
  <c r="AJ34" i="40"/>
  <c r="AS34" i="40" s="1"/>
  <c r="AJ31" i="40"/>
  <c r="AS31" i="40" s="1"/>
  <c r="AE19" i="40"/>
  <c r="AX16" i="40"/>
  <c r="AX19" i="40" s="1"/>
  <c r="AX165" i="40"/>
  <c r="AD155" i="40"/>
  <c r="AW153" i="40"/>
  <c r="AW155" i="40" s="1"/>
  <c r="AT115" i="40"/>
  <c r="AD145" i="40"/>
  <c r="AW139" i="40"/>
  <c r="AW145" i="40" s="1"/>
  <c r="AT15" i="40"/>
  <c r="AE88" i="40"/>
  <c r="AX82" i="40"/>
  <c r="AX88" i="40" s="1"/>
  <c r="AC173" i="40"/>
  <c r="AJ55" i="40"/>
  <c r="X60" i="40"/>
  <c r="AE54" i="40"/>
  <c r="AT54" i="40"/>
  <c r="AT60" i="40" s="1"/>
  <c r="AD54" i="40"/>
  <c r="AC54" i="40"/>
  <c r="AJ17" i="40"/>
  <c r="AS17" i="40" s="1"/>
  <c r="AD98" i="40"/>
  <c r="AW93" i="40"/>
  <c r="AW98" i="40" s="1"/>
  <c r="AJ61" i="40"/>
  <c r="AC67" i="40"/>
  <c r="AE176" i="40"/>
  <c r="AX14" i="40"/>
  <c r="AX176" i="40" s="1"/>
  <c r="AD44" i="40"/>
  <c r="AW39" i="40"/>
  <c r="AW44" i="40" s="1"/>
  <c r="AI125" i="39"/>
  <c r="BA152" i="40"/>
  <c r="BA166" i="40" s="1"/>
  <c r="AI167" i="40"/>
  <c r="AZ153" i="40"/>
  <c r="AZ155" i="40" s="1"/>
  <c r="AR155" i="40"/>
  <c r="AR166" i="40" s="1"/>
  <c r="AD152" i="40"/>
  <c r="AR161" i="40"/>
  <c r="AZ156" i="40"/>
  <c r="AZ161" i="40" s="1"/>
  <c r="X161" i="40"/>
  <c r="X166" i="40" s="1"/>
  <c r="AC156" i="40"/>
  <c r="AT156" i="40"/>
  <c r="AT161" i="40" s="1"/>
  <c r="AE156" i="40"/>
  <c r="AD156" i="40"/>
  <c r="AD171" i="40" s="1"/>
  <c r="AE152" i="40"/>
  <c r="AJ135" i="40"/>
  <c r="AS135" i="40" s="1"/>
  <c r="AJ133" i="40"/>
  <c r="AS133" i="40" s="1"/>
  <c r="AD138" i="40"/>
  <c r="AW132" i="40"/>
  <c r="AW138" i="40" s="1"/>
  <c r="AJ124" i="40"/>
  <c r="AS124" i="40" s="1"/>
  <c r="X125" i="40"/>
  <c r="AE120" i="40"/>
  <c r="AE171" i="40" s="1"/>
  <c r="AT120" i="40"/>
  <c r="AT125" i="40" s="1"/>
  <c r="AD120" i="40"/>
  <c r="AC120" i="40"/>
  <c r="AJ142" i="40"/>
  <c r="AS142" i="40" s="1"/>
  <c r="AJ117" i="40"/>
  <c r="AS117" i="40" s="1"/>
  <c r="X102" i="40"/>
  <c r="AE99" i="40"/>
  <c r="AD99" i="40"/>
  <c r="AC99" i="40"/>
  <c r="AT99" i="40"/>
  <c r="AT102" i="40" s="1"/>
  <c r="AJ95" i="40"/>
  <c r="AS95" i="40" s="1"/>
  <c r="AX153" i="40"/>
  <c r="AX155" i="40" s="1"/>
  <c r="AE155" i="40"/>
  <c r="AT155" i="40"/>
  <c r="AT119" i="40"/>
  <c r="AJ111" i="40"/>
  <c r="AC115" i="40"/>
  <c r="AD108" i="40"/>
  <c r="AW103" i="40"/>
  <c r="AW108" i="40" s="1"/>
  <c r="AJ97" i="40"/>
  <c r="AS97" i="40" s="1"/>
  <c r="AE145" i="40"/>
  <c r="AX139" i="40"/>
  <c r="AX145" i="40" s="1"/>
  <c r="AJ85" i="40"/>
  <c r="AS85" i="40" s="1"/>
  <c r="AZ75" i="40"/>
  <c r="AZ81" i="40" s="1"/>
  <c r="AR81" i="40"/>
  <c r="AJ75" i="40"/>
  <c r="AC81" i="40"/>
  <c r="AJ58" i="40"/>
  <c r="AS58" i="40" s="1"/>
  <c r="AD173" i="40"/>
  <c r="AW55" i="40"/>
  <c r="AW45" i="40"/>
  <c r="AW51" i="40" s="1"/>
  <c r="AD51" i="40"/>
  <c r="AD177" i="40"/>
  <c r="AW30" i="40"/>
  <c r="AW177" i="40" s="1"/>
  <c r="AD176" i="40"/>
  <c r="W33" i="47" s="1"/>
  <c r="AW14" i="40"/>
  <c r="AW176" i="40" s="1"/>
  <c r="AD15" i="40"/>
  <c r="AW12" i="40"/>
  <c r="AJ114" i="40"/>
  <c r="AS114" i="40" s="1"/>
  <c r="AJ106" i="40"/>
  <c r="AS106" i="40" s="1"/>
  <c r="AJ86" i="40"/>
  <c r="AS86" i="40" s="1"/>
  <c r="AJ80" i="40"/>
  <c r="AS80" i="40" s="1"/>
  <c r="AJ76" i="40"/>
  <c r="AS76" i="40" s="1"/>
  <c r="AJ64" i="40"/>
  <c r="AS64" i="40" s="1"/>
  <c r="AC178" i="40"/>
  <c r="AC53" i="40"/>
  <c r="AJ52" i="40"/>
  <c r="AJ42" i="40"/>
  <c r="AS42" i="40" s="1"/>
  <c r="AJ37" i="40"/>
  <c r="AS37" i="40" s="1"/>
  <c r="AC177" i="40"/>
  <c r="AJ30" i="40"/>
  <c r="AC171" i="40"/>
  <c r="AJ26" i="40"/>
  <c r="AC32" i="40"/>
  <c r="BC179" i="40"/>
  <c r="BC25" i="40"/>
  <c r="AC170" i="40"/>
  <c r="AC15" i="40"/>
  <c r="AJ12" i="40"/>
  <c r="AX93" i="40"/>
  <c r="AX98" i="40" s="1"/>
  <c r="AE98" i="40"/>
  <c r="AJ91" i="40"/>
  <c r="AS91" i="40" s="1"/>
  <c r="AW88" i="40"/>
  <c r="AJ63" i="40"/>
  <c r="AS63" i="40" s="1"/>
  <c r="AE174" i="40"/>
  <c r="X31" i="47" s="1"/>
  <c r="AX28" i="40"/>
  <c r="AX174" i="40" s="1"/>
  <c r="AQ31" i="47" s="1"/>
  <c r="BC170" i="40"/>
  <c r="BC15" i="40"/>
  <c r="BA145" i="40"/>
  <c r="AZ68" i="40"/>
  <c r="AZ74" i="40" s="1"/>
  <c r="AR74" i="40"/>
  <c r="AJ68" i="40"/>
  <c r="AC74" i="40"/>
  <c r="AY173" i="40"/>
  <c r="AR172" i="40"/>
  <c r="AR38" i="40"/>
  <c r="AZ33" i="40"/>
  <c r="AV177" i="40"/>
  <c r="AV176" i="40"/>
  <c r="AV170" i="40"/>
  <c r="AV15" i="40"/>
  <c r="AT131" i="40"/>
  <c r="AD131" i="40"/>
  <c r="AW129" i="40"/>
  <c r="AW131" i="40" s="1"/>
  <c r="AE119" i="40"/>
  <c r="AJ72" i="40"/>
  <c r="AS72" i="40" s="1"/>
  <c r="AE173" i="40"/>
  <c r="AX55" i="40"/>
  <c r="AX173" i="40" s="1"/>
  <c r="BC177" i="40"/>
  <c r="AY171" i="40"/>
  <c r="AX20" i="40"/>
  <c r="AX23" i="40" s="1"/>
  <c r="AE23" i="40"/>
  <c r="AX12" i="40"/>
  <c r="AE15" i="40"/>
  <c r="AR173" i="40"/>
  <c r="AJ18" i="40"/>
  <c r="AS18" i="40" s="1"/>
  <c r="AJ48" i="40"/>
  <c r="AS48" i="40" s="1"/>
  <c r="AC44" i="40"/>
  <c r="AJ39" i="40"/>
  <c r="AR44" i="40"/>
  <c r="AJ16" i="40"/>
  <c r="AC19" i="40"/>
  <c r="AJ13" i="40"/>
  <c r="AS13" i="40" s="1"/>
  <c r="AT178" i="40"/>
  <c r="AT53" i="40"/>
  <c r="AD172" i="40"/>
  <c r="AD38" i="40"/>
  <c r="AW33" i="40"/>
  <c r="AT81" i="40"/>
  <c r="AV171" i="40"/>
  <c r="AV32" i="40"/>
  <c r="AE172" i="40"/>
  <c r="AX33" i="40"/>
  <c r="AE38" i="40"/>
  <c r="AZ146" i="40"/>
  <c r="AZ152" i="40" s="1"/>
  <c r="AR152" i="40"/>
  <c r="AJ160" i="40"/>
  <c r="AS160" i="40" s="1"/>
  <c r="AJ154" i="40"/>
  <c r="AS154" i="40" s="1"/>
  <c r="AJ147" i="40"/>
  <c r="AS147" i="40" s="1"/>
  <c r="AZ120" i="40"/>
  <c r="AZ125" i="40" s="1"/>
  <c r="AR125" i="40"/>
  <c r="AD165" i="40"/>
  <c r="AW162" i="40"/>
  <c r="AW165" i="40" s="1"/>
  <c r="AJ157" i="40"/>
  <c r="AS157" i="40" s="1"/>
  <c r="AJ151" i="40"/>
  <c r="AS151" i="40" s="1"/>
  <c r="AJ141" i="40"/>
  <c r="AS141" i="40" s="1"/>
  <c r="AE165" i="40"/>
  <c r="AJ118" i="40"/>
  <c r="AS118" i="40" s="1"/>
  <c r="AB167" i="40"/>
  <c r="AW111" i="40"/>
  <c r="AW115" i="40" s="1"/>
  <c r="AD115" i="40"/>
  <c r="AT108" i="40"/>
  <c r="AJ139" i="40"/>
  <c r="AC145" i="40"/>
  <c r="AE108" i="40"/>
  <c r="AJ73" i="40"/>
  <c r="AS73" i="40" s="1"/>
  <c r="AJ69" i="40"/>
  <c r="AS69" i="40" s="1"/>
  <c r="AT173" i="40"/>
  <c r="AT172" i="40"/>
  <c r="AM29" i="47" s="1"/>
  <c r="AT38" i="40"/>
  <c r="AD23" i="40"/>
  <c r="AW20" i="40"/>
  <c r="AW23" i="40" s="1"/>
  <c r="AJ121" i="40"/>
  <c r="AS121" i="40" s="1"/>
  <c r="AJ100" i="40"/>
  <c r="AS100" i="40" s="1"/>
  <c r="BA88" i="40"/>
  <c r="AJ56" i="40"/>
  <c r="AS56" i="40" s="1"/>
  <c r="AJ49" i="40"/>
  <c r="AS49" i="40" s="1"/>
  <c r="AJ40" i="40"/>
  <c r="AS40" i="40" s="1"/>
  <c r="AJ35" i="40"/>
  <c r="AS35" i="40" s="1"/>
  <c r="AY179" i="40"/>
  <c r="AR36" i="47" s="1"/>
  <c r="AY25" i="40"/>
  <c r="AY166" i="40" s="1"/>
  <c r="AR20" i="47" s="1"/>
  <c r="AC23" i="40"/>
  <c r="AJ20" i="40"/>
  <c r="BA176" i="40"/>
  <c r="AC98" i="40"/>
  <c r="AJ93" i="40"/>
  <c r="AJ78" i="40"/>
  <c r="AS78" i="40" s="1"/>
  <c r="AE67" i="40"/>
  <c r="AX61" i="40"/>
  <c r="AX67" i="40" s="1"/>
  <c r="AE178" i="40"/>
  <c r="AX52" i="40"/>
  <c r="AE53" i="40"/>
  <c r="BC171" i="40"/>
  <c r="BC32" i="40"/>
  <c r="AY170" i="40"/>
  <c r="AZ139" i="40"/>
  <c r="AZ145" i="40" s="1"/>
  <c r="AR145" i="40"/>
  <c r="AR92" i="40"/>
  <c r="AZ89" i="40"/>
  <c r="AZ92" i="40" s="1"/>
  <c r="AJ87" i="40"/>
  <c r="AS87" i="40" s="1"/>
  <c r="AJ83" i="40"/>
  <c r="AS83" i="40" s="1"/>
  <c r="AJ59" i="40"/>
  <c r="AS59" i="40" s="1"/>
  <c r="AR177" i="40"/>
  <c r="AZ30" i="40"/>
  <c r="AZ177" i="40" s="1"/>
  <c r="AR174" i="40"/>
  <c r="AZ28" i="40"/>
  <c r="AZ174" i="40" s="1"/>
  <c r="AR176" i="40"/>
  <c r="AZ14" i="40"/>
  <c r="AZ176" i="40" s="1"/>
  <c r="AR170" i="40"/>
  <c r="AR15" i="40"/>
  <c r="AZ12" i="40"/>
  <c r="AC131" i="40"/>
  <c r="AJ129" i="40"/>
  <c r="AJ84" i="40"/>
  <c r="AS84" i="40" s="1"/>
  <c r="AZ61" i="40"/>
  <c r="AZ67" i="40" s="1"/>
  <c r="AR67" i="40"/>
  <c r="BA60" i="40"/>
  <c r="BC178" i="40"/>
  <c r="BC53" i="40"/>
  <c r="BC166" i="40" s="1"/>
  <c r="AX45" i="40"/>
  <c r="AX51" i="40" s="1"/>
  <c r="AE51" i="40"/>
  <c r="BC172" i="40"/>
  <c r="BC38" i="40"/>
  <c r="AE177" i="40"/>
  <c r="AX30" i="40"/>
  <c r="AX177" i="40" s="1"/>
  <c r="AX26" i="40"/>
  <c r="AE32" i="40"/>
  <c r="X170" i="40"/>
  <c r="AJ36" i="40"/>
  <c r="AS36" i="40" s="1"/>
  <c r="AJ21" i="40"/>
  <c r="AS21" i="40" s="1"/>
  <c r="AR19" i="40"/>
  <c r="AE44" i="40"/>
  <c r="AX39" i="40"/>
  <c r="AX44" i="40" s="1"/>
  <c r="AJ27" i="40"/>
  <c r="AS27" i="40" s="1"/>
  <c r="AW16" i="40"/>
  <c r="AW19" i="40" s="1"/>
  <c r="AD19" i="40"/>
  <c r="AR125" i="39"/>
  <c r="P125" i="39"/>
  <c r="BC123" i="39"/>
  <c r="AJ59" i="39"/>
  <c r="AC65" i="39"/>
  <c r="AD56" i="39"/>
  <c r="AW51" i="39"/>
  <c r="AW56" i="39" s="1"/>
  <c r="AT44" i="39"/>
  <c r="AV129" i="39"/>
  <c r="AV42" i="39"/>
  <c r="AV123" i="39" s="1"/>
  <c r="AD36" i="39"/>
  <c r="AW31" i="39"/>
  <c r="AW36" i="39" s="1"/>
  <c r="AR50" i="39"/>
  <c r="AZ47" i="39"/>
  <c r="AZ50" i="39" s="1"/>
  <c r="BC129" i="39"/>
  <c r="BC42" i="39"/>
  <c r="AC36" i="39"/>
  <c r="AJ31" i="39"/>
  <c r="X136" i="39"/>
  <c r="X13" i="39"/>
  <c r="AC12" i="39"/>
  <c r="AE12" i="39"/>
  <c r="AD12" i="39"/>
  <c r="AT12" i="39"/>
  <c r="AX14" i="39"/>
  <c r="AR56" i="39"/>
  <c r="AZ51" i="39"/>
  <c r="AZ56" i="39" s="1"/>
  <c r="AX31" i="39"/>
  <c r="AX36" i="39" s="1"/>
  <c r="AE36" i="39"/>
  <c r="AE46" i="39"/>
  <c r="AX45" i="39"/>
  <c r="AX46" i="39" s="1"/>
  <c r="AW50" i="39"/>
  <c r="AI123" i="39"/>
  <c r="AR107" i="39"/>
  <c r="AZ101" i="39"/>
  <c r="AZ107" i="39" s="1"/>
  <c r="AE101" i="39"/>
  <c r="AC101" i="39"/>
  <c r="X107" i="39"/>
  <c r="AT101" i="39"/>
  <c r="AT107" i="39" s="1"/>
  <c r="AD101" i="39"/>
  <c r="AD127" i="39" s="1"/>
  <c r="AE100" i="39"/>
  <c r="AX94" i="39"/>
  <c r="AX100" i="39" s="1"/>
  <c r="AR93" i="39"/>
  <c r="AZ87" i="39"/>
  <c r="AZ93" i="39" s="1"/>
  <c r="AS80" i="39"/>
  <c r="AV134" i="39"/>
  <c r="AE93" i="39"/>
  <c r="AJ81" i="39"/>
  <c r="AS81" i="39" s="1"/>
  <c r="AY129" i="39"/>
  <c r="AY42" i="39"/>
  <c r="AJ26" i="39"/>
  <c r="AS26" i="39" s="1"/>
  <c r="BA128" i="39"/>
  <c r="BA24" i="39"/>
  <c r="BA127" i="39"/>
  <c r="BA18" i="39"/>
  <c r="AJ71" i="39"/>
  <c r="AS71" i="39" s="1"/>
  <c r="AR72" i="39"/>
  <c r="AZ66" i="39"/>
  <c r="AZ72" i="39" s="1"/>
  <c r="AV135" i="39"/>
  <c r="AV44" i="39"/>
  <c r="AV128" i="39"/>
  <c r="AV126" i="39" s="1"/>
  <c r="AV24" i="39"/>
  <c r="AJ95" i="39"/>
  <c r="AS95" i="39" s="1"/>
  <c r="BC127" i="39"/>
  <c r="BC18" i="39"/>
  <c r="AC46" i="39"/>
  <c r="AJ45" i="39"/>
  <c r="AJ20" i="39"/>
  <c r="AS20" i="39" s="1"/>
  <c r="AE114" i="39"/>
  <c r="AX108" i="39"/>
  <c r="AX114" i="39" s="1"/>
  <c r="AC66" i="39"/>
  <c r="X72" i="39"/>
  <c r="AT66" i="39"/>
  <c r="AT72" i="39" s="1"/>
  <c r="AE66" i="39"/>
  <c r="AD66" i="39"/>
  <c r="AZ134" i="39"/>
  <c r="AT18" i="39"/>
  <c r="X129" i="39"/>
  <c r="X126" i="39" s="1"/>
  <c r="X42" i="39"/>
  <c r="AE37" i="39"/>
  <c r="AC37" i="39"/>
  <c r="AT37" i="39"/>
  <c r="AD37" i="39"/>
  <c r="AJ21" i="39"/>
  <c r="AS21" i="39" s="1"/>
  <c r="AZ118" i="39"/>
  <c r="AZ122" i="39" s="1"/>
  <c r="AR122" i="39"/>
  <c r="AW122" i="39"/>
  <c r="AQ123" i="39"/>
  <c r="AJ116" i="39"/>
  <c r="AS116" i="39" s="1"/>
  <c r="AC114" i="39"/>
  <c r="AJ108" i="39"/>
  <c r="AD117" i="39"/>
  <c r="AD86" i="39"/>
  <c r="AC122" i="39"/>
  <c r="AJ119" i="39"/>
  <c r="AR86" i="39"/>
  <c r="AZ80" i="39"/>
  <c r="AZ86" i="39" s="1"/>
  <c r="AW59" i="39"/>
  <c r="AW65" i="39" s="1"/>
  <c r="AD65" i="39"/>
  <c r="AZ30" i="39"/>
  <c r="BA114" i="39"/>
  <c r="AP123" i="39"/>
  <c r="BB123" i="39"/>
  <c r="AD122" i="39"/>
  <c r="AX115" i="39"/>
  <c r="AX117" i="39" s="1"/>
  <c r="AE117" i="39"/>
  <c r="AJ109" i="39"/>
  <c r="AS109" i="39" s="1"/>
  <c r="AX122" i="39"/>
  <c r="BA107" i="39"/>
  <c r="AJ113" i="39"/>
  <c r="AS113" i="39" s="1"/>
  <c r="AD114" i="39"/>
  <c r="AW108" i="39"/>
  <c r="AW114" i="39" s="1"/>
  <c r="AC100" i="39"/>
  <c r="AJ94" i="39"/>
  <c r="X123" i="39"/>
  <c r="AC124" i="39" s="1"/>
  <c r="AT114" i="39"/>
  <c r="AJ92" i="39"/>
  <c r="AS92" i="39" s="1"/>
  <c r="AJ85" i="39"/>
  <c r="AS85" i="39" s="1"/>
  <c r="AJ91" i="39"/>
  <c r="AS91" i="39" s="1"/>
  <c r="BA93" i="39"/>
  <c r="AC86" i="39"/>
  <c r="AJ90" i="39"/>
  <c r="AS90" i="39" s="1"/>
  <c r="BA86" i="39"/>
  <c r="AJ78" i="39"/>
  <c r="AS78" i="39" s="1"/>
  <c r="AT65" i="39"/>
  <c r="AD44" i="39"/>
  <c r="AW43" i="39"/>
  <c r="AV130" i="39"/>
  <c r="AV30" i="39"/>
  <c r="AR134" i="39"/>
  <c r="AT128" i="39"/>
  <c r="AZ133" i="39"/>
  <c r="AW14" i="39"/>
  <c r="AZ136" i="39"/>
  <c r="AZ13" i="39"/>
  <c r="AJ54" i="39"/>
  <c r="AS54" i="39" s="1"/>
  <c r="AC44" i="39"/>
  <c r="AJ43" i="39"/>
  <c r="AJ40" i="39"/>
  <c r="AS40" i="39" s="1"/>
  <c r="AJ33" i="39"/>
  <c r="AS33" i="39" s="1"/>
  <c r="BC130" i="39"/>
  <c r="BC30" i="39"/>
  <c r="X130" i="39"/>
  <c r="X30" i="39"/>
  <c r="AE25" i="39"/>
  <c r="AC25" i="39"/>
  <c r="AT25" i="39"/>
  <c r="AD25" i="39"/>
  <c r="AC128" i="39"/>
  <c r="AJ19" i="39"/>
  <c r="AJ14" i="39"/>
  <c r="BC136" i="39"/>
  <c r="BC13" i="39"/>
  <c r="AR127" i="39"/>
  <c r="AR18" i="39"/>
  <c r="AZ14" i="39"/>
  <c r="AJ70" i="39"/>
  <c r="AS70" i="39" s="1"/>
  <c r="AJ97" i="39"/>
  <c r="AS97" i="39" s="1"/>
  <c r="AJ64" i="39"/>
  <c r="AS64" i="39" s="1"/>
  <c r="AT50" i="39"/>
  <c r="AR135" i="39"/>
  <c r="AR44" i="39"/>
  <c r="AZ43" i="39"/>
  <c r="AR36" i="39"/>
  <c r="AZ31" i="39"/>
  <c r="AZ36" i="39" s="1"/>
  <c r="AR128" i="39"/>
  <c r="AR24" i="39"/>
  <c r="AZ19" i="39"/>
  <c r="AI126" i="39"/>
  <c r="AX43" i="39"/>
  <c r="AE44" i="39"/>
  <c r="AJ15" i="39"/>
  <c r="AS15" i="39" s="1"/>
  <c r="AD46" i="39"/>
  <c r="AW45" i="39"/>
  <c r="AW46" i="39" s="1"/>
  <c r="AJ48" i="39"/>
  <c r="AS48" i="39" s="1"/>
  <c r="AV18" i="39"/>
  <c r="AZ115" i="39"/>
  <c r="AZ117" i="39" s="1"/>
  <c r="AR117" i="39"/>
  <c r="AD100" i="39"/>
  <c r="AW94" i="39"/>
  <c r="AW100" i="39" s="1"/>
  <c r="BC134" i="39"/>
  <c r="AE128" i="39"/>
  <c r="AX19" i="39"/>
  <c r="AZ108" i="39"/>
  <c r="AZ114" i="39" s="1"/>
  <c r="AR114" i="39"/>
  <c r="AJ111" i="39"/>
  <c r="AS111" i="39" s="1"/>
  <c r="AJ120" i="39"/>
  <c r="AS120" i="39" s="1"/>
  <c r="AP124" i="39"/>
  <c r="AC117" i="39"/>
  <c r="AJ115" i="39"/>
  <c r="AE122" i="39"/>
  <c r="AJ102" i="39"/>
  <c r="AS102" i="39" s="1"/>
  <c r="AT100" i="39"/>
  <c r="AJ110" i="39"/>
  <c r="AS110" i="39" s="1"/>
  <c r="AJ105" i="39"/>
  <c r="AS105" i="39" s="1"/>
  <c r="AR100" i="39"/>
  <c r="BA79" i="39"/>
  <c r="AD93" i="39"/>
  <c r="AJ84" i="39"/>
  <c r="AS84" i="39" s="1"/>
  <c r="AC93" i="39"/>
  <c r="AJ87" i="39"/>
  <c r="AJ83" i="39"/>
  <c r="AS83" i="39" s="1"/>
  <c r="AC73" i="39"/>
  <c r="X79" i="39"/>
  <c r="AT73" i="39"/>
  <c r="AT79" i="39" s="1"/>
  <c r="AE73" i="39"/>
  <c r="AD73" i="39"/>
  <c r="AC56" i="39"/>
  <c r="AJ51" i="39"/>
  <c r="AE50" i="39"/>
  <c r="AX47" i="39"/>
  <c r="AX50" i="39" s="1"/>
  <c r="AZ129" i="39"/>
  <c r="AZ42" i="39"/>
  <c r="AR130" i="39"/>
  <c r="AD128" i="39"/>
  <c r="AW19" i="39"/>
  <c r="AV133" i="39"/>
  <c r="X125" i="39"/>
  <c r="AV136" i="39"/>
  <c r="AV13" i="39"/>
  <c r="AE86" i="39"/>
  <c r="AJ62" i="39"/>
  <c r="AS62" i="39" s="1"/>
  <c r="X58" i="39"/>
  <c r="AE57" i="39"/>
  <c r="AE135" i="39" s="1"/>
  <c r="AT57" i="39"/>
  <c r="AT58" i="39" s="1"/>
  <c r="AD57" i="39"/>
  <c r="AD135" i="39" s="1"/>
  <c r="AC57" i="39"/>
  <c r="AJ53" i="39"/>
  <c r="AS53" i="39" s="1"/>
  <c r="AJ38" i="39"/>
  <c r="AS38" i="39" s="1"/>
  <c r="AY130" i="39"/>
  <c r="AY30" i="39"/>
  <c r="AJ23" i="39"/>
  <c r="AS23" i="39" s="1"/>
  <c r="X134" i="39"/>
  <c r="AE22" i="39"/>
  <c r="AT22" i="39"/>
  <c r="AT134" i="39" s="1"/>
  <c r="AD22" i="39"/>
  <c r="AD24" i="39" s="1"/>
  <c r="AC22" i="39"/>
  <c r="AY18" i="39"/>
  <c r="X133" i="39"/>
  <c r="AE17" i="39"/>
  <c r="AC17" i="39"/>
  <c r="AT17" i="39"/>
  <c r="AT133" i="39" s="1"/>
  <c r="AD17" i="39"/>
  <c r="AY136" i="39"/>
  <c r="AY13" i="39"/>
  <c r="AB126" i="39"/>
  <c r="BC135" i="39"/>
  <c r="BC44" i="39"/>
  <c r="BC128" i="39"/>
  <c r="BC24" i="39"/>
  <c r="AY127" i="39"/>
  <c r="BA72" i="39"/>
  <c r="AJ63" i="39"/>
  <c r="AS63" i="39" s="1"/>
  <c r="AZ59" i="39"/>
  <c r="AZ65" i="39" s="1"/>
  <c r="AR65" i="39"/>
  <c r="AC50" i="39"/>
  <c r="AJ47" i="39"/>
  <c r="X135" i="39"/>
  <c r="AJ49" i="39"/>
  <c r="AS49" i="39" s="1"/>
  <c r="BA135" i="39"/>
  <c r="AJ27" i="39"/>
  <c r="AS27" i="39" s="1"/>
  <c r="AD50" i="39"/>
  <c r="AJ39" i="39"/>
  <c r="AS39" i="39" s="1"/>
  <c r="AR200" i="42" l="1"/>
  <c r="BA201" i="42"/>
  <c r="AZ199" i="42"/>
  <c r="AT22" i="47"/>
  <c r="Q30" i="47"/>
  <c r="AC199" i="42"/>
  <c r="Q22" i="47"/>
  <c r="AR28" i="47"/>
  <c r="AR30" i="47"/>
  <c r="AY143" i="41"/>
  <c r="AR21" i="47" s="1"/>
  <c r="AM34" i="47"/>
  <c r="AV143" i="41"/>
  <c r="AO21" i="47" s="1"/>
  <c r="X33" i="47"/>
  <c r="V33" i="47"/>
  <c r="AC144" i="41"/>
  <c r="Q21" i="47"/>
  <c r="AM33" i="47"/>
  <c r="X144" i="41"/>
  <c r="M21" i="47"/>
  <c r="AY169" i="40"/>
  <c r="AC167" i="40"/>
  <c r="Q20" i="47"/>
  <c r="AD203" i="42"/>
  <c r="AD52" i="42"/>
  <c r="AW47" i="42"/>
  <c r="AJ155" i="42"/>
  <c r="AS153" i="42"/>
  <c r="AS155" i="42" s="1"/>
  <c r="AJ121" i="42"/>
  <c r="AS116" i="42"/>
  <c r="AS121" i="42" s="1"/>
  <c r="AC89" i="42"/>
  <c r="AJ86" i="42"/>
  <c r="AE205" i="42"/>
  <c r="AE64" i="42"/>
  <c r="AX59" i="42"/>
  <c r="AC204" i="42"/>
  <c r="V29" i="47" s="1"/>
  <c r="AJ14" i="42"/>
  <c r="AJ125" i="42"/>
  <c r="AS122" i="42"/>
  <c r="AS125" i="42" s="1"/>
  <c r="AS79" i="42"/>
  <c r="AS85" i="42" s="1"/>
  <c r="AJ85" i="42"/>
  <c r="AS191" i="42"/>
  <c r="AS197" i="42" s="1"/>
  <c r="AJ197" i="42"/>
  <c r="AS42" i="42"/>
  <c r="AS44" i="42" s="1"/>
  <c r="AJ44" i="42"/>
  <c r="AV201" i="42"/>
  <c r="AE41" i="42"/>
  <c r="AX39" i="42"/>
  <c r="AX41" i="42" s="1"/>
  <c r="AJ39" i="42"/>
  <c r="AC41" i="42"/>
  <c r="AE69" i="42"/>
  <c r="AX65" i="42"/>
  <c r="AX69" i="42" s="1"/>
  <c r="AC112" i="42"/>
  <c r="AJ106" i="42"/>
  <c r="AD209" i="42"/>
  <c r="AW50" i="42"/>
  <c r="AW209" i="42" s="1"/>
  <c r="AT210" i="42"/>
  <c r="AT78" i="42"/>
  <c r="AT198" i="42" s="1"/>
  <c r="AM22" i="47" s="1"/>
  <c r="BC201" i="42"/>
  <c r="AZ200" i="42" s="1"/>
  <c r="AX185" i="42"/>
  <c r="AX190" i="42" s="1"/>
  <c r="AE190" i="42"/>
  <c r="AE198" i="42" s="1"/>
  <c r="X22" i="47" s="1"/>
  <c r="AE34" i="42"/>
  <c r="AX31" i="42"/>
  <c r="AX34" i="42" s="1"/>
  <c r="AT203" i="42"/>
  <c r="AT52" i="42"/>
  <c r="AR201" i="42"/>
  <c r="AZ204" i="42"/>
  <c r="AS29" i="47" s="1"/>
  <c r="AJ134" i="42"/>
  <c r="AS132" i="42"/>
  <c r="AS134" i="42" s="1"/>
  <c r="AD202" i="42"/>
  <c r="AW12" i="42"/>
  <c r="AD18" i="42"/>
  <c r="AD211" i="42"/>
  <c r="AW45" i="42"/>
  <c r="AD46" i="42"/>
  <c r="AC211" i="42"/>
  <c r="AC46" i="42"/>
  <c r="AJ45" i="42"/>
  <c r="AS100" i="42"/>
  <c r="AS105" i="42" s="1"/>
  <c r="AJ105" i="42"/>
  <c r="AJ126" i="42"/>
  <c r="AC131" i="42"/>
  <c r="AT205" i="42"/>
  <c r="AT64" i="42"/>
  <c r="AR198" i="42"/>
  <c r="AK22" i="47" s="1"/>
  <c r="AD204" i="42"/>
  <c r="W29" i="47" s="1"/>
  <c r="AW14" i="42"/>
  <c r="AW204" i="42" s="1"/>
  <c r="AJ70" i="42"/>
  <c r="AC76" i="42"/>
  <c r="AW65" i="42"/>
  <c r="AW69" i="42" s="1"/>
  <c r="AD69" i="42"/>
  <c r="AJ28" i="42"/>
  <c r="AC30" i="42"/>
  <c r="AE211" i="42"/>
  <c r="AX45" i="42"/>
  <c r="AE46" i="42"/>
  <c r="AT202" i="42"/>
  <c r="AT18" i="42"/>
  <c r="AE202" i="42"/>
  <c r="AE18" i="42"/>
  <c r="AX12" i="42"/>
  <c r="AT211" i="42"/>
  <c r="AT46" i="42"/>
  <c r="AJ137" i="42"/>
  <c r="AS135" i="42"/>
  <c r="AS137" i="42" s="1"/>
  <c r="AE131" i="42"/>
  <c r="AX126" i="42"/>
  <c r="AX131" i="42" s="1"/>
  <c r="AC205" i="42"/>
  <c r="AJ59" i="42"/>
  <c r="AC64" i="42"/>
  <c r="AW70" i="42"/>
  <c r="AW76" i="42" s="1"/>
  <c r="AD76" i="42"/>
  <c r="AC95" i="42"/>
  <c r="AJ90" i="42"/>
  <c r="AW28" i="42"/>
  <c r="AW30" i="42" s="1"/>
  <c r="AD30" i="42"/>
  <c r="AZ52" i="42"/>
  <c r="AZ203" i="42"/>
  <c r="AS28" i="47" s="1"/>
  <c r="AC209" i="42"/>
  <c r="AJ50" i="42"/>
  <c r="AD210" i="42"/>
  <c r="AW77" i="42"/>
  <c r="AD78" i="42"/>
  <c r="AS23" i="42"/>
  <c r="AS26" i="42" s="1"/>
  <c r="AJ26" i="42"/>
  <c r="AS53" i="42"/>
  <c r="AS58" i="42" s="1"/>
  <c r="AJ58" i="42"/>
  <c r="AJ165" i="42"/>
  <c r="AS162" i="42"/>
  <c r="AS165" i="42" s="1"/>
  <c r="AZ210" i="42"/>
  <c r="AS35" i="47" s="1"/>
  <c r="AZ78" i="42"/>
  <c r="AZ198" i="42" s="1"/>
  <c r="AS22" i="47" s="1"/>
  <c r="AJ22" i="42"/>
  <c r="AS19" i="42"/>
  <c r="AS22" i="42" s="1"/>
  <c r="AJ184" i="42"/>
  <c r="AS179" i="42"/>
  <c r="AS184" i="42" s="1"/>
  <c r="AW185" i="42"/>
  <c r="AW190" i="42" s="1"/>
  <c r="AD190" i="42"/>
  <c r="AJ147" i="42"/>
  <c r="AS145" i="42"/>
  <c r="AS147" i="42" s="1"/>
  <c r="AJ99" i="42"/>
  <c r="AS96" i="42"/>
  <c r="AS99" i="42" s="1"/>
  <c r="AJ178" i="42"/>
  <c r="AS172" i="42"/>
  <c r="AS178" i="42" s="1"/>
  <c r="AE203" i="42"/>
  <c r="AE52" i="42"/>
  <c r="AX47" i="42"/>
  <c r="AW86" i="42"/>
  <c r="AW89" i="42" s="1"/>
  <c r="AD89" i="42"/>
  <c r="AE89" i="42"/>
  <c r="AX86" i="42"/>
  <c r="AX89" i="42" s="1"/>
  <c r="AE76" i="42"/>
  <c r="AX70" i="42"/>
  <c r="AX76" i="42" s="1"/>
  <c r="AJ171" i="42"/>
  <c r="AS166" i="42"/>
  <c r="AS171" i="42" s="1"/>
  <c r="AW90" i="42"/>
  <c r="AW95" i="42" s="1"/>
  <c r="AD95" i="42"/>
  <c r="AJ65" i="42"/>
  <c r="AC69" i="42"/>
  <c r="AX28" i="42"/>
  <c r="AX30" i="42" s="1"/>
  <c r="AE30" i="42"/>
  <c r="AE209" i="42"/>
  <c r="AX50" i="42"/>
  <c r="AX209" i="42" s="1"/>
  <c r="AE210" i="42"/>
  <c r="AX77" i="42"/>
  <c r="AE78" i="42"/>
  <c r="AC210" i="42"/>
  <c r="AC78" i="42"/>
  <c r="AJ77" i="42"/>
  <c r="AS35" i="42"/>
  <c r="AS38" i="42" s="1"/>
  <c r="AJ38" i="42"/>
  <c r="AJ144" i="42"/>
  <c r="AS138" i="42"/>
  <c r="AS144" i="42" s="1"/>
  <c r="AJ208" i="42"/>
  <c r="AS17" i="42"/>
  <c r="AS208" i="42" s="1"/>
  <c r="AC190" i="42"/>
  <c r="AC198" i="42" s="1"/>
  <c r="V22" i="47" s="1"/>
  <c r="AJ185" i="42"/>
  <c r="AZ64" i="42"/>
  <c r="AZ205" i="42"/>
  <c r="AS30" i="47" s="1"/>
  <c r="AC202" i="42"/>
  <c r="AC18" i="42"/>
  <c r="AJ12" i="42"/>
  <c r="X201" i="42"/>
  <c r="AC200" i="42" s="1"/>
  <c r="AD131" i="42"/>
  <c r="AD198" i="42" s="1"/>
  <c r="W22" i="47" s="1"/>
  <c r="AW126" i="42"/>
  <c r="AW131" i="42" s="1"/>
  <c r="AD205" i="42"/>
  <c r="AD64" i="42"/>
  <c r="AW59" i="42"/>
  <c r="AE204" i="42"/>
  <c r="X29" i="47" s="1"/>
  <c r="AX14" i="42"/>
  <c r="AX204" i="42" s="1"/>
  <c r="AZ211" i="42"/>
  <c r="AS36" i="47" s="1"/>
  <c r="AZ46" i="42"/>
  <c r="AW39" i="42"/>
  <c r="AW41" i="42" s="1"/>
  <c r="AD41" i="42"/>
  <c r="AE95" i="42"/>
  <c r="AX90" i="42"/>
  <c r="AX95" i="42" s="1"/>
  <c r="AD112" i="42"/>
  <c r="AW106" i="42"/>
  <c r="AW112" i="42" s="1"/>
  <c r="AX106" i="42"/>
  <c r="AX112" i="42" s="1"/>
  <c r="AE112" i="42"/>
  <c r="AJ152" i="42"/>
  <c r="AS148" i="42"/>
  <c r="AS152" i="42" s="1"/>
  <c r="AY201" i="42"/>
  <c r="AW31" i="42"/>
  <c r="AW34" i="42" s="1"/>
  <c r="AD34" i="42"/>
  <c r="AC34" i="42"/>
  <c r="AJ31" i="42"/>
  <c r="AS156" i="42"/>
  <c r="AS161" i="42" s="1"/>
  <c r="AJ161" i="42"/>
  <c r="AC203" i="42"/>
  <c r="AC52" i="42"/>
  <c r="AJ47" i="42"/>
  <c r="AZ202" i="42"/>
  <c r="AZ18" i="42"/>
  <c r="AZ144" i="41"/>
  <c r="AT148" i="41"/>
  <c r="AT21" i="41"/>
  <c r="AJ156" i="41"/>
  <c r="AJ97" i="41"/>
  <c r="AS96" i="41"/>
  <c r="AZ156" i="41"/>
  <c r="AZ97" i="41"/>
  <c r="AR143" i="41"/>
  <c r="AD150" i="41"/>
  <c r="AD38" i="41"/>
  <c r="AW33" i="41"/>
  <c r="AJ74" i="41"/>
  <c r="AZ147" i="41"/>
  <c r="AE147" i="41"/>
  <c r="AX12" i="41"/>
  <c r="AE16" i="41"/>
  <c r="AW64" i="41"/>
  <c r="AW67" i="41" s="1"/>
  <c r="AD67" i="41"/>
  <c r="AD143" i="41" s="1"/>
  <c r="W21" i="47" s="1"/>
  <c r="AJ45" i="41"/>
  <c r="AS39" i="41"/>
  <c r="AS45" i="41" s="1"/>
  <c r="AS136" i="41"/>
  <c r="AS142" i="41" s="1"/>
  <c r="AJ142" i="41"/>
  <c r="AJ32" i="41"/>
  <c r="AS30" i="41"/>
  <c r="AS32" i="41" s="1"/>
  <c r="AJ104" i="41"/>
  <c r="AS102" i="41"/>
  <c r="AS104" i="41" s="1"/>
  <c r="AW156" i="41"/>
  <c r="AW97" i="41"/>
  <c r="AZ143" i="41"/>
  <c r="AX153" i="41"/>
  <c r="AQ33" i="47" s="1"/>
  <c r="AD130" i="41"/>
  <c r="AW127" i="41"/>
  <c r="AW130" i="41" s="1"/>
  <c r="AJ23" i="41"/>
  <c r="AS23" i="41" s="1"/>
  <c r="AR146" i="41"/>
  <c r="AJ52" i="41"/>
  <c r="AS46" i="41"/>
  <c r="AS52" i="41" s="1"/>
  <c r="AD154" i="41"/>
  <c r="W34" i="47" s="1"/>
  <c r="AW19" i="41"/>
  <c r="AW154" i="41" s="1"/>
  <c r="AP34" i="47" s="1"/>
  <c r="AT150" i="41"/>
  <c r="AM30" i="47" s="1"/>
  <c r="AT38" i="41"/>
  <c r="AT143" i="41" s="1"/>
  <c r="AM21" i="47" s="1"/>
  <c r="AD111" i="41"/>
  <c r="AW105" i="41"/>
  <c r="AW111" i="41" s="1"/>
  <c r="AW27" i="41"/>
  <c r="AT155" i="41"/>
  <c r="AM35" i="47" s="1"/>
  <c r="AT29" i="41"/>
  <c r="AC155" i="41"/>
  <c r="V35" i="47" s="1"/>
  <c r="AC29" i="41"/>
  <c r="AJ28" i="41"/>
  <c r="AD147" i="41"/>
  <c r="AD16" i="41"/>
  <c r="AW12" i="41"/>
  <c r="X146" i="41"/>
  <c r="AC145" i="41" s="1"/>
  <c r="AJ81" i="41"/>
  <c r="AS75" i="41"/>
  <c r="AS81" i="41" s="1"/>
  <c r="AJ27" i="41"/>
  <c r="AS22" i="41"/>
  <c r="AS27" i="41" s="1"/>
  <c r="AJ153" i="41"/>
  <c r="AS15" i="41"/>
  <c r="AC148" i="41"/>
  <c r="AC21" i="41"/>
  <c r="AJ17" i="41"/>
  <c r="AE148" i="41"/>
  <c r="X28" i="47" s="1"/>
  <c r="AX17" i="41"/>
  <c r="AE21" i="41"/>
  <c r="AJ85" i="41"/>
  <c r="AS82" i="41"/>
  <c r="AS85" i="41" s="1"/>
  <c r="AJ127" i="41"/>
  <c r="AC130" i="41"/>
  <c r="AE130" i="41"/>
  <c r="AE143" i="41" s="1"/>
  <c r="X21" i="47" s="1"/>
  <c r="AX127" i="41"/>
  <c r="AX130" i="41" s="1"/>
  <c r="AY248" i="41"/>
  <c r="AE150" i="41"/>
  <c r="AE38" i="41"/>
  <c r="AX33" i="41"/>
  <c r="AX105" i="41"/>
  <c r="AX111" i="41" s="1"/>
  <c r="AE111" i="41"/>
  <c r="AJ118" i="41"/>
  <c r="AS112" i="41"/>
  <c r="AS118" i="41" s="1"/>
  <c r="BC146" i="41"/>
  <c r="AZ145" i="41" s="1"/>
  <c r="AJ101" i="41"/>
  <c r="AS98" i="41"/>
  <c r="AS101" i="41" s="1"/>
  <c r="AW153" i="41"/>
  <c r="AP33" i="47" s="1"/>
  <c r="AD27" i="41"/>
  <c r="AE155" i="41"/>
  <c r="X35" i="47" s="1"/>
  <c r="AX28" i="41"/>
  <c r="AE29" i="41"/>
  <c r="AT147" i="41"/>
  <c r="AT16" i="41"/>
  <c r="AT248" i="41" s="1"/>
  <c r="AE67" i="41"/>
  <c r="AX64" i="41"/>
  <c r="AX67" i="41" s="1"/>
  <c r="AC67" i="41"/>
  <c r="AJ64" i="41"/>
  <c r="AV146" i="41"/>
  <c r="AC154" i="41"/>
  <c r="V34" i="47" s="1"/>
  <c r="AJ19" i="41"/>
  <c r="AX156" i="41"/>
  <c r="AX97" i="41"/>
  <c r="AJ105" i="41"/>
  <c r="AC111" i="41"/>
  <c r="AD155" i="41"/>
  <c r="W35" i="47" s="1"/>
  <c r="AW28" i="41"/>
  <c r="AD29" i="41"/>
  <c r="AC147" i="41"/>
  <c r="AC16" i="41"/>
  <c r="AC248" i="41" s="1"/>
  <c r="AJ12" i="41"/>
  <c r="AD148" i="41"/>
  <c r="W28" i="47" s="1"/>
  <c r="AD21" i="41"/>
  <c r="AW17" i="41"/>
  <c r="AS131" i="41"/>
  <c r="AS135" i="41" s="1"/>
  <c r="AJ135" i="41"/>
  <c r="AZ155" i="41"/>
  <c r="AZ29" i="41"/>
  <c r="AS53" i="41"/>
  <c r="AS60" i="41" s="1"/>
  <c r="AJ60" i="41"/>
  <c r="AJ89" i="41"/>
  <c r="AS86" i="41"/>
  <c r="AS89" i="41" s="1"/>
  <c r="AY146" i="41"/>
  <c r="AE154" i="41"/>
  <c r="AX19" i="41"/>
  <c r="AX154" i="41" s="1"/>
  <c r="AC150" i="41"/>
  <c r="V30" i="47" s="1"/>
  <c r="AC38" i="41"/>
  <c r="AJ33" i="41"/>
  <c r="AW74" i="41"/>
  <c r="AR144" i="41"/>
  <c r="AS119" i="41"/>
  <c r="AS126" i="41" s="1"/>
  <c r="AJ126" i="41"/>
  <c r="AS74" i="41"/>
  <c r="AZ153" i="41"/>
  <c r="AZ248" i="41"/>
  <c r="AZ148" i="41"/>
  <c r="AZ16" i="41"/>
  <c r="X248" i="41"/>
  <c r="AJ95" i="41"/>
  <c r="AS90" i="41"/>
  <c r="AS95" i="41" s="1"/>
  <c r="AZ167" i="40"/>
  <c r="AX32" i="40"/>
  <c r="AZ170" i="40"/>
  <c r="AZ15" i="40"/>
  <c r="AX178" i="40"/>
  <c r="AX53" i="40"/>
  <c r="AS20" i="40"/>
  <c r="AS23" i="40" s="1"/>
  <c r="AJ23" i="40"/>
  <c r="AJ19" i="40"/>
  <c r="AS16" i="40"/>
  <c r="AS19" i="40" s="1"/>
  <c r="AX15" i="40"/>
  <c r="AT179" i="40"/>
  <c r="AM36" i="47" s="1"/>
  <c r="AT25" i="40"/>
  <c r="AT166" i="40" s="1"/>
  <c r="AM20" i="47" s="1"/>
  <c r="AS116" i="40"/>
  <c r="AS119" i="40" s="1"/>
  <c r="AJ119" i="40"/>
  <c r="AJ109" i="40"/>
  <c r="AC110" i="40"/>
  <c r="AS93" i="40"/>
  <c r="AS98" i="40" s="1"/>
  <c r="AJ98" i="40"/>
  <c r="AW38" i="40"/>
  <c r="AZ172" i="40"/>
  <c r="AZ38" i="40"/>
  <c r="AJ32" i="40"/>
  <c r="AS26" i="40"/>
  <c r="AW173" i="40"/>
  <c r="AS75" i="40"/>
  <c r="AS81" i="40" s="1"/>
  <c r="AJ81" i="40"/>
  <c r="AJ120" i="40"/>
  <c r="AJ171" i="40" s="1"/>
  <c r="AC125" i="40"/>
  <c r="AX156" i="40"/>
  <c r="AX161" i="40" s="1"/>
  <c r="AE161" i="40"/>
  <c r="AT170" i="40"/>
  <c r="AT169" i="40" s="1"/>
  <c r="AZ178" i="40"/>
  <c r="AZ53" i="40"/>
  <c r="AZ166" i="40" s="1"/>
  <c r="AJ89" i="40"/>
  <c r="AC92" i="40"/>
  <c r="AS162" i="40"/>
  <c r="AS165" i="40" s="1"/>
  <c r="AJ165" i="40"/>
  <c r="AJ176" i="40"/>
  <c r="AS14" i="40"/>
  <c r="AS176" i="40" s="1"/>
  <c r="AC179" i="40"/>
  <c r="AJ24" i="40"/>
  <c r="AC25" i="40"/>
  <c r="AJ174" i="40"/>
  <c r="AC31" i="47" s="1"/>
  <c r="AS28" i="40"/>
  <c r="AS174" i="40" s="1"/>
  <c r="AL31" i="47" s="1"/>
  <c r="AT171" i="40"/>
  <c r="AM28" i="47" s="1"/>
  <c r="AX126" i="40"/>
  <c r="AX128" i="40" s="1"/>
  <c r="AE128" i="40"/>
  <c r="AE166" i="40" s="1"/>
  <c r="X20" i="47" s="1"/>
  <c r="AD110" i="40"/>
  <c r="AW109" i="40"/>
  <c r="AW110" i="40" s="1"/>
  <c r="AD60" i="40"/>
  <c r="AW54" i="40"/>
  <c r="AW60" i="40" s="1"/>
  <c r="X169" i="40"/>
  <c r="AC168" i="40" s="1"/>
  <c r="AJ131" i="40"/>
  <c r="AS129" i="40"/>
  <c r="AS131" i="40" s="1"/>
  <c r="AR169" i="40"/>
  <c r="AJ44" i="40"/>
  <c r="AS39" i="40"/>
  <c r="AS44" i="40" s="1"/>
  <c r="AV169" i="40"/>
  <c r="AS68" i="40"/>
  <c r="AS74" i="40" s="1"/>
  <c r="AJ74" i="40"/>
  <c r="AD170" i="40"/>
  <c r="AJ99" i="40"/>
  <c r="AC102" i="40"/>
  <c r="AD125" i="40"/>
  <c r="AW120" i="40"/>
  <c r="AW125" i="40" s="1"/>
  <c r="AE60" i="40"/>
  <c r="AX54" i="40"/>
  <c r="AX60" i="40" s="1"/>
  <c r="AZ171" i="40"/>
  <c r="AZ32" i="40"/>
  <c r="AW89" i="40"/>
  <c r="AW92" i="40" s="1"/>
  <c r="AD92" i="40"/>
  <c r="AS82" i="40"/>
  <c r="AS88" i="40" s="1"/>
  <c r="AJ88" i="40"/>
  <c r="AE179" i="40"/>
  <c r="AE25" i="40"/>
  <c r="AX24" i="40"/>
  <c r="AJ126" i="40"/>
  <c r="AC128" i="40"/>
  <c r="AS152" i="40"/>
  <c r="AR167" i="40"/>
  <c r="AJ145" i="40"/>
  <c r="AS139" i="40"/>
  <c r="AS145" i="40" s="1"/>
  <c r="AX172" i="40"/>
  <c r="AQ29" i="47" s="1"/>
  <c r="AX38" i="40"/>
  <c r="AW15" i="40"/>
  <c r="AE102" i="40"/>
  <c r="AX99" i="40"/>
  <c r="AX102" i="40" s="1"/>
  <c r="AE125" i="40"/>
  <c r="AX120" i="40"/>
  <c r="AX125" i="40" s="1"/>
  <c r="AD161" i="40"/>
  <c r="AW156" i="40"/>
  <c r="AW161" i="40" s="1"/>
  <c r="AJ173" i="40"/>
  <c r="AS55" i="40"/>
  <c r="AS173" i="40" s="1"/>
  <c r="AE92" i="40"/>
  <c r="AX89" i="40"/>
  <c r="AX92" i="40" s="1"/>
  <c r="AW178" i="40"/>
  <c r="AW53" i="40"/>
  <c r="AJ155" i="40"/>
  <c r="AS153" i="40"/>
  <c r="AS155" i="40" s="1"/>
  <c r="AD166" i="40"/>
  <c r="W20" i="47" s="1"/>
  <c r="BC169" i="40"/>
  <c r="AS12" i="40"/>
  <c r="AJ15" i="40"/>
  <c r="AJ177" i="40"/>
  <c r="AS30" i="40"/>
  <c r="AS177" i="40" s="1"/>
  <c r="AJ178" i="40"/>
  <c r="AS52" i="40"/>
  <c r="AJ53" i="40"/>
  <c r="AJ115" i="40"/>
  <c r="AS111" i="40"/>
  <c r="AS115" i="40" s="1"/>
  <c r="AW99" i="40"/>
  <c r="AW102" i="40" s="1"/>
  <c r="AD102" i="40"/>
  <c r="AJ156" i="40"/>
  <c r="AC161" i="40"/>
  <c r="AC166" i="40" s="1"/>
  <c r="V20" i="47" s="1"/>
  <c r="AS61" i="40"/>
  <c r="AS67" i="40" s="1"/>
  <c r="AJ67" i="40"/>
  <c r="AC60" i="40"/>
  <c r="AJ54" i="40"/>
  <c r="BA169" i="40"/>
  <c r="AJ172" i="40"/>
  <c r="AS33" i="40"/>
  <c r="AJ38" i="40"/>
  <c r="AJ51" i="40"/>
  <c r="AS45" i="40"/>
  <c r="AS51" i="40" s="1"/>
  <c r="AW171" i="40"/>
  <c r="AW32" i="40"/>
  <c r="AS103" i="40"/>
  <c r="AS108" i="40" s="1"/>
  <c r="AJ108" i="40"/>
  <c r="AD179" i="40"/>
  <c r="AW24" i="40"/>
  <c r="AD25" i="40"/>
  <c r="AD128" i="40"/>
  <c r="AW126" i="40"/>
  <c r="AW128" i="40" s="1"/>
  <c r="AJ152" i="40"/>
  <c r="AE110" i="40"/>
  <c r="AX109" i="40"/>
  <c r="AX110" i="40" s="1"/>
  <c r="AJ138" i="40"/>
  <c r="AS132" i="40"/>
  <c r="AS138" i="40" s="1"/>
  <c r="AC125" i="39"/>
  <c r="AJ50" i="39"/>
  <c r="AS47" i="39"/>
  <c r="AS50" i="39" s="1"/>
  <c r="AJ128" i="39"/>
  <c r="AS19" i="39"/>
  <c r="AT130" i="39"/>
  <c r="AT30" i="39"/>
  <c r="AX101" i="39"/>
  <c r="AX107" i="39" s="1"/>
  <c r="AE107" i="39"/>
  <c r="AE123" i="39" s="1"/>
  <c r="AS31" i="39"/>
  <c r="AS36" i="39" s="1"/>
  <c r="AJ36" i="39"/>
  <c r="AX44" i="39"/>
  <c r="AZ130" i="39"/>
  <c r="AE129" i="39"/>
  <c r="AE42" i="39"/>
  <c r="AX37" i="39"/>
  <c r="BA126" i="39"/>
  <c r="AY123" i="39"/>
  <c r="AD133" i="39"/>
  <c r="AW17" i="39"/>
  <c r="AW133" i="39" s="1"/>
  <c r="AR126" i="39"/>
  <c r="AS14" i="39"/>
  <c r="AE130" i="39"/>
  <c r="AE30" i="39"/>
  <c r="AX25" i="39"/>
  <c r="AS94" i="39"/>
  <c r="AS100" i="39" s="1"/>
  <c r="AJ100" i="39"/>
  <c r="AR124" i="39"/>
  <c r="AJ122" i="39"/>
  <c r="AS119" i="39"/>
  <c r="AS122" i="39" s="1"/>
  <c r="AJ114" i="39"/>
  <c r="AS108" i="39"/>
  <c r="AS114" i="39" s="1"/>
  <c r="AD129" i="39"/>
  <c r="AD126" i="39" s="1"/>
  <c r="AW37" i="39"/>
  <c r="AD42" i="39"/>
  <c r="AJ86" i="39"/>
  <c r="AT136" i="39"/>
  <c r="AT13" i="39"/>
  <c r="AC133" i="39"/>
  <c r="AJ17" i="39"/>
  <c r="AC134" i="39"/>
  <c r="AJ22" i="39"/>
  <c r="AE79" i="39"/>
  <c r="AX73" i="39"/>
  <c r="AX79" i="39" s="1"/>
  <c r="AS115" i="39"/>
  <c r="AS117" i="39" s="1"/>
  <c r="AJ117" i="39"/>
  <c r="AX128" i="39"/>
  <c r="AZ128" i="39"/>
  <c r="AZ24" i="39"/>
  <c r="AZ127" i="39"/>
  <c r="AZ18" i="39"/>
  <c r="AW18" i="39"/>
  <c r="AW44" i="39"/>
  <c r="AC129" i="39"/>
  <c r="AJ37" i="39"/>
  <c r="AC42" i="39"/>
  <c r="AE72" i="39"/>
  <c r="AX66" i="39"/>
  <c r="AX72" i="39" s="1"/>
  <c r="AJ46" i="39"/>
  <c r="AS45" i="39"/>
  <c r="AS46" i="39" s="1"/>
  <c r="AD107" i="39"/>
  <c r="AW101" i="39"/>
  <c r="AW107" i="39" s="1"/>
  <c r="AX127" i="39"/>
  <c r="AX18" i="39"/>
  <c r="AE136" i="39"/>
  <c r="AE13" i="39"/>
  <c r="AX12" i="39"/>
  <c r="AE133" i="39"/>
  <c r="AX17" i="39"/>
  <c r="AX133" i="39" s="1"/>
  <c r="AD134" i="39"/>
  <c r="AW22" i="39"/>
  <c r="AW134" i="39" s="1"/>
  <c r="AE58" i="39"/>
  <c r="AX57" i="39"/>
  <c r="AX58" i="39" s="1"/>
  <c r="AW128" i="39"/>
  <c r="AW24" i="39"/>
  <c r="AS51" i="39"/>
  <c r="AS56" i="39" s="1"/>
  <c r="AJ56" i="39"/>
  <c r="AJ93" i="39"/>
  <c r="AS87" i="39"/>
  <c r="AS93" i="39" s="1"/>
  <c r="AZ135" i="39"/>
  <c r="AZ44" i="39"/>
  <c r="AZ123" i="39" s="1"/>
  <c r="AC18" i="39"/>
  <c r="AC24" i="39"/>
  <c r="AC130" i="39"/>
  <c r="AJ25" i="39"/>
  <c r="AC30" i="39"/>
  <c r="AS43" i="39"/>
  <c r="AJ44" i="39"/>
  <c r="AT127" i="39"/>
  <c r="AE127" i="39"/>
  <c r="AC136" i="39"/>
  <c r="AC13" i="39"/>
  <c r="AJ12" i="39"/>
  <c r="AY126" i="39"/>
  <c r="AJ57" i="39"/>
  <c r="AC58" i="39"/>
  <c r="AE134" i="39"/>
  <c r="AX22" i="39"/>
  <c r="AX134" i="39" s="1"/>
  <c r="AD58" i="39"/>
  <c r="AD123" i="39" s="1"/>
  <c r="AW57" i="39"/>
  <c r="AW58" i="39" s="1"/>
  <c r="AD79" i="39"/>
  <c r="AW73" i="39"/>
  <c r="AW79" i="39" s="1"/>
  <c r="AC79" i="39"/>
  <c r="AJ73" i="39"/>
  <c r="AE24" i="39"/>
  <c r="AC127" i="39"/>
  <c r="AC126" i="39" s="1"/>
  <c r="AD130" i="39"/>
  <c r="AW25" i="39"/>
  <c r="AD30" i="39"/>
  <c r="AC135" i="39"/>
  <c r="AD18" i="39"/>
  <c r="AT24" i="39"/>
  <c r="BA123" i="39"/>
  <c r="AZ124" i="39" s="1"/>
  <c r="AC123" i="39"/>
  <c r="AR123" i="39"/>
  <c r="AT129" i="39"/>
  <c r="AT42" i="39"/>
  <c r="AT123" i="39" s="1"/>
  <c r="AW66" i="39"/>
  <c r="AW72" i="39" s="1"/>
  <c r="AD72" i="39"/>
  <c r="AJ66" i="39"/>
  <c r="AC72" i="39"/>
  <c r="BC126" i="39"/>
  <c r="AS86" i="39"/>
  <c r="AJ101" i="39"/>
  <c r="AC107" i="39"/>
  <c r="AE18" i="39"/>
  <c r="AD136" i="39"/>
  <c r="AW12" i="39"/>
  <c r="AD13" i="39"/>
  <c r="AT135" i="39"/>
  <c r="AJ65" i="39"/>
  <c r="AS59" i="39"/>
  <c r="AS65" i="39" s="1"/>
  <c r="V28" i="47" l="1"/>
  <c r="W30" i="47"/>
  <c r="W36" i="47"/>
  <c r="X30" i="47"/>
  <c r="AQ34" i="47"/>
  <c r="X34" i="47"/>
  <c r="AC33" i="47"/>
  <c r="AC143" i="41"/>
  <c r="V21" i="47" s="1"/>
  <c r="AC169" i="40"/>
  <c r="V36" i="47"/>
  <c r="AE169" i="40"/>
  <c r="X36" i="47"/>
  <c r="AJ199" i="42"/>
  <c r="AX198" i="42"/>
  <c r="AQ22" i="47" s="1"/>
  <c r="AJ202" i="42"/>
  <c r="AS12" i="42"/>
  <c r="AJ18" i="42"/>
  <c r="AS90" i="42"/>
  <c r="AS95" i="42" s="1"/>
  <c r="AJ95" i="42"/>
  <c r="AS31" i="42"/>
  <c r="AS34" i="42" s="1"/>
  <c r="AJ34" i="42"/>
  <c r="AJ190" i="42"/>
  <c r="AJ198" i="42" s="1"/>
  <c r="AC22" i="47" s="1"/>
  <c r="AS185" i="42"/>
  <c r="AS190" i="42" s="1"/>
  <c r="AJ210" i="42"/>
  <c r="AS77" i="42"/>
  <c r="AJ78" i="42"/>
  <c r="AX210" i="42"/>
  <c r="AX78" i="42"/>
  <c r="AS65" i="42"/>
  <c r="AS69" i="42" s="1"/>
  <c r="AJ69" i="42"/>
  <c r="AX203" i="42"/>
  <c r="AX52" i="42"/>
  <c r="AE201" i="42"/>
  <c r="AX211" i="42"/>
  <c r="AX46" i="42"/>
  <c r="AS28" i="42"/>
  <c r="AS30" i="42" s="1"/>
  <c r="AJ30" i="42"/>
  <c r="AS70" i="42"/>
  <c r="AS76" i="42" s="1"/>
  <c r="AJ76" i="42"/>
  <c r="AJ131" i="42"/>
  <c r="AS126" i="42"/>
  <c r="AS131" i="42" s="1"/>
  <c r="AS39" i="42"/>
  <c r="AS41" i="42" s="1"/>
  <c r="AJ41" i="42"/>
  <c r="AW205" i="42"/>
  <c r="AW64" i="42"/>
  <c r="AC201" i="42"/>
  <c r="AJ209" i="42"/>
  <c r="AS50" i="42"/>
  <c r="AS209" i="42" s="1"/>
  <c r="AJ205" i="42"/>
  <c r="AS59" i="42"/>
  <c r="AJ64" i="42"/>
  <c r="AX202" i="42"/>
  <c r="AX18" i="42"/>
  <c r="AT201" i="42"/>
  <c r="AW202" i="42"/>
  <c r="AW18" i="42"/>
  <c r="AS86" i="42"/>
  <c r="AS89" i="42" s="1"/>
  <c r="AJ89" i="42"/>
  <c r="AJ203" i="42"/>
  <c r="AJ52" i="42"/>
  <c r="AS47" i="42"/>
  <c r="AW210" i="42"/>
  <c r="AW78" i="42"/>
  <c r="AW198" i="42" s="1"/>
  <c r="AJ204" i="42"/>
  <c r="AC29" i="47" s="1"/>
  <c r="AS14" i="42"/>
  <c r="AS204" i="42" s="1"/>
  <c r="AW203" i="42"/>
  <c r="AP28" i="47" s="1"/>
  <c r="AW52" i="42"/>
  <c r="AZ201" i="42"/>
  <c r="AJ211" i="42"/>
  <c r="AS45" i="42"/>
  <c r="AJ46" i="42"/>
  <c r="AW211" i="42"/>
  <c r="AW46" i="42"/>
  <c r="AD201" i="42"/>
  <c r="AS106" i="42"/>
  <c r="AS112" i="42" s="1"/>
  <c r="AJ112" i="42"/>
  <c r="AX205" i="42"/>
  <c r="AX64" i="42"/>
  <c r="AJ144" i="41"/>
  <c r="AJ150" i="41"/>
  <c r="AC30" i="47" s="1"/>
  <c r="AJ38" i="41"/>
  <c r="AS33" i="41"/>
  <c r="AJ155" i="41"/>
  <c r="AC35" i="47" s="1"/>
  <c r="AS28" i="41"/>
  <c r="AJ29" i="41"/>
  <c r="AE146" i="41"/>
  <c r="AC146" i="41"/>
  <c r="AJ154" i="41"/>
  <c r="AC34" i="47" s="1"/>
  <c r="AS19" i="41"/>
  <c r="AS154" i="41" s="1"/>
  <c r="AL34" i="47" s="1"/>
  <c r="AT146" i="41"/>
  <c r="AJ148" i="41"/>
  <c r="AJ21" i="41"/>
  <c r="AS17" i="41"/>
  <c r="AW147" i="41"/>
  <c r="AW16" i="41"/>
  <c r="AW248" i="41" s="1"/>
  <c r="AZ146" i="41"/>
  <c r="AS156" i="41"/>
  <c r="AS97" i="41"/>
  <c r="AW148" i="41"/>
  <c r="AW21" i="41"/>
  <c r="AS64" i="41"/>
  <c r="AS67" i="41" s="1"/>
  <c r="AJ67" i="41"/>
  <c r="AJ143" i="41" s="1"/>
  <c r="AC21" i="47" s="1"/>
  <c r="AS153" i="41"/>
  <c r="AL33" i="47" s="1"/>
  <c r="AS105" i="41"/>
  <c r="AS111" i="41" s="1"/>
  <c r="AJ111" i="41"/>
  <c r="AJ130" i="41"/>
  <c r="AS127" i="41"/>
  <c r="AS130" i="41" s="1"/>
  <c r="AD248" i="41"/>
  <c r="AE248" i="41"/>
  <c r="AZ168" i="40"/>
  <c r="AJ147" i="41"/>
  <c r="AJ16" i="41"/>
  <c r="AJ248" i="41" s="1"/>
  <c r="AS12" i="41"/>
  <c r="AW155" i="41"/>
  <c r="AW29" i="41"/>
  <c r="AX155" i="41"/>
  <c r="AQ35" i="47" s="1"/>
  <c r="AX29" i="41"/>
  <c r="AX150" i="41"/>
  <c r="AQ30" i="47" s="1"/>
  <c r="AX38" i="41"/>
  <c r="AX143" i="41" s="1"/>
  <c r="AQ21" i="47" s="1"/>
  <c r="AX148" i="41"/>
  <c r="AX21" i="41"/>
  <c r="AD146" i="41"/>
  <c r="AX147" i="41"/>
  <c r="AX16" i="41"/>
  <c r="AX248" i="41" s="1"/>
  <c r="AW150" i="41"/>
  <c r="AP30" i="47" s="1"/>
  <c r="AW38" i="41"/>
  <c r="AJ167" i="40"/>
  <c r="AS38" i="40"/>
  <c r="AJ60" i="40"/>
  <c r="AS54" i="40"/>
  <c r="AS60" i="40" s="1"/>
  <c r="AS32" i="40"/>
  <c r="AJ161" i="40"/>
  <c r="AS156" i="40"/>
  <c r="AS161" i="40" s="1"/>
  <c r="AJ170" i="40"/>
  <c r="AJ92" i="40"/>
  <c r="AS89" i="40"/>
  <c r="AS92" i="40" s="1"/>
  <c r="AX170" i="40"/>
  <c r="AZ169" i="40"/>
  <c r="AD169" i="40"/>
  <c r="AJ179" i="40"/>
  <c r="AJ25" i="40"/>
  <c r="AS24" i="40"/>
  <c r="AS15" i="40"/>
  <c r="AX179" i="40"/>
  <c r="AQ36" i="47" s="1"/>
  <c r="AX25" i="40"/>
  <c r="AX166" i="40" s="1"/>
  <c r="AQ20" i="47" s="1"/>
  <c r="AJ125" i="40"/>
  <c r="AS120" i="40"/>
  <c r="AS125" i="40" s="1"/>
  <c r="AW179" i="40"/>
  <c r="AW25" i="40"/>
  <c r="AW166" i="40" s="1"/>
  <c r="AS178" i="40"/>
  <c r="AS53" i="40"/>
  <c r="AW170" i="40"/>
  <c r="AW169" i="40" s="1"/>
  <c r="AJ128" i="40"/>
  <c r="AJ166" i="40" s="1"/>
  <c r="AC20" i="47" s="1"/>
  <c r="AS126" i="40"/>
  <c r="AS128" i="40" s="1"/>
  <c r="AJ102" i="40"/>
  <c r="AS99" i="40"/>
  <c r="AS102" i="40" s="1"/>
  <c r="AW172" i="40"/>
  <c r="AP29" i="47" s="1"/>
  <c r="AJ110" i="40"/>
  <c r="AS109" i="40"/>
  <c r="AS110" i="40" s="1"/>
  <c r="AX171" i="40"/>
  <c r="AQ28" i="47" s="1"/>
  <c r="AJ58" i="39"/>
  <c r="AS57" i="39"/>
  <c r="AS58" i="39" s="1"/>
  <c r="AJ134" i="39"/>
  <c r="AS22" i="39"/>
  <c r="AS134" i="39" s="1"/>
  <c r="AZ125" i="39"/>
  <c r="AE126" i="39"/>
  <c r="AJ125" i="39" s="1"/>
  <c r="AJ135" i="39"/>
  <c r="AX136" i="39"/>
  <c r="AX13" i="39"/>
  <c r="AJ129" i="39"/>
  <c r="AJ42" i="39"/>
  <c r="AS37" i="39"/>
  <c r="AW127" i="39"/>
  <c r="AX129" i="39"/>
  <c r="AX126" i="39" s="1"/>
  <c r="AX42" i="39"/>
  <c r="AJ24" i="39"/>
  <c r="AW136" i="39"/>
  <c r="AW13" i="39"/>
  <c r="AJ107" i="39"/>
  <c r="AJ123" i="39" s="1"/>
  <c r="AS101" i="39"/>
  <c r="AS107" i="39" s="1"/>
  <c r="AS66" i="39"/>
  <c r="AS72" i="39" s="1"/>
  <c r="AJ72" i="39"/>
  <c r="AW130" i="39"/>
  <c r="AW30" i="39"/>
  <c r="AJ136" i="39"/>
  <c r="AJ13" i="39"/>
  <c r="AS12" i="39"/>
  <c r="AT126" i="39"/>
  <c r="AX24" i="39"/>
  <c r="AJ133" i="39"/>
  <c r="AS17" i="39"/>
  <c r="AS133" i="39" s="1"/>
  <c r="AX130" i="39"/>
  <c r="AX30" i="39"/>
  <c r="AJ18" i="39"/>
  <c r="AX135" i="39"/>
  <c r="AS128" i="39"/>
  <c r="AS24" i="39"/>
  <c r="AJ124" i="39"/>
  <c r="AS44" i="39"/>
  <c r="AW129" i="39"/>
  <c r="AW42" i="39"/>
  <c r="AW123" i="39" s="1"/>
  <c r="AS73" i="39"/>
  <c r="AS79" i="39" s="1"/>
  <c r="AJ79" i="39"/>
  <c r="AJ130" i="39"/>
  <c r="AJ30" i="39"/>
  <c r="AS25" i="39"/>
  <c r="AW135" i="39"/>
  <c r="AZ126" i="39"/>
  <c r="AJ127" i="39"/>
  <c r="AC36" i="47" l="1"/>
  <c r="AC28" i="47"/>
  <c r="AS199" i="42"/>
  <c r="AP22" i="47"/>
  <c r="AP36" i="47"/>
  <c r="AP35" i="47"/>
  <c r="AW146" i="41"/>
  <c r="AJ168" i="40"/>
  <c r="AJ169" i="40"/>
  <c r="AS167" i="40"/>
  <c r="AP20" i="47"/>
  <c r="AJ200" i="42"/>
  <c r="AS210" i="42"/>
  <c r="AS78" i="42"/>
  <c r="AS203" i="42"/>
  <c r="AS52" i="42"/>
  <c r="AS205" i="42"/>
  <c r="AS64" i="42"/>
  <c r="AX201" i="42"/>
  <c r="AS202" i="42"/>
  <c r="AS18" i="42"/>
  <c r="AS211" i="42"/>
  <c r="AS46" i="42"/>
  <c r="AW201" i="42"/>
  <c r="AJ201" i="42"/>
  <c r="AJ145" i="41"/>
  <c r="AW143" i="41"/>
  <c r="AX146" i="41"/>
  <c r="AJ146" i="41"/>
  <c r="AS150" i="41"/>
  <c r="AS38" i="41"/>
  <c r="AS148" i="41"/>
  <c r="AS21" i="41"/>
  <c r="AS147" i="41"/>
  <c r="AS16" i="41"/>
  <c r="AS248" i="41" s="1"/>
  <c r="AS155" i="41"/>
  <c r="AS29" i="41"/>
  <c r="AS179" i="40"/>
  <c r="AL36" i="47" s="1"/>
  <c r="AS25" i="40"/>
  <c r="AS166" i="40" s="1"/>
  <c r="AL20" i="47" s="1"/>
  <c r="AS171" i="40"/>
  <c r="AX169" i="40"/>
  <c r="AS168" i="40" s="1"/>
  <c r="AS172" i="40"/>
  <c r="AL29" i="47" s="1"/>
  <c r="AS170" i="40"/>
  <c r="AS130" i="39"/>
  <c r="AS30" i="39"/>
  <c r="AS135" i="39"/>
  <c r="AS18" i="39"/>
  <c r="AS129" i="39"/>
  <c r="AS42" i="39"/>
  <c r="AS123" i="39" s="1"/>
  <c r="AJ126" i="39"/>
  <c r="AS136" i="39"/>
  <c r="AS13" i="39"/>
  <c r="AS127" i="39"/>
  <c r="AW126" i="39"/>
  <c r="AS125" i="39" s="1"/>
  <c r="AX123" i="39"/>
  <c r="AS124" i="39" s="1"/>
  <c r="AS145" i="41" l="1"/>
  <c r="AL35" i="47"/>
  <c r="AL30" i="47"/>
  <c r="AS201" i="42"/>
  <c r="AS143" i="41"/>
  <c r="AL21" i="47" s="1"/>
  <c r="AS144" i="41"/>
  <c r="AP21" i="47"/>
  <c r="AL28" i="47"/>
  <c r="AS200" i="42"/>
  <c r="AS198" i="42"/>
  <c r="AL22" i="47" s="1"/>
  <c r="AS146" i="41"/>
  <c r="AS169" i="40"/>
  <c r="AS126" i="39"/>
  <c r="AE330" i="32" l="1"/>
  <c r="AD330" i="32"/>
  <c r="AC330" i="32"/>
  <c r="AB330" i="32"/>
  <c r="AA330" i="32"/>
  <c r="Z330" i="32"/>
  <c r="Y330" i="32"/>
  <c r="X330" i="32"/>
  <c r="W330" i="32"/>
  <c r="AO318" i="32"/>
  <c r="AN318" i="32"/>
  <c r="AM318" i="32"/>
  <c r="AL318" i="32"/>
  <c r="AK318" i="32"/>
  <c r="AH318" i="32"/>
  <c r="AG318" i="32"/>
  <c r="AF318" i="32"/>
  <c r="AA318" i="32"/>
  <c r="Z318" i="32"/>
  <c r="Y318" i="32"/>
  <c r="W318" i="32"/>
  <c r="V318" i="32"/>
  <c r="U318" i="32"/>
  <c r="S318" i="32"/>
  <c r="R318" i="32"/>
  <c r="Q318" i="32"/>
  <c r="P318" i="32"/>
  <c r="O318" i="32"/>
  <c r="N318" i="32"/>
  <c r="M318" i="32"/>
  <c r="L318" i="32"/>
  <c r="K318" i="32"/>
  <c r="J318" i="32"/>
  <c r="I318" i="32"/>
  <c r="AO317" i="32"/>
  <c r="AN317" i="32"/>
  <c r="AM317" i="32"/>
  <c r="AL317" i="32"/>
  <c r="AK317" i="32"/>
  <c r="AH317" i="32"/>
  <c r="AG317" i="32"/>
  <c r="AF317" i="32"/>
  <c r="AA317" i="32"/>
  <c r="Z317" i="32"/>
  <c r="Y317" i="32"/>
  <c r="W317" i="32"/>
  <c r="V317" i="32"/>
  <c r="U317" i="32"/>
  <c r="S317" i="32"/>
  <c r="R317" i="32"/>
  <c r="Q317" i="32"/>
  <c r="P317" i="32"/>
  <c r="O317" i="32"/>
  <c r="N317" i="32"/>
  <c r="M317" i="32"/>
  <c r="L317" i="32"/>
  <c r="K317" i="32"/>
  <c r="J317" i="32"/>
  <c r="I317" i="32"/>
  <c r="AO316" i="32"/>
  <c r="AN316" i="32"/>
  <c r="AM316" i="32"/>
  <c r="AL316" i="32"/>
  <c r="AK316" i="32"/>
  <c r="AH316" i="32"/>
  <c r="AG316" i="32"/>
  <c r="AF316" i="32"/>
  <c r="AA316" i="32"/>
  <c r="Z316" i="32"/>
  <c r="Y316" i="32"/>
  <c r="W316" i="32"/>
  <c r="V316" i="32"/>
  <c r="U316" i="32"/>
  <c r="S316" i="32"/>
  <c r="R316" i="32"/>
  <c r="Q316" i="32"/>
  <c r="P316" i="32"/>
  <c r="O316" i="32"/>
  <c r="N316" i="32"/>
  <c r="M316" i="32"/>
  <c r="L316" i="32"/>
  <c r="K316" i="32"/>
  <c r="J316" i="32"/>
  <c r="I316" i="32"/>
  <c r="AO315" i="32"/>
  <c r="AN315" i="32"/>
  <c r="AM315" i="32"/>
  <c r="AL315" i="32"/>
  <c r="AK315" i="32"/>
  <c r="AH315" i="32"/>
  <c r="AG315" i="32"/>
  <c r="AF315" i="32"/>
  <c r="AA315" i="32"/>
  <c r="Z315" i="32"/>
  <c r="Y315" i="32"/>
  <c r="W315" i="32"/>
  <c r="V315" i="32"/>
  <c r="U315" i="32"/>
  <c r="S315" i="32"/>
  <c r="R315" i="32"/>
  <c r="Q315" i="32"/>
  <c r="P315" i="32"/>
  <c r="O315" i="32"/>
  <c r="N315" i="32"/>
  <c r="M315" i="32"/>
  <c r="L315" i="32"/>
  <c r="K315" i="32"/>
  <c r="J315" i="32"/>
  <c r="I315" i="32"/>
  <c r="AO314" i="32"/>
  <c r="AN314" i="32"/>
  <c r="AM314" i="32"/>
  <c r="AL314" i="32"/>
  <c r="AK314" i="32"/>
  <c r="AH314" i="32"/>
  <c r="AG314" i="32"/>
  <c r="AF314" i="32"/>
  <c r="AA314" i="32"/>
  <c r="Z314" i="32"/>
  <c r="Y314" i="32"/>
  <c r="W314" i="32"/>
  <c r="V314" i="32"/>
  <c r="U314" i="32"/>
  <c r="S314" i="32"/>
  <c r="R314" i="32"/>
  <c r="Q314" i="32"/>
  <c r="P314" i="32"/>
  <c r="O314" i="32"/>
  <c r="N314" i="32"/>
  <c r="M314" i="32"/>
  <c r="L314" i="32"/>
  <c r="K314" i="32"/>
  <c r="J314" i="32"/>
  <c r="I314" i="32"/>
  <c r="BC313" i="32"/>
  <c r="BB313" i="32"/>
  <c r="BA313" i="32"/>
  <c r="AZ313" i="32"/>
  <c r="AY313" i="32"/>
  <c r="AX313" i="32"/>
  <c r="AW313" i="32"/>
  <c r="AV313" i="32"/>
  <c r="AU313" i="32"/>
  <c r="AT313" i="32"/>
  <c r="AS313" i="32"/>
  <c r="AR313" i="32"/>
  <c r="AQ313" i="32"/>
  <c r="AP313" i="32"/>
  <c r="AO313" i="32"/>
  <c r="AN313" i="32"/>
  <c r="AM313" i="32"/>
  <c r="AL313" i="32"/>
  <c r="AK313" i="32"/>
  <c r="AJ313" i="32"/>
  <c r="AI313" i="32"/>
  <c r="AH313" i="32"/>
  <c r="AG313" i="32"/>
  <c r="AF313" i="32"/>
  <c r="AE313" i="32"/>
  <c r="AD313" i="32"/>
  <c r="AC313" i="32"/>
  <c r="AB313" i="32"/>
  <c r="AA313" i="32"/>
  <c r="Z313" i="32"/>
  <c r="Y313" i="32"/>
  <c r="X313" i="32"/>
  <c r="W313" i="32"/>
  <c r="V313" i="32"/>
  <c r="U313" i="32"/>
  <c r="T313" i="32"/>
  <c r="S313" i="32"/>
  <c r="R313" i="32"/>
  <c r="Q313" i="32"/>
  <c r="P313" i="32"/>
  <c r="O313" i="32"/>
  <c r="N313" i="32"/>
  <c r="M313" i="32"/>
  <c r="L313" i="32"/>
  <c r="K313" i="32"/>
  <c r="J313" i="32"/>
  <c r="I313" i="32"/>
  <c r="AO312" i="32"/>
  <c r="AN312" i="32"/>
  <c r="AM312" i="32"/>
  <c r="AL312" i="32"/>
  <c r="AK312" i="32"/>
  <c r="AH312" i="32"/>
  <c r="AG312" i="32"/>
  <c r="AF312" i="32"/>
  <c r="AA312" i="32"/>
  <c r="Z312" i="32"/>
  <c r="Y312" i="32"/>
  <c r="W312" i="32"/>
  <c r="V312" i="32"/>
  <c r="U312" i="32"/>
  <c r="S312" i="32"/>
  <c r="R312" i="32"/>
  <c r="Q312" i="32"/>
  <c r="P312" i="32"/>
  <c r="O312" i="32"/>
  <c r="N312" i="32"/>
  <c r="M312" i="32"/>
  <c r="L312" i="32"/>
  <c r="K312" i="32"/>
  <c r="J312" i="32"/>
  <c r="I312" i="32"/>
  <c r="AO311" i="32"/>
  <c r="AN311" i="32"/>
  <c r="AM311" i="32"/>
  <c r="AL311" i="32"/>
  <c r="AK311" i="32"/>
  <c r="AH311" i="32"/>
  <c r="AG311" i="32"/>
  <c r="AF311" i="32"/>
  <c r="AA311" i="32"/>
  <c r="Z311" i="32"/>
  <c r="Y311" i="32"/>
  <c r="W311" i="32"/>
  <c r="V311" i="32"/>
  <c r="U311" i="32"/>
  <c r="S311" i="32"/>
  <c r="R311" i="32"/>
  <c r="Q311" i="32"/>
  <c r="P311" i="32"/>
  <c r="O311" i="32"/>
  <c r="N311" i="32"/>
  <c r="M311" i="32"/>
  <c r="L311" i="32"/>
  <c r="K311" i="32"/>
  <c r="J311" i="32"/>
  <c r="I311" i="32"/>
  <c r="AO310" i="32"/>
  <c r="AN310" i="32"/>
  <c r="AM310" i="32"/>
  <c r="AL310" i="32"/>
  <c r="AK310" i="32"/>
  <c r="AH310" i="32"/>
  <c r="AG310" i="32"/>
  <c r="AF310" i="32"/>
  <c r="AA310" i="32"/>
  <c r="Z310" i="32"/>
  <c r="Y310" i="32"/>
  <c r="W310" i="32"/>
  <c r="V310" i="32"/>
  <c r="U310" i="32"/>
  <c r="S310" i="32"/>
  <c r="R310" i="32"/>
  <c r="Q310" i="32"/>
  <c r="P310" i="32"/>
  <c r="O310" i="32"/>
  <c r="N310" i="32"/>
  <c r="M310" i="32"/>
  <c r="L310" i="32"/>
  <c r="K310" i="32"/>
  <c r="J310" i="32"/>
  <c r="I310" i="32"/>
  <c r="AO309" i="32"/>
  <c r="AN309" i="32"/>
  <c r="AM309" i="32"/>
  <c r="AL309" i="32"/>
  <c r="AK309" i="32"/>
  <c r="AK308" i="32" s="1"/>
  <c r="AH309" i="32"/>
  <c r="AG309" i="32"/>
  <c r="AF309" i="32"/>
  <c r="AA309" i="32"/>
  <c r="AA308" i="32" s="1"/>
  <c r="Z309" i="32"/>
  <c r="Y309" i="32"/>
  <c r="W309" i="32"/>
  <c r="V309" i="32"/>
  <c r="U309" i="32"/>
  <c r="U308" i="32" s="1"/>
  <c r="S309" i="32"/>
  <c r="S308" i="32" s="1"/>
  <c r="R309" i="32"/>
  <c r="Q309" i="32"/>
  <c r="Q308" i="32" s="1"/>
  <c r="P309" i="32"/>
  <c r="P308" i="32" s="1"/>
  <c r="O309" i="32"/>
  <c r="N309" i="32"/>
  <c r="M309" i="32"/>
  <c r="M308" i="32" s="1"/>
  <c r="L309" i="32"/>
  <c r="L308" i="32" s="1"/>
  <c r="K309" i="32"/>
  <c r="K308" i="32" s="1"/>
  <c r="J309" i="32"/>
  <c r="I309" i="32"/>
  <c r="AN308" i="32"/>
  <c r="S305" i="32"/>
  <c r="R305" i="32"/>
  <c r="Q305" i="32"/>
  <c r="P305" i="32"/>
  <c r="O305" i="32"/>
  <c r="N305" i="32"/>
  <c r="M305" i="32"/>
  <c r="L305" i="32"/>
  <c r="I306" i="32" s="1"/>
  <c r="K305" i="32"/>
  <c r="J305" i="32"/>
  <c r="I305" i="32"/>
  <c r="AP304" i="32"/>
  <c r="AO304" i="32"/>
  <c r="AN304" i="32"/>
  <c r="AM304" i="32"/>
  <c r="AL304" i="32"/>
  <c r="AK304" i="32"/>
  <c r="AH304" i="32"/>
  <c r="AG304" i="32"/>
  <c r="AF304" i="32"/>
  <c r="AA304" i="32"/>
  <c r="Z304" i="32"/>
  <c r="Y304" i="32"/>
  <c r="W304" i="32"/>
  <c r="V304" i="32"/>
  <c r="U304" i="32"/>
  <c r="BC303" i="32"/>
  <c r="BC304" i="32" s="1"/>
  <c r="BB303" i="32"/>
  <c r="BB304" i="32" s="1"/>
  <c r="AV303" i="32"/>
  <c r="AV304" i="32" s="1"/>
  <c r="AU303" i="32"/>
  <c r="AU304" i="32" s="1"/>
  <c r="AQ303" i="32"/>
  <c r="AQ304" i="32" s="1"/>
  <c r="AP303" i="32"/>
  <c r="AI303" i="32"/>
  <c r="AI304" i="32" s="1"/>
  <c r="AB303" i="32"/>
  <c r="AB304" i="32" s="1"/>
  <c r="T303" i="32"/>
  <c r="AO302" i="32"/>
  <c r="AN302" i="32"/>
  <c r="AM302" i="32"/>
  <c r="AL302" i="32"/>
  <c r="AK302" i="32"/>
  <c r="AH302" i="32"/>
  <c r="AG302" i="32"/>
  <c r="AF302" i="32"/>
  <c r="AA302" i="32"/>
  <c r="Z302" i="32"/>
  <c r="Y302" i="32"/>
  <c r="W302" i="32"/>
  <c r="V302" i="32"/>
  <c r="U302" i="32"/>
  <c r="BB301" i="32"/>
  <c r="AV301" i="32"/>
  <c r="AU301" i="32"/>
  <c r="AT301" i="32"/>
  <c r="AQ301" i="32"/>
  <c r="BC301" i="32" s="1"/>
  <c r="AP301" i="32"/>
  <c r="AI301" i="32"/>
  <c r="AY301" i="32" s="1"/>
  <c r="AB301" i="32"/>
  <c r="T301" i="32"/>
  <c r="X301" i="32" s="1"/>
  <c r="BB300" i="32"/>
  <c r="AY300" i="32"/>
  <c r="AV300" i="32"/>
  <c r="AU300" i="32"/>
  <c r="AR300" i="32"/>
  <c r="AZ300" i="32" s="1"/>
  <c r="AQ300" i="32"/>
  <c r="BC300" i="32" s="1"/>
  <c r="AP300" i="32"/>
  <c r="BA300" i="32" s="1"/>
  <c r="AI300" i="32"/>
  <c r="AB300" i="32"/>
  <c r="X300" i="32"/>
  <c r="T300" i="32"/>
  <c r="BB299" i="32"/>
  <c r="AX299" i="32"/>
  <c r="AW299" i="32"/>
  <c r="AU299" i="32"/>
  <c r="AT299" i="32"/>
  <c r="AQ299" i="32"/>
  <c r="BC299" i="32" s="1"/>
  <c r="AP299" i="32"/>
  <c r="AI299" i="32"/>
  <c r="AY299" i="32" s="1"/>
  <c r="AD299" i="32"/>
  <c r="AC299" i="32"/>
  <c r="AJ299" i="32" s="1"/>
  <c r="AS299" i="32" s="1"/>
  <c r="AB299" i="32"/>
  <c r="AV299" i="32" s="1"/>
  <c r="T299" i="32"/>
  <c r="X299" i="32" s="1"/>
  <c r="AE299" i="32" s="1"/>
  <c r="BB298" i="32"/>
  <c r="AX298" i="32"/>
  <c r="AU298" i="32"/>
  <c r="AQ298" i="32"/>
  <c r="BC298" i="32" s="1"/>
  <c r="AP298" i="32"/>
  <c r="AI298" i="32"/>
  <c r="AY298" i="32" s="1"/>
  <c r="AD298" i="32"/>
  <c r="AW298" i="32" s="1"/>
  <c r="AB298" i="32"/>
  <c r="AV298" i="32" s="1"/>
  <c r="T298" i="32"/>
  <c r="X298" i="32" s="1"/>
  <c r="AE298" i="32" s="1"/>
  <c r="BB297" i="32"/>
  <c r="AU297" i="32"/>
  <c r="AT297" i="32"/>
  <c r="AQ297" i="32"/>
  <c r="BC297" i="32" s="1"/>
  <c r="AP297" i="32"/>
  <c r="AI297" i="32"/>
  <c r="AY297" i="32" s="1"/>
  <c r="AC297" i="32"/>
  <c r="AB297" i="32"/>
  <c r="AV297" i="32" s="1"/>
  <c r="T297" i="32"/>
  <c r="X297" i="32" s="1"/>
  <c r="BB296" i="32"/>
  <c r="BB302" i="32" s="1"/>
  <c r="AY296" i="32"/>
  <c r="AU296" i="32"/>
  <c r="AT296" i="32"/>
  <c r="AQ296" i="32"/>
  <c r="AP296" i="32"/>
  <c r="AI296" i="32"/>
  <c r="AD296" i="32"/>
  <c r="AB296" i="32"/>
  <c r="X296" i="32"/>
  <c r="T296" i="32"/>
  <c r="BB295" i="32"/>
  <c r="AO295" i="32"/>
  <c r="AN295" i="32"/>
  <c r="AM295" i="32"/>
  <c r="AL295" i="32"/>
  <c r="AK295" i="32"/>
  <c r="AH295" i="32"/>
  <c r="AG295" i="32"/>
  <c r="AF295" i="32"/>
  <c r="AA295" i="32"/>
  <c r="Z295" i="32"/>
  <c r="Y295" i="32"/>
  <c r="W295" i="32"/>
  <c r="V295" i="32"/>
  <c r="U295" i="32"/>
  <c r="BB294" i="32"/>
  <c r="AX294" i="32"/>
  <c r="AW294" i="32"/>
  <c r="AU294" i="32"/>
  <c r="AT294" i="32"/>
  <c r="AQ294" i="32"/>
  <c r="BC294" i="32" s="1"/>
  <c r="AP294" i="32"/>
  <c r="AI294" i="32"/>
  <c r="AY294" i="32" s="1"/>
  <c r="AD294" i="32"/>
  <c r="AC294" i="32"/>
  <c r="AJ294" i="32" s="1"/>
  <c r="AS294" i="32" s="1"/>
  <c r="AB294" i="32"/>
  <c r="AV294" i="32" s="1"/>
  <c r="T294" i="32"/>
  <c r="X294" i="32" s="1"/>
  <c r="AE294" i="32" s="1"/>
  <c r="BC293" i="32"/>
  <c r="BB293" i="32"/>
  <c r="AU293" i="32"/>
  <c r="AQ293" i="32"/>
  <c r="AP293" i="32"/>
  <c r="AI293" i="32"/>
  <c r="AY293" i="32" s="1"/>
  <c r="AD293" i="32"/>
  <c r="AW293" i="32" s="1"/>
  <c r="AB293" i="32"/>
  <c r="AV293" i="32" s="1"/>
  <c r="T293" i="32"/>
  <c r="X293" i="32" s="1"/>
  <c r="AE293" i="32" s="1"/>
  <c r="AX293" i="32" s="1"/>
  <c r="BB292" i="32"/>
  <c r="BA292" i="32"/>
  <c r="AU292" i="32"/>
  <c r="AT292" i="32"/>
  <c r="AQ292" i="32"/>
  <c r="BC292" i="32" s="1"/>
  <c r="AP292" i="32"/>
  <c r="AR292" i="32" s="1"/>
  <c r="AZ292" i="32" s="1"/>
  <c r="AI292" i="32"/>
  <c r="AY292" i="32" s="1"/>
  <c r="AB292" i="32"/>
  <c r="T292" i="32"/>
  <c r="X292" i="32" s="1"/>
  <c r="BB291" i="32"/>
  <c r="AY291" i="32"/>
  <c r="AU291" i="32"/>
  <c r="AT291" i="32"/>
  <c r="AQ291" i="32"/>
  <c r="BC291" i="32" s="1"/>
  <c r="AP291" i="32"/>
  <c r="AI291" i="32"/>
  <c r="AD291" i="32"/>
  <c r="AW291" i="32" s="1"/>
  <c r="AB291" i="32"/>
  <c r="AV291" i="32" s="1"/>
  <c r="X291" i="32"/>
  <c r="T291" i="32"/>
  <c r="BB290" i="32"/>
  <c r="BA290" i="32"/>
  <c r="AZ290" i="32"/>
  <c r="AV290" i="32"/>
  <c r="AU290" i="32"/>
  <c r="AR290" i="32"/>
  <c r="AQ290" i="32"/>
  <c r="BC290" i="32" s="1"/>
  <c r="AP290" i="32"/>
  <c r="AI290" i="32"/>
  <c r="AY290" i="32" s="1"/>
  <c r="AD290" i="32"/>
  <c r="AW290" i="32" s="1"/>
  <c r="AB290" i="32"/>
  <c r="T290" i="32"/>
  <c r="X290" i="32" s="1"/>
  <c r="BC289" i="32"/>
  <c r="BB289" i="32"/>
  <c r="AU289" i="32"/>
  <c r="AU295" i="32" s="1"/>
  <c r="AQ289" i="32"/>
  <c r="AP289" i="32"/>
  <c r="AI289" i="32"/>
  <c r="AB289" i="32"/>
  <c r="AV289" i="32" s="1"/>
  <c r="X289" i="32"/>
  <c r="T289" i="32"/>
  <c r="T295" i="32" s="1"/>
  <c r="AO288" i="32"/>
  <c r="AN288" i="32"/>
  <c r="AM288" i="32"/>
  <c r="AL288" i="32"/>
  <c r="AK288" i="32"/>
  <c r="AH288" i="32"/>
  <c r="AG288" i="32"/>
  <c r="AF288" i="32"/>
  <c r="AA288" i="32"/>
  <c r="Z288" i="32"/>
  <c r="Y288" i="32"/>
  <c r="W288" i="32"/>
  <c r="V288" i="32"/>
  <c r="U288" i="32"/>
  <c r="BB287" i="32"/>
  <c r="AU287" i="32"/>
  <c r="AT287" i="32"/>
  <c r="AQ287" i="32"/>
  <c r="BC287" i="32" s="1"/>
  <c r="AP287" i="32"/>
  <c r="AR287" i="32" s="1"/>
  <c r="AZ287" i="32" s="1"/>
  <c r="AI287" i="32"/>
  <c r="AY287" i="32" s="1"/>
  <c r="AC287" i="32"/>
  <c r="AB287" i="32"/>
  <c r="AV287" i="32" s="1"/>
  <c r="T287" i="32"/>
  <c r="X287" i="32" s="1"/>
  <c r="BB286" i="32"/>
  <c r="AU286" i="32"/>
  <c r="AT286" i="32"/>
  <c r="AQ286" i="32"/>
  <c r="BC286" i="32" s="1"/>
  <c r="AP286" i="32"/>
  <c r="AI286" i="32"/>
  <c r="AY286" i="32" s="1"/>
  <c r="AD286" i="32"/>
  <c r="AW286" i="32" s="1"/>
  <c r="AB286" i="32"/>
  <c r="AV286" i="32" s="1"/>
  <c r="X286" i="32"/>
  <c r="T286" i="32"/>
  <c r="BB285" i="32"/>
  <c r="BA285" i="32"/>
  <c r="AV285" i="32"/>
  <c r="AU285" i="32"/>
  <c r="AR285" i="32"/>
  <c r="AZ285" i="32" s="1"/>
  <c r="AQ285" i="32"/>
  <c r="BC285" i="32" s="1"/>
  <c r="AP285" i="32"/>
  <c r="AI285" i="32"/>
  <c r="AY285" i="32" s="1"/>
  <c r="AD285" i="32"/>
  <c r="AW285" i="32" s="1"/>
  <c r="AB285" i="32"/>
  <c r="T285" i="32"/>
  <c r="X285" i="32" s="1"/>
  <c r="BC284" i="32"/>
  <c r="BB284" i="32"/>
  <c r="AU284" i="32"/>
  <c r="AQ284" i="32"/>
  <c r="AP284" i="32"/>
  <c r="AI284" i="32"/>
  <c r="AY284" i="32" s="1"/>
  <c r="AB284" i="32"/>
  <c r="T284" i="32"/>
  <c r="X284" i="32" s="1"/>
  <c r="BB283" i="32"/>
  <c r="AV283" i="32"/>
  <c r="AU283" i="32"/>
  <c r="AR283" i="32"/>
  <c r="AZ283" i="32" s="1"/>
  <c r="AQ283" i="32"/>
  <c r="BC283" i="32" s="1"/>
  <c r="AP283" i="32"/>
  <c r="BA283" i="32" s="1"/>
  <c r="AI283" i="32"/>
  <c r="AY283" i="32" s="1"/>
  <c r="AD283" i="32"/>
  <c r="AW283" i="32" s="1"/>
  <c r="AB283" i="32"/>
  <c r="T283" i="32"/>
  <c r="X283" i="32" s="1"/>
  <c r="AT283" i="32" s="1"/>
  <c r="BB282" i="32"/>
  <c r="AY282" i="32"/>
  <c r="AY288" i="32" s="1"/>
  <c r="AV282" i="32"/>
  <c r="AU282" i="32"/>
  <c r="AT282" i="32"/>
  <c r="AR282" i="32"/>
  <c r="AQ282" i="32"/>
  <c r="AP282" i="32"/>
  <c r="BA282" i="32" s="1"/>
  <c r="AI282" i="32"/>
  <c r="AI288" i="32" s="1"/>
  <c r="AB282" i="32"/>
  <c r="X282" i="32"/>
  <c r="T282" i="32"/>
  <c r="AO281" i="32"/>
  <c r="AN281" i="32"/>
  <c r="AM281" i="32"/>
  <c r="AL281" i="32"/>
  <c r="AK281" i="32"/>
  <c r="AH281" i="32"/>
  <c r="AG281" i="32"/>
  <c r="AF281" i="32"/>
  <c r="AA281" i="32"/>
  <c r="Z281" i="32"/>
  <c r="Y281" i="32"/>
  <c r="W281" i="32"/>
  <c r="V281" i="32"/>
  <c r="U281" i="32"/>
  <c r="BB280" i="32"/>
  <c r="BA280" i="32"/>
  <c r="AZ280" i="32"/>
  <c r="AV280" i="32"/>
  <c r="AU280" i="32"/>
  <c r="AR280" i="32"/>
  <c r="AQ280" i="32"/>
  <c r="BC280" i="32" s="1"/>
  <c r="AP280" i="32"/>
  <c r="AI280" i="32"/>
  <c r="AY280" i="32" s="1"/>
  <c r="AD280" i="32"/>
  <c r="AW280" i="32" s="1"/>
  <c r="AB280" i="32"/>
  <c r="T280" i="32"/>
  <c r="X280" i="32" s="1"/>
  <c r="BC279" i="32"/>
  <c r="BB279" i="32"/>
  <c r="AY279" i="32"/>
  <c r="AU279" i="32"/>
  <c r="AR279" i="32"/>
  <c r="AZ279" i="32" s="1"/>
  <c r="AQ279" i="32"/>
  <c r="AP279" i="32"/>
  <c r="BA279" i="32" s="1"/>
  <c r="AI279" i="32"/>
  <c r="AE279" i="32"/>
  <c r="AX279" i="32" s="1"/>
  <c r="AB279" i="32"/>
  <c r="AV279" i="32" s="1"/>
  <c r="X279" i="32"/>
  <c r="T279" i="32"/>
  <c r="BB278" i="32"/>
  <c r="BA278" i="32"/>
  <c r="AV278" i="32"/>
  <c r="AU278" i="32"/>
  <c r="AR278" i="32"/>
  <c r="AZ278" i="32" s="1"/>
  <c r="AQ278" i="32"/>
  <c r="BC278" i="32" s="1"/>
  <c r="AP278" i="32"/>
  <c r="AI278" i="32"/>
  <c r="AY278" i="32" s="1"/>
  <c r="AB278" i="32"/>
  <c r="X278" i="32"/>
  <c r="T278" i="32"/>
  <c r="BC277" i="32"/>
  <c r="BB277" i="32"/>
  <c r="AY277" i="32"/>
  <c r="AU277" i="32"/>
  <c r="AT277" i="32"/>
  <c r="AQ277" i="32"/>
  <c r="AP277" i="32"/>
  <c r="AR277" i="32" s="1"/>
  <c r="AZ277" i="32" s="1"/>
  <c r="AI277" i="32"/>
  <c r="AC277" i="32"/>
  <c r="AB277" i="32"/>
  <c r="AV277" i="32" s="1"/>
  <c r="T277" i="32"/>
  <c r="X277" i="32" s="1"/>
  <c r="AE277" i="32" s="1"/>
  <c r="AX277" i="32" s="1"/>
  <c r="BC276" i="32"/>
  <c r="BB276" i="32"/>
  <c r="BA276" i="32"/>
  <c r="AZ276" i="32"/>
  <c r="AU276" i="32"/>
  <c r="AR276" i="32"/>
  <c r="AQ276" i="32"/>
  <c r="AP276" i="32"/>
  <c r="AI276" i="32"/>
  <c r="AY276" i="32" s="1"/>
  <c r="AB276" i="32"/>
  <c r="X276" i="32"/>
  <c r="T276" i="32"/>
  <c r="BC275" i="32"/>
  <c r="BC281" i="32" s="1"/>
  <c r="BB275" i="32"/>
  <c r="BB281" i="32" s="1"/>
  <c r="AY275" i="32"/>
  <c r="AU275" i="32"/>
  <c r="AQ275" i="32"/>
  <c r="AQ281" i="32" s="1"/>
  <c r="AP275" i="32"/>
  <c r="AI275" i="32"/>
  <c r="AD275" i="32"/>
  <c r="AB275" i="32"/>
  <c r="X275" i="32"/>
  <c r="AE275" i="32" s="1"/>
  <c r="T275" i="32"/>
  <c r="AO274" i="32"/>
  <c r="AN274" i="32"/>
  <c r="AM274" i="32"/>
  <c r="AL274" i="32"/>
  <c r="AK274" i="32"/>
  <c r="AH274" i="32"/>
  <c r="AG274" i="32"/>
  <c r="AF274" i="32"/>
  <c r="AA274" i="32"/>
  <c r="Z274" i="32"/>
  <c r="Y274" i="32"/>
  <c r="W274" i="32"/>
  <c r="V274" i="32"/>
  <c r="U274" i="32"/>
  <c r="BB273" i="32"/>
  <c r="BA273" i="32"/>
  <c r="AZ273" i="32"/>
  <c r="AY273" i="32"/>
  <c r="AU273" i="32"/>
  <c r="AQ273" i="32"/>
  <c r="AR273" i="32" s="1"/>
  <c r="AP273" i="32"/>
  <c r="AI273" i="32"/>
  <c r="AE273" i="32"/>
  <c r="AX273" i="32" s="1"/>
  <c r="AB273" i="32"/>
  <c r="X273" i="32"/>
  <c r="T273" i="32"/>
  <c r="BB272" i="32"/>
  <c r="AY272" i="32"/>
  <c r="AU272" i="32"/>
  <c r="AQ272" i="32"/>
  <c r="BC272" i="32" s="1"/>
  <c r="AP272" i="32"/>
  <c r="AI272" i="32"/>
  <c r="AB272" i="32"/>
  <c r="AV272" i="32" s="1"/>
  <c r="T272" i="32"/>
  <c r="X272" i="32" s="1"/>
  <c r="BC271" i="32"/>
  <c r="BB271" i="32"/>
  <c r="BA271" i="32"/>
  <c r="AZ271" i="32"/>
  <c r="AU271" i="32"/>
  <c r="AR271" i="32"/>
  <c r="AQ271" i="32"/>
  <c r="AP271" i="32"/>
  <c r="AI271" i="32"/>
  <c r="AY271" i="32" s="1"/>
  <c r="AB271" i="32"/>
  <c r="AV271" i="32" s="1"/>
  <c r="X271" i="32"/>
  <c r="T271" i="32"/>
  <c r="BB270" i="32"/>
  <c r="BA270" i="32"/>
  <c r="AY270" i="32"/>
  <c r="AU270" i="32"/>
  <c r="AQ270" i="32"/>
  <c r="BC270" i="32" s="1"/>
  <c r="AP270" i="32"/>
  <c r="AR270" i="32" s="1"/>
  <c r="AZ270" i="32" s="1"/>
  <c r="AI270" i="32"/>
  <c r="AB270" i="32"/>
  <c r="AV270" i="32" s="1"/>
  <c r="X270" i="32"/>
  <c r="T270" i="32"/>
  <c r="T274" i="32" s="1"/>
  <c r="BB269" i="32"/>
  <c r="BA269" i="32"/>
  <c r="AV269" i="32"/>
  <c r="AU269" i="32"/>
  <c r="AR269" i="32"/>
  <c r="AZ269" i="32" s="1"/>
  <c r="AQ269" i="32"/>
  <c r="AP269" i="32"/>
  <c r="AI269" i="32"/>
  <c r="AE269" i="32"/>
  <c r="AB269" i="32"/>
  <c r="X269" i="32"/>
  <c r="T269" i="32"/>
  <c r="AO268" i="32"/>
  <c r="AN268" i="32"/>
  <c r="AM268" i="32"/>
  <c r="AL268" i="32"/>
  <c r="AK268" i="32"/>
  <c r="AH268" i="32"/>
  <c r="AG268" i="32"/>
  <c r="AF268" i="32"/>
  <c r="AA268" i="32"/>
  <c r="Z268" i="32"/>
  <c r="Y268" i="32"/>
  <c r="W268" i="32"/>
  <c r="V268" i="32"/>
  <c r="U268" i="32"/>
  <c r="BB267" i="32"/>
  <c r="BA267" i="32"/>
  <c r="AY267" i="32"/>
  <c r="AU267" i="32"/>
  <c r="AQ267" i="32"/>
  <c r="BC267" i="32" s="1"/>
  <c r="AP267" i="32"/>
  <c r="AI267" i="32"/>
  <c r="AE267" i="32"/>
  <c r="AX267" i="32" s="1"/>
  <c r="AB267" i="32"/>
  <c r="AV267" i="32" s="1"/>
  <c r="X267" i="32"/>
  <c r="T267" i="32"/>
  <c r="BB266" i="32"/>
  <c r="BA266" i="32"/>
  <c r="AZ266" i="32"/>
  <c r="AY266" i="32"/>
  <c r="AU266" i="32"/>
  <c r="AQ266" i="32"/>
  <c r="AR266" i="32" s="1"/>
  <c r="AP266" i="32"/>
  <c r="AI266" i="32"/>
  <c r="AE266" i="32"/>
  <c r="AX266" i="32" s="1"/>
  <c r="AB266" i="32"/>
  <c r="X266" i="32"/>
  <c r="T266" i="32"/>
  <c r="BB265" i="32"/>
  <c r="AY265" i="32"/>
  <c r="AW265" i="32"/>
  <c r="AU265" i="32"/>
  <c r="AQ265" i="32"/>
  <c r="BC265" i="32" s="1"/>
  <c r="AP265" i="32"/>
  <c r="AI265" i="32"/>
  <c r="AE265" i="32"/>
  <c r="AX265" i="32" s="1"/>
  <c r="AC265" i="32"/>
  <c r="AJ265" i="32" s="1"/>
  <c r="AS265" i="32" s="1"/>
  <c r="AB265" i="32"/>
  <c r="AV265" i="32" s="1"/>
  <c r="X265" i="32"/>
  <c r="AD265" i="32" s="1"/>
  <c r="T265" i="32"/>
  <c r="BC264" i="32"/>
  <c r="BB264" i="32"/>
  <c r="BA264" i="32"/>
  <c r="AU264" i="32"/>
  <c r="AR264" i="32"/>
  <c r="AZ264" i="32" s="1"/>
  <c r="AQ264" i="32"/>
  <c r="AP264" i="32"/>
  <c r="AI264" i="32"/>
  <c r="AB264" i="32"/>
  <c r="AV264" i="32" s="1"/>
  <c r="X264" i="32"/>
  <c r="T264" i="32"/>
  <c r="BB263" i="32"/>
  <c r="AY263" i="32"/>
  <c r="AW263" i="32"/>
  <c r="AU263" i="32"/>
  <c r="AQ263" i="32"/>
  <c r="BC263" i="32" s="1"/>
  <c r="AP263" i="32"/>
  <c r="AI263" i="32"/>
  <c r="AD263" i="32"/>
  <c r="AB263" i="32"/>
  <c r="AV263" i="32" s="1"/>
  <c r="T263" i="32"/>
  <c r="X263" i="32" s="1"/>
  <c r="BB262" i="32"/>
  <c r="BA262" i="32"/>
  <c r="AZ262" i="32"/>
  <c r="AY262" i="32"/>
  <c r="AU262" i="32"/>
  <c r="AU268" i="32" s="1"/>
  <c r="AQ262" i="32"/>
  <c r="AR262" i="32" s="1"/>
  <c r="AP262" i="32"/>
  <c r="AI262" i="32"/>
  <c r="AE262" i="32"/>
  <c r="AX262" i="32" s="1"/>
  <c r="AB262" i="32"/>
  <c r="AV262" i="32" s="1"/>
  <c r="X262" i="32"/>
  <c r="T262" i="32"/>
  <c r="BB261" i="32"/>
  <c r="AY261" i="32"/>
  <c r="AU261" i="32"/>
  <c r="AT261" i="32"/>
  <c r="AQ261" i="32"/>
  <c r="AP261" i="32"/>
  <c r="AI261" i="32"/>
  <c r="AC261" i="32"/>
  <c r="AB261" i="32"/>
  <c r="AB268" i="32" s="1"/>
  <c r="X261" i="32"/>
  <c r="AE261" i="32" s="1"/>
  <c r="T261" i="32"/>
  <c r="AU260" i="32"/>
  <c r="AO260" i="32"/>
  <c r="AN260" i="32"/>
  <c r="AM260" i="32"/>
  <c r="AL260" i="32"/>
  <c r="AK260" i="32"/>
  <c r="AH260" i="32"/>
  <c r="AG260" i="32"/>
  <c r="AF260" i="32"/>
  <c r="AA260" i="32"/>
  <c r="Z260" i="32"/>
  <c r="Y260" i="32"/>
  <c r="W260" i="32"/>
  <c r="V260" i="32"/>
  <c r="U260" i="32"/>
  <c r="BC259" i="32"/>
  <c r="BB259" i="32"/>
  <c r="BA259" i="32"/>
  <c r="AZ259" i="32"/>
  <c r="AY259" i="32"/>
  <c r="AU259" i="32"/>
  <c r="AR259" i="32"/>
  <c r="AQ259" i="32"/>
  <c r="AP259" i="32"/>
  <c r="AI259" i="32"/>
  <c r="AB259" i="32"/>
  <c r="X259" i="32"/>
  <c r="AE259" i="32" s="1"/>
  <c r="AX259" i="32" s="1"/>
  <c r="T259" i="32"/>
  <c r="BB258" i="32"/>
  <c r="AY258" i="32"/>
  <c r="AU258" i="32"/>
  <c r="AQ258" i="32"/>
  <c r="BC258" i="32" s="1"/>
  <c r="AP258" i="32"/>
  <c r="AI258" i="32"/>
  <c r="AE258" i="32"/>
  <c r="AX258" i="32" s="1"/>
  <c r="AB258" i="32"/>
  <c r="AV258" i="32" s="1"/>
  <c r="X258" i="32"/>
  <c r="T258" i="32"/>
  <c r="BB257" i="32"/>
  <c r="BA257" i="32"/>
  <c r="AV257" i="32"/>
  <c r="AU257" i="32"/>
  <c r="AQ257" i="32"/>
  <c r="AP257" i="32"/>
  <c r="AI257" i="32"/>
  <c r="AY257" i="32" s="1"/>
  <c r="AE257" i="32"/>
  <c r="AX257" i="32" s="1"/>
  <c r="AB257" i="32"/>
  <c r="X257" i="32"/>
  <c r="T257" i="32"/>
  <c r="BC256" i="32"/>
  <c r="BB256" i="32"/>
  <c r="AY256" i="32"/>
  <c r="AU256" i="32"/>
  <c r="AQ256" i="32"/>
  <c r="AP256" i="32"/>
  <c r="AR256" i="32" s="1"/>
  <c r="AZ256" i="32" s="1"/>
  <c r="AI256" i="32"/>
  <c r="AC256" i="32"/>
  <c r="AB256" i="32"/>
  <c r="AV256" i="32" s="1"/>
  <c r="T256" i="32"/>
  <c r="X256" i="32" s="1"/>
  <c r="AT256" i="32" s="1"/>
  <c r="BC255" i="32"/>
  <c r="BB255" i="32"/>
  <c r="BA255" i="32"/>
  <c r="AZ255" i="32"/>
  <c r="AY255" i="32"/>
  <c r="AU255" i="32"/>
  <c r="AR255" i="32"/>
  <c r="AQ255" i="32"/>
  <c r="AP255" i="32"/>
  <c r="AI255" i="32"/>
  <c r="AI260" i="32" s="1"/>
  <c r="AB255" i="32"/>
  <c r="X255" i="32"/>
  <c r="AE255" i="32" s="1"/>
  <c r="AX255" i="32" s="1"/>
  <c r="T255" i="32"/>
  <c r="BB254" i="32"/>
  <c r="BB260" i="32" s="1"/>
  <c r="AY254" i="32"/>
  <c r="AU254" i="32"/>
  <c r="AQ254" i="32"/>
  <c r="AP254" i="32"/>
  <c r="AI254" i="32"/>
  <c r="AB254" i="32"/>
  <c r="AV254" i="32" s="1"/>
  <c r="X254" i="32"/>
  <c r="T254" i="32"/>
  <c r="AU253" i="32"/>
  <c r="AO253" i="32"/>
  <c r="AN253" i="32"/>
  <c r="AM253" i="32"/>
  <c r="AL253" i="32"/>
  <c r="AK253" i="32"/>
  <c r="AH253" i="32"/>
  <c r="AG253" i="32"/>
  <c r="AF253" i="32"/>
  <c r="AB253" i="32"/>
  <c r="AA253" i="32"/>
  <c r="Z253" i="32"/>
  <c r="Y253" i="32"/>
  <c r="X253" i="32"/>
  <c r="W253" i="32"/>
  <c r="V253" i="32"/>
  <c r="U253" i="32"/>
  <c r="T253" i="32"/>
  <c r="BB252" i="32"/>
  <c r="BA252" i="32"/>
  <c r="AY252" i="32"/>
  <c r="AV252" i="32"/>
  <c r="AU252" i="32"/>
  <c r="AQ252" i="32"/>
  <c r="BC252" i="32" s="1"/>
  <c r="AP252" i="32"/>
  <c r="AI252" i="32"/>
  <c r="AI253" i="32" s="1"/>
  <c r="AE252" i="32"/>
  <c r="AX252" i="32" s="1"/>
  <c r="AC252" i="32"/>
  <c r="AB252" i="32"/>
  <c r="X252" i="32"/>
  <c r="T252" i="32"/>
  <c r="BC251" i="32"/>
  <c r="BC253" i="32" s="1"/>
  <c r="BB251" i="32"/>
  <c r="BB253" i="32" s="1"/>
  <c r="AY251" i="32"/>
  <c r="AY253" i="32" s="1"/>
  <c r="AU251" i="32"/>
  <c r="AT251" i="32"/>
  <c r="AQ251" i="32"/>
  <c r="AP251" i="32"/>
  <c r="AI251" i="32"/>
  <c r="AC251" i="32"/>
  <c r="AC253" i="32" s="1"/>
  <c r="AB251" i="32"/>
  <c r="AV251" i="32" s="1"/>
  <c r="AV253" i="32" s="1"/>
  <c r="X251" i="32"/>
  <c r="AE251" i="32" s="1"/>
  <c r="AE253" i="32" s="1"/>
  <c r="T251" i="32"/>
  <c r="AO250" i="32"/>
  <c r="AN250" i="32"/>
  <c r="AM250" i="32"/>
  <c r="AL250" i="32"/>
  <c r="AK250" i="32"/>
  <c r="AH250" i="32"/>
  <c r="AG250" i="32"/>
  <c r="AF250" i="32"/>
  <c r="AA250" i="32"/>
  <c r="Z250" i="32"/>
  <c r="Y250" i="32"/>
  <c r="W250" i="32"/>
  <c r="V250" i="32"/>
  <c r="U250" i="32"/>
  <c r="BB249" i="32"/>
  <c r="BA249" i="32"/>
  <c r="AV249" i="32"/>
  <c r="AU249" i="32"/>
  <c r="AQ249" i="32"/>
  <c r="AP249" i="32"/>
  <c r="AI249" i="32"/>
  <c r="AY249" i="32" s="1"/>
  <c r="AE249" i="32"/>
  <c r="AX249" i="32" s="1"/>
  <c r="AB249" i="32"/>
  <c r="X249" i="32"/>
  <c r="T249" i="32"/>
  <c r="BC248" i="32"/>
  <c r="BB248" i="32"/>
  <c r="AY248" i="32"/>
  <c r="AU248" i="32"/>
  <c r="AQ248" i="32"/>
  <c r="AP248" i="32"/>
  <c r="AR248" i="32" s="1"/>
  <c r="AZ248" i="32" s="1"/>
  <c r="AI248" i="32"/>
  <c r="AB248" i="32"/>
  <c r="AV248" i="32" s="1"/>
  <c r="T248" i="32"/>
  <c r="X248" i="32" s="1"/>
  <c r="BC247" i="32"/>
  <c r="BB247" i="32"/>
  <c r="BA247" i="32"/>
  <c r="AZ247" i="32"/>
  <c r="AY247" i="32"/>
  <c r="AU247" i="32"/>
  <c r="AR247" i="32"/>
  <c r="AQ247" i="32"/>
  <c r="AP247" i="32"/>
  <c r="AI247" i="32"/>
  <c r="AB247" i="32"/>
  <c r="X247" i="32"/>
  <c r="AE247" i="32" s="1"/>
  <c r="AX247" i="32" s="1"/>
  <c r="T247" i="32"/>
  <c r="BB246" i="32"/>
  <c r="AY246" i="32"/>
  <c r="AU246" i="32"/>
  <c r="AQ246" i="32"/>
  <c r="AP246" i="32"/>
  <c r="AI246" i="32"/>
  <c r="AB246" i="32"/>
  <c r="AV246" i="32" s="1"/>
  <c r="X246" i="32"/>
  <c r="AE246" i="32" s="1"/>
  <c r="AX246" i="32" s="1"/>
  <c r="T246" i="32"/>
  <c r="BB245" i="32"/>
  <c r="BA245" i="32"/>
  <c r="AV245" i="32"/>
  <c r="AU245" i="32"/>
  <c r="AQ245" i="32"/>
  <c r="AP245" i="32"/>
  <c r="AI245" i="32"/>
  <c r="AY245" i="32" s="1"/>
  <c r="AE245" i="32"/>
  <c r="AX245" i="32" s="1"/>
  <c r="AB245" i="32"/>
  <c r="AB250" i="32" s="1"/>
  <c r="X245" i="32"/>
  <c r="T245" i="32"/>
  <c r="BC244" i="32"/>
  <c r="BB244" i="32"/>
  <c r="AY244" i="32"/>
  <c r="AY250" i="32" s="1"/>
  <c r="AU244" i="32"/>
  <c r="AU250" i="32" s="1"/>
  <c r="AQ244" i="32"/>
  <c r="AP244" i="32"/>
  <c r="AI244" i="32"/>
  <c r="AB244" i="32"/>
  <c r="AV244" i="32" s="1"/>
  <c r="T244" i="32"/>
  <c r="T250" i="32" s="1"/>
  <c r="AO243" i="32"/>
  <c r="AN243" i="32"/>
  <c r="AM243" i="32"/>
  <c r="AL243" i="32"/>
  <c r="AK243" i="32"/>
  <c r="AI243" i="32"/>
  <c r="AH243" i="32"/>
  <c r="AG243" i="32"/>
  <c r="AF243" i="32"/>
  <c r="AA243" i="32"/>
  <c r="Z243" i="32"/>
  <c r="Y243" i="32"/>
  <c r="W243" i="32"/>
  <c r="V243" i="32"/>
  <c r="U243" i="32"/>
  <c r="BC242" i="32"/>
  <c r="BB242" i="32"/>
  <c r="BA242" i="32"/>
  <c r="AU242" i="32"/>
  <c r="AR242" i="32"/>
  <c r="AZ242" i="32" s="1"/>
  <c r="AQ242" i="32"/>
  <c r="AP242" i="32"/>
  <c r="AI242" i="32"/>
  <c r="AY242" i="32" s="1"/>
  <c r="AB242" i="32"/>
  <c r="AV242" i="32" s="1"/>
  <c r="X242" i="32"/>
  <c r="T242" i="32"/>
  <c r="BB241" i="32"/>
  <c r="AY241" i="32"/>
  <c r="AU241" i="32"/>
  <c r="AQ241" i="32"/>
  <c r="BC241" i="32" s="1"/>
  <c r="AP241" i="32"/>
  <c r="AR241" i="32" s="1"/>
  <c r="AZ241" i="32" s="1"/>
  <c r="AI241" i="32"/>
  <c r="AB241" i="32"/>
  <c r="AV241" i="32" s="1"/>
  <c r="T241" i="32"/>
  <c r="BB240" i="32"/>
  <c r="BA240" i="32"/>
  <c r="AV240" i="32"/>
  <c r="AV243" i="32" s="1"/>
  <c r="AU240" i="32"/>
  <c r="AQ240" i="32"/>
  <c r="AP240" i="32"/>
  <c r="AI240" i="32"/>
  <c r="AY240" i="32" s="1"/>
  <c r="AY243" i="32" s="1"/>
  <c r="AE240" i="32"/>
  <c r="AX240" i="32" s="1"/>
  <c r="AC240" i="32"/>
  <c r="AB240" i="32"/>
  <c r="AB243" i="32" s="1"/>
  <c r="X240" i="32"/>
  <c r="T240" i="32"/>
  <c r="AO239" i="32"/>
  <c r="AN239" i="32"/>
  <c r="AM239" i="32"/>
  <c r="AL239" i="32"/>
  <c r="AK239" i="32"/>
  <c r="AI239" i="32"/>
  <c r="AH239" i="32"/>
  <c r="AG239" i="32"/>
  <c r="AF239" i="32"/>
  <c r="AA239" i="32"/>
  <c r="Z239" i="32"/>
  <c r="Y239" i="32"/>
  <c r="W239" i="32"/>
  <c r="V239" i="32"/>
  <c r="U239" i="32"/>
  <c r="BB238" i="32"/>
  <c r="BA238" i="32"/>
  <c r="AY238" i="32"/>
  <c r="AU238" i="32"/>
  <c r="AQ238" i="32"/>
  <c r="BC238" i="32" s="1"/>
  <c r="AP238" i="32"/>
  <c r="AR238" i="32" s="1"/>
  <c r="AZ238" i="32" s="1"/>
  <c r="AI238" i="32"/>
  <c r="AD238" i="32"/>
  <c r="AC238" i="32"/>
  <c r="AB238" i="32"/>
  <c r="AV238" i="32" s="1"/>
  <c r="T238" i="32"/>
  <c r="X238" i="32" s="1"/>
  <c r="AE238" i="32" s="1"/>
  <c r="AX238" i="32" s="1"/>
  <c r="BC237" i="32"/>
  <c r="BB237" i="32"/>
  <c r="BA237" i="32"/>
  <c r="AY237" i="32"/>
  <c r="AU237" i="32"/>
  <c r="AQ237" i="32"/>
  <c r="AR237" i="32" s="1"/>
  <c r="AZ237" i="32" s="1"/>
  <c r="AP237" i="32"/>
  <c r="AI237" i="32"/>
  <c r="AB237" i="32"/>
  <c r="X237" i="32"/>
  <c r="AE237" i="32" s="1"/>
  <c r="AX237" i="32" s="1"/>
  <c r="T237" i="32"/>
  <c r="BB236" i="32"/>
  <c r="AY236" i="32"/>
  <c r="AX236" i="32"/>
  <c r="AU236" i="32"/>
  <c r="AQ236" i="32"/>
  <c r="BC236" i="32" s="1"/>
  <c r="AP236" i="32"/>
  <c r="AI236" i="32"/>
  <c r="AE236" i="32"/>
  <c r="AB236" i="32"/>
  <c r="AV236" i="32" s="1"/>
  <c r="X236" i="32"/>
  <c r="T236" i="32"/>
  <c r="BB235" i="32"/>
  <c r="BA235" i="32"/>
  <c r="AV235" i="32"/>
  <c r="AU235" i="32"/>
  <c r="AR235" i="32"/>
  <c r="AZ235" i="32" s="1"/>
  <c r="AQ235" i="32"/>
  <c r="BC235" i="32" s="1"/>
  <c r="AP235" i="32"/>
  <c r="AI235" i="32"/>
  <c r="AY235" i="32" s="1"/>
  <c r="AB235" i="32"/>
  <c r="X235" i="32"/>
  <c r="T235" i="32"/>
  <c r="BB234" i="32"/>
  <c r="AY234" i="32"/>
  <c r="AU234" i="32"/>
  <c r="AQ234" i="32"/>
  <c r="BC234" i="32" s="1"/>
  <c r="AP234" i="32"/>
  <c r="AI234" i="32"/>
  <c r="AC234" i="32"/>
  <c r="AB234" i="32"/>
  <c r="AV234" i="32" s="1"/>
  <c r="T234" i="32"/>
  <c r="X234" i="32" s="1"/>
  <c r="AE234" i="32" s="1"/>
  <c r="AX234" i="32" s="1"/>
  <c r="BC233" i="32"/>
  <c r="BB233" i="32"/>
  <c r="BA233" i="32"/>
  <c r="AY233" i="32"/>
  <c r="AY239" i="32" s="1"/>
  <c r="AU233" i="32"/>
  <c r="AU239" i="32" s="1"/>
  <c r="AQ233" i="32"/>
  <c r="AQ239" i="32" s="1"/>
  <c r="AP233" i="32"/>
  <c r="AI233" i="32"/>
  <c r="AC233" i="32"/>
  <c r="AB233" i="32"/>
  <c r="X233" i="32"/>
  <c r="AE233" i="32" s="1"/>
  <c r="AX233" i="32" s="1"/>
  <c r="T233" i="32"/>
  <c r="AO232" i="32"/>
  <c r="AN232" i="32"/>
  <c r="AM232" i="32"/>
  <c r="AL232" i="32"/>
  <c r="AK232" i="32"/>
  <c r="AH232" i="32"/>
  <c r="AG232" i="32"/>
  <c r="AF232" i="32"/>
  <c r="AA232" i="32"/>
  <c r="Z232" i="32"/>
  <c r="Y232" i="32"/>
  <c r="W232" i="32"/>
  <c r="V232" i="32"/>
  <c r="U232" i="32"/>
  <c r="BC231" i="32"/>
  <c r="BB231" i="32"/>
  <c r="AY231" i="32"/>
  <c r="AU231" i="32"/>
  <c r="AQ231" i="32"/>
  <c r="AP231" i="32"/>
  <c r="AR231" i="32" s="1"/>
  <c r="AZ231" i="32" s="1"/>
  <c r="AI231" i="32"/>
  <c r="AC231" i="32"/>
  <c r="AB231" i="32"/>
  <c r="AV231" i="32" s="1"/>
  <c r="T231" i="32"/>
  <c r="X231" i="32" s="1"/>
  <c r="BC230" i="32"/>
  <c r="BB230" i="32"/>
  <c r="BA230" i="32"/>
  <c r="AU230" i="32"/>
  <c r="AR230" i="32"/>
  <c r="AZ230" i="32" s="1"/>
  <c r="AQ230" i="32"/>
  <c r="AP230" i="32"/>
  <c r="AI230" i="32"/>
  <c r="AY230" i="32" s="1"/>
  <c r="AB230" i="32"/>
  <c r="AV230" i="32" s="1"/>
  <c r="X230" i="32"/>
  <c r="T230" i="32"/>
  <c r="BB229" i="32"/>
  <c r="BB232" i="32" s="1"/>
  <c r="AY229" i="32"/>
  <c r="AU229" i="32"/>
  <c r="AQ229" i="32"/>
  <c r="BC229" i="32" s="1"/>
  <c r="AP229" i="32"/>
  <c r="AI229" i="32"/>
  <c r="AB229" i="32"/>
  <c r="AV229" i="32" s="1"/>
  <c r="T229" i="32"/>
  <c r="X229" i="32" s="1"/>
  <c r="BB228" i="32"/>
  <c r="BA228" i="32"/>
  <c r="AV228" i="32"/>
  <c r="AU228" i="32"/>
  <c r="AQ228" i="32"/>
  <c r="AP228" i="32"/>
  <c r="AI228" i="32"/>
  <c r="AY228" i="32" s="1"/>
  <c r="AE228" i="32"/>
  <c r="AX228" i="32" s="1"/>
  <c r="AC228" i="32"/>
  <c r="AB228" i="32"/>
  <c r="X228" i="32"/>
  <c r="T228" i="32"/>
  <c r="BC227" i="32"/>
  <c r="BB227" i="32"/>
  <c r="AY227" i="32"/>
  <c r="AU227" i="32"/>
  <c r="AQ227" i="32"/>
  <c r="AP227" i="32"/>
  <c r="AR227" i="32" s="1"/>
  <c r="AZ227" i="32" s="1"/>
  <c r="AI227" i="32"/>
  <c r="AB227" i="32"/>
  <c r="AV227" i="32" s="1"/>
  <c r="T227" i="32"/>
  <c r="X227" i="32" s="1"/>
  <c r="AC227" i="32" s="1"/>
  <c r="BC226" i="32"/>
  <c r="BB226" i="32"/>
  <c r="BA226" i="32"/>
  <c r="AU226" i="32"/>
  <c r="AR226" i="32"/>
  <c r="AQ226" i="32"/>
  <c r="AP226" i="32"/>
  <c r="AI226" i="32"/>
  <c r="AI232" i="32" s="1"/>
  <c r="AB226" i="32"/>
  <c r="X226" i="32"/>
  <c r="T226" i="32"/>
  <c r="AU225" i="32"/>
  <c r="AO225" i="32"/>
  <c r="AN225" i="32"/>
  <c r="AM225" i="32"/>
  <c r="AL225" i="32"/>
  <c r="AK225" i="32"/>
  <c r="AH225" i="32"/>
  <c r="AG225" i="32"/>
  <c r="AF225" i="32"/>
  <c r="AA225" i="32"/>
  <c r="Z225" i="32"/>
  <c r="Y225" i="32"/>
  <c r="W225" i="32"/>
  <c r="V225" i="32"/>
  <c r="U225" i="32"/>
  <c r="BB224" i="32"/>
  <c r="BB225" i="32" s="1"/>
  <c r="AY224" i="32"/>
  <c r="AX224" i="32"/>
  <c r="AU224" i="32"/>
  <c r="AQ224" i="32"/>
  <c r="BC224" i="32" s="1"/>
  <c r="AP224" i="32"/>
  <c r="AI224" i="32"/>
  <c r="AE224" i="32"/>
  <c r="AB224" i="32"/>
  <c r="AV224" i="32" s="1"/>
  <c r="X224" i="32"/>
  <c r="T224" i="32"/>
  <c r="BB223" i="32"/>
  <c r="BA223" i="32"/>
  <c r="AV223" i="32"/>
  <c r="AU223" i="32"/>
  <c r="AR223" i="32"/>
  <c r="AZ223" i="32" s="1"/>
  <c r="AQ223" i="32"/>
  <c r="BC223" i="32" s="1"/>
  <c r="AP223" i="32"/>
  <c r="AI223" i="32"/>
  <c r="AB223" i="32"/>
  <c r="X223" i="32"/>
  <c r="T223" i="32"/>
  <c r="BB222" i="32"/>
  <c r="AY222" i="32"/>
  <c r="AU222" i="32"/>
  <c r="AQ222" i="32"/>
  <c r="BC222" i="32" s="1"/>
  <c r="AP222" i="32"/>
  <c r="AI222" i="32"/>
  <c r="AB222" i="32"/>
  <c r="AB225" i="32" s="1"/>
  <c r="T222" i="32"/>
  <c r="AO221" i="32"/>
  <c r="AN221" i="32"/>
  <c r="AM221" i="32"/>
  <c r="AL221" i="32"/>
  <c r="AK221" i="32"/>
  <c r="AH221" i="32"/>
  <c r="AG221" i="32"/>
  <c r="AF221" i="32"/>
  <c r="AB221" i="32"/>
  <c r="AA221" i="32"/>
  <c r="Z221" i="32"/>
  <c r="Y221" i="32"/>
  <c r="X221" i="32"/>
  <c r="W221" i="32"/>
  <c r="V221" i="32"/>
  <c r="U221" i="32"/>
  <c r="T221" i="32"/>
  <c r="BB220" i="32"/>
  <c r="BB221" i="32" s="1"/>
  <c r="BA220" i="32"/>
  <c r="BA221" i="32" s="1"/>
  <c r="AZ220" i="32"/>
  <c r="AZ221" i="32" s="1"/>
  <c r="AU220" i="32"/>
  <c r="AU221" i="32" s="1"/>
  <c r="AR220" i="32"/>
  <c r="AR221" i="32" s="1"/>
  <c r="AQ220" i="32"/>
  <c r="AQ221" i="32" s="1"/>
  <c r="AP220" i="32"/>
  <c r="AP221" i="32" s="1"/>
  <c r="AI220" i="32"/>
  <c r="AY220" i="32" s="1"/>
  <c r="AY221" i="32" s="1"/>
  <c r="AC220" i="32"/>
  <c r="AB220" i="32"/>
  <c r="AV220" i="32" s="1"/>
  <c r="AV221" i="32" s="1"/>
  <c r="X220" i="32"/>
  <c r="AE220" i="32" s="1"/>
  <c r="T220" i="32"/>
  <c r="AX219" i="32"/>
  <c r="AU219" i="32"/>
  <c r="AP219" i="32"/>
  <c r="AO219" i="32"/>
  <c r="AN219" i="32"/>
  <c r="AM219" i="32"/>
  <c r="AL219" i="32"/>
  <c r="AK219" i="32"/>
  <c r="AI219" i="32"/>
  <c r="AH219" i="32"/>
  <c r="AG219" i="32"/>
  <c r="AF219" i="32"/>
  <c r="AA219" i="32"/>
  <c r="Z219" i="32"/>
  <c r="Y219" i="32"/>
  <c r="W219" i="32"/>
  <c r="V219" i="32"/>
  <c r="U219" i="32"/>
  <c r="BB218" i="32"/>
  <c r="AY218" i="32"/>
  <c r="AU218" i="32"/>
  <c r="AT218" i="32"/>
  <c r="AQ218" i="32"/>
  <c r="BC218" i="32" s="1"/>
  <c r="AP218" i="32"/>
  <c r="AI218" i="32"/>
  <c r="AC218" i="32"/>
  <c r="AB218" i="32"/>
  <c r="AV218" i="32" s="1"/>
  <c r="X218" i="32"/>
  <c r="AE218" i="32" s="1"/>
  <c r="AX218" i="32" s="1"/>
  <c r="T218" i="32"/>
  <c r="BC217" i="32"/>
  <c r="BB217" i="32"/>
  <c r="BA217" i="32"/>
  <c r="AY217" i="32"/>
  <c r="AU217" i="32"/>
  <c r="AQ217" i="32"/>
  <c r="AR217" i="32" s="1"/>
  <c r="AZ217" i="32" s="1"/>
  <c r="AP217" i="32"/>
  <c r="AI217" i="32"/>
  <c r="AE217" i="32"/>
  <c r="AX217" i="32" s="1"/>
  <c r="AB217" i="32"/>
  <c r="AV217" i="32" s="1"/>
  <c r="X217" i="32"/>
  <c r="AC217" i="32" s="1"/>
  <c r="T217" i="32"/>
  <c r="BB216" i="32"/>
  <c r="AY216" i="32"/>
  <c r="AU216" i="32"/>
  <c r="AQ216" i="32"/>
  <c r="BC216" i="32" s="1"/>
  <c r="AP216" i="32"/>
  <c r="AI216" i="32"/>
  <c r="AE216" i="32"/>
  <c r="AX216" i="32" s="1"/>
  <c r="AB216" i="32"/>
  <c r="AV216" i="32" s="1"/>
  <c r="X216" i="32"/>
  <c r="T216" i="32"/>
  <c r="BB215" i="32"/>
  <c r="BA215" i="32"/>
  <c r="AY215" i="32"/>
  <c r="AV215" i="32"/>
  <c r="AU215" i="32"/>
  <c r="AQ215" i="32"/>
  <c r="AP215" i="32"/>
  <c r="AI215" i="32"/>
  <c r="AE215" i="32"/>
  <c r="AX215" i="32" s="1"/>
  <c r="AB215" i="32"/>
  <c r="X215" i="32"/>
  <c r="T215" i="32"/>
  <c r="BB214" i="32"/>
  <c r="BB219" i="32" s="1"/>
  <c r="AY214" i="32"/>
  <c r="AU214" i="32"/>
  <c r="AT214" i="32"/>
  <c r="AQ214" i="32"/>
  <c r="BC214" i="32" s="1"/>
  <c r="AP214" i="32"/>
  <c r="AI214" i="32"/>
  <c r="AC214" i="32"/>
  <c r="AB214" i="32"/>
  <c r="AV214" i="32" s="1"/>
  <c r="X214" i="32"/>
  <c r="AE214" i="32" s="1"/>
  <c r="AX214" i="32" s="1"/>
  <c r="T214" i="32"/>
  <c r="BC213" i="32"/>
  <c r="BB213" i="32"/>
  <c r="BA213" i="32"/>
  <c r="AY213" i="32"/>
  <c r="AY219" i="32" s="1"/>
  <c r="AU213" i="32"/>
  <c r="AQ213" i="32"/>
  <c r="AP213" i="32"/>
  <c r="AI213" i="32"/>
  <c r="AE213" i="32"/>
  <c r="AX213" i="32" s="1"/>
  <c r="AB213" i="32"/>
  <c r="X213" i="32"/>
  <c r="T213" i="32"/>
  <c r="T219" i="32" s="1"/>
  <c r="AQ212" i="32"/>
  <c r="AO212" i="32"/>
  <c r="AN212" i="32"/>
  <c r="AM212" i="32"/>
  <c r="AL212" i="32"/>
  <c r="AK212" i="32"/>
  <c r="AH212" i="32"/>
  <c r="AG212" i="32"/>
  <c r="AF212" i="32"/>
  <c r="AA212" i="32"/>
  <c r="Z212" i="32"/>
  <c r="Y212" i="32"/>
  <c r="W212" i="32"/>
  <c r="V212" i="32"/>
  <c r="U212" i="32"/>
  <c r="BB211" i="32"/>
  <c r="AV211" i="32"/>
  <c r="AU211" i="32"/>
  <c r="AR211" i="32"/>
  <c r="AZ211" i="32" s="1"/>
  <c r="AQ211" i="32"/>
  <c r="BC211" i="32" s="1"/>
  <c r="AP211" i="32"/>
  <c r="BA211" i="32" s="1"/>
  <c r="AI211" i="32"/>
  <c r="AY211" i="32" s="1"/>
  <c r="AB211" i="32"/>
  <c r="T211" i="32"/>
  <c r="X211" i="32" s="1"/>
  <c r="BB210" i="32"/>
  <c r="AU210" i="32"/>
  <c r="AQ210" i="32"/>
  <c r="BC210" i="32" s="1"/>
  <c r="AP210" i="32"/>
  <c r="AI210" i="32"/>
  <c r="AY210" i="32" s="1"/>
  <c r="AB210" i="32"/>
  <c r="AV210" i="32" s="1"/>
  <c r="T210" i="32"/>
  <c r="X210" i="32" s="1"/>
  <c r="AT210" i="32" s="1"/>
  <c r="BB209" i="32"/>
  <c r="AV209" i="32"/>
  <c r="AU209" i="32"/>
  <c r="AR209" i="32"/>
  <c r="AZ209" i="32" s="1"/>
  <c r="AQ209" i="32"/>
  <c r="BC209" i="32" s="1"/>
  <c r="AP209" i="32"/>
  <c r="BA209" i="32" s="1"/>
  <c r="AI209" i="32"/>
  <c r="AY209" i="32" s="1"/>
  <c r="AB209" i="32"/>
  <c r="T209" i="32"/>
  <c r="X209" i="32" s="1"/>
  <c r="BB208" i="32"/>
  <c r="AU208" i="32"/>
  <c r="AQ208" i="32"/>
  <c r="BC208" i="32" s="1"/>
  <c r="AP208" i="32"/>
  <c r="AI208" i="32"/>
  <c r="AY208" i="32" s="1"/>
  <c r="AB208" i="32"/>
  <c r="AV208" i="32" s="1"/>
  <c r="T208" i="32"/>
  <c r="X208" i="32" s="1"/>
  <c r="AT208" i="32" s="1"/>
  <c r="BB207" i="32"/>
  <c r="AV207" i="32"/>
  <c r="AU207" i="32"/>
  <c r="AR207" i="32"/>
  <c r="AZ207" i="32" s="1"/>
  <c r="AQ207" i="32"/>
  <c r="BC207" i="32" s="1"/>
  <c r="AP207" i="32"/>
  <c r="BA207" i="32" s="1"/>
  <c r="AI207" i="32"/>
  <c r="AY207" i="32" s="1"/>
  <c r="AB207" i="32"/>
  <c r="T207" i="32"/>
  <c r="X207" i="32" s="1"/>
  <c r="BB206" i="32"/>
  <c r="AU206" i="32"/>
  <c r="AQ206" i="32"/>
  <c r="BC206" i="32" s="1"/>
  <c r="AP206" i="32"/>
  <c r="BA206" i="32" s="1"/>
  <c r="AI206" i="32"/>
  <c r="AY206" i="32" s="1"/>
  <c r="AB206" i="32"/>
  <c r="AV206" i="32" s="1"/>
  <c r="T206" i="32"/>
  <c r="X206" i="32" s="1"/>
  <c r="AT206" i="32" s="1"/>
  <c r="BB205" i="32"/>
  <c r="AU205" i="32"/>
  <c r="AR205" i="32"/>
  <c r="AZ205" i="32" s="1"/>
  <c r="AQ205" i="32"/>
  <c r="BC205" i="32" s="1"/>
  <c r="AP205" i="32"/>
  <c r="BA205" i="32" s="1"/>
  <c r="AI205" i="32"/>
  <c r="AY205" i="32" s="1"/>
  <c r="AD205" i="32"/>
  <c r="AW205" i="32" s="1"/>
  <c r="AB205" i="32"/>
  <c r="AV205" i="32" s="1"/>
  <c r="T205" i="32"/>
  <c r="X205" i="32" s="1"/>
  <c r="AT205" i="32" s="1"/>
  <c r="BB204" i="32"/>
  <c r="BB212" i="32" s="1"/>
  <c r="AZ204" i="32"/>
  <c r="AU204" i="32"/>
  <c r="AU212" i="32" s="1"/>
  <c r="AT204" i="32"/>
  <c r="AR204" i="32"/>
  <c r="AQ204" i="32"/>
  <c r="BC204" i="32" s="1"/>
  <c r="AP204" i="32"/>
  <c r="AI204" i="32"/>
  <c r="AD204" i="32"/>
  <c r="AW204" i="32" s="1"/>
  <c r="AB204" i="32"/>
  <c r="T204" i="32"/>
  <c r="X204" i="32" s="1"/>
  <c r="AO203" i="32"/>
  <c r="AN203" i="32"/>
  <c r="AM203" i="32"/>
  <c r="AL203" i="32"/>
  <c r="AK203" i="32"/>
  <c r="AH203" i="32"/>
  <c r="AG203" i="32"/>
  <c r="AF203" i="32"/>
  <c r="AA203" i="32"/>
  <c r="Z203" i="32"/>
  <c r="Y203" i="32"/>
  <c r="W203" i="32"/>
  <c r="V203" i="32"/>
  <c r="U203" i="32"/>
  <c r="BB202" i="32"/>
  <c r="AU202" i="32"/>
  <c r="AR202" i="32"/>
  <c r="AZ202" i="32" s="1"/>
  <c r="AQ202" i="32"/>
  <c r="BC202" i="32" s="1"/>
  <c r="AP202" i="32"/>
  <c r="BA202" i="32" s="1"/>
  <c r="AI202" i="32"/>
  <c r="AY202" i="32" s="1"/>
  <c r="AD202" i="32"/>
  <c r="AW202" i="32" s="1"/>
  <c r="AB202" i="32"/>
  <c r="AV202" i="32" s="1"/>
  <c r="T202" i="32"/>
  <c r="X202" i="32" s="1"/>
  <c r="AT202" i="32" s="1"/>
  <c r="BB201" i="32"/>
  <c r="AZ201" i="32"/>
  <c r="AU201" i="32"/>
  <c r="AT201" i="32"/>
  <c r="AR201" i="32"/>
  <c r="AQ201" i="32"/>
  <c r="BC201" i="32" s="1"/>
  <c r="AP201" i="32"/>
  <c r="BA201" i="32" s="1"/>
  <c r="AI201" i="32"/>
  <c r="AY201" i="32" s="1"/>
  <c r="AD201" i="32"/>
  <c r="AW201" i="32" s="1"/>
  <c r="AB201" i="32"/>
  <c r="AV201" i="32" s="1"/>
  <c r="T201" i="32"/>
  <c r="X201" i="32" s="1"/>
  <c r="BB200" i="32"/>
  <c r="BB203" i="32" s="1"/>
  <c r="AU200" i="32"/>
  <c r="AQ200" i="32"/>
  <c r="BC200" i="32" s="1"/>
  <c r="AP200" i="32"/>
  <c r="AI200" i="32"/>
  <c r="AY200" i="32" s="1"/>
  <c r="AB200" i="32"/>
  <c r="AV200" i="32" s="1"/>
  <c r="T200" i="32"/>
  <c r="X200" i="32" s="1"/>
  <c r="BB199" i="32"/>
  <c r="AV199" i="32"/>
  <c r="AU199" i="32"/>
  <c r="AQ199" i="32"/>
  <c r="BC199" i="32" s="1"/>
  <c r="AP199" i="32"/>
  <c r="BA199" i="32" s="1"/>
  <c r="AI199" i="32"/>
  <c r="AY199" i="32" s="1"/>
  <c r="AB199" i="32"/>
  <c r="T199" i="32"/>
  <c r="X199" i="32" s="1"/>
  <c r="AT199" i="32" s="1"/>
  <c r="BB198" i="32"/>
  <c r="AU198" i="32"/>
  <c r="AU203" i="32" s="1"/>
  <c r="AR198" i="32"/>
  <c r="AQ198" i="32"/>
  <c r="AQ203" i="32" s="1"/>
  <c r="AP198" i="32"/>
  <c r="BA198" i="32" s="1"/>
  <c r="AI198" i="32"/>
  <c r="AD198" i="32"/>
  <c r="AB198" i="32"/>
  <c r="AB203" i="32" s="1"/>
  <c r="T198" i="32"/>
  <c r="X198" i="32" s="1"/>
  <c r="AT198" i="32" s="1"/>
  <c r="AO197" i="32"/>
  <c r="AN197" i="32"/>
  <c r="AM197" i="32"/>
  <c r="AL197" i="32"/>
  <c r="AK197" i="32"/>
  <c r="AH197" i="32"/>
  <c r="AG197" i="32"/>
  <c r="AF197" i="32"/>
  <c r="AA197" i="32"/>
  <c r="Z197" i="32"/>
  <c r="Y197" i="32"/>
  <c r="X197" i="32"/>
  <c r="W197" i="32"/>
  <c r="V197" i="32"/>
  <c r="U197" i="32"/>
  <c r="T197" i="32"/>
  <c r="BB196" i="32"/>
  <c r="AU196" i="32"/>
  <c r="AQ196" i="32"/>
  <c r="BC196" i="32" s="1"/>
  <c r="AP196" i="32"/>
  <c r="BA196" i="32" s="1"/>
  <c r="AI196" i="32"/>
  <c r="AY196" i="32" s="1"/>
  <c r="AB196" i="32"/>
  <c r="T196" i="32"/>
  <c r="X196" i="32" s="1"/>
  <c r="AT196" i="32" s="1"/>
  <c r="BB195" i="32"/>
  <c r="AU195" i="32"/>
  <c r="AR195" i="32"/>
  <c r="AZ195" i="32" s="1"/>
  <c r="AQ195" i="32"/>
  <c r="BC195" i="32" s="1"/>
  <c r="AP195" i="32"/>
  <c r="BA195" i="32" s="1"/>
  <c r="AI195" i="32"/>
  <c r="AY195" i="32" s="1"/>
  <c r="AD195" i="32"/>
  <c r="AW195" i="32" s="1"/>
  <c r="AB195" i="32"/>
  <c r="AV195" i="32" s="1"/>
  <c r="T195" i="32"/>
  <c r="X195" i="32" s="1"/>
  <c r="AT195" i="32" s="1"/>
  <c r="BB194" i="32"/>
  <c r="BB197" i="32" s="1"/>
  <c r="AZ194" i="32"/>
  <c r="AU194" i="32"/>
  <c r="AU197" i="32" s="1"/>
  <c r="AT194" i="32"/>
  <c r="AR194" i="32"/>
  <c r="AQ194" i="32"/>
  <c r="AQ197" i="32" s="1"/>
  <c r="AP194" i="32"/>
  <c r="BA194" i="32" s="1"/>
  <c r="AI194" i="32"/>
  <c r="AD194" i="32"/>
  <c r="AW194" i="32" s="1"/>
  <c r="AB194" i="32"/>
  <c r="AV194" i="32" s="1"/>
  <c r="T194" i="32"/>
  <c r="X194" i="32" s="1"/>
  <c r="BB193" i="32"/>
  <c r="AO193" i="32"/>
  <c r="AN193" i="32"/>
  <c r="AM193" i="32"/>
  <c r="AL193" i="32"/>
  <c r="AK193" i="32"/>
  <c r="AH193" i="32"/>
  <c r="AG193" i="32"/>
  <c r="AF193" i="32"/>
  <c r="AA193" i="32"/>
  <c r="Z193" i="32"/>
  <c r="Y193" i="32"/>
  <c r="W193" i="32"/>
  <c r="V193" i="32"/>
  <c r="U193" i="32"/>
  <c r="BB192" i="32"/>
  <c r="AU192" i="32"/>
  <c r="AR192" i="32"/>
  <c r="AZ192" i="32" s="1"/>
  <c r="AQ192" i="32"/>
  <c r="BC192" i="32" s="1"/>
  <c r="AP192" i="32"/>
  <c r="BA192" i="32" s="1"/>
  <c r="AI192" i="32"/>
  <c r="AY192" i="32" s="1"/>
  <c r="AD192" i="32"/>
  <c r="AW192" i="32" s="1"/>
  <c r="AB192" i="32"/>
  <c r="AV192" i="32" s="1"/>
  <c r="T192" i="32"/>
  <c r="X192" i="32" s="1"/>
  <c r="AT192" i="32" s="1"/>
  <c r="BB191" i="32"/>
  <c r="AZ191" i="32"/>
  <c r="AU191" i="32"/>
  <c r="AT191" i="32"/>
  <c r="AR191" i="32"/>
  <c r="AQ191" i="32"/>
  <c r="BC191" i="32" s="1"/>
  <c r="AP191" i="32"/>
  <c r="BA191" i="32" s="1"/>
  <c r="AI191" i="32"/>
  <c r="AY191" i="32" s="1"/>
  <c r="AB191" i="32"/>
  <c r="AV191" i="32" s="1"/>
  <c r="T191" i="32"/>
  <c r="X191" i="32" s="1"/>
  <c r="AE191" i="32" s="1"/>
  <c r="AX191" i="32" s="1"/>
  <c r="BB190" i="32"/>
  <c r="BA190" i="32"/>
  <c r="AU190" i="32"/>
  <c r="AR190" i="32"/>
  <c r="AZ190" i="32" s="1"/>
  <c r="AQ190" i="32"/>
  <c r="BC190" i="32" s="1"/>
  <c r="AP190" i="32"/>
  <c r="AI190" i="32"/>
  <c r="AY190" i="32" s="1"/>
  <c r="AC190" i="32"/>
  <c r="AB190" i="32"/>
  <c r="AV190" i="32" s="1"/>
  <c r="X190" i="32"/>
  <c r="AE190" i="32" s="1"/>
  <c r="AX190" i="32" s="1"/>
  <c r="T190" i="32"/>
  <c r="BB189" i="32"/>
  <c r="AY189" i="32"/>
  <c r="AU189" i="32"/>
  <c r="AQ189" i="32"/>
  <c r="BC189" i="32" s="1"/>
  <c r="AP189" i="32"/>
  <c r="BA189" i="32" s="1"/>
  <c r="AI189" i="32"/>
  <c r="AB189" i="32"/>
  <c r="AV189" i="32" s="1"/>
  <c r="X189" i="32"/>
  <c r="AE189" i="32" s="1"/>
  <c r="AX189" i="32" s="1"/>
  <c r="T189" i="32"/>
  <c r="BB188" i="32"/>
  <c r="BA188" i="32"/>
  <c r="AU188" i="32"/>
  <c r="AR188" i="32"/>
  <c r="AZ188" i="32" s="1"/>
  <c r="AQ188" i="32"/>
  <c r="BC188" i="32" s="1"/>
  <c r="AP188" i="32"/>
  <c r="AI188" i="32"/>
  <c r="AY188" i="32" s="1"/>
  <c r="AC188" i="32"/>
  <c r="AB188" i="32"/>
  <c r="X188" i="32"/>
  <c r="AE188" i="32" s="1"/>
  <c r="AX188" i="32" s="1"/>
  <c r="T188" i="32"/>
  <c r="BB187" i="32"/>
  <c r="AY187" i="32"/>
  <c r="AU187" i="32"/>
  <c r="AU193" i="32" s="1"/>
  <c r="AQ187" i="32"/>
  <c r="AP187" i="32"/>
  <c r="AP193" i="32" s="1"/>
  <c r="AI187" i="32"/>
  <c r="AE187" i="32"/>
  <c r="AB187" i="32"/>
  <c r="AV187" i="32" s="1"/>
  <c r="X187" i="32"/>
  <c r="T187" i="32"/>
  <c r="T193" i="32" s="1"/>
  <c r="BA186" i="32"/>
  <c r="AO186" i="32"/>
  <c r="AN186" i="32"/>
  <c r="AM186" i="32"/>
  <c r="AL186" i="32"/>
  <c r="AK186" i="32"/>
  <c r="AH186" i="32"/>
  <c r="AG186" i="32"/>
  <c r="AF186" i="32"/>
  <c r="AA186" i="32"/>
  <c r="Z186" i="32"/>
  <c r="Y186" i="32"/>
  <c r="W186" i="32"/>
  <c r="V186" i="32"/>
  <c r="U186" i="32"/>
  <c r="BB185" i="32"/>
  <c r="BA185" i="32"/>
  <c r="AU185" i="32"/>
  <c r="AR185" i="32"/>
  <c r="AZ185" i="32" s="1"/>
  <c r="AQ185" i="32"/>
  <c r="BC185" i="32" s="1"/>
  <c r="AP185" i="32"/>
  <c r="AI185" i="32"/>
  <c r="AY185" i="32" s="1"/>
  <c r="AC185" i="32"/>
  <c r="AB185" i="32"/>
  <c r="AV185" i="32" s="1"/>
  <c r="X185" i="32"/>
  <c r="AE185" i="32" s="1"/>
  <c r="AX185" i="32" s="1"/>
  <c r="T185" i="32"/>
  <c r="BB184" i="32"/>
  <c r="AY184" i="32"/>
  <c r="AU184" i="32"/>
  <c r="AQ184" i="32"/>
  <c r="BC184" i="32" s="1"/>
  <c r="AP184" i="32"/>
  <c r="BA184" i="32" s="1"/>
  <c r="AI184" i="32"/>
  <c r="AB184" i="32"/>
  <c r="AV184" i="32" s="1"/>
  <c r="X184" i="32"/>
  <c r="AE184" i="32" s="1"/>
  <c r="AX184" i="32" s="1"/>
  <c r="T184" i="32"/>
  <c r="T186" i="32" s="1"/>
  <c r="BB183" i="32"/>
  <c r="BB186" i="32" s="1"/>
  <c r="BA183" i="32"/>
  <c r="AU183" i="32"/>
  <c r="AU186" i="32" s="1"/>
  <c r="AR183" i="32"/>
  <c r="AQ183" i="32"/>
  <c r="AP183" i="32"/>
  <c r="AP186" i="32" s="1"/>
  <c r="AI183" i="32"/>
  <c r="AI186" i="32" s="1"/>
  <c r="AC183" i="32"/>
  <c r="AB183" i="32"/>
  <c r="AB186" i="32" s="1"/>
  <c r="X183" i="32"/>
  <c r="T183" i="32"/>
  <c r="AQ182" i="32"/>
  <c r="AO182" i="32"/>
  <c r="AN182" i="32"/>
  <c r="AM182" i="32"/>
  <c r="AL182" i="32"/>
  <c r="AK182" i="32"/>
  <c r="AI182" i="32"/>
  <c r="AH182" i="32"/>
  <c r="AG182" i="32"/>
  <c r="AF182" i="32"/>
  <c r="AA182" i="32"/>
  <c r="Z182" i="32"/>
  <c r="Y182" i="32"/>
  <c r="W182" i="32"/>
  <c r="V182" i="32"/>
  <c r="U182" i="32"/>
  <c r="BB181" i="32"/>
  <c r="AY181" i="32"/>
  <c r="AU181" i="32"/>
  <c r="AQ181" i="32"/>
  <c r="BC181" i="32" s="1"/>
  <c r="AP181" i="32"/>
  <c r="BA181" i="32" s="1"/>
  <c r="AI181" i="32"/>
  <c r="AE181" i="32"/>
  <c r="AX181" i="32" s="1"/>
  <c r="AB181" i="32"/>
  <c r="AV181" i="32" s="1"/>
  <c r="X181" i="32"/>
  <c r="T181" i="32"/>
  <c r="BB180" i="32"/>
  <c r="BA180" i="32"/>
  <c r="AU180" i="32"/>
  <c r="AR180" i="32"/>
  <c r="AZ180" i="32" s="1"/>
  <c r="AQ180" i="32"/>
  <c r="BC180" i="32" s="1"/>
  <c r="AP180" i="32"/>
  <c r="AI180" i="32"/>
  <c r="AY180" i="32" s="1"/>
  <c r="AC180" i="32"/>
  <c r="AB180" i="32"/>
  <c r="AV180" i="32" s="1"/>
  <c r="X180" i="32"/>
  <c r="AE180" i="32" s="1"/>
  <c r="AX180" i="32" s="1"/>
  <c r="T180" i="32"/>
  <c r="BB179" i="32"/>
  <c r="AY179" i="32"/>
  <c r="AU179" i="32"/>
  <c r="AQ179" i="32"/>
  <c r="BC179" i="32" s="1"/>
  <c r="AP179" i="32"/>
  <c r="BA179" i="32" s="1"/>
  <c r="AI179" i="32"/>
  <c r="AE179" i="32"/>
  <c r="AX179" i="32" s="1"/>
  <c r="AB179" i="32"/>
  <c r="AV179" i="32" s="1"/>
  <c r="X179" i="32"/>
  <c r="T179" i="32"/>
  <c r="BB178" i="32"/>
  <c r="BA178" i="32"/>
  <c r="AU178" i="32"/>
  <c r="AR178" i="32"/>
  <c r="AZ178" i="32" s="1"/>
  <c r="AQ178" i="32"/>
  <c r="BC178" i="32" s="1"/>
  <c r="AP178" i="32"/>
  <c r="AI178" i="32"/>
  <c r="AY178" i="32" s="1"/>
  <c r="AY182" i="32" s="1"/>
  <c r="AC178" i="32"/>
  <c r="AB178" i="32"/>
  <c r="AV178" i="32" s="1"/>
  <c r="X178" i="32"/>
  <c r="AE178" i="32" s="1"/>
  <c r="AX178" i="32" s="1"/>
  <c r="T178" i="32"/>
  <c r="BB177" i="32"/>
  <c r="BB182" i="32" s="1"/>
  <c r="AY177" i="32"/>
  <c r="AU177" i="32"/>
  <c r="AU182" i="32" s="1"/>
  <c r="AQ177" i="32"/>
  <c r="BC177" i="32" s="1"/>
  <c r="BC182" i="32" s="1"/>
  <c r="AP177" i="32"/>
  <c r="AP182" i="32" s="1"/>
  <c r="AI177" i="32"/>
  <c r="AB177" i="32"/>
  <c r="AB182" i="32" s="1"/>
  <c r="X177" i="32"/>
  <c r="T177" i="32"/>
  <c r="T182" i="32" s="1"/>
  <c r="AO176" i="32"/>
  <c r="AN176" i="32"/>
  <c r="AM176" i="32"/>
  <c r="AL176" i="32"/>
  <c r="AK176" i="32"/>
  <c r="AH176" i="32"/>
  <c r="AG176" i="32"/>
  <c r="AF176" i="32"/>
  <c r="AA176" i="32"/>
  <c r="Z176" i="32"/>
  <c r="Y176" i="32"/>
  <c r="W176" i="32"/>
  <c r="V176" i="32"/>
  <c r="U176" i="32"/>
  <c r="BB175" i="32"/>
  <c r="BA175" i="32"/>
  <c r="AU175" i="32"/>
  <c r="AR175" i="32"/>
  <c r="AZ175" i="32" s="1"/>
  <c r="AQ175" i="32"/>
  <c r="BC175" i="32" s="1"/>
  <c r="AP175" i="32"/>
  <c r="AI175" i="32"/>
  <c r="AY175" i="32" s="1"/>
  <c r="AC175" i="32"/>
  <c r="AB175" i="32"/>
  <c r="AV175" i="32" s="1"/>
  <c r="X175" i="32"/>
  <c r="AE175" i="32" s="1"/>
  <c r="AX175" i="32" s="1"/>
  <c r="T175" i="32"/>
  <c r="BB174" i="32"/>
  <c r="AY174" i="32"/>
  <c r="AU174" i="32"/>
  <c r="AQ174" i="32"/>
  <c r="BC174" i="32" s="1"/>
  <c r="AP174" i="32"/>
  <c r="BA174" i="32" s="1"/>
  <c r="AI174" i="32"/>
  <c r="AE174" i="32"/>
  <c r="AX174" i="32" s="1"/>
  <c r="AB174" i="32"/>
  <c r="AV174" i="32" s="1"/>
  <c r="X174" i="32"/>
  <c r="T174" i="32"/>
  <c r="BB173" i="32"/>
  <c r="BA173" i="32"/>
  <c r="AU173" i="32"/>
  <c r="AR173" i="32"/>
  <c r="AZ173" i="32" s="1"/>
  <c r="AQ173" i="32"/>
  <c r="BC173" i="32" s="1"/>
  <c r="AP173" i="32"/>
  <c r="AI173" i="32"/>
  <c r="AY173" i="32" s="1"/>
  <c r="AC173" i="32"/>
  <c r="AB173" i="32"/>
  <c r="AV173" i="32" s="1"/>
  <c r="X173" i="32"/>
  <c r="AE173" i="32" s="1"/>
  <c r="AX173" i="32" s="1"/>
  <c r="T173" i="32"/>
  <c r="BB172" i="32"/>
  <c r="AY172" i="32"/>
  <c r="AU172" i="32"/>
  <c r="AQ172" i="32"/>
  <c r="BC172" i="32" s="1"/>
  <c r="AP172" i="32"/>
  <c r="BA172" i="32" s="1"/>
  <c r="BA176" i="32" s="1"/>
  <c r="AI172" i="32"/>
  <c r="AB172" i="32"/>
  <c r="AV172" i="32" s="1"/>
  <c r="X172" i="32"/>
  <c r="T172" i="32"/>
  <c r="BB171" i="32"/>
  <c r="BA171" i="32"/>
  <c r="AU171" i="32"/>
  <c r="AR171" i="32"/>
  <c r="AZ171" i="32" s="1"/>
  <c r="AQ171" i="32"/>
  <c r="BC171" i="32" s="1"/>
  <c r="AP171" i="32"/>
  <c r="AI171" i="32"/>
  <c r="AI176" i="32" s="1"/>
  <c r="AC171" i="32"/>
  <c r="AB171" i="32"/>
  <c r="AB176" i="32" s="1"/>
  <c r="X171" i="32"/>
  <c r="AE171" i="32" s="1"/>
  <c r="AX171" i="32" s="1"/>
  <c r="T171" i="32"/>
  <c r="BB170" i="32"/>
  <c r="BB176" i="32" s="1"/>
  <c r="AY170" i="32"/>
  <c r="AU170" i="32"/>
  <c r="AQ170" i="32"/>
  <c r="AQ176" i="32" s="1"/>
  <c r="AP170" i="32"/>
  <c r="BA170" i="32" s="1"/>
  <c r="AI170" i="32"/>
  <c r="AB170" i="32"/>
  <c r="AV170" i="32" s="1"/>
  <c r="X170" i="32"/>
  <c r="AE170" i="32" s="1"/>
  <c r="T170" i="32"/>
  <c r="T176" i="32" s="1"/>
  <c r="AO169" i="32"/>
  <c r="AN169" i="32"/>
  <c r="AM169" i="32"/>
  <c r="AL169" i="32"/>
  <c r="AK169" i="32"/>
  <c r="AH169" i="32"/>
  <c r="AG169" i="32"/>
  <c r="AF169" i="32"/>
  <c r="AA169" i="32"/>
  <c r="Z169" i="32"/>
  <c r="Y169" i="32"/>
  <c r="W169" i="32"/>
  <c r="V169" i="32"/>
  <c r="U169" i="32"/>
  <c r="BB168" i="32"/>
  <c r="BA168" i="32"/>
  <c r="AU168" i="32"/>
  <c r="AR168" i="32"/>
  <c r="AZ168" i="32" s="1"/>
  <c r="AQ168" i="32"/>
  <c r="BC168" i="32" s="1"/>
  <c r="AP168" i="32"/>
  <c r="AI168" i="32"/>
  <c r="AY168" i="32" s="1"/>
  <c r="AC168" i="32"/>
  <c r="AB168" i="32"/>
  <c r="AV168" i="32" s="1"/>
  <c r="X168" i="32"/>
  <c r="AE168" i="32" s="1"/>
  <c r="AX168" i="32" s="1"/>
  <c r="T168" i="32"/>
  <c r="BB167" i="32"/>
  <c r="AY167" i="32"/>
  <c r="AU167" i="32"/>
  <c r="AQ167" i="32"/>
  <c r="BC167" i="32" s="1"/>
  <c r="AP167" i="32"/>
  <c r="BA167" i="32" s="1"/>
  <c r="AI167" i="32"/>
  <c r="AB167" i="32"/>
  <c r="AV167" i="32" s="1"/>
  <c r="X167" i="32"/>
  <c r="T167" i="32"/>
  <c r="BB166" i="32"/>
  <c r="BA166" i="32"/>
  <c r="AU166" i="32"/>
  <c r="AR166" i="32"/>
  <c r="AZ166" i="32" s="1"/>
  <c r="AQ166" i="32"/>
  <c r="BC166" i="32" s="1"/>
  <c r="AP166" i="32"/>
  <c r="AI166" i="32"/>
  <c r="AY166" i="32" s="1"/>
  <c r="AC166" i="32"/>
  <c r="AB166" i="32"/>
  <c r="AV166" i="32" s="1"/>
  <c r="X166" i="32"/>
  <c r="AE166" i="32" s="1"/>
  <c r="AX166" i="32" s="1"/>
  <c r="T166" i="32"/>
  <c r="BB165" i="32"/>
  <c r="AY165" i="32"/>
  <c r="AU165" i="32"/>
  <c r="AQ165" i="32"/>
  <c r="BC165" i="32" s="1"/>
  <c r="AP165" i="32"/>
  <c r="BA165" i="32" s="1"/>
  <c r="AI165" i="32"/>
  <c r="AB165" i="32"/>
  <c r="AV165" i="32" s="1"/>
  <c r="X165" i="32"/>
  <c r="AE165" i="32" s="1"/>
  <c r="AX165" i="32" s="1"/>
  <c r="T165" i="32"/>
  <c r="BB164" i="32"/>
  <c r="BA164" i="32"/>
  <c r="AU164" i="32"/>
  <c r="AR164" i="32"/>
  <c r="AZ164" i="32" s="1"/>
  <c r="AQ164" i="32"/>
  <c r="BC164" i="32" s="1"/>
  <c r="AP164" i="32"/>
  <c r="AI164" i="32"/>
  <c r="AY164" i="32" s="1"/>
  <c r="AC164" i="32"/>
  <c r="AB164" i="32"/>
  <c r="AB169" i="32" s="1"/>
  <c r="X164" i="32"/>
  <c r="AE164" i="32" s="1"/>
  <c r="AX164" i="32" s="1"/>
  <c r="T164" i="32"/>
  <c r="BB163" i="32"/>
  <c r="BB169" i="32" s="1"/>
  <c r="AY163" i="32"/>
  <c r="AU163" i="32"/>
  <c r="AU169" i="32" s="1"/>
  <c r="AQ163" i="32"/>
  <c r="AP163" i="32"/>
  <c r="BA163" i="32" s="1"/>
  <c r="BA169" i="32" s="1"/>
  <c r="AI163" i="32"/>
  <c r="AI169" i="32" s="1"/>
  <c r="AE163" i="32"/>
  <c r="AB163" i="32"/>
  <c r="AV163" i="32" s="1"/>
  <c r="X163" i="32"/>
  <c r="T163" i="32"/>
  <c r="T169" i="32" s="1"/>
  <c r="AO162" i="32"/>
  <c r="AN162" i="32"/>
  <c r="AM162" i="32"/>
  <c r="AL162" i="32"/>
  <c r="AK162" i="32"/>
  <c r="AH162" i="32"/>
  <c r="AG162" i="32"/>
  <c r="AF162" i="32"/>
  <c r="AA162" i="32"/>
  <c r="Z162" i="32"/>
  <c r="Y162" i="32"/>
  <c r="W162" i="32"/>
  <c r="V162" i="32"/>
  <c r="U162" i="32"/>
  <c r="BB161" i="32"/>
  <c r="BA161" i="32"/>
  <c r="AU161" i="32"/>
  <c r="AR161" i="32"/>
  <c r="AZ161" i="32" s="1"/>
  <c r="AQ161" i="32"/>
  <c r="BC161" i="32" s="1"/>
  <c r="AP161" i="32"/>
  <c r="AI161" i="32"/>
  <c r="AY161" i="32" s="1"/>
  <c r="AC161" i="32"/>
  <c r="AB161" i="32"/>
  <c r="AV161" i="32" s="1"/>
  <c r="X161" i="32"/>
  <c r="AE161" i="32" s="1"/>
  <c r="AX161" i="32" s="1"/>
  <c r="T161" i="32"/>
  <c r="BB160" i="32"/>
  <c r="AY160" i="32"/>
  <c r="AU160" i="32"/>
  <c r="AQ160" i="32"/>
  <c r="BC160" i="32" s="1"/>
  <c r="AP160" i="32"/>
  <c r="BA160" i="32" s="1"/>
  <c r="AI160" i="32"/>
  <c r="AB160" i="32"/>
  <c r="AV160" i="32" s="1"/>
  <c r="X160" i="32"/>
  <c r="AE160" i="32" s="1"/>
  <c r="AX160" i="32" s="1"/>
  <c r="T160" i="32"/>
  <c r="BB159" i="32"/>
  <c r="BA159" i="32"/>
  <c r="BA162" i="32" s="1"/>
  <c r="AU159" i="32"/>
  <c r="AR159" i="32"/>
  <c r="AZ159" i="32" s="1"/>
  <c r="AQ159" i="32"/>
  <c r="BC159" i="32" s="1"/>
  <c r="AP159" i="32"/>
  <c r="AI159" i="32"/>
  <c r="AY159" i="32" s="1"/>
  <c r="AC159" i="32"/>
  <c r="AB159" i="32"/>
  <c r="AV159" i="32" s="1"/>
  <c r="X159" i="32"/>
  <c r="AE159" i="32" s="1"/>
  <c r="AX159" i="32" s="1"/>
  <c r="T159" i="32"/>
  <c r="BB158" i="32"/>
  <c r="AY158" i="32"/>
  <c r="AU158" i="32"/>
  <c r="AQ158" i="32"/>
  <c r="BC158" i="32" s="1"/>
  <c r="AP158" i="32"/>
  <c r="BA158" i="32" s="1"/>
  <c r="AI158" i="32"/>
  <c r="AE158" i="32"/>
  <c r="AX158" i="32" s="1"/>
  <c r="AB158" i="32"/>
  <c r="AV158" i="32" s="1"/>
  <c r="X158" i="32"/>
  <c r="T158" i="32"/>
  <c r="BB157" i="32"/>
  <c r="BA157" i="32"/>
  <c r="AU157" i="32"/>
  <c r="AR157" i="32"/>
  <c r="AZ157" i="32" s="1"/>
  <c r="AQ157" i="32"/>
  <c r="BC157" i="32" s="1"/>
  <c r="AP157" i="32"/>
  <c r="AI157" i="32"/>
  <c r="AY157" i="32" s="1"/>
  <c r="AC157" i="32"/>
  <c r="AB157" i="32"/>
  <c r="AB162" i="32" s="1"/>
  <c r="X157" i="32"/>
  <c r="AE157" i="32" s="1"/>
  <c r="AX157" i="32" s="1"/>
  <c r="T157" i="32"/>
  <c r="BB156" i="32"/>
  <c r="BB162" i="32" s="1"/>
  <c r="AY156" i="32"/>
  <c r="AY162" i="32" s="1"/>
  <c r="AU156" i="32"/>
  <c r="AQ156" i="32"/>
  <c r="AP156" i="32"/>
  <c r="BA156" i="32" s="1"/>
  <c r="AI156" i="32"/>
  <c r="AI162" i="32" s="1"/>
  <c r="AE156" i="32"/>
  <c r="AB156" i="32"/>
  <c r="AV156" i="32" s="1"/>
  <c r="X156" i="32"/>
  <c r="T156" i="32"/>
  <c r="T162" i="32" s="1"/>
  <c r="AO155" i="32"/>
  <c r="AN155" i="32"/>
  <c r="AM155" i="32"/>
  <c r="AL155" i="32"/>
  <c r="AK155" i="32"/>
  <c r="AH155" i="32"/>
  <c r="AG155" i="32"/>
  <c r="AF155" i="32"/>
  <c r="AA155" i="32"/>
  <c r="Z155" i="32"/>
  <c r="Y155" i="32"/>
  <c r="W155" i="32"/>
  <c r="V155" i="32"/>
  <c r="U155" i="32"/>
  <c r="BB154" i="32"/>
  <c r="BA154" i="32"/>
  <c r="AU154" i="32"/>
  <c r="AR154" i="32"/>
  <c r="AZ154" i="32" s="1"/>
  <c r="AQ154" i="32"/>
  <c r="BC154" i="32" s="1"/>
  <c r="AP154" i="32"/>
  <c r="AI154" i="32"/>
  <c r="AY154" i="32" s="1"/>
  <c r="AC154" i="32"/>
  <c r="AB154" i="32"/>
  <c r="AV154" i="32" s="1"/>
  <c r="X154" i="32"/>
  <c r="AE154" i="32" s="1"/>
  <c r="AX154" i="32" s="1"/>
  <c r="T154" i="32"/>
  <c r="BB153" i="32"/>
  <c r="AY153" i="32"/>
  <c r="AU153" i="32"/>
  <c r="AQ153" i="32"/>
  <c r="BC153" i="32" s="1"/>
  <c r="AP153" i="32"/>
  <c r="BA153" i="32" s="1"/>
  <c r="AI153" i="32"/>
  <c r="AE153" i="32"/>
  <c r="AX153" i="32" s="1"/>
  <c r="AB153" i="32"/>
  <c r="AV153" i="32" s="1"/>
  <c r="X153" i="32"/>
  <c r="T153" i="32"/>
  <c r="BB152" i="32"/>
  <c r="BA152" i="32"/>
  <c r="AU152" i="32"/>
  <c r="AR152" i="32"/>
  <c r="AZ152" i="32" s="1"/>
  <c r="AQ152" i="32"/>
  <c r="BC152" i="32" s="1"/>
  <c r="AP152" i="32"/>
  <c r="AI152" i="32"/>
  <c r="AY152" i="32" s="1"/>
  <c r="AC152" i="32"/>
  <c r="AB152" i="32"/>
  <c r="AV152" i="32" s="1"/>
  <c r="X152" i="32"/>
  <c r="AE152" i="32" s="1"/>
  <c r="AX152" i="32" s="1"/>
  <c r="T152" i="32"/>
  <c r="BB151" i="32"/>
  <c r="AY151" i="32"/>
  <c r="AU151" i="32"/>
  <c r="AQ151" i="32"/>
  <c r="BC151" i="32" s="1"/>
  <c r="AP151" i="32"/>
  <c r="BA151" i="32" s="1"/>
  <c r="AI151" i="32"/>
  <c r="AE151" i="32"/>
  <c r="AX151" i="32" s="1"/>
  <c r="AB151" i="32"/>
  <c r="AV151" i="32" s="1"/>
  <c r="X151" i="32"/>
  <c r="T151" i="32"/>
  <c r="BB150" i="32"/>
  <c r="BA150" i="32"/>
  <c r="AU150" i="32"/>
  <c r="AR150" i="32"/>
  <c r="AZ150" i="32" s="1"/>
  <c r="AQ150" i="32"/>
  <c r="BC150" i="32" s="1"/>
  <c r="AP150" i="32"/>
  <c r="AI150" i="32"/>
  <c r="AY150" i="32" s="1"/>
  <c r="AC150" i="32"/>
  <c r="AB150" i="32"/>
  <c r="AV150" i="32" s="1"/>
  <c r="X150" i="32"/>
  <c r="AE150" i="32" s="1"/>
  <c r="AX150" i="32" s="1"/>
  <c r="T150" i="32"/>
  <c r="BB149" i="32"/>
  <c r="BB155" i="32" s="1"/>
  <c r="AY149" i="32"/>
  <c r="AU149" i="32"/>
  <c r="AQ149" i="32"/>
  <c r="AP149" i="32"/>
  <c r="BA149" i="32" s="1"/>
  <c r="AI149" i="32"/>
  <c r="AI155" i="32" s="1"/>
  <c r="AB149" i="32"/>
  <c r="AB155" i="32" s="1"/>
  <c r="X149" i="32"/>
  <c r="T149" i="32"/>
  <c r="T155" i="32" s="1"/>
  <c r="AO148" i="32"/>
  <c r="AN148" i="32"/>
  <c r="AM148" i="32"/>
  <c r="AL148" i="32"/>
  <c r="AK148" i="32"/>
  <c r="AH148" i="32"/>
  <c r="AG148" i="32"/>
  <c r="AF148" i="32"/>
  <c r="AA148" i="32"/>
  <c r="Z148" i="32"/>
  <c r="Y148" i="32"/>
  <c r="W148" i="32"/>
  <c r="V148" i="32"/>
  <c r="U148" i="32"/>
  <c r="BB147" i="32"/>
  <c r="BA147" i="32"/>
  <c r="AU147" i="32"/>
  <c r="AR147" i="32"/>
  <c r="AZ147" i="32" s="1"/>
  <c r="AQ147" i="32"/>
  <c r="BC147" i="32" s="1"/>
  <c r="AP147" i="32"/>
  <c r="AI147" i="32"/>
  <c r="AY147" i="32" s="1"/>
  <c r="AC147" i="32"/>
  <c r="AB147" i="32"/>
  <c r="AV147" i="32" s="1"/>
  <c r="X147" i="32"/>
  <c r="AE147" i="32" s="1"/>
  <c r="AX147" i="32" s="1"/>
  <c r="T147" i="32"/>
  <c r="BB146" i="32"/>
  <c r="AY146" i="32"/>
  <c r="AU146" i="32"/>
  <c r="AQ146" i="32"/>
  <c r="BC146" i="32" s="1"/>
  <c r="AP146" i="32"/>
  <c r="BA146" i="32" s="1"/>
  <c r="AI146" i="32"/>
  <c r="AE146" i="32"/>
  <c r="AX146" i="32" s="1"/>
  <c r="AB146" i="32"/>
  <c r="AV146" i="32" s="1"/>
  <c r="X146" i="32"/>
  <c r="T146" i="32"/>
  <c r="T148" i="32" s="1"/>
  <c r="BB145" i="32"/>
  <c r="BB148" i="32" s="1"/>
  <c r="BA145" i="32"/>
  <c r="BA148" i="32" s="1"/>
  <c r="AU145" i="32"/>
  <c r="AU148" i="32" s="1"/>
  <c r="AR145" i="32"/>
  <c r="AQ145" i="32"/>
  <c r="AP145" i="32"/>
  <c r="AP148" i="32" s="1"/>
  <c r="AI145" i="32"/>
  <c r="AI148" i="32" s="1"/>
  <c r="AC145" i="32"/>
  <c r="AB145" i="32"/>
  <c r="AB148" i="32" s="1"/>
  <c r="X145" i="32"/>
  <c r="X148" i="32" s="1"/>
  <c r="T145" i="32"/>
  <c r="AY144" i="32"/>
  <c r="AQ144" i="32"/>
  <c r="AO144" i="32"/>
  <c r="AN144" i="32"/>
  <c r="AM144" i="32"/>
  <c r="AL144" i="32"/>
  <c r="AK144" i="32"/>
  <c r="AI144" i="32"/>
  <c r="AH144" i="32"/>
  <c r="AG144" i="32"/>
  <c r="AF144" i="32"/>
  <c r="AA144" i="32"/>
  <c r="Z144" i="32"/>
  <c r="Y144" i="32"/>
  <c r="W144" i="32"/>
  <c r="V144" i="32"/>
  <c r="U144" i="32"/>
  <c r="BB143" i="32"/>
  <c r="BB144" i="32" s="1"/>
  <c r="AY143" i="32"/>
  <c r="AU143" i="32"/>
  <c r="AU144" i="32" s="1"/>
  <c r="AQ143" i="32"/>
  <c r="BC143" i="32" s="1"/>
  <c r="BC144" i="32" s="1"/>
  <c r="AP143" i="32"/>
  <c r="AP144" i="32" s="1"/>
  <c r="AI143" i="32"/>
  <c r="AB143" i="32"/>
  <c r="AB144" i="32" s="1"/>
  <c r="X143" i="32"/>
  <c r="T143" i="32"/>
  <c r="T144" i="32" s="1"/>
  <c r="AO142" i="32"/>
  <c r="AN142" i="32"/>
  <c r="AM142" i="32"/>
  <c r="AL142" i="32"/>
  <c r="AK142" i="32"/>
  <c r="AH142" i="32"/>
  <c r="AG142" i="32"/>
  <c r="AF142" i="32"/>
  <c r="AA142" i="32"/>
  <c r="Z142" i="32"/>
  <c r="Y142" i="32"/>
  <c r="W142" i="32"/>
  <c r="V142" i="32"/>
  <c r="U142" i="32"/>
  <c r="BB141" i="32"/>
  <c r="BA141" i="32"/>
  <c r="AU141" i="32"/>
  <c r="AR141" i="32"/>
  <c r="AZ141" i="32" s="1"/>
  <c r="AQ141" i="32"/>
  <c r="BC141" i="32" s="1"/>
  <c r="AP141" i="32"/>
  <c r="AI141" i="32"/>
  <c r="AY141" i="32" s="1"/>
  <c r="AC141" i="32"/>
  <c r="AB141" i="32"/>
  <c r="AV141" i="32" s="1"/>
  <c r="X141" i="32"/>
  <c r="AE141" i="32" s="1"/>
  <c r="AX141" i="32" s="1"/>
  <c r="T141" i="32"/>
  <c r="BB140" i="32"/>
  <c r="AY140" i="32"/>
  <c r="AU140" i="32"/>
  <c r="AQ140" i="32"/>
  <c r="BC140" i="32" s="1"/>
  <c r="AP140" i="32"/>
  <c r="BA140" i="32" s="1"/>
  <c r="AI140" i="32"/>
  <c r="AE140" i="32"/>
  <c r="AX140" i="32" s="1"/>
  <c r="AB140" i="32"/>
  <c r="AV140" i="32" s="1"/>
  <c r="X140" i="32"/>
  <c r="T140" i="32"/>
  <c r="BB139" i="32"/>
  <c r="BA139" i="32"/>
  <c r="AU139" i="32"/>
  <c r="AR139" i="32"/>
  <c r="AZ139" i="32" s="1"/>
  <c r="AQ139" i="32"/>
  <c r="BC139" i="32" s="1"/>
  <c r="AP139" i="32"/>
  <c r="AI139" i="32"/>
  <c r="AY139" i="32" s="1"/>
  <c r="AC139" i="32"/>
  <c r="AB139" i="32"/>
  <c r="AV139" i="32" s="1"/>
  <c r="X139" i="32"/>
  <c r="AE139" i="32" s="1"/>
  <c r="AX139" i="32" s="1"/>
  <c r="T139" i="32"/>
  <c r="BB138" i="32"/>
  <c r="AY138" i="32"/>
  <c r="AU138" i="32"/>
  <c r="AQ138" i="32"/>
  <c r="BC138" i="32" s="1"/>
  <c r="AP138" i="32"/>
  <c r="BA138" i="32" s="1"/>
  <c r="BA142" i="32" s="1"/>
  <c r="AI138" i="32"/>
  <c r="AB138" i="32"/>
  <c r="AV138" i="32" s="1"/>
  <c r="X138" i="32"/>
  <c r="T138" i="32"/>
  <c r="BB137" i="32"/>
  <c r="BA137" i="32"/>
  <c r="AU137" i="32"/>
  <c r="AR137" i="32"/>
  <c r="AZ137" i="32" s="1"/>
  <c r="AQ137" i="32"/>
  <c r="BC137" i="32" s="1"/>
  <c r="AP137" i="32"/>
  <c r="AI137" i="32"/>
  <c r="AY137" i="32" s="1"/>
  <c r="AC137" i="32"/>
  <c r="AB137" i="32"/>
  <c r="AV137" i="32" s="1"/>
  <c r="X137" i="32"/>
  <c r="AE137" i="32" s="1"/>
  <c r="AX137" i="32" s="1"/>
  <c r="T137" i="32"/>
  <c r="BB136" i="32"/>
  <c r="BB142" i="32" s="1"/>
  <c r="AY136" i="32"/>
  <c r="AU136" i="32"/>
  <c r="AQ136" i="32"/>
  <c r="AQ142" i="32" s="1"/>
  <c r="AP136" i="32"/>
  <c r="BA136" i="32" s="1"/>
  <c r="AI136" i="32"/>
  <c r="AI142" i="32" s="1"/>
  <c r="AB136" i="32"/>
  <c r="AB142" i="32" s="1"/>
  <c r="X136" i="32"/>
  <c r="AE136" i="32" s="1"/>
  <c r="T136" i="32"/>
  <c r="T142" i="32" s="1"/>
  <c r="AO135" i="32"/>
  <c r="AN135" i="32"/>
  <c r="AM135" i="32"/>
  <c r="AL135" i="32"/>
  <c r="AK135" i="32"/>
  <c r="AH135" i="32"/>
  <c r="AG135" i="32"/>
  <c r="AF135" i="32"/>
  <c r="AA135" i="32"/>
  <c r="Z135" i="32"/>
  <c r="Y135" i="32"/>
  <c r="W135" i="32"/>
  <c r="V135" i="32"/>
  <c r="U135" i="32"/>
  <c r="BB134" i="32"/>
  <c r="BA134" i="32"/>
  <c r="AU134" i="32"/>
  <c r="AR134" i="32"/>
  <c r="AZ134" i="32" s="1"/>
  <c r="AQ134" i="32"/>
  <c r="BC134" i="32" s="1"/>
  <c r="AP134" i="32"/>
  <c r="AI134" i="32"/>
  <c r="AY134" i="32" s="1"/>
  <c r="AC134" i="32"/>
  <c r="AB134" i="32"/>
  <c r="AV134" i="32" s="1"/>
  <c r="X134" i="32"/>
  <c r="AE134" i="32" s="1"/>
  <c r="AX134" i="32" s="1"/>
  <c r="T134" i="32"/>
  <c r="BB133" i="32"/>
  <c r="AY133" i="32"/>
  <c r="AU133" i="32"/>
  <c r="AQ133" i="32"/>
  <c r="BC133" i="32" s="1"/>
  <c r="AP133" i="32"/>
  <c r="BA133" i="32" s="1"/>
  <c r="AI133" i="32"/>
  <c r="AB133" i="32"/>
  <c r="AV133" i="32" s="1"/>
  <c r="X133" i="32"/>
  <c r="T133" i="32"/>
  <c r="BB132" i="32"/>
  <c r="BA132" i="32"/>
  <c r="AU132" i="32"/>
  <c r="AR132" i="32"/>
  <c r="AZ132" i="32" s="1"/>
  <c r="AQ132" i="32"/>
  <c r="BC132" i="32" s="1"/>
  <c r="AP132" i="32"/>
  <c r="AI132" i="32"/>
  <c r="AY132" i="32" s="1"/>
  <c r="AC132" i="32"/>
  <c r="AB132" i="32"/>
  <c r="AV132" i="32" s="1"/>
  <c r="X132" i="32"/>
  <c r="AE132" i="32" s="1"/>
  <c r="AX132" i="32" s="1"/>
  <c r="T132" i="32"/>
  <c r="BB131" i="32"/>
  <c r="AY131" i="32"/>
  <c r="AU131" i="32"/>
  <c r="AQ131" i="32"/>
  <c r="BC131" i="32" s="1"/>
  <c r="AP131" i="32"/>
  <c r="BA131" i="32" s="1"/>
  <c r="AI131" i="32"/>
  <c r="AB131" i="32"/>
  <c r="AV131" i="32" s="1"/>
  <c r="X131" i="32"/>
  <c r="AE131" i="32" s="1"/>
  <c r="AX131" i="32" s="1"/>
  <c r="T131" i="32"/>
  <c r="BB130" i="32"/>
  <c r="BA130" i="32"/>
  <c r="AU130" i="32"/>
  <c r="AR130" i="32"/>
  <c r="AZ130" i="32" s="1"/>
  <c r="AQ130" i="32"/>
  <c r="BC130" i="32" s="1"/>
  <c r="AP130" i="32"/>
  <c r="AI130" i="32"/>
  <c r="AY130" i="32" s="1"/>
  <c r="AC130" i="32"/>
  <c r="AB130" i="32"/>
  <c r="AV130" i="32" s="1"/>
  <c r="T130" i="32"/>
  <c r="X130" i="32" s="1"/>
  <c r="BB129" i="32"/>
  <c r="BB135" i="32" s="1"/>
  <c r="AY129" i="32"/>
  <c r="AU129" i="32"/>
  <c r="AQ129" i="32"/>
  <c r="AQ135" i="32" s="1"/>
  <c r="AP129" i="32"/>
  <c r="BA129" i="32" s="1"/>
  <c r="AI129" i="32"/>
  <c r="AI135" i="32" s="1"/>
  <c r="AB129" i="32"/>
  <c r="AB135" i="32" s="1"/>
  <c r="X129" i="32"/>
  <c r="AE129" i="32" s="1"/>
  <c r="T129" i="32"/>
  <c r="T135" i="32" s="1"/>
  <c r="AO128" i="32"/>
  <c r="AN128" i="32"/>
  <c r="AM128" i="32"/>
  <c r="AL128" i="32"/>
  <c r="AK128" i="32"/>
  <c r="AH128" i="32"/>
  <c r="AG128" i="32"/>
  <c r="AF128" i="32"/>
  <c r="AA128" i="32"/>
  <c r="Z128" i="32"/>
  <c r="Y128" i="32"/>
  <c r="W128" i="32"/>
  <c r="V128" i="32"/>
  <c r="U128" i="32"/>
  <c r="BB127" i="32"/>
  <c r="BA127" i="32"/>
  <c r="AU127" i="32"/>
  <c r="AR127" i="32"/>
  <c r="AZ127" i="32" s="1"/>
  <c r="AQ127" i="32"/>
  <c r="BC127" i="32" s="1"/>
  <c r="AP127" i="32"/>
  <c r="AI127" i="32"/>
  <c r="AY127" i="32" s="1"/>
  <c r="AB127" i="32"/>
  <c r="AV127" i="32" s="1"/>
  <c r="T127" i="32"/>
  <c r="X127" i="32" s="1"/>
  <c r="AC127" i="32" s="1"/>
  <c r="BB126" i="32"/>
  <c r="AY126" i="32"/>
  <c r="AU126" i="32"/>
  <c r="AQ126" i="32"/>
  <c r="BC126" i="32" s="1"/>
  <c r="AP126" i="32"/>
  <c r="BA126" i="32" s="1"/>
  <c r="AI126" i="32"/>
  <c r="AE126" i="32"/>
  <c r="AX126" i="32" s="1"/>
  <c r="AB126" i="32"/>
  <c r="AV126" i="32" s="1"/>
  <c r="X126" i="32"/>
  <c r="T126" i="32"/>
  <c r="BB125" i="32"/>
  <c r="BA125" i="32"/>
  <c r="AU125" i="32"/>
  <c r="AR125" i="32"/>
  <c r="AZ125" i="32" s="1"/>
  <c r="AQ125" i="32"/>
  <c r="BC125" i="32" s="1"/>
  <c r="AP125" i="32"/>
  <c r="AI125" i="32"/>
  <c r="AY125" i="32" s="1"/>
  <c r="AB125" i="32"/>
  <c r="AV125" i="32" s="1"/>
  <c r="T125" i="32"/>
  <c r="X125" i="32" s="1"/>
  <c r="AC125" i="32" s="1"/>
  <c r="BB124" i="32"/>
  <c r="AY124" i="32"/>
  <c r="AU124" i="32"/>
  <c r="AQ124" i="32"/>
  <c r="BC124" i="32" s="1"/>
  <c r="AP124" i="32"/>
  <c r="BA124" i="32" s="1"/>
  <c r="AI124" i="32"/>
  <c r="AE124" i="32"/>
  <c r="AX124" i="32" s="1"/>
  <c r="AB124" i="32"/>
  <c r="AV124" i="32" s="1"/>
  <c r="X124" i="32"/>
  <c r="T124" i="32"/>
  <c r="BB123" i="32"/>
  <c r="BB128" i="32" s="1"/>
  <c r="BA123" i="32"/>
  <c r="BA128" i="32" s="1"/>
  <c r="AU123" i="32"/>
  <c r="AU128" i="32" s="1"/>
  <c r="AQ123" i="32"/>
  <c r="AQ128" i="32" s="1"/>
  <c r="AP123" i="32"/>
  <c r="AR123" i="32" s="1"/>
  <c r="AI123" i="32"/>
  <c r="AI128" i="32" s="1"/>
  <c r="AB123" i="32"/>
  <c r="AB128" i="32" s="1"/>
  <c r="T123" i="32"/>
  <c r="T128" i="32" s="1"/>
  <c r="AQ122" i="32"/>
  <c r="AO122" i="32"/>
  <c r="AN122" i="32"/>
  <c r="AM122" i="32"/>
  <c r="AL122" i="32"/>
  <c r="AK122" i="32"/>
  <c r="AH122" i="32"/>
  <c r="AG122" i="32"/>
  <c r="AF122" i="32"/>
  <c r="AA122" i="32"/>
  <c r="Z122" i="32"/>
  <c r="Y122" i="32"/>
  <c r="W122" i="32"/>
  <c r="V122" i="32"/>
  <c r="U122" i="32"/>
  <c r="BB121" i="32"/>
  <c r="AV121" i="32"/>
  <c r="AU121" i="32"/>
  <c r="AQ121" i="32"/>
  <c r="BC121" i="32" s="1"/>
  <c r="AP121" i="32"/>
  <c r="BA121" i="32" s="1"/>
  <c r="AI121" i="32"/>
  <c r="AY121" i="32" s="1"/>
  <c r="AB121" i="32"/>
  <c r="T121" i="32"/>
  <c r="X121" i="32" s="1"/>
  <c r="AD121" i="32" s="1"/>
  <c r="AW121" i="32" s="1"/>
  <c r="BB120" i="32"/>
  <c r="AZ120" i="32"/>
  <c r="AU120" i="32"/>
  <c r="AR120" i="32"/>
  <c r="AQ120" i="32"/>
  <c r="BC120" i="32" s="1"/>
  <c r="AP120" i="32"/>
  <c r="BA120" i="32" s="1"/>
  <c r="AI120" i="32"/>
  <c r="AY120" i="32" s="1"/>
  <c r="AB120" i="32"/>
  <c r="AV120" i="32" s="1"/>
  <c r="T120" i="32"/>
  <c r="X120" i="32" s="1"/>
  <c r="BB119" i="32"/>
  <c r="BB122" i="32" s="1"/>
  <c r="AU119" i="32"/>
  <c r="AU122" i="32" s="1"/>
  <c r="AQ119" i="32"/>
  <c r="BC119" i="32" s="1"/>
  <c r="AP119" i="32"/>
  <c r="AI119" i="32"/>
  <c r="AB119" i="32"/>
  <c r="T119" i="32"/>
  <c r="AO118" i="32"/>
  <c r="AN118" i="32"/>
  <c r="AM118" i="32"/>
  <c r="AL118" i="32"/>
  <c r="AK118" i="32"/>
  <c r="AH118" i="32"/>
  <c r="AG118" i="32"/>
  <c r="AF118" i="32"/>
  <c r="AA118" i="32"/>
  <c r="Z118" i="32"/>
  <c r="Y118" i="32"/>
  <c r="W118" i="32"/>
  <c r="V118" i="32"/>
  <c r="U118" i="32"/>
  <c r="BB117" i="32"/>
  <c r="AV117" i="32"/>
  <c r="AU117" i="32"/>
  <c r="AR117" i="32"/>
  <c r="AZ117" i="32" s="1"/>
  <c r="AQ117" i="32"/>
  <c r="BC117" i="32" s="1"/>
  <c r="AP117" i="32"/>
  <c r="BA117" i="32" s="1"/>
  <c r="AI117" i="32"/>
  <c r="AY117" i="32" s="1"/>
  <c r="AB117" i="32"/>
  <c r="T117" i="32"/>
  <c r="X117" i="32" s="1"/>
  <c r="BB116" i="32"/>
  <c r="AU116" i="32"/>
  <c r="AQ116" i="32"/>
  <c r="BC116" i="32" s="1"/>
  <c r="AP116" i="32"/>
  <c r="AI116" i="32"/>
  <c r="AY116" i="32" s="1"/>
  <c r="AB116" i="32"/>
  <c r="AV116" i="32" s="1"/>
  <c r="T116" i="32"/>
  <c r="X116" i="32" s="1"/>
  <c r="AT116" i="32" s="1"/>
  <c r="BB115" i="32"/>
  <c r="AV115" i="32"/>
  <c r="AU115" i="32"/>
  <c r="AR115" i="32"/>
  <c r="AZ115" i="32" s="1"/>
  <c r="AQ115" i="32"/>
  <c r="BC115" i="32" s="1"/>
  <c r="AP115" i="32"/>
  <c r="BA115" i="32" s="1"/>
  <c r="AI115" i="32"/>
  <c r="AY115" i="32" s="1"/>
  <c r="AB115" i="32"/>
  <c r="T115" i="32"/>
  <c r="X115" i="32" s="1"/>
  <c r="BB114" i="32"/>
  <c r="AU114" i="32"/>
  <c r="AQ114" i="32"/>
  <c r="BC114" i="32" s="1"/>
  <c r="AP114" i="32"/>
  <c r="AI114" i="32"/>
  <c r="AY114" i="32" s="1"/>
  <c r="AB114" i="32"/>
  <c r="AV114" i="32" s="1"/>
  <c r="T114" i="32"/>
  <c r="X114" i="32" s="1"/>
  <c r="AT114" i="32" s="1"/>
  <c r="BB113" i="32"/>
  <c r="AV113" i="32"/>
  <c r="AU113" i="32"/>
  <c r="AR113" i="32"/>
  <c r="AZ113" i="32" s="1"/>
  <c r="AQ113" i="32"/>
  <c r="AP113" i="32"/>
  <c r="BA113" i="32" s="1"/>
  <c r="AI113" i="32"/>
  <c r="AB113" i="32"/>
  <c r="AB312" i="32" s="1"/>
  <c r="T113" i="32"/>
  <c r="BB112" i="32"/>
  <c r="BB118" i="32" s="1"/>
  <c r="AU112" i="32"/>
  <c r="AU118" i="32" s="1"/>
  <c r="AQ112" i="32"/>
  <c r="AQ118" i="32" s="1"/>
  <c r="AP112" i="32"/>
  <c r="AI112" i="32"/>
  <c r="AI118" i="32" s="1"/>
  <c r="AB112" i="32"/>
  <c r="AV112" i="32" s="1"/>
  <c r="AV118" i="32" s="1"/>
  <c r="T112" i="32"/>
  <c r="X112" i="32" s="1"/>
  <c r="AT112" i="32" s="1"/>
  <c r="AO111" i="32"/>
  <c r="AN111" i="32"/>
  <c r="AM111" i="32"/>
  <c r="AL111" i="32"/>
  <c r="AK111" i="32"/>
  <c r="AH111" i="32"/>
  <c r="AG111" i="32"/>
  <c r="AF111" i="32"/>
  <c r="AB111" i="32"/>
  <c r="AA111" i="32"/>
  <c r="Z111" i="32"/>
  <c r="Y111" i="32"/>
  <c r="W111" i="32"/>
  <c r="V111" i="32"/>
  <c r="U111" i="32"/>
  <c r="BB110" i="32"/>
  <c r="AZ110" i="32"/>
  <c r="AV110" i="32"/>
  <c r="AU110" i="32"/>
  <c r="AR110" i="32"/>
  <c r="AQ110" i="32"/>
  <c r="BC110" i="32" s="1"/>
  <c r="AP110" i="32"/>
  <c r="BA110" i="32" s="1"/>
  <c r="AI110" i="32"/>
  <c r="AY110" i="32" s="1"/>
  <c r="AB110" i="32"/>
  <c r="T110" i="32"/>
  <c r="X110" i="32" s="1"/>
  <c r="BB109" i="32"/>
  <c r="AU109" i="32"/>
  <c r="AT109" i="32"/>
  <c r="AQ109" i="32"/>
  <c r="BC109" i="32" s="1"/>
  <c r="AP109" i="32"/>
  <c r="AI109" i="32"/>
  <c r="AY109" i="32" s="1"/>
  <c r="AD109" i="32"/>
  <c r="AW109" i="32" s="1"/>
  <c r="AB109" i="32"/>
  <c r="AV109" i="32" s="1"/>
  <c r="T109" i="32"/>
  <c r="X109" i="32" s="1"/>
  <c r="BB108" i="32"/>
  <c r="AZ108" i="32"/>
  <c r="AV108" i="32"/>
  <c r="AV111" i="32" s="1"/>
  <c r="AU108" i="32"/>
  <c r="AU111" i="32" s="1"/>
  <c r="AR108" i="32"/>
  <c r="AQ108" i="32"/>
  <c r="AQ111" i="32" s="1"/>
  <c r="AP108" i="32"/>
  <c r="AI108" i="32"/>
  <c r="AB108" i="32"/>
  <c r="T108" i="32"/>
  <c r="X108" i="32" s="1"/>
  <c r="X111" i="32" s="1"/>
  <c r="AP107" i="32"/>
  <c r="AO107" i="32"/>
  <c r="AN107" i="32"/>
  <c r="AM107" i="32"/>
  <c r="AL107" i="32"/>
  <c r="AK107" i="32"/>
  <c r="AH107" i="32"/>
  <c r="AG107" i="32"/>
  <c r="AF107" i="32"/>
  <c r="AA107" i="32"/>
  <c r="Z107" i="32"/>
  <c r="Y107" i="32"/>
  <c r="W107" i="32"/>
  <c r="V107" i="32"/>
  <c r="U107" i="32"/>
  <c r="BB106" i="32"/>
  <c r="BB317" i="32" s="1"/>
  <c r="AU106" i="32"/>
  <c r="AU317" i="32" s="1"/>
  <c r="AQ106" i="32"/>
  <c r="AQ317" i="32" s="1"/>
  <c r="AP106" i="32"/>
  <c r="AI106" i="32"/>
  <c r="AI317" i="32" s="1"/>
  <c r="AB106" i="32"/>
  <c r="AB317" i="32" s="1"/>
  <c r="T106" i="32"/>
  <c r="AO105" i="32"/>
  <c r="AN105" i="32"/>
  <c r="AM105" i="32"/>
  <c r="AL105" i="32"/>
  <c r="AK105" i="32"/>
  <c r="AH105" i="32"/>
  <c r="AG105" i="32"/>
  <c r="AF105" i="32"/>
  <c r="AA105" i="32"/>
  <c r="Z105" i="32"/>
  <c r="Y105" i="32"/>
  <c r="W105" i="32"/>
  <c r="V105" i="32"/>
  <c r="U105" i="32"/>
  <c r="BB104" i="32"/>
  <c r="AZ104" i="32"/>
  <c r="AV104" i="32"/>
  <c r="AU104" i="32"/>
  <c r="AR104" i="32"/>
  <c r="AQ104" i="32"/>
  <c r="BC104" i="32" s="1"/>
  <c r="AP104" i="32"/>
  <c r="BA104" i="32" s="1"/>
  <c r="AI104" i="32"/>
  <c r="AY104" i="32" s="1"/>
  <c r="AB104" i="32"/>
  <c r="T104" i="32"/>
  <c r="X104" i="32" s="1"/>
  <c r="BB103" i="32"/>
  <c r="AU103" i="32"/>
  <c r="AT103" i="32"/>
  <c r="AQ103" i="32"/>
  <c r="BC103" i="32" s="1"/>
  <c r="AP103" i="32"/>
  <c r="AI103" i="32"/>
  <c r="AY103" i="32" s="1"/>
  <c r="AD103" i="32"/>
  <c r="AW103" i="32" s="1"/>
  <c r="AB103" i="32"/>
  <c r="AV103" i="32" s="1"/>
  <c r="T103" i="32"/>
  <c r="X103" i="32" s="1"/>
  <c r="BB102" i="32"/>
  <c r="AZ102" i="32"/>
  <c r="AV102" i="32"/>
  <c r="AU102" i="32"/>
  <c r="AR102" i="32"/>
  <c r="AQ102" i="32"/>
  <c r="BC102" i="32" s="1"/>
  <c r="AP102" i="32"/>
  <c r="BA102" i="32" s="1"/>
  <c r="AI102" i="32"/>
  <c r="AY102" i="32" s="1"/>
  <c r="AB102" i="32"/>
  <c r="T102" i="32"/>
  <c r="X102" i="32" s="1"/>
  <c r="BB101" i="32"/>
  <c r="AU101" i="32"/>
  <c r="AT101" i="32"/>
  <c r="AQ101" i="32"/>
  <c r="BC101" i="32" s="1"/>
  <c r="AP101" i="32"/>
  <c r="AI101" i="32"/>
  <c r="AY101" i="32" s="1"/>
  <c r="AD101" i="32"/>
  <c r="AW101" i="32" s="1"/>
  <c r="AB101" i="32"/>
  <c r="AV101" i="32" s="1"/>
  <c r="T101" i="32"/>
  <c r="X101" i="32" s="1"/>
  <c r="BB100" i="32"/>
  <c r="AZ100" i="32"/>
  <c r="AV100" i="32"/>
  <c r="AU100" i="32"/>
  <c r="AR100" i="32"/>
  <c r="AQ100" i="32"/>
  <c r="BC100" i="32" s="1"/>
  <c r="AP100" i="32"/>
  <c r="BA100" i="32" s="1"/>
  <c r="AI100" i="32"/>
  <c r="AY100" i="32" s="1"/>
  <c r="AB100" i="32"/>
  <c r="T100" i="32"/>
  <c r="X100" i="32" s="1"/>
  <c r="BB99" i="32"/>
  <c r="BB314" i="32" s="1"/>
  <c r="AU99" i="32"/>
  <c r="AU314" i="32" s="1"/>
  <c r="AQ99" i="32"/>
  <c r="AQ314" i="32" s="1"/>
  <c r="AP99" i="32"/>
  <c r="AI99" i="32"/>
  <c r="AY99" i="32" s="1"/>
  <c r="AB99" i="32"/>
  <c r="T99" i="32"/>
  <c r="BB98" i="32"/>
  <c r="AZ98" i="32"/>
  <c r="AV98" i="32"/>
  <c r="AU98" i="32"/>
  <c r="AR98" i="32"/>
  <c r="AQ98" i="32"/>
  <c r="BC98" i="32" s="1"/>
  <c r="AP98" i="32"/>
  <c r="BA98" i="32" s="1"/>
  <c r="AI98" i="32"/>
  <c r="AY98" i="32" s="1"/>
  <c r="AB98" i="32"/>
  <c r="T98" i="32"/>
  <c r="X98" i="32" s="1"/>
  <c r="BB97" i="32"/>
  <c r="BB311" i="32" s="1"/>
  <c r="AU97" i="32"/>
  <c r="AU311" i="32" s="1"/>
  <c r="AQ97" i="32"/>
  <c r="AQ311" i="32" s="1"/>
  <c r="AP97" i="32"/>
  <c r="AI97" i="32"/>
  <c r="AY97" i="32" s="1"/>
  <c r="AB97" i="32"/>
  <c r="T97" i="32"/>
  <c r="BB96" i="32"/>
  <c r="BA96" i="32"/>
  <c r="AU96" i="32"/>
  <c r="AU105" i="32" s="1"/>
  <c r="AR96" i="32"/>
  <c r="AZ96" i="32" s="1"/>
  <c r="AQ96" i="32"/>
  <c r="AQ105" i="32" s="1"/>
  <c r="AP96" i="32"/>
  <c r="AP105" i="32" s="1"/>
  <c r="AI96" i="32"/>
  <c r="AB96" i="32"/>
  <c r="AB105" i="32" s="1"/>
  <c r="T96" i="32"/>
  <c r="X96" i="32" s="1"/>
  <c r="AO95" i="32"/>
  <c r="AN95" i="32"/>
  <c r="AM95" i="32"/>
  <c r="AL95" i="32"/>
  <c r="AK95" i="32"/>
  <c r="AH95" i="32"/>
  <c r="AG95" i="32"/>
  <c r="AF95" i="32"/>
  <c r="AA95" i="32"/>
  <c r="Z95" i="32"/>
  <c r="Y95" i="32"/>
  <c r="W95" i="32"/>
  <c r="V95" i="32"/>
  <c r="U95" i="32"/>
  <c r="BB94" i="32"/>
  <c r="AY94" i="32"/>
  <c r="AU94" i="32"/>
  <c r="AT94" i="32"/>
  <c r="AQ94" i="32"/>
  <c r="BC94" i="32" s="1"/>
  <c r="AP94" i="32"/>
  <c r="AI94" i="32"/>
  <c r="AD94" i="32"/>
  <c r="AW94" i="32" s="1"/>
  <c r="AB94" i="32"/>
  <c r="AV94" i="32" s="1"/>
  <c r="T94" i="32"/>
  <c r="X94" i="32" s="1"/>
  <c r="BB93" i="32"/>
  <c r="BA93" i="32"/>
  <c r="AU93" i="32"/>
  <c r="AR93" i="32"/>
  <c r="AZ93" i="32" s="1"/>
  <c r="AQ93" i="32"/>
  <c r="BC93" i="32" s="1"/>
  <c r="AP93" i="32"/>
  <c r="AI93" i="32"/>
  <c r="AY93" i="32" s="1"/>
  <c r="AB93" i="32"/>
  <c r="AV93" i="32" s="1"/>
  <c r="T93" i="32"/>
  <c r="X93" i="32" s="1"/>
  <c r="BB92" i="32"/>
  <c r="AY92" i="32"/>
  <c r="AU92" i="32"/>
  <c r="AQ92" i="32"/>
  <c r="BC92" i="32" s="1"/>
  <c r="AP92" i="32"/>
  <c r="AI92" i="32"/>
  <c r="AB92" i="32"/>
  <c r="AV92" i="32" s="1"/>
  <c r="T92" i="32"/>
  <c r="X92" i="32" s="1"/>
  <c r="AT92" i="32" s="1"/>
  <c r="BB91" i="32"/>
  <c r="BA91" i="32"/>
  <c r="AZ91" i="32"/>
  <c r="AV91" i="32"/>
  <c r="AU91" i="32"/>
  <c r="AR91" i="32"/>
  <c r="AQ91" i="32"/>
  <c r="BC91" i="32" s="1"/>
  <c r="AP91" i="32"/>
  <c r="AI91" i="32"/>
  <c r="AY91" i="32" s="1"/>
  <c r="AB91" i="32"/>
  <c r="T91" i="32"/>
  <c r="X91" i="32" s="1"/>
  <c r="BB90" i="32"/>
  <c r="BB95" i="32" s="1"/>
  <c r="AY90" i="32"/>
  <c r="AU90" i="32"/>
  <c r="AU95" i="32" s="1"/>
  <c r="AQ90" i="32"/>
  <c r="AQ95" i="32" s="1"/>
  <c r="AP90" i="32"/>
  <c r="AI90" i="32"/>
  <c r="AI95" i="32" s="1"/>
  <c r="AB90" i="32"/>
  <c r="T90" i="32"/>
  <c r="AO89" i="32"/>
  <c r="AN89" i="32"/>
  <c r="AM89" i="32"/>
  <c r="AL89" i="32"/>
  <c r="AK89" i="32"/>
  <c r="AH89" i="32"/>
  <c r="AG89" i="32"/>
  <c r="AF89" i="32"/>
  <c r="AA89" i="32"/>
  <c r="Z89" i="32"/>
  <c r="Y89" i="32"/>
  <c r="W89" i="32"/>
  <c r="V89" i="32"/>
  <c r="U89" i="32"/>
  <c r="BB88" i="32"/>
  <c r="BA88" i="32"/>
  <c r="AV88" i="32"/>
  <c r="AU88" i="32"/>
  <c r="AR88" i="32"/>
  <c r="AZ88" i="32" s="1"/>
  <c r="AQ88" i="32"/>
  <c r="BC88" i="32" s="1"/>
  <c r="AP88" i="32"/>
  <c r="AI88" i="32"/>
  <c r="AY88" i="32" s="1"/>
  <c r="AB88" i="32"/>
  <c r="T88" i="32"/>
  <c r="X88" i="32" s="1"/>
  <c r="BB87" i="32"/>
  <c r="AY87" i="32"/>
  <c r="AU87" i="32"/>
  <c r="AT87" i="32"/>
  <c r="AQ87" i="32"/>
  <c r="BC87" i="32" s="1"/>
  <c r="AP87" i="32"/>
  <c r="AI87" i="32"/>
  <c r="AD87" i="32"/>
  <c r="AW87" i="32" s="1"/>
  <c r="AB87" i="32"/>
  <c r="AV87" i="32" s="1"/>
  <c r="T87" i="32"/>
  <c r="X87" i="32" s="1"/>
  <c r="BB86" i="32"/>
  <c r="BA86" i="32"/>
  <c r="AU86" i="32"/>
  <c r="AR86" i="32"/>
  <c r="AZ86" i="32" s="1"/>
  <c r="AQ86" i="32"/>
  <c r="BC86" i="32" s="1"/>
  <c r="AP86" i="32"/>
  <c r="AI86" i="32"/>
  <c r="AY86" i="32" s="1"/>
  <c r="AB86" i="32"/>
  <c r="AV86" i="32" s="1"/>
  <c r="T86" i="32"/>
  <c r="X86" i="32" s="1"/>
  <c r="BB85" i="32"/>
  <c r="AY85" i="32"/>
  <c r="AU85" i="32"/>
  <c r="AQ85" i="32"/>
  <c r="BC85" i="32" s="1"/>
  <c r="AP85" i="32"/>
  <c r="AI85" i="32"/>
  <c r="AB85" i="32"/>
  <c r="AV85" i="32" s="1"/>
  <c r="T85" i="32"/>
  <c r="X85" i="32" s="1"/>
  <c r="BB84" i="32"/>
  <c r="BA84" i="32"/>
  <c r="AV84" i="32"/>
  <c r="AU84" i="32"/>
  <c r="AU89" i="32" s="1"/>
  <c r="AR84" i="32"/>
  <c r="AQ84" i="32"/>
  <c r="AQ89" i="32" s="1"/>
  <c r="AP84" i="32"/>
  <c r="AP89" i="32" s="1"/>
  <c r="AI84" i="32"/>
  <c r="AB84" i="32"/>
  <c r="T84" i="32"/>
  <c r="X84" i="32" s="1"/>
  <c r="BB83" i="32"/>
  <c r="AO83" i="32"/>
  <c r="AN83" i="32"/>
  <c r="AM83" i="32"/>
  <c r="AL83" i="32"/>
  <c r="AK83" i="32"/>
  <c r="AH83" i="32"/>
  <c r="AG83" i="32"/>
  <c r="AF83" i="32"/>
  <c r="AA83" i="32"/>
  <c r="Z83" i="32"/>
  <c r="Y83" i="32"/>
  <c r="W83" i="32"/>
  <c r="V83" i="32"/>
  <c r="U83" i="32"/>
  <c r="BB82" i="32"/>
  <c r="AY82" i="32"/>
  <c r="AU82" i="32"/>
  <c r="AQ82" i="32"/>
  <c r="BC82" i="32" s="1"/>
  <c r="AP82" i="32"/>
  <c r="AI82" i="32"/>
  <c r="AB82" i="32"/>
  <c r="AV82" i="32" s="1"/>
  <c r="T82" i="32"/>
  <c r="X82" i="32" s="1"/>
  <c r="AT82" i="32" s="1"/>
  <c r="BB81" i="32"/>
  <c r="BA81" i="32"/>
  <c r="AZ81" i="32"/>
  <c r="AV81" i="32"/>
  <c r="AU81" i="32"/>
  <c r="AR81" i="32"/>
  <c r="AQ81" i="32"/>
  <c r="BC81" i="32" s="1"/>
  <c r="AP81" i="32"/>
  <c r="AI81" i="32"/>
  <c r="AY81" i="32" s="1"/>
  <c r="AB81" i="32"/>
  <c r="T81" i="32"/>
  <c r="X81" i="32" s="1"/>
  <c r="BB80" i="32"/>
  <c r="AY80" i="32"/>
  <c r="AU80" i="32"/>
  <c r="AT80" i="32"/>
  <c r="AQ80" i="32"/>
  <c r="BC80" i="32" s="1"/>
  <c r="AP80" i="32"/>
  <c r="AI80" i="32"/>
  <c r="AD80" i="32"/>
  <c r="AW80" i="32" s="1"/>
  <c r="AB80" i="32"/>
  <c r="AV80" i="32" s="1"/>
  <c r="T80" i="32"/>
  <c r="X80" i="32" s="1"/>
  <c r="BB79" i="32"/>
  <c r="BA79" i="32"/>
  <c r="AU79" i="32"/>
  <c r="AR79" i="32"/>
  <c r="AZ79" i="32" s="1"/>
  <c r="AQ79" i="32"/>
  <c r="BC79" i="32" s="1"/>
  <c r="AP79" i="32"/>
  <c r="AI79" i="32"/>
  <c r="AY79" i="32" s="1"/>
  <c r="AB79" i="32"/>
  <c r="AV79" i="32" s="1"/>
  <c r="T79" i="32"/>
  <c r="X79" i="32" s="1"/>
  <c r="BB78" i="32"/>
  <c r="AY78" i="32"/>
  <c r="AU78" i="32"/>
  <c r="AU83" i="32" s="1"/>
  <c r="AQ78" i="32"/>
  <c r="AQ83" i="32" s="1"/>
  <c r="AP78" i="32"/>
  <c r="AP83" i="32" s="1"/>
  <c r="AI78" i="32"/>
  <c r="AB78" i="32"/>
  <c r="AV78" i="32" s="1"/>
  <c r="T78" i="32"/>
  <c r="X78" i="32" s="1"/>
  <c r="AT78" i="32" s="1"/>
  <c r="BB77" i="32"/>
  <c r="BA77" i="32"/>
  <c r="AZ77" i="32"/>
  <c r="AV77" i="32"/>
  <c r="AU77" i="32"/>
  <c r="AR77" i="32"/>
  <c r="AQ77" i="32"/>
  <c r="BC77" i="32" s="1"/>
  <c r="AP77" i="32"/>
  <c r="AI77" i="32"/>
  <c r="AB77" i="32"/>
  <c r="T77" i="32"/>
  <c r="X77" i="32" s="1"/>
  <c r="AO76" i="32"/>
  <c r="AN76" i="32"/>
  <c r="AM76" i="32"/>
  <c r="AL76" i="32"/>
  <c r="AK76" i="32"/>
  <c r="AH76" i="32"/>
  <c r="AG76" i="32"/>
  <c r="AF76" i="32"/>
  <c r="AA76" i="32"/>
  <c r="Z76" i="32"/>
  <c r="Y76" i="32"/>
  <c r="W76" i="32"/>
  <c r="V76" i="32"/>
  <c r="U76" i="32"/>
  <c r="BB75" i="32"/>
  <c r="AY75" i="32"/>
  <c r="AU75" i="32"/>
  <c r="AT75" i="32"/>
  <c r="AQ75" i="32"/>
  <c r="BC75" i="32" s="1"/>
  <c r="AP75" i="32"/>
  <c r="AI75" i="32"/>
  <c r="AD75" i="32"/>
  <c r="AW75" i="32" s="1"/>
  <c r="AB75" i="32"/>
  <c r="AV75" i="32" s="1"/>
  <c r="T75" i="32"/>
  <c r="X75" i="32" s="1"/>
  <c r="BB74" i="32"/>
  <c r="BA74" i="32"/>
  <c r="AU74" i="32"/>
  <c r="AR74" i="32"/>
  <c r="AZ74" i="32" s="1"/>
  <c r="AQ74" i="32"/>
  <c r="BC74" i="32" s="1"/>
  <c r="AP74" i="32"/>
  <c r="AI74" i="32"/>
  <c r="AY74" i="32" s="1"/>
  <c r="AB74" i="32"/>
  <c r="AV74" i="32" s="1"/>
  <c r="T74" i="32"/>
  <c r="X74" i="32" s="1"/>
  <c r="BB73" i="32"/>
  <c r="AY73" i="32"/>
  <c r="AU73" i="32"/>
  <c r="AQ73" i="32"/>
  <c r="BC73" i="32" s="1"/>
  <c r="AP73" i="32"/>
  <c r="AI73" i="32"/>
  <c r="AB73" i="32"/>
  <c r="AV73" i="32" s="1"/>
  <c r="T73" i="32"/>
  <c r="X73" i="32" s="1"/>
  <c r="BB72" i="32"/>
  <c r="BA72" i="32"/>
  <c r="AV72" i="32"/>
  <c r="AU72" i="32"/>
  <c r="AR72" i="32"/>
  <c r="AZ72" i="32" s="1"/>
  <c r="AQ72" i="32"/>
  <c r="BC72" i="32" s="1"/>
  <c r="AP72" i="32"/>
  <c r="AI72" i="32"/>
  <c r="AY72" i="32" s="1"/>
  <c r="AB72" i="32"/>
  <c r="T72" i="32"/>
  <c r="X72" i="32" s="1"/>
  <c r="BB71" i="32"/>
  <c r="BB76" i="32" s="1"/>
  <c r="AY71" i="32"/>
  <c r="AY76" i="32" s="1"/>
  <c r="AU71" i="32"/>
  <c r="AU76" i="32" s="1"/>
  <c r="AQ71" i="32"/>
  <c r="AQ76" i="32" s="1"/>
  <c r="AP71" i="32"/>
  <c r="AI71" i="32"/>
  <c r="AB71" i="32"/>
  <c r="T71" i="32"/>
  <c r="AO70" i="32"/>
  <c r="AN70" i="32"/>
  <c r="AM70" i="32"/>
  <c r="AL70" i="32"/>
  <c r="AK70" i="32"/>
  <c r="AH70" i="32"/>
  <c r="AG70" i="32"/>
  <c r="AF70" i="32"/>
  <c r="AA70" i="32"/>
  <c r="Z70" i="32"/>
  <c r="Y70" i="32"/>
  <c r="W70" i="32"/>
  <c r="V70" i="32"/>
  <c r="U70" i="32"/>
  <c r="BB69" i="32"/>
  <c r="BA69" i="32"/>
  <c r="AU69" i="32"/>
  <c r="AR69" i="32"/>
  <c r="AZ69" i="32" s="1"/>
  <c r="AQ69" i="32"/>
  <c r="BC69" i="32" s="1"/>
  <c r="AP69" i="32"/>
  <c r="AI69" i="32"/>
  <c r="AY69" i="32" s="1"/>
  <c r="AB69" i="32"/>
  <c r="AV69" i="32" s="1"/>
  <c r="T69" i="32"/>
  <c r="X69" i="32" s="1"/>
  <c r="BB68" i="32"/>
  <c r="AU68" i="32"/>
  <c r="AQ68" i="32"/>
  <c r="BC68" i="32" s="1"/>
  <c r="AP68" i="32"/>
  <c r="AI68" i="32"/>
  <c r="AY68" i="32" s="1"/>
  <c r="AB68" i="32"/>
  <c r="AV68" i="32" s="1"/>
  <c r="T68" i="32"/>
  <c r="X68" i="32" s="1"/>
  <c r="BB67" i="32"/>
  <c r="AU67" i="32"/>
  <c r="AR67" i="32"/>
  <c r="AZ67" i="32" s="1"/>
  <c r="AQ67" i="32"/>
  <c r="BC67" i="32" s="1"/>
  <c r="AP67" i="32"/>
  <c r="BA67" i="32" s="1"/>
  <c r="AI67" i="32"/>
  <c r="AY67" i="32" s="1"/>
  <c r="AB67" i="32"/>
  <c r="AV67" i="32" s="1"/>
  <c r="T67" i="32"/>
  <c r="X67" i="32" s="1"/>
  <c r="BB66" i="32"/>
  <c r="AU66" i="32"/>
  <c r="AQ66" i="32"/>
  <c r="BC66" i="32" s="1"/>
  <c r="AP66" i="32"/>
  <c r="AI66" i="32"/>
  <c r="AY66" i="32" s="1"/>
  <c r="AB66" i="32"/>
  <c r="AV66" i="32" s="1"/>
  <c r="T66" i="32"/>
  <c r="X66" i="32" s="1"/>
  <c r="BB65" i="32"/>
  <c r="AU65" i="32"/>
  <c r="AR65" i="32"/>
  <c r="AZ65" i="32" s="1"/>
  <c r="AQ65" i="32"/>
  <c r="BC65" i="32" s="1"/>
  <c r="AP65" i="32"/>
  <c r="BA65" i="32" s="1"/>
  <c r="AI65" i="32"/>
  <c r="AY65" i="32" s="1"/>
  <c r="AB65" i="32"/>
  <c r="AB70" i="32" s="1"/>
  <c r="T65" i="32"/>
  <c r="X65" i="32" s="1"/>
  <c r="BB64" i="32"/>
  <c r="BB70" i="32" s="1"/>
  <c r="AU64" i="32"/>
  <c r="AU70" i="32" s="1"/>
  <c r="AQ64" i="32"/>
  <c r="AQ70" i="32" s="1"/>
  <c r="AP64" i="32"/>
  <c r="AI64" i="32"/>
  <c r="AB64" i="32"/>
  <c r="AV64" i="32" s="1"/>
  <c r="T64" i="32"/>
  <c r="X64" i="32" s="1"/>
  <c r="AO63" i="32"/>
  <c r="AN63" i="32"/>
  <c r="AM63" i="32"/>
  <c r="AL63" i="32"/>
  <c r="AK63" i="32"/>
  <c r="AH63" i="32"/>
  <c r="AG63" i="32"/>
  <c r="AF63" i="32"/>
  <c r="AA63" i="32"/>
  <c r="Z63" i="32"/>
  <c r="Y63" i="32"/>
  <c r="W63" i="32"/>
  <c r="V63" i="32"/>
  <c r="U63" i="32"/>
  <c r="BB62" i="32"/>
  <c r="AV62" i="32"/>
  <c r="AU62" i="32"/>
  <c r="AR62" i="32"/>
  <c r="AZ62" i="32" s="1"/>
  <c r="AQ62" i="32"/>
  <c r="BC62" i="32" s="1"/>
  <c r="AP62" i="32"/>
  <c r="BA62" i="32" s="1"/>
  <c r="AI62" i="32"/>
  <c r="AY62" i="32" s="1"/>
  <c r="AB62" i="32"/>
  <c r="T62" i="32"/>
  <c r="X62" i="32" s="1"/>
  <c r="BB61" i="32"/>
  <c r="AU61" i="32"/>
  <c r="AR61" i="32"/>
  <c r="AZ61" i="32" s="1"/>
  <c r="AQ61" i="32"/>
  <c r="BC61" i="32" s="1"/>
  <c r="AP61" i="32"/>
  <c r="BA61" i="32" s="1"/>
  <c r="AI61" i="32"/>
  <c r="AY61" i="32" s="1"/>
  <c r="AD61" i="32"/>
  <c r="AW61" i="32" s="1"/>
  <c r="AB61" i="32"/>
  <c r="AV61" i="32" s="1"/>
  <c r="T61" i="32"/>
  <c r="X61" i="32" s="1"/>
  <c r="AT61" i="32" s="1"/>
  <c r="BB60" i="32"/>
  <c r="AZ60" i="32"/>
  <c r="AU60" i="32"/>
  <c r="AT60" i="32"/>
  <c r="AR60" i="32"/>
  <c r="AQ60" i="32"/>
  <c r="BC60" i="32" s="1"/>
  <c r="AP60" i="32"/>
  <c r="BA60" i="32" s="1"/>
  <c r="AI60" i="32"/>
  <c r="AY60" i="32" s="1"/>
  <c r="AD60" i="32"/>
  <c r="AW60" i="32" s="1"/>
  <c r="AB60" i="32"/>
  <c r="AV60" i="32" s="1"/>
  <c r="T60" i="32"/>
  <c r="X60" i="32" s="1"/>
  <c r="BB59" i="32"/>
  <c r="AU59" i="32"/>
  <c r="AQ59" i="32"/>
  <c r="BC59" i="32" s="1"/>
  <c r="AP59" i="32"/>
  <c r="BA59" i="32" s="1"/>
  <c r="AI59" i="32"/>
  <c r="AY59" i="32" s="1"/>
  <c r="AB59" i="32"/>
  <c r="AV59" i="32" s="1"/>
  <c r="T59" i="32"/>
  <c r="X59" i="32" s="1"/>
  <c r="AD59" i="32" s="1"/>
  <c r="AW59" i="32" s="1"/>
  <c r="BB58" i="32"/>
  <c r="AV58" i="32"/>
  <c r="AU58" i="32"/>
  <c r="AT58" i="32"/>
  <c r="AQ58" i="32"/>
  <c r="BC58" i="32" s="1"/>
  <c r="AP58" i="32"/>
  <c r="BA58" i="32" s="1"/>
  <c r="AI58" i="32"/>
  <c r="AY58" i="32" s="1"/>
  <c r="AD58" i="32"/>
  <c r="AW58" i="32" s="1"/>
  <c r="AC58" i="32"/>
  <c r="AJ58" i="32" s="1"/>
  <c r="AS58" i="32" s="1"/>
  <c r="AB58" i="32"/>
  <c r="T58" i="32"/>
  <c r="X58" i="32" s="1"/>
  <c r="AE58" i="32" s="1"/>
  <c r="AX58" i="32" s="1"/>
  <c r="BC57" i="32"/>
  <c r="BC63" i="32" s="1"/>
  <c r="BB57" i="32"/>
  <c r="AV57" i="32"/>
  <c r="AU57" i="32"/>
  <c r="AU63" i="32" s="1"/>
  <c r="AR57" i="32"/>
  <c r="AZ57" i="32" s="1"/>
  <c r="AQ57" i="32"/>
  <c r="AQ63" i="32" s="1"/>
  <c r="AP57" i="32"/>
  <c r="AI57" i="32"/>
  <c r="AB57" i="32"/>
  <c r="AB63" i="32" s="1"/>
  <c r="T57" i="32"/>
  <c r="T63" i="32" s="1"/>
  <c r="AO56" i="32"/>
  <c r="AN56" i="32"/>
  <c r="AM56" i="32"/>
  <c r="AL56" i="32"/>
  <c r="AK56" i="32"/>
  <c r="AH56" i="32"/>
  <c r="AG56" i="32"/>
  <c r="AF56" i="32"/>
  <c r="AA56" i="32"/>
  <c r="Z56" i="32"/>
  <c r="Y56" i="32"/>
  <c r="W56" i="32"/>
  <c r="V56" i="32"/>
  <c r="U56" i="32"/>
  <c r="BB55" i="32"/>
  <c r="BA55" i="32"/>
  <c r="AV55" i="32"/>
  <c r="AU55" i="32"/>
  <c r="AR55" i="32"/>
  <c r="AZ55" i="32" s="1"/>
  <c r="AQ55" i="32"/>
  <c r="BC55" i="32" s="1"/>
  <c r="AP55" i="32"/>
  <c r="AI55" i="32"/>
  <c r="AY55" i="32" s="1"/>
  <c r="AB55" i="32"/>
  <c r="T55" i="32"/>
  <c r="X55" i="32" s="1"/>
  <c r="AE55" i="32" s="1"/>
  <c r="AX55" i="32" s="1"/>
  <c r="BB54" i="32"/>
  <c r="AV54" i="32"/>
  <c r="AU54" i="32"/>
  <c r="AQ54" i="32"/>
  <c r="BC54" i="32" s="1"/>
  <c r="AP54" i="32"/>
  <c r="BA54" i="32" s="1"/>
  <c r="AI54" i="32"/>
  <c r="AY54" i="32" s="1"/>
  <c r="AB54" i="32"/>
  <c r="X54" i="32"/>
  <c r="AC54" i="32" s="1"/>
  <c r="T54" i="32"/>
  <c r="BB53" i="32"/>
  <c r="AX53" i="32"/>
  <c r="AU53" i="32"/>
  <c r="AT53" i="32"/>
  <c r="AQ53" i="32"/>
  <c r="BC53" i="32" s="1"/>
  <c r="AP53" i="32"/>
  <c r="BA53" i="32" s="1"/>
  <c r="AI53" i="32"/>
  <c r="AY53" i="32" s="1"/>
  <c r="AD53" i="32"/>
  <c r="AW53" i="32" s="1"/>
  <c r="AC53" i="32"/>
  <c r="AJ53" i="32" s="1"/>
  <c r="AS53" i="32" s="1"/>
  <c r="AB53" i="32"/>
  <c r="AV53" i="32" s="1"/>
  <c r="T53" i="32"/>
  <c r="X53" i="32" s="1"/>
  <c r="AE53" i="32" s="1"/>
  <c r="BC52" i="32"/>
  <c r="BB52" i="32"/>
  <c r="AU52" i="32"/>
  <c r="AR52" i="32"/>
  <c r="AZ52" i="32" s="1"/>
  <c r="AQ52" i="32"/>
  <c r="AP52" i="32"/>
  <c r="BA52" i="32" s="1"/>
  <c r="AI52" i="32"/>
  <c r="AY52" i="32" s="1"/>
  <c r="AB52" i="32"/>
  <c r="AV52" i="32" s="1"/>
  <c r="T52" i="32"/>
  <c r="X52" i="32" s="1"/>
  <c r="BB51" i="32"/>
  <c r="BB56" i="32" s="1"/>
  <c r="AX51" i="32"/>
  <c r="AU51" i="32"/>
  <c r="AT51" i="32"/>
  <c r="AQ51" i="32"/>
  <c r="AP51" i="32"/>
  <c r="AP56" i="32" s="1"/>
  <c r="AI51" i="32"/>
  <c r="AC51" i="32"/>
  <c r="AB51" i="32"/>
  <c r="AB56" i="32" s="1"/>
  <c r="T51" i="32"/>
  <c r="X51" i="32" s="1"/>
  <c r="AE51" i="32" s="1"/>
  <c r="AO50" i="32"/>
  <c r="AN50" i="32"/>
  <c r="AM50" i="32"/>
  <c r="AL50" i="32"/>
  <c r="AK50" i="32"/>
  <c r="AH50" i="32"/>
  <c r="AG50" i="32"/>
  <c r="AF50" i="32"/>
  <c r="AA50" i="32"/>
  <c r="Z50" i="32"/>
  <c r="Y50" i="32"/>
  <c r="W50" i="32"/>
  <c r="V50" i="32"/>
  <c r="U50" i="32"/>
  <c r="BB49" i="32"/>
  <c r="AV49" i="32"/>
  <c r="AU49" i="32"/>
  <c r="AQ49" i="32"/>
  <c r="AQ50" i="32" s="1"/>
  <c r="AP49" i="32"/>
  <c r="BA49" i="32" s="1"/>
  <c r="AI49" i="32"/>
  <c r="AY49" i="32" s="1"/>
  <c r="AD49" i="32"/>
  <c r="AW49" i="32" s="1"/>
  <c r="AB49" i="32"/>
  <c r="X49" i="32"/>
  <c r="AC49" i="32" s="1"/>
  <c r="T49" i="32"/>
  <c r="BB48" i="32"/>
  <c r="BB316" i="32" s="1"/>
  <c r="BA48" i="32"/>
  <c r="AU48" i="32"/>
  <c r="AR48" i="32"/>
  <c r="AZ48" i="32" s="1"/>
  <c r="AQ48" i="32"/>
  <c r="AP48" i="32"/>
  <c r="AI48" i="32"/>
  <c r="AB48" i="32"/>
  <c r="AB316" i="32" s="1"/>
  <c r="T48" i="32"/>
  <c r="BC47" i="32"/>
  <c r="BB47" i="32"/>
  <c r="AU47" i="32"/>
  <c r="AU50" i="32" s="1"/>
  <c r="AQ47" i="32"/>
  <c r="AP47" i="32"/>
  <c r="BA47" i="32" s="1"/>
  <c r="AI47" i="32"/>
  <c r="AY47" i="32" s="1"/>
  <c r="AB47" i="32"/>
  <c r="AV47" i="32" s="1"/>
  <c r="X47" i="32"/>
  <c r="AE47" i="32" s="1"/>
  <c r="AX47" i="32" s="1"/>
  <c r="T47" i="32"/>
  <c r="BB46" i="32"/>
  <c r="BA46" i="32"/>
  <c r="AV46" i="32"/>
  <c r="AU46" i="32"/>
  <c r="AR46" i="32"/>
  <c r="AZ46" i="32" s="1"/>
  <c r="AQ46" i="32"/>
  <c r="BC46" i="32" s="1"/>
  <c r="AP46" i="32"/>
  <c r="AI46" i="32"/>
  <c r="AY46" i="32" s="1"/>
  <c r="AB46" i="32"/>
  <c r="T46" i="32"/>
  <c r="X46" i="32" s="1"/>
  <c r="AE46" i="32" s="1"/>
  <c r="AX46" i="32" s="1"/>
  <c r="BB45" i="32"/>
  <c r="AV45" i="32"/>
  <c r="AU45" i="32"/>
  <c r="AQ45" i="32"/>
  <c r="AP45" i="32"/>
  <c r="AI45" i="32"/>
  <c r="AI310" i="32" s="1"/>
  <c r="AB45" i="32"/>
  <c r="X45" i="32"/>
  <c r="T45" i="32"/>
  <c r="T50" i="32" s="1"/>
  <c r="BB44" i="32"/>
  <c r="AX44" i="32"/>
  <c r="AU44" i="32"/>
  <c r="AT44" i="32"/>
  <c r="AQ44" i="32"/>
  <c r="BC44" i="32" s="1"/>
  <c r="AP44" i="32"/>
  <c r="AP50" i="32" s="1"/>
  <c r="AI44" i="32"/>
  <c r="AY44" i="32" s="1"/>
  <c r="AD44" i="32"/>
  <c r="AB44" i="32"/>
  <c r="AC44" i="32" s="1"/>
  <c r="T44" i="32"/>
  <c r="X44" i="32" s="1"/>
  <c r="AE44" i="32" s="1"/>
  <c r="AO43" i="32"/>
  <c r="AN43" i="32"/>
  <c r="AM43" i="32"/>
  <c r="AL43" i="32"/>
  <c r="AK43" i="32"/>
  <c r="AI43" i="32"/>
  <c r="AH43" i="32"/>
  <c r="AG43" i="32"/>
  <c r="AF43" i="32"/>
  <c r="AA43" i="32"/>
  <c r="Z43" i="32"/>
  <c r="Y43" i="32"/>
  <c r="W43" i="32"/>
  <c r="V43" i="32"/>
  <c r="U43" i="32"/>
  <c r="BC42" i="32"/>
  <c r="BC43" i="32" s="1"/>
  <c r="BB42" i="32"/>
  <c r="BB43" i="32" s="1"/>
  <c r="AU42" i="32"/>
  <c r="AU43" i="32" s="1"/>
  <c r="AR42" i="32"/>
  <c r="AR43" i="32" s="1"/>
  <c r="AQ42" i="32"/>
  <c r="AQ43" i="32" s="1"/>
  <c r="AP42" i="32"/>
  <c r="BA42" i="32" s="1"/>
  <c r="BA43" i="32" s="1"/>
  <c r="AI42" i="32"/>
  <c r="AY42" i="32" s="1"/>
  <c r="AY43" i="32" s="1"/>
  <c r="AB42" i="32"/>
  <c r="AV42" i="32" s="1"/>
  <c r="AV43" i="32" s="1"/>
  <c r="T42" i="32"/>
  <c r="T43" i="32" s="1"/>
  <c r="AO41" i="32"/>
  <c r="AN41" i="32"/>
  <c r="AM41" i="32"/>
  <c r="AL41" i="32"/>
  <c r="AK41" i="32"/>
  <c r="AH41" i="32"/>
  <c r="AG41" i="32"/>
  <c r="AF41" i="32"/>
  <c r="AA41" i="32"/>
  <c r="Z41" i="32"/>
  <c r="Y41" i="32"/>
  <c r="W41" i="32"/>
  <c r="V41" i="32"/>
  <c r="U41" i="32"/>
  <c r="BB40" i="32"/>
  <c r="BA40" i="32"/>
  <c r="AV40" i="32"/>
  <c r="AU40" i="32"/>
  <c r="AR40" i="32"/>
  <c r="AZ40" i="32" s="1"/>
  <c r="AQ40" i="32"/>
  <c r="BC40" i="32" s="1"/>
  <c r="AP40" i="32"/>
  <c r="AP41" i="32" s="1"/>
  <c r="AI40" i="32"/>
  <c r="AY40" i="32" s="1"/>
  <c r="AB40" i="32"/>
  <c r="T40" i="32"/>
  <c r="X40" i="32" s="1"/>
  <c r="AE40" i="32" s="1"/>
  <c r="AX40" i="32" s="1"/>
  <c r="BB39" i="32"/>
  <c r="AV39" i="32"/>
  <c r="AU39" i="32"/>
  <c r="AQ39" i="32"/>
  <c r="BC39" i="32" s="1"/>
  <c r="AP39" i="32"/>
  <c r="BA39" i="32" s="1"/>
  <c r="AI39" i="32"/>
  <c r="AY39" i="32" s="1"/>
  <c r="AB39" i="32"/>
  <c r="X39" i="32"/>
  <c r="AC39" i="32" s="1"/>
  <c r="T39" i="32"/>
  <c r="BB38" i="32"/>
  <c r="BB41" i="32" s="1"/>
  <c r="AX38" i="32"/>
  <c r="AU38" i="32"/>
  <c r="AU41" i="32" s="1"/>
  <c r="AT38" i="32"/>
  <c r="AQ38" i="32"/>
  <c r="AQ41" i="32" s="1"/>
  <c r="AP38" i="32"/>
  <c r="BA38" i="32" s="1"/>
  <c r="BA41" i="32" s="1"/>
  <c r="AI38" i="32"/>
  <c r="AD38" i="32"/>
  <c r="AW38" i="32" s="1"/>
  <c r="AB38" i="32"/>
  <c r="AC38" i="32" s="1"/>
  <c r="T38" i="32"/>
  <c r="X38" i="32" s="1"/>
  <c r="AE38" i="32" s="1"/>
  <c r="AO37" i="32"/>
  <c r="AN37" i="32"/>
  <c r="AM37" i="32"/>
  <c r="AL37" i="32"/>
  <c r="AK37" i="32"/>
  <c r="AH37" i="32"/>
  <c r="AG37" i="32"/>
  <c r="AF37" i="32"/>
  <c r="AA37" i="32"/>
  <c r="Z37" i="32"/>
  <c r="Y37" i="32"/>
  <c r="W37" i="32"/>
  <c r="V37" i="32"/>
  <c r="U37" i="32"/>
  <c r="BC36" i="32"/>
  <c r="BC37" i="32" s="1"/>
  <c r="BB36" i="32"/>
  <c r="AU36" i="32"/>
  <c r="AU37" i="32" s="1"/>
  <c r="AR36" i="32"/>
  <c r="AZ36" i="32" s="1"/>
  <c r="AQ36" i="32"/>
  <c r="AQ37" i="32" s="1"/>
  <c r="AP36" i="32"/>
  <c r="BA36" i="32" s="1"/>
  <c r="AI36" i="32"/>
  <c r="AY36" i="32" s="1"/>
  <c r="AB36" i="32"/>
  <c r="AV36" i="32" s="1"/>
  <c r="T36" i="32"/>
  <c r="X36" i="32" s="1"/>
  <c r="BB35" i="32"/>
  <c r="BB37" i="32" s="1"/>
  <c r="AX35" i="32"/>
  <c r="AV35" i="32"/>
  <c r="AV37" i="32" s="1"/>
  <c r="AU35" i="32"/>
  <c r="AT35" i="32"/>
  <c r="AQ35" i="32"/>
  <c r="BC35" i="32" s="1"/>
  <c r="AP35" i="32"/>
  <c r="AP37" i="32" s="1"/>
  <c r="AI35" i="32"/>
  <c r="AY35" i="32" s="1"/>
  <c r="AY37" i="32" s="1"/>
  <c r="AC35" i="32"/>
  <c r="AB35" i="32"/>
  <c r="AB37" i="32" s="1"/>
  <c r="T35" i="32"/>
  <c r="X35" i="32" s="1"/>
  <c r="AE35" i="32" s="1"/>
  <c r="AO34" i="32"/>
  <c r="AN34" i="32"/>
  <c r="AM34" i="32"/>
  <c r="AL34" i="32"/>
  <c r="AK34" i="32"/>
  <c r="AI34" i="32"/>
  <c r="AH34" i="32"/>
  <c r="AG34" i="32"/>
  <c r="AF34" i="32"/>
  <c r="AA34" i="32"/>
  <c r="Z34" i="32"/>
  <c r="Y34" i="32"/>
  <c r="W34" i="32"/>
  <c r="V34" i="32"/>
  <c r="U34" i="32"/>
  <c r="T34" i="32"/>
  <c r="BB33" i="32"/>
  <c r="AV33" i="32"/>
  <c r="AU33" i="32"/>
  <c r="AU34" i="32" s="1"/>
  <c r="AQ33" i="32"/>
  <c r="BC33" i="32" s="1"/>
  <c r="AP33" i="32"/>
  <c r="BA33" i="32" s="1"/>
  <c r="AI33" i="32"/>
  <c r="AY33" i="32" s="1"/>
  <c r="AY34" i="32" s="1"/>
  <c r="AD33" i="32"/>
  <c r="AW33" i="32" s="1"/>
  <c r="AB33" i="32"/>
  <c r="X33" i="32"/>
  <c r="AC33" i="32" s="1"/>
  <c r="T33" i="32"/>
  <c r="BB32" i="32"/>
  <c r="BB34" i="32" s="1"/>
  <c r="BA32" i="32"/>
  <c r="BA34" i="32" s="1"/>
  <c r="AZ32" i="32"/>
  <c r="AW32" i="32"/>
  <c r="AW34" i="32" s="1"/>
  <c r="AU32" i="32"/>
  <c r="AR32" i="32"/>
  <c r="AQ32" i="32"/>
  <c r="BC32" i="32" s="1"/>
  <c r="AP32" i="32"/>
  <c r="AI32" i="32"/>
  <c r="AY32" i="32" s="1"/>
  <c r="AD32" i="32"/>
  <c r="AD34" i="32" s="1"/>
  <c r="AB32" i="32"/>
  <c r="AV32" i="32" s="1"/>
  <c r="AV34" i="32" s="1"/>
  <c r="T32" i="32"/>
  <c r="X32" i="32" s="1"/>
  <c r="AE32" i="32" s="1"/>
  <c r="AX32" i="32" s="1"/>
  <c r="AO31" i="32"/>
  <c r="AN31" i="32"/>
  <c r="AM31" i="32"/>
  <c r="AL31" i="32"/>
  <c r="AK31" i="32"/>
  <c r="AH31" i="32"/>
  <c r="AG31" i="32"/>
  <c r="AF31" i="32"/>
  <c r="AA31" i="32"/>
  <c r="Z31" i="32"/>
  <c r="Y31" i="32"/>
  <c r="W31" i="32"/>
  <c r="V31" i="32"/>
  <c r="U31" i="32"/>
  <c r="BC30" i="32"/>
  <c r="BB30" i="32"/>
  <c r="AU30" i="32"/>
  <c r="AU31" i="32" s="1"/>
  <c r="AQ30" i="32"/>
  <c r="AP30" i="32"/>
  <c r="BA30" i="32" s="1"/>
  <c r="AI30" i="32"/>
  <c r="AY30" i="32" s="1"/>
  <c r="AB30" i="32"/>
  <c r="AB31" i="32" s="1"/>
  <c r="T30" i="32"/>
  <c r="X30" i="32" s="1"/>
  <c r="BB29" i="32"/>
  <c r="BA29" i="32"/>
  <c r="AV29" i="32"/>
  <c r="AU29" i="32"/>
  <c r="AR29" i="32"/>
  <c r="AZ29" i="32" s="1"/>
  <c r="AQ29" i="32"/>
  <c r="BC29" i="32" s="1"/>
  <c r="AP29" i="32"/>
  <c r="AI29" i="32"/>
  <c r="AY29" i="32" s="1"/>
  <c r="AB29" i="32"/>
  <c r="T29" i="32"/>
  <c r="X29" i="32" s="1"/>
  <c r="AE29" i="32" s="1"/>
  <c r="AX29" i="32" s="1"/>
  <c r="BB28" i="32"/>
  <c r="BB31" i="32" s="1"/>
  <c r="AV28" i="32"/>
  <c r="AU28" i="32"/>
  <c r="AQ28" i="32"/>
  <c r="BC28" i="32" s="1"/>
  <c r="BC31" i="32" s="1"/>
  <c r="AP28" i="32"/>
  <c r="BA28" i="32" s="1"/>
  <c r="AI28" i="32"/>
  <c r="AY28" i="32" s="1"/>
  <c r="AY31" i="32" s="1"/>
  <c r="AB28" i="32"/>
  <c r="X28" i="32"/>
  <c r="AC28" i="32" s="1"/>
  <c r="T28" i="32"/>
  <c r="T31" i="32" s="1"/>
  <c r="AO27" i="32"/>
  <c r="AN27" i="32"/>
  <c r="AM27" i="32"/>
  <c r="AL27" i="32"/>
  <c r="AK27" i="32"/>
  <c r="AH27" i="32"/>
  <c r="AG27" i="32"/>
  <c r="AF27" i="32"/>
  <c r="AA27" i="32"/>
  <c r="Z27" i="32"/>
  <c r="Y27" i="32"/>
  <c r="W27" i="32"/>
  <c r="V27" i="32"/>
  <c r="U27" i="32"/>
  <c r="BB26" i="32"/>
  <c r="BA26" i="32"/>
  <c r="AZ26" i="32"/>
  <c r="AW26" i="32"/>
  <c r="AU26" i="32"/>
  <c r="AR26" i="32"/>
  <c r="AQ26" i="32"/>
  <c r="BC26" i="32" s="1"/>
  <c r="AP26" i="32"/>
  <c r="AI26" i="32"/>
  <c r="AY26" i="32" s="1"/>
  <c r="AD26" i="32"/>
  <c r="AB26" i="32"/>
  <c r="AV26" i="32" s="1"/>
  <c r="T26" i="32"/>
  <c r="X26" i="32" s="1"/>
  <c r="AE26" i="32" s="1"/>
  <c r="AX26" i="32" s="1"/>
  <c r="BC25" i="32"/>
  <c r="BB25" i="32"/>
  <c r="AU25" i="32"/>
  <c r="AQ25" i="32"/>
  <c r="AP25" i="32"/>
  <c r="BA25" i="32" s="1"/>
  <c r="AI25" i="32"/>
  <c r="AY25" i="32" s="1"/>
  <c r="AB25" i="32"/>
  <c r="AV25" i="32" s="1"/>
  <c r="T25" i="32"/>
  <c r="X25" i="32" s="1"/>
  <c r="BB24" i="32"/>
  <c r="BA24" i="32"/>
  <c r="AV24" i="32"/>
  <c r="AU24" i="32"/>
  <c r="AR24" i="32"/>
  <c r="AZ24" i="32" s="1"/>
  <c r="AQ24" i="32"/>
  <c r="BC24" i="32" s="1"/>
  <c r="AP24" i="32"/>
  <c r="AI24" i="32"/>
  <c r="AY24" i="32" s="1"/>
  <c r="AB24" i="32"/>
  <c r="T24" i="32"/>
  <c r="X24" i="32" s="1"/>
  <c r="AE24" i="32" s="1"/>
  <c r="AX24" i="32" s="1"/>
  <c r="BB23" i="32"/>
  <c r="BB27" i="32" s="1"/>
  <c r="AV23" i="32"/>
  <c r="AU23" i="32"/>
  <c r="AQ23" i="32"/>
  <c r="AQ27" i="32" s="1"/>
  <c r="AP23" i="32"/>
  <c r="BA23" i="32" s="1"/>
  <c r="BA27" i="32" s="1"/>
  <c r="AI23" i="32"/>
  <c r="AI27" i="32" s="1"/>
  <c r="AB23" i="32"/>
  <c r="AB27" i="32" s="1"/>
  <c r="X23" i="32"/>
  <c r="AC23" i="32" s="1"/>
  <c r="T23" i="32"/>
  <c r="T27" i="32" s="1"/>
  <c r="AO22" i="32"/>
  <c r="AN22" i="32"/>
  <c r="AM22" i="32"/>
  <c r="AL22" i="32"/>
  <c r="AK22" i="32"/>
  <c r="AH22" i="32"/>
  <c r="AG22" i="32"/>
  <c r="AF22" i="32"/>
  <c r="AA22" i="32"/>
  <c r="Z22" i="32"/>
  <c r="Y22" i="32"/>
  <c r="W22" i="32"/>
  <c r="V22" i="32"/>
  <c r="U22" i="32"/>
  <c r="BB21" i="32"/>
  <c r="BA21" i="32"/>
  <c r="AZ21" i="32"/>
  <c r="AW21" i="32"/>
  <c r="AU21" i="32"/>
  <c r="AR21" i="32"/>
  <c r="AQ21" i="32"/>
  <c r="BC21" i="32" s="1"/>
  <c r="AP21" i="32"/>
  <c r="AI21" i="32"/>
  <c r="AY21" i="32" s="1"/>
  <c r="AD21" i="32"/>
  <c r="AB21" i="32"/>
  <c r="AV21" i="32" s="1"/>
  <c r="T21" i="32"/>
  <c r="X21" i="32" s="1"/>
  <c r="AE21" i="32" s="1"/>
  <c r="AX21" i="32" s="1"/>
  <c r="BC20" i="32"/>
  <c r="BB20" i="32"/>
  <c r="AU20" i="32"/>
  <c r="AQ20" i="32"/>
  <c r="AP20" i="32"/>
  <c r="BA20" i="32" s="1"/>
  <c r="AI20" i="32"/>
  <c r="AY20" i="32" s="1"/>
  <c r="AB20" i="32"/>
  <c r="AV20" i="32" s="1"/>
  <c r="T20" i="32"/>
  <c r="X20" i="32" s="1"/>
  <c r="BB19" i="32"/>
  <c r="BA19" i="32"/>
  <c r="AV19" i="32"/>
  <c r="AU19" i="32"/>
  <c r="AR19" i="32"/>
  <c r="AZ19" i="32" s="1"/>
  <c r="AQ19" i="32"/>
  <c r="BC19" i="32" s="1"/>
  <c r="AP19" i="32"/>
  <c r="AI19" i="32"/>
  <c r="AY19" i="32" s="1"/>
  <c r="AB19" i="32"/>
  <c r="T19" i="32"/>
  <c r="X19" i="32" s="1"/>
  <c r="AE19" i="32" s="1"/>
  <c r="AX19" i="32" s="1"/>
  <c r="BB18" i="32"/>
  <c r="BB22" i="32" s="1"/>
  <c r="AV18" i="32"/>
  <c r="AU18" i="32"/>
  <c r="AQ18" i="32"/>
  <c r="AQ22" i="32" s="1"/>
  <c r="AP18" i="32"/>
  <c r="BA18" i="32" s="1"/>
  <c r="BA22" i="32" s="1"/>
  <c r="AI18" i="32"/>
  <c r="AI22" i="32" s="1"/>
  <c r="AB18" i="32"/>
  <c r="AB22" i="32" s="1"/>
  <c r="X18" i="32"/>
  <c r="AC18" i="32" s="1"/>
  <c r="T18" i="32"/>
  <c r="T22" i="32" s="1"/>
  <c r="AO17" i="32"/>
  <c r="AN17" i="32"/>
  <c r="AM17" i="32"/>
  <c r="AL17" i="32"/>
  <c r="AK17" i="32"/>
  <c r="AH17" i="32"/>
  <c r="AG17" i="32"/>
  <c r="AF17" i="32"/>
  <c r="AA17" i="32"/>
  <c r="Z17" i="32"/>
  <c r="Y17" i="32"/>
  <c r="W17" i="32"/>
  <c r="V17" i="32"/>
  <c r="U17" i="32"/>
  <c r="BB16" i="32"/>
  <c r="BB315" i="32" s="1"/>
  <c r="BA16" i="32"/>
  <c r="AZ16" i="32"/>
  <c r="AU16" i="32"/>
  <c r="AR16" i="32"/>
  <c r="AQ16" i="32"/>
  <c r="AP16" i="32"/>
  <c r="AI16" i="32"/>
  <c r="AB16" i="32"/>
  <c r="AB315" i="32" s="1"/>
  <c r="T16" i="32"/>
  <c r="BC15" i="32"/>
  <c r="BB15" i="32"/>
  <c r="AU15" i="32"/>
  <c r="AQ15" i="32"/>
  <c r="AP15" i="32"/>
  <c r="BA15" i="32" s="1"/>
  <c r="AI15" i="32"/>
  <c r="AY15" i="32" s="1"/>
  <c r="AB15" i="32"/>
  <c r="AV15" i="32" s="1"/>
  <c r="T15" i="32"/>
  <c r="X15" i="32" s="1"/>
  <c r="BB14" i="32"/>
  <c r="BA14" i="32"/>
  <c r="BA17" i="32" s="1"/>
  <c r="AV14" i="32"/>
  <c r="AU14" i="32"/>
  <c r="AR14" i="32"/>
  <c r="AQ14" i="32"/>
  <c r="AP14" i="32"/>
  <c r="AP17" i="32" s="1"/>
  <c r="AI14" i="32"/>
  <c r="AB14" i="32"/>
  <c r="T14" i="32"/>
  <c r="T17" i="32" s="1"/>
  <c r="AO13" i="32"/>
  <c r="AN13" i="32"/>
  <c r="AM13" i="32"/>
  <c r="AL13" i="32"/>
  <c r="AK13" i="32"/>
  <c r="AH13" i="32"/>
  <c r="AG13" i="32"/>
  <c r="AF13" i="32"/>
  <c r="AB13" i="32"/>
  <c r="AA13" i="32"/>
  <c r="Z13" i="32"/>
  <c r="Y13" i="32"/>
  <c r="W13" i="32"/>
  <c r="V13" i="32"/>
  <c r="U13" i="32"/>
  <c r="T13" i="32"/>
  <c r="BB12" i="32"/>
  <c r="BB318" i="32" s="1"/>
  <c r="AV12" i="32"/>
  <c r="AV318" i="32" s="1"/>
  <c r="AU12" i="32"/>
  <c r="AU318" i="32" s="1"/>
  <c r="AQ12" i="32"/>
  <c r="AQ318" i="32" s="1"/>
  <c r="AP12" i="32"/>
  <c r="AI12" i="32"/>
  <c r="AI318" i="32" s="1"/>
  <c r="AB12" i="32"/>
  <c r="AB318" i="32" s="1"/>
  <c r="X12" i="32"/>
  <c r="AD12" i="32" s="1"/>
  <c r="T12" i="32"/>
  <c r="T318" i="32" s="1"/>
  <c r="AO87" i="31"/>
  <c r="AN87" i="31"/>
  <c r="AM87" i="31"/>
  <c r="AL87" i="31"/>
  <c r="AK87" i="31"/>
  <c r="AH87" i="31"/>
  <c r="AG87" i="31"/>
  <c r="AF87" i="31"/>
  <c r="AA87" i="31"/>
  <c r="Z87" i="31"/>
  <c r="Y87" i="31"/>
  <c r="W87" i="31"/>
  <c r="V87" i="31"/>
  <c r="U87" i="31"/>
  <c r="S87" i="31"/>
  <c r="R87" i="31"/>
  <c r="Q87" i="31"/>
  <c r="P87" i="31"/>
  <c r="O87" i="31"/>
  <c r="N87" i="31"/>
  <c r="M87" i="31"/>
  <c r="L87" i="31"/>
  <c r="K87" i="31"/>
  <c r="J87" i="31"/>
  <c r="I87" i="31"/>
  <c r="AO86" i="31"/>
  <c r="AN86" i="31"/>
  <c r="AM86" i="31"/>
  <c r="AL86" i="31"/>
  <c r="AK86" i="31"/>
  <c r="AH86" i="31"/>
  <c r="AG86" i="31"/>
  <c r="AF86" i="31"/>
  <c r="AA86" i="31"/>
  <c r="Z86" i="31"/>
  <c r="Y86" i="31"/>
  <c r="W86" i="31"/>
  <c r="V86" i="31"/>
  <c r="U86" i="31"/>
  <c r="S86" i="31"/>
  <c r="R86" i="31"/>
  <c r="Q86" i="31"/>
  <c r="P86" i="31"/>
  <c r="O86" i="31"/>
  <c r="N86" i="31"/>
  <c r="M86" i="31"/>
  <c r="L86" i="31"/>
  <c r="K86" i="31"/>
  <c r="J86" i="31"/>
  <c r="I86" i="31"/>
  <c r="AO85" i="31"/>
  <c r="AN85" i="31"/>
  <c r="AM85" i="31"/>
  <c r="AL85" i="31"/>
  <c r="AK85" i="31"/>
  <c r="AH85" i="31"/>
  <c r="AG85" i="31"/>
  <c r="AF85" i="31"/>
  <c r="AA85" i="31"/>
  <c r="Z85" i="31"/>
  <c r="Y85" i="31"/>
  <c r="W85" i="31"/>
  <c r="V85" i="31"/>
  <c r="U85" i="31"/>
  <c r="S85" i="31"/>
  <c r="R85" i="31"/>
  <c r="Q85" i="31"/>
  <c r="P85" i="31"/>
  <c r="O85" i="31"/>
  <c r="N85" i="31"/>
  <c r="M85" i="31"/>
  <c r="L85" i="31"/>
  <c r="K85" i="31"/>
  <c r="J85" i="31"/>
  <c r="I85" i="31"/>
  <c r="AO84" i="31"/>
  <c r="AN84" i="31"/>
  <c r="AM84" i="31"/>
  <c r="AL84" i="31"/>
  <c r="AK84" i="31"/>
  <c r="AH84" i="31"/>
  <c r="AG84" i="31"/>
  <c r="AF84" i="31"/>
  <c r="AA84" i="31"/>
  <c r="Z84" i="31"/>
  <c r="Y84" i="31"/>
  <c r="W84" i="31"/>
  <c r="V84" i="31"/>
  <c r="U84" i="31"/>
  <c r="S84" i="31"/>
  <c r="R84" i="31"/>
  <c r="Q84" i="31"/>
  <c r="P84" i="31"/>
  <c r="O84" i="31"/>
  <c r="N84" i="31"/>
  <c r="M84" i="31"/>
  <c r="L84" i="31"/>
  <c r="K84" i="31"/>
  <c r="J84" i="31"/>
  <c r="I84" i="31"/>
  <c r="BC83" i="31"/>
  <c r="BB83" i="31"/>
  <c r="BA83" i="31"/>
  <c r="AZ83" i="31"/>
  <c r="AY83" i="31"/>
  <c r="AX83" i="31"/>
  <c r="AW83" i="31"/>
  <c r="AV83" i="31"/>
  <c r="AU83" i="31"/>
  <c r="AT83" i="31"/>
  <c r="AS83" i="31"/>
  <c r="AR83" i="31"/>
  <c r="AQ83" i="31"/>
  <c r="AP83" i="31"/>
  <c r="AO83" i="31"/>
  <c r="AN83" i="31"/>
  <c r="AM83" i="31"/>
  <c r="AL83" i="31"/>
  <c r="AK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BC82" i="31"/>
  <c r="BB82" i="31"/>
  <c r="BA82" i="3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AO81" i="31"/>
  <c r="AN81" i="31"/>
  <c r="AM81" i="31"/>
  <c r="AL81" i="31"/>
  <c r="AK81" i="31"/>
  <c r="AH81" i="31"/>
  <c r="AG81" i="31"/>
  <c r="AF81" i="31"/>
  <c r="AA81" i="31"/>
  <c r="Z81" i="31"/>
  <c r="Y81" i="31"/>
  <c r="W81" i="31"/>
  <c r="V81" i="31"/>
  <c r="U81" i="31"/>
  <c r="S81" i="31"/>
  <c r="R81" i="31"/>
  <c r="Q81" i="31"/>
  <c r="P81" i="31"/>
  <c r="O81" i="31"/>
  <c r="N81" i="31"/>
  <c r="M81" i="31"/>
  <c r="L81" i="31"/>
  <c r="K81" i="31"/>
  <c r="J81" i="31"/>
  <c r="I81" i="31"/>
  <c r="BC80" i="31"/>
  <c r="BB80" i="31"/>
  <c r="BA80" i="31"/>
  <c r="AZ80" i="31"/>
  <c r="AY80" i="31"/>
  <c r="AX80" i="31"/>
  <c r="AW80" i="31"/>
  <c r="AV80" i="31"/>
  <c r="AU80" i="31"/>
  <c r="AT80" i="31"/>
  <c r="AS80" i="31"/>
  <c r="AR80" i="31"/>
  <c r="AQ80" i="31"/>
  <c r="AP80" i="31"/>
  <c r="AO80" i="31"/>
  <c r="AN80" i="31"/>
  <c r="AM80" i="31"/>
  <c r="AL80" i="31"/>
  <c r="AK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O80" i="31"/>
  <c r="N80" i="31"/>
  <c r="M80" i="31"/>
  <c r="L80" i="31"/>
  <c r="K80" i="31"/>
  <c r="J80" i="31"/>
  <c r="I80" i="31"/>
  <c r="AO79" i="31"/>
  <c r="AN79" i="31"/>
  <c r="AM79" i="31"/>
  <c r="AL79" i="31"/>
  <c r="AK79" i="31"/>
  <c r="AH79" i="31"/>
  <c r="AG79" i="31"/>
  <c r="AF79" i="31"/>
  <c r="AA79" i="31"/>
  <c r="Z79" i="31"/>
  <c r="Y79" i="31"/>
  <c r="W79" i="31"/>
  <c r="V79" i="31"/>
  <c r="U79" i="31"/>
  <c r="S79" i="31"/>
  <c r="R79" i="31"/>
  <c r="Q79" i="31"/>
  <c r="P79" i="31"/>
  <c r="O79" i="31"/>
  <c r="N79" i="31"/>
  <c r="M79" i="31"/>
  <c r="L79" i="31"/>
  <c r="K79" i="31"/>
  <c r="J79" i="31"/>
  <c r="I79" i="31"/>
  <c r="AO78" i="31"/>
  <c r="AN78" i="31"/>
  <c r="AM78" i="31"/>
  <c r="AL78" i="31"/>
  <c r="AK78" i="31"/>
  <c r="AH78" i="31"/>
  <c r="AH77" i="31" s="1"/>
  <c r="AG78" i="31"/>
  <c r="AF78" i="31"/>
  <c r="AA78" i="31"/>
  <c r="AA77" i="31" s="1"/>
  <c r="Z78" i="31"/>
  <c r="Z77" i="31" s="1"/>
  <c r="Y78" i="31"/>
  <c r="W78" i="31"/>
  <c r="W77" i="31" s="1"/>
  <c r="V78" i="31"/>
  <c r="U78" i="31"/>
  <c r="S78" i="31"/>
  <c r="S77" i="31" s="1"/>
  <c r="R78" i="31"/>
  <c r="R77" i="31" s="1"/>
  <c r="Q78" i="31"/>
  <c r="P78" i="31"/>
  <c r="O78" i="31"/>
  <c r="O77" i="31" s="1"/>
  <c r="N78" i="31"/>
  <c r="M78" i="31"/>
  <c r="L78" i="31"/>
  <c r="K78" i="31"/>
  <c r="K77" i="31" s="1"/>
  <c r="J78" i="31"/>
  <c r="I78" i="31"/>
  <c r="AG74" i="31"/>
  <c r="S74" i="31"/>
  <c r="R74" i="31"/>
  <c r="Q74" i="31"/>
  <c r="P75" i="31" s="1"/>
  <c r="P74" i="31"/>
  <c r="O74" i="31"/>
  <c r="N74" i="31"/>
  <c r="M74" i="31"/>
  <c r="L74" i="31"/>
  <c r="K74" i="31"/>
  <c r="J74" i="31"/>
  <c r="I74" i="31"/>
  <c r="AO73" i="31"/>
  <c r="AN73" i="31"/>
  <c r="AM73" i="31"/>
  <c r="AL73" i="31"/>
  <c r="AK73" i="31"/>
  <c r="AH73" i="31"/>
  <c r="AG73" i="31"/>
  <c r="AF73" i="31"/>
  <c r="AB73" i="31"/>
  <c r="AA73" i="31"/>
  <c r="Z73" i="31"/>
  <c r="Y73" i="31"/>
  <c r="W73" i="31"/>
  <c r="V73" i="31"/>
  <c r="U73" i="31"/>
  <c r="T73" i="31"/>
  <c r="BB72" i="31"/>
  <c r="BA72" i="31"/>
  <c r="AZ72" i="31"/>
  <c r="AV72" i="31"/>
  <c r="AU72" i="31"/>
  <c r="AR72" i="31"/>
  <c r="AQ72" i="31"/>
  <c r="BC72" i="31" s="1"/>
  <c r="AP72" i="31"/>
  <c r="AI72" i="31"/>
  <c r="AY72" i="31" s="1"/>
  <c r="AB72" i="31"/>
  <c r="X72" i="31"/>
  <c r="AE72" i="31" s="1"/>
  <c r="AX72" i="31" s="1"/>
  <c r="T72" i="31"/>
  <c r="BB71" i="31"/>
  <c r="AY71" i="31"/>
  <c r="AW71" i="31"/>
  <c r="AU71" i="31"/>
  <c r="AQ71" i="31"/>
  <c r="BC71" i="31" s="1"/>
  <c r="AP71" i="31"/>
  <c r="AI71" i="31"/>
  <c r="AD71" i="31"/>
  <c r="AC71" i="31"/>
  <c r="AB71" i="31"/>
  <c r="AV71" i="31" s="1"/>
  <c r="T71" i="31"/>
  <c r="X71" i="31" s="1"/>
  <c r="BC70" i="31"/>
  <c r="BB70" i="31"/>
  <c r="BA70" i="31"/>
  <c r="AU70" i="31"/>
  <c r="AR70" i="31"/>
  <c r="AZ70" i="31" s="1"/>
  <c r="AQ70" i="31"/>
  <c r="AP70" i="31"/>
  <c r="AI70" i="31"/>
  <c r="AY70" i="31" s="1"/>
  <c r="AC70" i="31"/>
  <c r="AB70" i="31"/>
  <c r="AV70" i="31" s="1"/>
  <c r="X70" i="31"/>
  <c r="T70" i="31"/>
  <c r="BC69" i="31"/>
  <c r="BB69" i="31"/>
  <c r="AY69" i="31"/>
  <c r="AU69" i="31"/>
  <c r="AQ69" i="31"/>
  <c r="AP69" i="31"/>
  <c r="AI69" i="31"/>
  <c r="AB69" i="31"/>
  <c r="AV69" i="31" s="1"/>
  <c r="T69" i="31"/>
  <c r="X69" i="31" s="1"/>
  <c r="BB68" i="31"/>
  <c r="BB73" i="31" s="1"/>
  <c r="BA68" i="31"/>
  <c r="AV68" i="31"/>
  <c r="AV73" i="31" s="1"/>
  <c r="AU68" i="31"/>
  <c r="AU73" i="31" s="1"/>
  <c r="AQ68" i="31"/>
  <c r="AP68" i="31"/>
  <c r="AI68" i="31"/>
  <c r="AB68" i="31"/>
  <c r="X68" i="31"/>
  <c r="T68" i="31"/>
  <c r="AU67" i="31"/>
  <c r="AO67" i="31"/>
  <c r="AN67" i="31"/>
  <c r="AM67" i="31"/>
  <c r="AL67" i="31"/>
  <c r="AK67" i="31"/>
  <c r="AH67" i="31"/>
  <c r="AG67" i="31"/>
  <c r="AF67" i="31"/>
  <c r="AB67" i="31"/>
  <c r="AA67" i="31"/>
  <c r="Z67" i="31"/>
  <c r="Y67" i="31"/>
  <c r="X67" i="31"/>
  <c r="W67" i="31"/>
  <c r="V67" i="31"/>
  <c r="U67" i="31"/>
  <c r="T67" i="31"/>
  <c r="BB66" i="31"/>
  <c r="AU66" i="31"/>
  <c r="AQ66" i="31"/>
  <c r="BC66" i="31" s="1"/>
  <c r="AP66" i="31"/>
  <c r="AI66" i="31"/>
  <c r="AY66" i="31" s="1"/>
  <c r="AB66" i="31"/>
  <c r="AV66" i="31" s="1"/>
  <c r="X66" i="31"/>
  <c r="T66" i="31"/>
  <c r="BB65" i="31"/>
  <c r="BB67" i="31" s="1"/>
  <c r="BA65" i="31"/>
  <c r="AZ65" i="31"/>
  <c r="AV65" i="31"/>
  <c r="AV67" i="31" s="1"/>
  <c r="AU65" i="31"/>
  <c r="AR65" i="31"/>
  <c r="AQ65" i="31"/>
  <c r="BC65" i="31" s="1"/>
  <c r="BC67" i="31" s="1"/>
  <c r="AP65" i="31"/>
  <c r="AI65" i="31"/>
  <c r="AB65" i="31"/>
  <c r="T65" i="31"/>
  <c r="X65" i="31" s="1"/>
  <c r="AO64" i="31"/>
  <c r="AN64" i="31"/>
  <c r="AM64" i="31"/>
  <c r="AL64" i="31"/>
  <c r="AK64" i="31"/>
  <c r="AH64" i="31"/>
  <c r="AG64" i="31"/>
  <c r="AF64" i="31"/>
  <c r="AA64" i="31"/>
  <c r="Z64" i="31"/>
  <c r="Y64" i="31"/>
  <c r="W64" i="31"/>
  <c r="V64" i="31"/>
  <c r="U64" i="31"/>
  <c r="BC63" i="31"/>
  <c r="BB63" i="31"/>
  <c r="AU63" i="31"/>
  <c r="AT63" i="31"/>
  <c r="AR63" i="31"/>
  <c r="AZ63" i="31" s="1"/>
  <c r="AQ63" i="31"/>
  <c r="AP63" i="31"/>
  <c r="BA63" i="31" s="1"/>
  <c r="AI63" i="31"/>
  <c r="AY63" i="31" s="1"/>
  <c r="AB63" i="31"/>
  <c r="AV63" i="31" s="1"/>
  <c r="T63" i="31"/>
  <c r="X63" i="31" s="1"/>
  <c r="BB62" i="31"/>
  <c r="AX62" i="31"/>
  <c r="AV62" i="31"/>
  <c r="AU62" i="31"/>
  <c r="AT62" i="31"/>
  <c r="AQ62" i="31"/>
  <c r="BC62" i="31" s="1"/>
  <c r="AP62" i="31"/>
  <c r="AI62" i="31"/>
  <c r="AY62" i="31" s="1"/>
  <c r="AD62" i="31"/>
  <c r="AW62" i="31" s="1"/>
  <c r="AC62" i="31"/>
  <c r="AJ62" i="31" s="1"/>
  <c r="AS62" i="31" s="1"/>
  <c r="AB62" i="31"/>
  <c r="T62" i="31"/>
  <c r="X62" i="31" s="1"/>
  <c r="AE62" i="31" s="1"/>
  <c r="BB61" i="31"/>
  <c r="AX61" i="31"/>
  <c r="AV61" i="31"/>
  <c r="AU61" i="31"/>
  <c r="AQ61" i="31"/>
  <c r="AP61" i="31"/>
  <c r="BA61" i="31" s="1"/>
  <c r="AI61" i="31"/>
  <c r="AY61" i="31" s="1"/>
  <c r="AE61" i="31"/>
  <c r="AD61" i="31"/>
  <c r="AW61" i="31" s="1"/>
  <c r="AB61" i="31"/>
  <c r="T61" i="31"/>
  <c r="X61" i="31" s="1"/>
  <c r="BB60" i="31"/>
  <c r="AX60" i="31"/>
  <c r="AW60" i="31"/>
  <c r="AU60" i="31"/>
  <c r="AT60" i="31"/>
  <c r="AQ60" i="31"/>
  <c r="BC60" i="31" s="1"/>
  <c r="AP60" i="31"/>
  <c r="AI60" i="31"/>
  <c r="AY60" i="31" s="1"/>
  <c r="AD60" i="31"/>
  <c r="AB60" i="31"/>
  <c r="AV60" i="31" s="1"/>
  <c r="T60" i="31"/>
  <c r="X60" i="31" s="1"/>
  <c r="AE60" i="31" s="1"/>
  <c r="BB59" i="31"/>
  <c r="AV59" i="31"/>
  <c r="AU59" i="31"/>
  <c r="AU64" i="31" s="1"/>
  <c r="AQ59" i="31"/>
  <c r="AP59" i="31"/>
  <c r="AI59" i="31"/>
  <c r="AY59" i="31" s="1"/>
  <c r="AD59" i="31"/>
  <c r="AW59" i="31" s="1"/>
  <c r="AB59" i="31"/>
  <c r="T59" i="31"/>
  <c r="X59" i="31" s="1"/>
  <c r="BB58" i="31"/>
  <c r="BB64" i="31" s="1"/>
  <c r="BA58" i="31"/>
  <c r="AU58" i="31"/>
  <c r="AR58" i="31"/>
  <c r="AZ58" i="31" s="1"/>
  <c r="AQ58" i="31"/>
  <c r="BC58" i="31" s="1"/>
  <c r="AP58" i="31"/>
  <c r="AI58" i="31"/>
  <c r="AB58" i="31"/>
  <c r="AB64" i="31" s="1"/>
  <c r="T58" i="31"/>
  <c r="X58" i="31" s="1"/>
  <c r="AP57" i="31"/>
  <c r="AO57" i="31"/>
  <c r="AN57" i="31"/>
  <c r="AM57" i="31"/>
  <c r="AL57" i="31"/>
  <c r="AK57" i="31"/>
  <c r="AH57" i="31"/>
  <c r="AG57" i="31"/>
  <c r="AF57" i="31"/>
  <c r="AA57" i="31"/>
  <c r="Z57" i="31"/>
  <c r="Y57" i="31"/>
  <c r="W57" i="31"/>
  <c r="V57" i="31"/>
  <c r="U57" i="31"/>
  <c r="BB56" i="31"/>
  <c r="AY56" i="31"/>
  <c r="AU56" i="31"/>
  <c r="AQ56" i="31"/>
  <c r="BC56" i="31" s="1"/>
  <c r="AP56" i="31"/>
  <c r="AR56" i="31" s="1"/>
  <c r="AZ56" i="31" s="1"/>
  <c r="AI56" i="31"/>
  <c r="AB56" i="31"/>
  <c r="AV56" i="31" s="1"/>
  <c r="T56" i="31"/>
  <c r="X56" i="31" s="1"/>
  <c r="BB55" i="31"/>
  <c r="BA55" i="31"/>
  <c r="AV55" i="31"/>
  <c r="AU55" i="31"/>
  <c r="AR55" i="31"/>
  <c r="AZ55" i="31" s="1"/>
  <c r="AQ55" i="31"/>
  <c r="BC55" i="31" s="1"/>
  <c r="AP55" i="31"/>
  <c r="AI55" i="31"/>
  <c r="AY55" i="31" s="1"/>
  <c r="AE55" i="31"/>
  <c r="AX55" i="31" s="1"/>
  <c r="AB55" i="31"/>
  <c r="X55" i="31"/>
  <c r="T55" i="31"/>
  <c r="BB54" i="31"/>
  <c r="BB57" i="31" s="1"/>
  <c r="AY54" i="31"/>
  <c r="AU54" i="31"/>
  <c r="AQ54" i="31"/>
  <c r="BC54" i="31" s="1"/>
  <c r="AP54" i="31"/>
  <c r="AR54" i="31" s="1"/>
  <c r="AZ54" i="31" s="1"/>
  <c r="AI54" i="31"/>
  <c r="AD54" i="31"/>
  <c r="AW54" i="31" s="1"/>
  <c r="AB54" i="31"/>
  <c r="AV54" i="31" s="1"/>
  <c r="T54" i="31"/>
  <c r="X54" i="31" s="1"/>
  <c r="AE54" i="31" s="1"/>
  <c r="AX54" i="31" s="1"/>
  <c r="BB53" i="31"/>
  <c r="BA53" i="31"/>
  <c r="AY53" i="31"/>
  <c r="AU53" i="31"/>
  <c r="AU57" i="31" s="1"/>
  <c r="AQ53" i="31"/>
  <c r="AP53" i="31"/>
  <c r="AI53" i="31"/>
  <c r="AE53" i="31"/>
  <c r="AB53" i="31"/>
  <c r="X53" i="31"/>
  <c r="T53" i="31"/>
  <c r="BB52" i="31"/>
  <c r="AO52" i="31"/>
  <c r="AN52" i="31"/>
  <c r="AM52" i="31"/>
  <c r="AL52" i="31"/>
  <c r="AK52" i="31"/>
  <c r="AH52" i="31"/>
  <c r="AG52" i="31"/>
  <c r="AF52" i="31"/>
  <c r="AA52" i="31"/>
  <c r="Z52" i="31"/>
  <c r="Y52" i="31"/>
  <c r="W52" i="31"/>
  <c r="V52" i="31"/>
  <c r="U52" i="31"/>
  <c r="BB51" i="31"/>
  <c r="AY51" i="31"/>
  <c r="AU51" i="31"/>
  <c r="AT51" i="31"/>
  <c r="AQ51" i="31"/>
  <c r="BC51" i="31" s="1"/>
  <c r="AP51" i="31"/>
  <c r="AR51" i="31" s="1"/>
  <c r="AZ51" i="31" s="1"/>
  <c r="AJ51" i="31"/>
  <c r="AS51" i="31" s="1"/>
  <c r="AI51" i="31"/>
  <c r="AD51" i="31"/>
  <c r="AW51" i="31" s="1"/>
  <c r="AC51" i="31"/>
  <c r="AB51" i="31"/>
  <c r="AV51" i="31" s="1"/>
  <c r="T51" i="31"/>
  <c r="X51" i="31" s="1"/>
  <c r="AE51" i="31" s="1"/>
  <c r="AX51" i="31" s="1"/>
  <c r="BB50" i="31"/>
  <c r="BA50" i="31"/>
  <c r="AV50" i="31"/>
  <c r="AU50" i="31"/>
  <c r="AQ50" i="31"/>
  <c r="AR50" i="31" s="1"/>
  <c r="AZ50" i="31" s="1"/>
  <c r="AP50" i="31"/>
  <c r="AI50" i="31"/>
  <c r="AB50" i="31"/>
  <c r="X50" i="31"/>
  <c r="T50" i="31"/>
  <c r="BB49" i="31"/>
  <c r="AY49" i="31"/>
  <c r="AU49" i="31"/>
  <c r="AQ49" i="31"/>
  <c r="AP49" i="31"/>
  <c r="AR49" i="31" s="1"/>
  <c r="AI49" i="31"/>
  <c r="AB49" i="31"/>
  <c r="AB52" i="31" s="1"/>
  <c r="T49" i="31"/>
  <c r="AO48" i="31"/>
  <c r="AN48" i="31"/>
  <c r="AM48" i="31"/>
  <c r="AL48" i="31"/>
  <c r="AK48" i="31"/>
  <c r="AH48" i="31"/>
  <c r="AG48" i="31"/>
  <c r="AF48" i="31"/>
  <c r="AA48" i="31"/>
  <c r="Z48" i="31"/>
  <c r="Y48" i="31"/>
  <c r="W48" i="31"/>
  <c r="V48" i="31"/>
  <c r="U48" i="31"/>
  <c r="T48" i="31"/>
  <c r="BB47" i="31"/>
  <c r="BA47" i="31"/>
  <c r="AY47" i="31"/>
  <c r="AU47" i="31"/>
  <c r="AQ47" i="31"/>
  <c r="AR47" i="31" s="1"/>
  <c r="AZ47" i="31" s="1"/>
  <c r="AP47" i="31"/>
  <c r="AI47" i="31"/>
  <c r="AI48" i="31" s="1"/>
  <c r="AE47" i="31"/>
  <c r="AX47" i="31" s="1"/>
  <c r="AB47" i="31"/>
  <c r="AV47" i="31" s="1"/>
  <c r="X47" i="31"/>
  <c r="T47" i="31"/>
  <c r="BB46" i="31"/>
  <c r="AY46" i="31"/>
  <c r="AU46" i="31"/>
  <c r="AQ46" i="31"/>
  <c r="BC46" i="31" s="1"/>
  <c r="AP46" i="31"/>
  <c r="AR46" i="31" s="1"/>
  <c r="AZ46" i="31" s="1"/>
  <c r="AI46" i="31"/>
  <c r="AD46" i="31"/>
  <c r="AW46" i="31" s="1"/>
  <c r="AC46" i="31"/>
  <c r="AJ46" i="31" s="1"/>
  <c r="AS46" i="31" s="1"/>
  <c r="AB46" i="31"/>
  <c r="AV46" i="31" s="1"/>
  <c r="T46" i="31"/>
  <c r="X46" i="31" s="1"/>
  <c r="AE46" i="31" s="1"/>
  <c r="AX46" i="31" s="1"/>
  <c r="BB45" i="31"/>
  <c r="BA45" i="31"/>
  <c r="AY45" i="31"/>
  <c r="AY48" i="31" s="1"/>
  <c r="AV45" i="31"/>
  <c r="AU45" i="31"/>
  <c r="AU48" i="31" s="1"/>
  <c r="AQ45" i="31"/>
  <c r="AR45" i="31" s="1"/>
  <c r="AZ45" i="31" s="1"/>
  <c r="AP45" i="31"/>
  <c r="AI45" i="31"/>
  <c r="AB45" i="31"/>
  <c r="X45" i="31"/>
  <c r="T45" i="31"/>
  <c r="BB44" i="31"/>
  <c r="AY44" i="31"/>
  <c r="AU44" i="31"/>
  <c r="AQ44" i="31"/>
  <c r="AP44" i="31"/>
  <c r="AI44" i="31"/>
  <c r="AB44" i="31"/>
  <c r="T44" i="31"/>
  <c r="AY43" i="31"/>
  <c r="AQ43" i="31"/>
  <c r="AO43" i="31"/>
  <c r="AN43" i="31"/>
  <c r="AM43" i="31"/>
  <c r="AL43" i="31"/>
  <c r="AK43" i="31"/>
  <c r="AH43" i="31"/>
  <c r="AG43" i="31"/>
  <c r="AF43" i="31"/>
  <c r="AB43" i="31"/>
  <c r="AA43" i="31"/>
  <c r="Z43" i="31"/>
  <c r="Y43" i="31"/>
  <c r="X43" i="31"/>
  <c r="W43" i="31"/>
  <c r="V43" i="31"/>
  <c r="U43" i="31"/>
  <c r="T43" i="31"/>
  <c r="BB42" i="31"/>
  <c r="BA42" i="31"/>
  <c r="AZ42" i="31"/>
  <c r="AV42" i="31"/>
  <c r="AU42" i="31"/>
  <c r="AU43" i="31" s="1"/>
  <c r="AR42" i="31"/>
  <c r="AQ42" i="31"/>
  <c r="BC42" i="31" s="1"/>
  <c r="AP42" i="31"/>
  <c r="AI42" i="31"/>
  <c r="AY42" i="31" s="1"/>
  <c r="AE42" i="31"/>
  <c r="AX42" i="31" s="1"/>
  <c r="AB42" i="31"/>
  <c r="X42" i="31"/>
  <c r="T42" i="31"/>
  <c r="BB41" i="31"/>
  <c r="BB43" i="31" s="1"/>
  <c r="AY41" i="31"/>
  <c r="AU41" i="31"/>
  <c r="AQ41" i="31"/>
  <c r="BC41" i="31" s="1"/>
  <c r="AP41" i="31"/>
  <c r="AI41" i="31"/>
  <c r="AD41" i="31"/>
  <c r="AB41" i="31"/>
  <c r="AV41" i="31" s="1"/>
  <c r="AV43" i="31" s="1"/>
  <c r="T41" i="31"/>
  <c r="X41" i="31" s="1"/>
  <c r="AE41" i="31" s="1"/>
  <c r="AE43" i="31" s="1"/>
  <c r="AU40" i="31"/>
  <c r="AO40" i="31"/>
  <c r="AN40" i="31"/>
  <c r="AM40" i="31"/>
  <c r="AL40" i="31"/>
  <c r="AK40" i="31"/>
  <c r="AH40" i="31"/>
  <c r="AG40" i="31"/>
  <c r="AF40" i="31"/>
  <c r="AA40" i="31"/>
  <c r="Z40" i="31"/>
  <c r="Y40" i="31"/>
  <c r="W40" i="31"/>
  <c r="V40" i="31"/>
  <c r="U40" i="31"/>
  <c r="T40" i="31"/>
  <c r="BB39" i="31"/>
  <c r="BB86" i="31" s="1"/>
  <c r="BA39" i="31"/>
  <c r="BA86" i="31" s="1"/>
  <c r="AY39" i="31"/>
  <c r="AY86" i="31" s="1"/>
  <c r="AV39" i="31"/>
  <c r="AU39" i="31"/>
  <c r="AU86" i="31" s="1"/>
  <c r="AQ39" i="31"/>
  <c r="AQ40" i="31" s="1"/>
  <c r="AP39" i="31"/>
  <c r="AP86" i="31" s="1"/>
  <c r="AI39" i="31"/>
  <c r="AI86" i="31" s="1"/>
  <c r="AB39" i="31"/>
  <c r="AB86" i="31" s="1"/>
  <c r="X39" i="31"/>
  <c r="T39" i="31"/>
  <c r="T86" i="31" s="1"/>
  <c r="AO38" i="31"/>
  <c r="AN38" i="31"/>
  <c r="AM38" i="31"/>
  <c r="AL38" i="31"/>
  <c r="AK38" i="31"/>
  <c r="AH38" i="31"/>
  <c r="AG38" i="31"/>
  <c r="AF38" i="31"/>
  <c r="AA38" i="31"/>
  <c r="Z38" i="31"/>
  <c r="Y38" i="31"/>
  <c r="W38" i="31"/>
  <c r="V38" i="31"/>
  <c r="U38" i="31"/>
  <c r="BB37" i="31"/>
  <c r="AY37" i="31"/>
  <c r="AU37" i="31"/>
  <c r="AQ37" i="31"/>
  <c r="BC37" i="31" s="1"/>
  <c r="AP37" i="31"/>
  <c r="AR37" i="31" s="1"/>
  <c r="AZ37" i="31" s="1"/>
  <c r="AI37" i="31"/>
  <c r="AB37" i="31"/>
  <c r="AV37" i="31" s="1"/>
  <c r="T37" i="31"/>
  <c r="X37" i="31" s="1"/>
  <c r="BB36" i="31"/>
  <c r="BA36" i="31"/>
  <c r="AZ36" i="31"/>
  <c r="AV36" i="31"/>
  <c r="AU36" i="31"/>
  <c r="AR36" i="31"/>
  <c r="AQ36" i="31"/>
  <c r="BC36" i="31" s="1"/>
  <c r="AP36" i="31"/>
  <c r="AI36" i="31"/>
  <c r="AY36" i="31" s="1"/>
  <c r="AE36" i="31"/>
  <c r="AX36" i="31" s="1"/>
  <c r="AB36" i="31"/>
  <c r="X36" i="31"/>
  <c r="T36" i="31"/>
  <c r="BB35" i="31"/>
  <c r="AY35" i="31"/>
  <c r="AU35" i="31"/>
  <c r="AQ35" i="31"/>
  <c r="BC35" i="31" s="1"/>
  <c r="AP35" i="31"/>
  <c r="AR35" i="31" s="1"/>
  <c r="AZ35" i="31" s="1"/>
  <c r="AI35" i="31"/>
  <c r="AD35" i="31"/>
  <c r="AW35" i="31" s="1"/>
  <c r="AB35" i="31"/>
  <c r="AV35" i="31" s="1"/>
  <c r="T35" i="31"/>
  <c r="X35" i="31" s="1"/>
  <c r="AE35" i="31" s="1"/>
  <c r="AX35" i="31" s="1"/>
  <c r="BB34" i="31"/>
  <c r="BA34" i="31"/>
  <c r="AY34" i="31"/>
  <c r="AU34" i="31"/>
  <c r="AQ34" i="31"/>
  <c r="AR34" i="31" s="1"/>
  <c r="AZ34" i="31" s="1"/>
  <c r="AP34" i="31"/>
  <c r="AI34" i="31"/>
  <c r="AE34" i="31"/>
  <c r="AX34" i="31" s="1"/>
  <c r="AB34" i="31"/>
  <c r="AV34" i="31" s="1"/>
  <c r="X34" i="31"/>
  <c r="T34" i="31"/>
  <c r="BB33" i="31"/>
  <c r="BB38" i="31" s="1"/>
  <c r="AY33" i="31"/>
  <c r="AU33" i="31"/>
  <c r="AU38" i="31" s="1"/>
  <c r="AQ33" i="31"/>
  <c r="AP33" i="31"/>
  <c r="AR33" i="31" s="1"/>
  <c r="AI33" i="31"/>
  <c r="AB33" i="31"/>
  <c r="T33" i="31"/>
  <c r="AO32" i="31"/>
  <c r="AN32" i="31"/>
  <c r="AM32" i="31"/>
  <c r="AL32" i="31"/>
  <c r="AK32" i="31"/>
  <c r="AI32" i="31"/>
  <c r="AH32" i="31"/>
  <c r="AG32" i="31"/>
  <c r="AF32" i="31"/>
  <c r="AA32" i="31"/>
  <c r="Z32" i="31"/>
  <c r="Y32" i="31"/>
  <c r="W32" i="31"/>
  <c r="V32" i="31"/>
  <c r="U32" i="31"/>
  <c r="BB31" i="31"/>
  <c r="BA31" i="31"/>
  <c r="AV31" i="31"/>
  <c r="AU31" i="31"/>
  <c r="AQ31" i="31"/>
  <c r="AR31" i="31" s="1"/>
  <c r="AZ31" i="31" s="1"/>
  <c r="AP31" i="31"/>
  <c r="AI31" i="31"/>
  <c r="AY31" i="31" s="1"/>
  <c r="AB31" i="31"/>
  <c r="X31" i="31"/>
  <c r="T31" i="31"/>
  <c r="BB30" i="31"/>
  <c r="AY30" i="31"/>
  <c r="AU30" i="31"/>
  <c r="AQ30" i="31"/>
  <c r="AP30" i="31"/>
  <c r="AR30" i="31" s="1"/>
  <c r="AI30" i="31"/>
  <c r="AB30" i="31"/>
  <c r="T30" i="31"/>
  <c r="BB29" i="31"/>
  <c r="BA29" i="31"/>
  <c r="AU29" i="31"/>
  <c r="AR29" i="31"/>
  <c r="AZ29" i="31" s="1"/>
  <c r="AQ29" i="31"/>
  <c r="BC29" i="31" s="1"/>
  <c r="AP29" i="31"/>
  <c r="AI29" i="31"/>
  <c r="AY29" i="31" s="1"/>
  <c r="AE29" i="31"/>
  <c r="AX29" i="31" s="1"/>
  <c r="AB29" i="31"/>
  <c r="AV29" i="31" s="1"/>
  <c r="X29" i="31"/>
  <c r="T29" i="31"/>
  <c r="BB28" i="31"/>
  <c r="AY28" i="31"/>
  <c r="AU28" i="31"/>
  <c r="AQ28" i="31"/>
  <c r="BC28" i="31" s="1"/>
  <c r="AP28" i="31"/>
  <c r="AR28" i="31" s="1"/>
  <c r="AZ28" i="31" s="1"/>
  <c r="AI28" i="31"/>
  <c r="AD28" i="31"/>
  <c r="AW28" i="31" s="1"/>
  <c r="AB28" i="31"/>
  <c r="AV28" i="31" s="1"/>
  <c r="T28" i="31"/>
  <c r="X28" i="31" s="1"/>
  <c r="AE28" i="31" s="1"/>
  <c r="AX28" i="31" s="1"/>
  <c r="BC27" i="31"/>
  <c r="BB27" i="31"/>
  <c r="BA27" i="31"/>
  <c r="AZ27" i="31"/>
  <c r="AY27" i="31"/>
  <c r="AU27" i="31"/>
  <c r="AU32" i="31" s="1"/>
  <c r="AR27" i="31"/>
  <c r="AQ27" i="31"/>
  <c r="AP27" i="31"/>
  <c r="AI27" i="31"/>
  <c r="AB27" i="31"/>
  <c r="X27" i="31"/>
  <c r="AE27" i="31" s="1"/>
  <c r="AX27" i="31" s="1"/>
  <c r="T27" i="31"/>
  <c r="BB26" i="31"/>
  <c r="AY26" i="31"/>
  <c r="AU26" i="31"/>
  <c r="AQ26" i="31"/>
  <c r="AP26" i="31"/>
  <c r="AI26" i="31"/>
  <c r="AE26" i="31"/>
  <c r="AB26" i="31"/>
  <c r="X26" i="31"/>
  <c r="T26" i="31"/>
  <c r="AU25" i="31"/>
  <c r="AO25" i="31"/>
  <c r="AN25" i="31"/>
  <c r="AM25" i="31"/>
  <c r="AL25" i="31"/>
  <c r="AK25" i="31"/>
  <c r="AI25" i="31"/>
  <c r="AH25" i="31"/>
  <c r="AG25" i="31"/>
  <c r="AF25" i="31"/>
  <c r="AA25" i="31"/>
  <c r="Z25" i="31"/>
  <c r="Y25" i="31"/>
  <c r="W25" i="31"/>
  <c r="V25" i="31"/>
  <c r="U25" i="31"/>
  <c r="T25" i="31"/>
  <c r="BB24" i="31"/>
  <c r="AY24" i="31"/>
  <c r="AU24" i="31"/>
  <c r="AU87" i="31" s="1"/>
  <c r="AQ24" i="31"/>
  <c r="AP24" i="31"/>
  <c r="AP87" i="31" s="1"/>
  <c r="AI24" i="31"/>
  <c r="AI87" i="31" s="1"/>
  <c r="AB24" i="31"/>
  <c r="AB87" i="31" s="1"/>
  <c r="X24" i="31"/>
  <c r="T24" i="31"/>
  <c r="T87" i="31" s="1"/>
  <c r="AO23" i="31"/>
  <c r="AN23" i="31"/>
  <c r="AM23" i="31"/>
  <c r="AL23" i="31"/>
  <c r="AK23" i="31"/>
  <c r="AH23" i="31"/>
  <c r="AG23" i="31"/>
  <c r="AF23" i="31"/>
  <c r="AA23" i="31"/>
  <c r="Z23" i="31"/>
  <c r="Y23" i="31"/>
  <c r="W23" i="31"/>
  <c r="V23" i="31"/>
  <c r="U23" i="31"/>
  <c r="BB22" i="31"/>
  <c r="AU22" i="31"/>
  <c r="AQ22" i="31"/>
  <c r="BC22" i="31" s="1"/>
  <c r="AP22" i="31"/>
  <c r="AR22" i="31" s="1"/>
  <c r="AZ22" i="31" s="1"/>
  <c r="AI22" i="31"/>
  <c r="AY22" i="31" s="1"/>
  <c r="AB22" i="31"/>
  <c r="AV22" i="31" s="1"/>
  <c r="T22" i="31"/>
  <c r="X22" i="31" s="1"/>
  <c r="BB21" i="31"/>
  <c r="AY21" i="31"/>
  <c r="AU21" i="31"/>
  <c r="AQ21" i="31"/>
  <c r="BC21" i="31" s="1"/>
  <c r="AP21" i="31"/>
  <c r="BA21" i="31" s="1"/>
  <c r="AI21" i="31"/>
  <c r="AE21" i="31"/>
  <c r="AX21" i="31" s="1"/>
  <c r="AB21" i="31"/>
  <c r="AV21" i="31" s="1"/>
  <c r="X21" i="31"/>
  <c r="T21" i="31"/>
  <c r="BB20" i="31"/>
  <c r="BB23" i="31" s="1"/>
  <c r="BA20" i="31"/>
  <c r="AU20" i="31"/>
  <c r="AU23" i="31" s="1"/>
  <c r="AQ20" i="31"/>
  <c r="AP20" i="31"/>
  <c r="AI20" i="31"/>
  <c r="AB20" i="31"/>
  <c r="AB23" i="31" s="1"/>
  <c r="T20" i="31"/>
  <c r="AO19" i="31"/>
  <c r="AN19" i="31"/>
  <c r="AM19" i="31"/>
  <c r="AL19" i="31"/>
  <c r="AK19" i="31"/>
  <c r="AH19" i="31"/>
  <c r="AG19" i="31"/>
  <c r="AF19" i="31"/>
  <c r="AA19" i="31"/>
  <c r="Z19" i="31"/>
  <c r="Y19" i="31"/>
  <c r="X19" i="31"/>
  <c r="W19" i="31"/>
  <c r="V19" i="31"/>
  <c r="U19" i="31"/>
  <c r="T19" i="31"/>
  <c r="BB18" i="31"/>
  <c r="AY18" i="31"/>
  <c r="AU18" i="31"/>
  <c r="AQ18" i="31"/>
  <c r="BC18" i="31" s="1"/>
  <c r="AP18" i="31"/>
  <c r="BA18" i="31" s="1"/>
  <c r="AI18" i="31"/>
  <c r="AE18" i="31"/>
  <c r="AX18" i="31" s="1"/>
  <c r="AB18" i="31"/>
  <c r="AV18" i="31" s="1"/>
  <c r="X18" i="31"/>
  <c r="T18" i="31"/>
  <c r="BB17" i="31"/>
  <c r="BA17" i="31"/>
  <c r="AU17" i="31"/>
  <c r="AT17" i="31"/>
  <c r="AQ17" i="31"/>
  <c r="BC17" i="31" s="1"/>
  <c r="AP17" i="31"/>
  <c r="AR17" i="31" s="1"/>
  <c r="AZ17" i="31" s="1"/>
  <c r="AJ17" i="31"/>
  <c r="AS17" i="31" s="1"/>
  <c r="AI17" i="31"/>
  <c r="AY17" i="31" s="1"/>
  <c r="AD17" i="31"/>
  <c r="AW17" i="31" s="1"/>
  <c r="AC17" i="31"/>
  <c r="AB17" i="31"/>
  <c r="AV17" i="31" s="1"/>
  <c r="T17" i="31"/>
  <c r="X17" i="31" s="1"/>
  <c r="AE17" i="31" s="1"/>
  <c r="AX17" i="31" s="1"/>
  <c r="BC16" i="31"/>
  <c r="BC19" i="31" s="1"/>
  <c r="BB16" i="31"/>
  <c r="BB19" i="31" s="1"/>
  <c r="AV16" i="31"/>
  <c r="AV19" i="31" s="1"/>
  <c r="AU16" i="31"/>
  <c r="AU19" i="31" s="1"/>
  <c r="AR16" i="31"/>
  <c r="AZ16" i="31" s="1"/>
  <c r="AQ16" i="31"/>
  <c r="AP16" i="31"/>
  <c r="AI16" i="31"/>
  <c r="AY16" i="31" s="1"/>
  <c r="AY19" i="31" s="1"/>
  <c r="AE16" i="31"/>
  <c r="AX16" i="31" s="1"/>
  <c r="AB16" i="31"/>
  <c r="X16" i="31"/>
  <c r="T16" i="31"/>
  <c r="AO15" i="31"/>
  <c r="AO74" i="31" s="1"/>
  <c r="AN15" i="31"/>
  <c r="AM15" i="31"/>
  <c r="AL15" i="31"/>
  <c r="AL74" i="31" s="1"/>
  <c r="AK15" i="31"/>
  <c r="AK74" i="31" s="1"/>
  <c r="AH15" i="31"/>
  <c r="AH74" i="31" s="1"/>
  <c r="AG15" i="31"/>
  <c r="AF15" i="31"/>
  <c r="AA15" i="31"/>
  <c r="Z15" i="31"/>
  <c r="Y15" i="31"/>
  <c r="W15" i="31"/>
  <c r="V15" i="31"/>
  <c r="V74" i="31" s="1"/>
  <c r="U15" i="31"/>
  <c r="BB14" i="31"/>
  <c r="BB84" i="31" s="1"/>
  <c r="BA14" i="31"/>
  <c r="AU14" i="31"/>
  <c r="AQ14" i="31"/>
  <c r="AP14" i="31"/>
  <c r="AI14" i="31"/>
  <c r="AY14" i="31" s="1"/>
  <c r="AB14" i="31"/>
  <c r="T14" i="31"/>
  <c r="BC13" i="31"/>
  <c r="BB13" i="31"/>
  <c r="AV13" i="31"/>
  <c r="AU13" i="31"/>
  <c r="AR13" i="31"/>
  <c r="AZ13" i="31" s="1"/>
  <c r="AQ13" i="31"/>
  <c r="AP13" i="31"/>
  <c r="BA13" i="31" s="1"/>
  <c r="AI13" i="31"/>
  <c r="AY13" i="31" s="1"/>
  <c r="AE13" i="31"/>
  <c r="AX13" i="31" s="1"/>
  <c r="AB13" i="31"/>
  <c r="X13" i="31"/>
  <c r="T13" i="31"/>
  <c r="BB12" i="31"/>
  <c r="BB78" i="31" s="1"/>
  <c r="AU12" i="31"/>
  <c r="AQ12" i="31"/>
  <c r="AP12" i="31"/>
  <c r="AP15" i="31" s="1"/>
  <c r="AI12" i="31"/>
  <c r="AB12" i="31"/>
  <c r="T12" i="31"/>
  <c r="AO113" i="30"/>
  <c r="AN113" i="30"/>
  <c r="AM113" i="30"/>
  <c r="AL113" i="30"/>
  <c r="AK113" i="30"/>
  <c r="AH113" i="30"/>
  <c r="AG113" i="30"/>
  <c r="AF113" i="30"/>
  <c r="AA113" i="30"/>
  <c r="Z113" i="30"/>
  <c r="Y113" i="30"/>
  <c r="W113" i="30"/>
  <c r="V113" i="30"/>
  <c r="U113" i="30"/>
  <c r="S113" i="30"/>
  <c r="R113" i="30"/>
  <c r="Q113" i="30"/>
  <c r="P113" i="30"/>
  <c r="O113" i="30"/>
  <c r="N113" i="30"/>
  <c r="M113" i="30"/>
  <c r="L113" i="30"/>
  <c r="K113" i="30"/>
  <c r="J113" i="30"/>
  <c r="I113" i="30"/>
  <c r="AO112" i="30"/>
  <c r="AN112" i="30"/>
  <c r="AM112" i="30"/>
  <c r="AL112" i="30"/>
  <c r="AK112" i="30"/>
  <c r="AH112" i="30"/>
  <c r="AG112" i="30"/>
  <c r="AF112" i="30"/>
  <c r="AA112" i="30"/>
  <c r="Z112" i="30"/>
  <c r="Y112" i="30"/>
  <c r="W112" i="30"/>
  <c r="V112" i="30"/>
  <c r="U112" i="30"/>
  <c r="S112" i="30"/>
  <c r="R112" i="30"/>
  <c r="Q112" i="30"/>
  <c r="P112" i="30"/>
  <c r="O112" i="30"/>
  <c r="N112" i="30"/>
  <c r="M112" i="30"/>
  <c r="L112" i="30"/>
  <c r="K112" i="30"/>
  <c r="J112" i="30"/>
  <c r="I112" i="30"/>
  <c r="AO111" i="30"/>
  <c r="AN111" i="30"/>
  <c r="AM111" i="30"/>
  <c r="AL111" i="30"/>
  <c r="AK111" i="30"/>
  <c r="AH111" i="30"/>
  <c r="AG111" i="30"/>
  <c r="AF111" i="30"/>
  <c r="AA111" i="30"/>
  <c r="Z111" i="30"/>
  <c r="Y111" i="30"/>
  <c r="W111" i="30"/>
  <c r="V111" i="30"/>
  <c r="U111" i="30"/>
  <c r="S111" i="30"/>
  <c r="R111" i="30"/>
  <c r="Q111" i="30"/>
  <c r="P111" i="30"/>
  <c r="O111" i="30"/>
  <c r="N111" i="30"/>
  <c r="M111" i="30"/>
  <c r="L111" i="30"/>
  <c r="K111" i="30"/>
  <c r="J111" i="30"/>
  <c r="I111" i="30"/>
  <c r="AO110" i="30"/>
  <c r="AN110" i="30"/>
  <c r="AM110" i="30"/>
  <c r="AL110" i="30"/>
  <c r="AK110" i="30"/>
  <c r="AH110" i="30"/>
  <c r="AG110" i="30"/>
  <c r="AF110" i="30"/>
  <c r="AA110" i="30"/>
  <c r="Z110" i="30"/>
  <c r="Y110" i="30"/>
  <c r="W110" i="30"/>
  <c r="V110" i="30"/>
  <c r="U110" i="30"/>
  <c r="S110" i="30"/>
  <c r="R110" i="30"/>
  <c r="Q110" i="30"/>
  <c r="P110" i="30"/>
  <c r="O110" i="30"/>
  <c r="N110" i="30"/>
  <c r="M110" i="30"/>
  <c r="L110" i="30"/>
  <c r="K110" i="30"/>
  <c r="J110" i="30"/>
  <c r="I110" i="30"/>
  <c r="BC109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BC108" i="30"/>
  <c r="BB108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AO107" i="30"/>
  <c r="AN107" i="30"/>
  <c r="AM107" i="30"/>
  <c r="AL107" i="30"/>
  <c r="AK107" i="30"/>
  <c r="AH107" i="30"/>
  <c r="AG107" i="30"/>
  <c r="AF107" i="30"/>
  <c r="AA107" i="30"/>
  <c r="Z107" i="30"/>
  <c r="Y107" i="30"/>
  <c r="W107" i="30"/>
  <c r="V107" i="30"/>
  <c r="U107" i="30"/>
  <c r="S107" i="30"/>
  <c r="R107" i="30"/>
  <c r="Q107" i="30"/>
  <c r="P107" i="30"/>
  <c r="O107" i="30"/>
  <c r="N107" i="30"/>
  <c r="M107" i="30"/>
  <c r="L107" i="30"/>
  <c r="K107" i="30"/>
  <c r="J107" i="30"/>
  <c r="I107" i="30"/>
  <c r="BC106" i="30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AO105" i="30"/>
  <c r="AN105" i="30"/>
  <c r="AM105" i="30"/>
  <c r="AL105" i="30"/>
  <c r="AK105" i="30"/>
  <c r="AH105" i="30"/>
  <c r="AG105" i="30"/>
  <c r="AF105" i="30"/>
  <c r="AA105" i="30"/>
  <c r="Z105" i="30"/>
  <c r="Y105" i="30"/>
  <c r="W105" i="30"/>
  <c r="V105" i="30"/>
  <c r="U105" i="30"/>
  <c r="S105" i="30"/>
  <c r="R105" i="30"/>
  <c r="Q105" i="30"/>
  <c r="P105" i="30"/>
  <c r="O105" i="30"/>
  <c r="N105" i="30"/>
  <c r="M105" i="30"/>
  <c r="L105" i="30"/>
  <c r="K105" i="30"/>
  <c r="J105" i="30"/>
  <c r="I105" i="30"/>
  <c r="AO104" i="30"/>
  <c r="AN104" i="30"/>
  <c r="AN103" i="30" s="1"/>
  <c r="AM104" i="30"/>
  <c r="AM103" i="30" s="1"/>
  <c r="AL104" i="30"/>
  <c r="AK104" i="30"/>
  <c r="AH104" i="30"/>
  <c r="AH103" i="30" s="1"/>
  <c r="AG104" i="30"/>
  <c r="AF104" i="30"/>
  <c r="AA104" i="30"/>
  <c r="Z104" i="30"/>
  <c r="Z103" i="30" s="1"/>
  <c r="Y104" i="30"/>
  <c r="Y103" i="30" s="1"/>
  <c r="W104" i="30"/>
  <c r="W103" i="30" s="1"/>
  <c r="V104" i="30"/>
  <c r="V103" i="30" s="1"/>
  <c r="U104" i="30"/>
  <c r="U103" i="30" s="1"/>
  <c r="S104" i="30"/>
  <c r="S103" i="30" s="1"/>
  <c r="R104" i="30"/>
  <c r="R103" i="30" s="1"/>
  <c r="Q104" i="30"/>
  <c r="Q103" i="30" s="1"/>
  <c r="P104" i="30"/>
  <c r="P103" i="30" s="1"/>
  <c r="O104" i="30"/>
  <c r="O103" i="30" s="1"/>
  <c r="N104" i="30"/>
  <c r="N103" i="30" s="1"/>
  <c r="M104" i="30"/>
  <c r="M103" i="30" s="1"/>
  <c r="L104" i="30"/>
  <c r="L103" i="30" s="1"/>
  <c r="K104" i="30"/>
  <c r="K103" i="30" s="1"/>
  <c r="J104" i="30"/>
  <c r="I104" i="30"/>
  <c r="I103" i="30" s="1"/>
  <c r="S100" i="30"/>
  <c r="R100" i="30"/>
  <c r="Q100" i="30"/>
  <c r="P101" i="30" s="1"/>
  <c r="P100" i="30"/>
  <c r="O100" i="30"/>
  <c r="N100" i="30"/>
  <c r="M100" i="30"/>
  <c r="L100" i="30"/>
  <c r="K100" i="30"/>
  <c r="J100" i="30"/>
  <c r="I100" i="30"/>
  <c r="AO99" i="30"/>
  <c r="AN99" i="30"/>
  <c r="AM99" i="30"/>
  <c r="AL99" i="30"/>
  <c r="AK99" i="30"/>
  <c r="AH99" i="30"/>
  <c r="AG99" i="30"/>
  <c r="AF99" i="30"/>
  <c r="AA99" i="30"/>
  <c r="Z99" i="30"/>
  <c r="Y99" i="30"/>
  <c r="W99" i="30"/>
  <c r="V99" i="30"/>
  <c r="U99" i="30"/>
  <c r="BC98" i="30"/>
  <c r="BB98" i="30"/>
  <c r="BA98" i="30"/>
  <c r="AU98" i="30"/>
  <c r="AR98" i="30"/>
  <c r="AZ98" i="30" s="1"/>
  <c r="AQ98" i="30"/>
  <c r="AP98" i="30"/>
  <c r="AI98" i="30"/>
  <c r="AY98" i="30" s="1"/>
  <c r="AC98" i="30"/>
  <c r="AB98" i="30"/>
  <c r="AV98" i="30" s="1"/>
  <c r="X98" i="30"/>
  <c r="T98" i="30"/>
  <c r="BC97" i="30"/>
  <c r="BB97" i="30"/>
  <c r="BA97" i="30"/>
  <c r="AY97" i="30"/>
  <c r="AX97" i="30"/>
  <c r="AU97" i="30"/>
  <c r="AQ97" i="30"/>
  <c r="AP97" i="30"/>
  <c r="AI97" i="30"/>
  <c r="AE97" i="30"/>
  <c r="AD97" i="30"/>
  <c r="AW97" i="30" s="1"/>
  <c r="AB97" i="30"/>
  <c r="AV97" i="30" s="1"/>
  <c r="T97" i="30"/>
  <c r="X97" i="30" s="1"/>
  <c r="BB96" i="30"/>
  <c r="BA96" i="30"/>
  <c r="AV96" i="30"/>
  <c r="AU96" i="30"/>
  <c r="AQ96" i="30"/>
  <c r="AP96" i="30"/>
  <c r="AI96" i="30"/>
  <c r="AY96" i="30" s="1"/>
  <c r="AE96" i="30"/>
  <c r="AX96" i="30" s="1"/>
  <c r="AC96" i="30"/>
  <c r="AB96" i="30"/>
  <c r="X96" i="30"/>
  <c r="T96" i="30"/>
  <c r="BC95" i="30"/>
  <c r="BB95" i="30"/>
  <c r="AY95" i="30"/>
  <c r="AX95" i="30"/>
  <c r="AU95" i="30"/>
  <c r="AU99" i="30" s="1"/>
  <c r="AQ95" i="30"/>
  <c r="AP95" i="30"/>
  <c r="AI95" i="30"/>
  <c r="AD95" i="30"/>
  <c r="AW95" i="30" s="1"/>
  <c r="AC95" i="30"/>
  <c r="AJ95" i="30" s="1"/>
  <c r="AS95" i="30" s="1"/>
  <c r="AB95" i="30"/>
  <c r="AV95" i="30" s="1"/>
  <c r="T95" i="30"/>
  <c r="X95" i="30" s="1"/>
  <c r="AE95" i="30" s="1"/>
  <c r="BC94" i="30"/>
  <c r="BB94" i="30"/>
  <c r="BA94" i="30"/>
  <c r="AU94" i="30"/>
  <c r="AR94" i="30"/>
  <c r="AZ94" i="30" s="1"/>
  <c r="AQ94" i="30"/>
  <c r="AP94" i="30"/>
  <c r="AI94" i="30"/>
  <c r="AY94" i="30" s="1"/>
  <c r="AC94" i="30"/>
  <c r="AB94" i="30"/>
  <c r="AV94" i="30" s="1"/>
  <c r="X94" i="30"/>
  <c r="T94" i="30"/>
  <c r="BC93" i="30"/>
  <c r="BB93" i="30"/>
  <c r="BB99" i="30" s="1"/>
  <c r="AX93" i="30"/>
  <c r="AW93" i="30"/>
  <c r="AU93" i="30"/>
  <c r="AT93" i="30"/>
  <c r="AQ93" i="30"/>
  <c r="AP93" i="30"/>
  <c r="AI93" i="30"/>
  <c r="AY93" i="30" s="1"/>
  <c r="AD93" i="30"/>
  <c r="AB93" i="30"/>
  <c r="T93" i="30"/>
  <c r="X93" i="30" s="1"/>
  <c r="AE93" i="30" s="1"/>
  <c r="AU92" i="30"/>
  <c r="AO92" i="30"/>
  <c r="AN92" i="30"/>
  <c r="AM92" i="30"/>
  <c r="AL92" i="30"/>
  <c r="AK92" i="30"/>
  <c r="AH92" i="30"/>
  <c r="AG92" i="30"/>
  <c r="AF92" i="30"/>
  <c r="AA92" i="30"/>
  <c r="Z92" i="30"/>
  <c r="Y92" i="30"/>
  <c r="W92" i="30"/>
  <c r="V92" i="30"/>
  <c r="U92" i="30"/>
  <c r="BB91" i="30"/>
  <c r="BB92" i="30" s="1"/>
  <c r="AU91" i="30"/>
  <c r="AQ91" i="30"/>
  <c r="AP91" i="30"/>
  <c r="AI91" i="30"/>
  <c r="AY91" i="30" s="1"/>
  <c r="AB91" i="30"/>
  <c r="AV91" i="30" s="1"/>
  <c r="T91" i="30"/>
  <c r="X91" i="30" s="1"/>
  <c r="BB90" i="30"/>
  <c r="BA90" i="30"/>
  <c r="AV90" i="30"/>
  <c r="AU90" i="30"/>
  <c r="AR90" i="30"/>
  <c r="AZ90" i="30" s="1"/>
  <c r="AQ90" i="30"/>
  <c r="BC90" i="30" s="1"/>
  <c r="AP90" i="30"/>
  <c r="AI90" i="30"/>
  <c r="AY90" i="30" s="1"/>
  <c r="AB90" i="30"/>
  <c r="T90" i="30"/>
  <c r="X90" i="30" s="1"/>
  <c r="BB89" i="30"/>
  <c r="AY89" i="30"/>
  <c r="AU89" i="30"/>
  <c r="AQ89" i="30"/>
  <c r="BC89" i="30" s="1"/>
  <c r="AP89" i="30"/>
  <c r="AI89" i="30"/>
  <c r="AB89" i="30"/>
  <c r="AV89" i="30" s="1"/>
  <c r="X89" i="30"/>
  <c r="T89" i="30"/>
  <c r="BB88" i="30"/>
  <c r="BA88" i="30"/>
  <c r="AZ88" i="30"/>
  <c r="AV88" i="30"/>
  <c r="AU88" i="30"/>
  <c r="AR88" i="30"/>
  <c r="AQ88" i="30"/>
  <c r="BC88" i="30" s="1"/>
  <c r="AP88" i="30"/>
  <c r="AI88" i="30"/>
  <c r="AY88" i="30" s="1"/>
  <c r="AB88" i="30"/>
  <c r="T88" i="30"/>
  <c r="X88" i="30" s="1"/>
  <c r="BC87" i="30"/>
  <c r="BB87" i="30"/>
  <c r="AY87" i="30"/>
  <c r="AU87" i="30"/>
  <c r="AR87" i="30"/>
  <c r="AZ87" i="30" s="1"/>
  <c r="AQ87" i="30"/>
  <c r="AP87" i="30"/>
  <c r="BA87" i="30" s="1"/>
  <c r="AI87" i="30"/>
  <c r="AB87" i="30"/>
  <c r="AV87" i="30" s="1"/>
  <c r="T87" i="30"/>
  <c r="X87" i="30" s="1"/>
  <c r="BB86" i="30"/>
  <c r="AX86" i="30"/>
  <c r="AV86" i="30"/>
  <c r="AU86" i="30"/>
  <c r="AT86" i="30"/>
  <c r="AQ86" i="30"/>
  <c r="BC86" i="30" s="1"/>
  <c r="AP86" i="30"/>
  <c r="AI86" i="30"/>
  <c r="AY86" i="30" s="1"/>
  <c r="AY92" i="30" s="1"/>
  <c r="AD86" i="30"/>
  <c r="AW86" i="30" s="1"/>
  <c r="AC86" i="30"/>
  <c r="AB86" i="30"/>
  <c r="T86" i="30"/>
  <c r="X86" i="30" s="1"/>
  <c r="AE86" i="30" s="1"/>
  <c r="AO85" i="30"/>
  <c r="AN85" i="30"/>
  <c r="AM85" i="30"/>
  <c r="AL85" i="30"/>
  <c r="AK85" i="30"/>
  <c r="AI85" i="30"/>
  <c r="AH85" i="30"/>
  <c r="AG85" i="30"/>
  <c r="AF85" i="30"/>
  <c r="AA85" i="30"/>
  <c r="Z85" i="30"/>
  <c r="Y85" i="30"/>
  <c r="W85" i="30"/>
  <c r="V85" i="30"/>
  <c r="U85" i="30"/>
  <c r="BC84" i="30"/>
  <c r="BC85" i="30" s="1"/>
  <c r="BB84" i="30"/>
  <c r="AV84" i="30"/>
  <c r="AU84" i="30"/>
  <c r="AR84" i="30"/>
  <c r="AZ84" i="30" s="1"/>
  <c r="AQ84" i="30"/>
  <c r="AP84" i="30"/>
  <c r="BA84" i="30" s="1"/>
  <c r="AI84" i="30"/>
  <c r="AY84" i="30" s="1"/>
  <c r="AB84" i="30"/>
  <c r="T84" i="30"/>
  <c r="X84" i="30" s="1"/>
  <c r="BB83" i="30"/>
  <c r="AX83" i="30"/>
  <c r="AW83" i="30"/>
  <c r="AU83" i="30"/>
  <c r="AT83" i="30"/>
  <c r="AQ83" i="30"/>
  <c r="BC83" i="30" s="1"/>
  <c r="AP83" i="30"/>
  <c r="AI83" i="30"/>
  <c r="AY83" i="30" s="1"/>
  <c r="AD83" i="30"/>
  <c r="AB83" i="30"/>
  <c r="T83" i="30"/>
  <c r="X83" i="30" s="1"/>
  <c r="AE83" i="30" s="1"/>
  <c r="BC82" i="30"/>
  <c r="BB82" i="30"/>
  <c r="AZ82" i="30"/>
  <c r="AU82" i="30"/>
  <c r="AU85" i="30" s="1"/>
  <c r="AR82" i="30"/>
  <c r="AQ82" i="30"/>
  <c r="AQ85" i="30" s="1"/>
  <c r="AP82" i="30"/>
  <c r="AI82" i="30"/>
  <c r="AY82" i="30" s="1"/>
  <c r="AY85" i="30" s="1"/>
  <c r="AB82" i="30"/>
  <c r="T82" i="30"/>
  <c r="AP81" i="30"/>
  <c r="AO81" i="30"/>
  <c r="AN81" i="30"/>
  <c r="AM81" i="30"/>
  <c r="AL81" i="30"/>
  <c r="AK81" i="30"/>
  <c r="AH81" i="30"/>
  <c r="AG81" i="30"/>
  <c r="AF81" i="30"/>
  <c r="AB81" i="30"/>
  <c r="AA81" i="30"/>
  <c r="Z81" i="30"/>
  <c r="Y81" i="30"/>
  <c r="X81" i="30"/>
  <c r="W81" i="30"/>
  <c r="V81" i="30"/>
  <c r="U81" i="30"/>
  <c r="T81" i="30"/>
  <c r="BB80" i="30"/>
  <c r="AX80" i="30"/>
  <c r="AV80" i="30"/>
  <c r="AU80" i="30"/>
  <c r="AR80" i="30"/>
  <c r="AZ80" i="30" s="1"/>
  <c r="AQ80" i="30"/>
  <c r="BC80" i="30" s="1"/>
  <c r="AP80" i="30"/>
  <c r="BA80" i="30" s="1"/>
  <c r="AI80" i="30"/>
  <c r="AY80" i="30" s="1"/>
  <c r="AD80" i="30"/>
  <c r="AW80" i="30" s="1"/>
  <c r="AC80" i="30"/>
  <c r="AB80" i="30"/>
  <c r="T80" i="30"/>
  <c r="X80" i="30" s="1"/>
  <c r="AE80" i="30" s="1"/>
  <c r="BB79" i="30"/>
  <c r="AV79" i="30"/>
  <c r="AU79" i="30"/>
  <c r="AQ79" i="30"/>
  <c r="AR79" i="30" s="1"/>
  <c r="AZ79" i="30" s="1"/>
  <c r="AP79" i="30"/>
  <c r="BA79" i="30" s="1"/>
  <c r="AI79" i="30"/>
  <c r="AY79" i="30" s="1"/>
  <c r="AD79" i="30"/>
  <c r="AW79" i="30" s="1"/>
  <c r="AB79" i="30"/>
  <c r="T79" i="30"/>
  <c r="X79" i="30" s="1"/>
  <c r="BB78" i="30"/>
  <c r="AX78" i="30"/>
  <c r="AU78" i="30"/>
  <c r="AT78" i="30"/>
  <c r="AQ78" i="30"/>
  <c r="BC78" i="30" s="1"/>
  <c r="AP78" i="30"/>
  <c r="AI78" i="30"/>
  <c r="AY78" i="30" s="1"/>
  <c r="AD78" i="30"/>
  <c r="AW78" i="30" s="1"/>
  <c r="AC78" i="30"/>
  <c r="AJ78" i="30" s="1"/>
  <c r="AS78" i="30" s="1"/>
  <c r="AB78" i="30"/>
  <c r="AV78" i="30" s="1"/>
  <c r="T78" i="30"/>
  <c r="X78" i="30" s="1"/>
  <c r="AE78" i="30" s="1"/>
  <c r="BC77" i="30"/>
  <c r="BB77" i="30"/>
  <c r="AU77" i="30"/>
  <c r="AR77" i="30"/>
  <c r="AZ77" i="30" s="1"/>
  <c r="AQ77" i="30"/>
  <c r="AP77" i="30"/>
  <c r="BA77" i="30" s="1"/>
  <c r="AI77" i="30"/>
  <c r="AY77" i="30" s="1"/>
  <c r="AE77" i="30"/>
  <c r="AX77" i="30" s="1"/>
  <c r="AB77" i="30"/>
  <c r="AV77" i="30" s="1"/>
  <c r="T77" i="30"/>
  <c r="X77" i="30" s="1"/>
  <c r="BB76" i="30"/>
  <c r="BB81" i="30" s="1"/>
  <c r="AV76" i="30"/>
  <c r="AV81" i="30" s="1"/>
  <c r="AU76" i="30"/>
  <c r="AR76" i="30"/>
  <c r="AQ76" i="30"/>
  <c r="AP76" i="30"/>
  <c r="BA76" i="30" s="1"/>
  <c r="AI76" i="30"/>
  <c r="AB76" i="30"/>
  <c r="T76" i="30"/>
  <c r="X76" i="30" s="1"/>
  <c r="BB75" i="30"/>
  <c r="AO75" i="30"/>
  <c r="AN75" i="30"/>
  <c r="AM75" i="30"/>
  <c r="AL75" i="30"/>
  <c r="AK75" i="30"/>
  <c r="AH75" i="30"/>
  <c r="AG75" i="30"/>
  <c r="AF75" i="30"/>
  <c r="AB75" i="30"/>
  <c r="AA75" i="30"/>
  <c r="Z75" i="30"/>
  <c r="Y75" i="30"/>
  <c r="W75" i="30"/>
  <c r="V75" i="30"/>
  <c r="U75" i="30"/>
  <c r="T75" i="30"/>
  <c r="BB74" i="30"/>
  <c r="AV74" i="30"/>
  <c r="AU74" i="30"/>
  <c r="AQ74" i="30"/>
  <c r="BC74" i="30" s="1"/>
  <c r="AP74" i="30"/>
  <c r="AI74" i="30"/>
  <c r="AY74" i="30" s="1"/>
  <c r="AB74" i="30"/>
  <c r="X74" i="30"/>
  <c r="T74" i="30"/>
  <c r="BB73" i="30"/>
  <c r="AU73" i="30"/>
  <c r="AR73" i="30"/>
  <c r="AZ73" i="30" s="1"/>
  <c r="AQ73" i="30"/>
  <c r="BC73" i="30" s="1"/>
  <c r="AP73" i="30"/>
  <c r="BA73" i="30" s="1"/>
  <c r="AI73" i="30"/>
  <c r="AY73" i="30" s="1"/>
  <c r="AB73" i="30"/>
  <c r="AV73" i="30" s="1"/>
  <c r="AV75" i="30" s="1"/>
  <c r="T73" i="30"/>
  <c r="X73" i="30" s="1"/>
  <c r="BB72" i="30"/>
  <c r="AU72" i="30"/>
  <c r="AU75" i="30" s="1"/>
  <c r="AQ72" i="30"/>
  <c r="BC72" i="30" s="1"/>
  <c r="BC75" i="30" s="1"/>
  <c r="AP72" i="30"/>
  <c r="AI72" i="30"/>
  <c r="AI75" i="30" s="1"/>
  <c r="AB72" i="30"/>
  <c r="AV72" i="30" s="1"/>
  <c r="X72" i="30"/>
  <c r="T72" i="30"/>
  <c r="AP71" i="30"/>
  <c r="AO71" i="30"/>
  <c r="AN71" i="30"/>
  <c r="AM71" i="30"/>
  <c r="AL71" i="30"/>
  <c r="AK71" i="30"/>
  <c r="AH71" i="30"/>
  <c r="AG71" i="30"/>
  <c r="AF71" i="30"/>
  <c r="AA71" i="30"/>
  <c r="Z71" i="30"/>
  <c r="Y71" i="30"/>
  <c r="W71" i="30"/>
  <c r="V71" i="30"/>
  <c r="U71" i="30"/>
  <c r="BB70" i="30"/>
  <c r="AX70" i="30"/>
  <c r="AW70" i="30"/>
  <c r="AU70" i="30"/>
  <c r="AT70" i="30"/>
  <c r="AS70" i="30"/>
  <c r="AQ70" i="30"/>
  <c r="BC70" i="30" s="1"/>
  <c r="AP70" i="30"/>
  <c r="AI70" i="30"/>
  <c r="AY70" i="30" s="1"/>
  <c r="AD70" i="30"/>
  <c r="AC70" i="30"/>
  <c r="AJ70" i="30" s="1"/>
  <c r="AB70" i="30"/>
  <c r="AV70" i="30" s="1"/>
  <c r="T70" i="30"/>
  <c r="X70" i="30" s="1"/>
  <c r="AE70" i="30" s="1"/>
  <c r="BB69" i="30"/>
  <c r="AU69" i="30"/>
  <c r="AQ69" i="30"/>
  <c r="BC69" i="30" s="1"/>
  <c r="AP69" i="30"/>
  <c r="AI69" i="30"/>
  <c r="AY69" i="30" s="1"/>
  <c r="AD69" i="30"/>
  <c r="AW69" i="30" s="1"/>
  <c r="AB69" i="30"/>
  <c r="AV69" i="30" s="1"/>
  <c r="T69" i="30"/>
  <c r="X69" i="30" s="1"/>
  <c r="BB68" i="30"/>
  <c r="BA68" i="30"/>
  <c r="AU68" i="30"/>
  <c r="AR68" i="30"/>
  <c r="AZ68" i="30" s="1"/>
  <c r="AQ68" i="30"/>
  <c r="BC68" i="30" s="1"/>
  <c r="AP68" i="30"/>
  <c r="AI68" i="30"/>
  <c r="AY68" i="30" s="1"/>
  <c r="AB68" i="30"/>
  <c r="AV68" i="30" s="1"/>
  <c r="T68" i="30"/>
  <c r="X68" i="30" s="1"/>
  <c r="BB67" i="30"/>
  <c r="BB71" i="30" s="1"/>
  <c r="AY67" i="30"/>
  <c r="AV67" i="30"/>
  <c r="AU67" i="30"/>
  <c r="AQ67" i="30"/>
  <c r="BC67" i="30" s="1"/>
  <c r="AP67" i="30"/>
  <c r="AI67" i="30"/>
  <c r="AB67" i="30"/>
  <c r="T67" i="30"/>
  <c r="BB66" i="30"/>
  <c r="BA66" i="30"/>
  <c r="AZ66" i="30"/>
  <c r="AU66" i="30"/>
  <c r="AR66" i="30"/>
  <c r="AQ66" i="30"/>
  <c r="AP66" i="30"/>
  <c r="AI66" i="30"/>
  <c r="AE66" i="30"/>
  <c r="AB66" i="30"/>
  <c r="X66" i="30"/>
  <c r="T66" i="30"/>
  <c r="BB65" i="30"/>
  <c r="AO65" i="30"/>
  <c r="AN65" i="30"/>
  <c r="AM65" i="30"/>
  <c r="AL65" i="30"/>
  <c r="AK65" i="30"/>
  <c r="AH65" i="30"/>
  <c r="AG65" i="30"/>
  <c r="AF65" i="30"/>
  <c r="AA65" i="30"/>
  <c r="Z65" i="30"/>
  <c r="Y65" i="30"/>
  <c r="W65" i="30"/>
  <c r="V65" i="30"/>
  <c r="U65" i="30"/>
  <c r="BB64" i="30"/>
  <c r="BA64" i="30"/>
  <c r="AY64" i="30"/>
  <c r="AW64" i="30"/>
  <c r="AU64" i="30"/>
  <c r="AQ64" i="30"/>
  <c r="BC64" i="30" s="1"/>
  <c r="AP64" i="30"/>
  <c r="AR64" i="30" s="1"/>
  <c r="AZ64" i="30" s="1"/>
  <c r="AI64" i="30"/>
  <c r="AD64" i="30"/>
  <c r="AC64" i="30"/>
  <c r="AJ64" i="30" s="1"/>
  <c r="AS64" i="30" s="1"/>
  <c r="AB64" i="30"/>
  <c r="AV64" i="30" s="1"/>
  <c r="T64" i="30"/>
  <c r="X64" i="30" s="1"/>
  <c r="AE64" i="30" s="1"/>
  <c r="AX64" i="30" s="1"/>
  <c r="BC63" i="30"/>
  <c r="BB63" i="30"/>
  <c r="BA63" i="30"/>
  <c r="AY63" i="30"/>
  <c r="AU63" i="30"/>
  <c r="AQ63" i="30"/>
  <c r="AR63" i="30" s="1"/>
  <c r="AZ63" i="30" s="1"/>
  <c r="AP63" i="30"/>
  <c r="AI63" i="30"/>
  <c r="AI65" i="30" s="1"/>
  <c r="AB63" i="30"/>
  <c r="AV63" i="30" s="1"/>
  <c r="X63" i="30"/>
  <c r="T63" i="30"/>
  <c r="BB62" i="30"/>
  <c r="BA62" i="30"/>
  <c r="BA65" i="30" s="1"/>
  <c r="AY62" i="30"/>
  <c r="AU62" i="30"/>
  <c r="AU65" i="30" s="1"/>
  <c r="AQ62" i="30"/>
  <c r="AP62" i="30"/>
  <c r="AI62" i="30"/>
  <c r="AB62" i="30"/>
  <c r="T62" i="30"/>
  <c r="AO61" i="30"/>
  <c r="AN61" i="30"/>
  <c r="AM61" i="30"/>
  <c r="AL61" i="30"/>
  <c r="AK61" i="30"/>
  <c r="AH61" i="30"/>
  <c r="AG61" i="30"/>
  <c r="AF61" i="30"/>
  <c r="AA61" i="30"/>
  <c r="Z61" i="30"/>
  <c r="Y61" i="30"/>
  <c r="W61" i="30"/>
  <c r="V61" i="30"/>
  <c r="U61" i="30"/>
  <c r="BB60" i="30"/>
  <c r="BA60" i="30"/>
  <c r="AV60" i="30"/>
  <c r="AU60" i="30"/>
  <c r="AQ60" i="30"/>
  <c r="AP60" i="30"/>
  <c r="AI60" i="30"/>
  <c r="AY60" i="30" s="1"/>
  <c r="AE60" i="30"/>
  <c r="AX60" i="30" s="1"/>
  <c r="AB60" i="30"/>
  <c r="X60" i="30"/>
  <c r="T60" i="30"/>
  <c r="BB59" i="30"/>
  <c r="BA59" i="30"/>
  <c r="AY59" i="30"/>
  <c r="AU59" i="30"/>
  <c r="AQ59" i="30"/>
  <c r="BC59" i="30" s="1"/>
  <c r="AP59" i="30"/>
  <c r="AR59" i="30" s="1"/>
  <c r="AZ59" i="30" s="1"/>
  <c r="AI59" i="30"/>
  <c r="AD59" i="30"/>
  <c r="AW59" i="30" s="1"/>
  <c r="AB59" i="30"/>
  <c r="AV59" i="30" s="1"/>
  <c r="T59" i="30"/>
  <c r="X59" i="30" s="1"/>
  <c r="AE59" i="30" s="1"/>
  <c r="AX59" i="30" s="1"/>
  <c r="BC58" i="30"/>
  <c r="BB58" i="30"/>
  <c r="BA58" i="30"/>
  <c r="AY58" i="30"/>
  <c r="AU58" i="30"/>
  <c r="AQ58" i="30"/>
  <c r="AR58" i="30" s="1"/>
  <c r="AZ58" i="30" s="1"/>
  <c r="AP58" i="30"/>
  <c r="AI58" i="30"/>
  <c r="AE58" i="30"/>
  <c r="AX58" i="30" s="1"/>
  <c r="AC58" i="30"/>
  <c r="AB58" i="30"/>
  <c r="AV58" i="30" s="1"/>
  <c r="X58" i="30"/>
  <c r="T58" i="30"/>
  <c r="BC57" i="30"/>
  <c r="BB57" i="30"/>
  <c r="AY57" i="30"/>
  <c r="AU57" i="30"/>
  <c r="AQ57" i="30"/>
  <c r="AP57" i="30"/>
  <c r="AI57" i="30"/>
  <c r="AB57" i="30"/>
  <c r="AV57" i="30" s="1"/>
  <c r="X57" i="30"/>
  <c r="T57" i="30"/>
  <c r="BB56" i="30"/>
  <c r="BA56" i="30"/>
  <c r="AV56" i="30"/>
  <c r="AU56" i="30"/>
  <c r="AQ56" i="30"/>
  <c r="AP56" i="30"/>
  <c r="AI56" i="30"/>
  <c r="AY56" i="30" s="1"/>
  <c r="AY61" i="30" s="1"/>
  <c r="AE56" i="30"/>
  <c r="AX56" i="30" s="1"/>
  <c r="AB56" i="30"/>
  <c r="AB61" i="30" s="1"/>
  <c r="X56" i="30"/>
  <c r="T56" i="30"/>
  <c r="BB55" i="30"/>
  <c r="BA55" i="30"/>
  <c r="AY55" i="30"/>
  <c r="AU55" i="30"/>
  <c r="AU61" i="30" s="1"/>
  <c r="AQ55" i="30"/>
  <c r="BC55" i="30" s="1"/>
  <c r="AP55" i="30"/>
  <c r="AI55" i="30"/>
  <c r="AB55" i="30"/>
  <c r="AV55" i="30" s="1"/>
  <c r="AV61" i="30" s="1"/>
  <c r="T55" i="30"/>
  <c r="AO54" i="30"/>
  <c r="AN54" i="30"/>
  <c r="AM54" i="30"/>
  <c r="AL54" i="30"/>
  <c r="AK54" i="30"/>
  <c r="AH54" i="30"/>
  <c r="AG54" i="30"/>
  <c r="AF54" i="30"/>
  <c r="AA54" i="30"/>
  <c r="Z54" i="30"/>
  <c r="Y54" i="30"/>
  <c r="W54" i="30"/>
  <c r="V54" i="30"/>
  <c r="U54" i="30"/>
  <c r="BC53" i="30"/>
  <c r="BB53" i="30"/>
  <c r="BA53" i="30"/>
  <c r="AU53" i="30"/>
  <c r="AR53" i="30"/>
  <c r="AZ53" i="30" s="1"/>
  <c r="AQ53" i="30"/>
  <c r="AP53" i="30"/>
  <c r="AI53" i="30"/>
  <c r="AY53" i="30" s="1"/>
  <c r="AB53" i="30"/>
  <c r="AV53" i="30" s="1"/>
  <c r="X53" i="30"/>
  <c r="T53" i="30"/>
  <c r="BB52" i="30"/>
  <c r="BA52" i="30"/>
  <c r="AY52" i="30"/>
  <c r="AU52" i="30"/>
  <c r="AQ52" i="30"/>
  <c r="BC52" i="30" s="1"/>
  <c r="AP52" i="30"/>
  <c r="AI52" i="30"/>
  <c r="AB52" i="30"/>
  <c r="AV52" i="30" s="1"/>
  <c r="X52" i="30"/>
  <c r="T52" i="30"/>
  <c r="BB51" i="30"/>
  <c r="BA51" i="30"/>
  <c r="AV51" i="30"/>
  <c r="AU51" i="30"/>
  <c r="AQ51" i="30"/>
  <c r="AP51" i="30"/>
  <c r="AI51" i="30"/>
  <c r="AY51" i="30" s="1"/>
  <c r="AE51" i="30"/>
  <c r="AX51" i="30" s="1"/>
  <c r="AC51" i="30"/>
  <c r="AB51" i="30"/>
  <c r="X51" i="30"/>
  <c r="T51" i="30"/>
  <c r="BC50" i="30"/>
  <c r="BB50" i="30"/>
  <c r="AY50" i="30"/>
  <c r="AU50" i="30"/>
  <c r="AQ50" i="30"/>
  <c r="AP50" i="30"/>
  <c r="AR50" i="30" s="1"/>
  <c r="AZ50" i="30" s="1"/>
  <c r="AI50" i="30"/>
  <c r="AB50" i="30"/>
  <c r="AV50" i="30" s="1"/>
  <c r="T50" i="30"/>
  <c r="X50" i="30" s="1"/>
  <c r="BC49" i="30"/>
  <c r="BB49" i="30"/>
  <c r="BB54" i="30" s="1"/>
  <c r="BA49" i="30"/>
  <c r="AY49" i="30"/>
  <c r="AY54" i="30" s="1"/>
  <c r="AU49" i="30"/>
  <c r="AU54" i="30" s="1"/>
  <c r="AR49" i="30"/>
  <c r="AZ49" i="30" s="1"/>
  <c r="AQ49" i="30"/>
  <c r="AP49" i="30"/>
  <c r="AI49" i="30"/>
  <c r="AI54" i="30" s="1"/>
  <c r="AB49" i="30"/>
  <c r="X49" i="30"/>
  <c r="T49" i="30"/>
  <c r="BB48" i="30"/>
  <c r="AO48" i="30"/>
  <c r="AN48" i="30"/>
  <c r="AM48" i="30"/>
  <c r="AL48" i="30"/>
  <c r="AK48" i="30"/>
  <c r="AH48" i="30"/>
  <c r="AG48" i="30"/>
  <c r="AF48" i="30"/>
  <c r="AA48" i="30"/>
  <c r="Z48" i="30"/>
  <c r="Y48" i="30"/>
  <c r="W48" i="30"/>
  <c r="V48" i="30"/>
  <c r="U48" i="30"/>
  <c r="BB47" i="30"/>
  <c r="AY47" i="30"/>
  <c r="AW47" i="30"/>
  <c r="AU47" i="30"/>
  <c r="AT47" i="30"/>
  <c r="AQ47" i="30"/>
  <c r="BC47" i="30" s="1"/>
  <c r="AP47" i="30"/>
  <c r="AJ47" i="30"/>
  <c r="AS47" i="30" s="1"/>
  <c r="AI47" i="30"/>
  <c r="AE47" i="30"/>
  <c r="AX47" i="30" s="1"/>
  <c r="AC47" i="30"/>
  <c r="AB47" i="30"/>
  <c r="AV47" i="30" s="1"/>
  <c r="X47" i="30"/>
  <c r="AD47" i="30" s="1"/>
  <c r="T47" i="30"/>
  <c r="BB46" i="30"/>
  <c r="BA46" i="30"/>
  <c r="AY46" i="30"/>
  <c r="AV46" i="30"/>
  <c r="AU46" i="30"/>
  <c r="AQ46" i="30"/>
  <c r="AP46" i="30"/>
  <c r="AI46" i="30"/>
  <c r="AI48" i="30" s="1"/>
  <c r="AE46" i="30"/>
  <c r="AX46" i="30" s="1"/>
  <c r="AB46" i="30"/>
  <c r="X46" i="30"/>
  <c r="T46" i="30"/>
  <c r="BB45" i="30"/>
  <c r="AY45" i="30"/>
  <c r="AU45" i="30"/>
  <c r="AU48" i="30" s="1"/>
  <c r="AQ45" i="30"/>
  <c r="BC45" i="30" s="1"/>
  <c r="AP45" i="30"/>
  <c r="AI45" i="30"/>
  <c r="AB45" i="30"/>
  <c r="AB48" i="30" s="1"/>
  <c r="T45" i="30"/>
  <c r="AO44" i="30"/>
  <c r="AN44" i="30"/>
  <c r="AM44" i="30"/>
  <c r="AL44" i="30"/>
  <c r="AK44" i="30"/>
  <c r="AH44" i="30"/>
  <c r="AG44" i="30"/>
  <c r="AF44" i="30"/>
  <c r="AA44" i="30"/>
  <c r="Z44" i="30"/>
  <c r="Y44" i="30"/>
  <c r="W44" i="30"/>
  <c r="V44" i="30"/>
  <c r="U44" i="30"/>
  <c r="BC43" i="30"/>
  <c r="BB43" i="30"/>
  <c r="BA43" i="30"/>
  <c r="AY43" i="30"/>
  <c r="AY44" i="30" s="1"/>
  <c r="AU43" i="30"/>
  <c r="AQ43" i="30"/>
  <c r="AR43" i="30" s="1"/>
  <c r="AZ43" i="30" s="1"/>
  <c r="AP43" i="30"/>
  <c r="AI43" i="30"/>
  <c r="AE43" i="30"/>
  <c r="AX43" i="30" s="1"/>
  <c r="AB43" i="30"/>
  <c r="X43" i="30"/>
  <c r="T43" i="30"/>
  <c r="BB42" i="30"/>
  <c r="AY42" i="30"/>
  <c r="AU42" i="30"/>
  <c r="AQ42" i="30"/>
  <c r="BC42" i="30" s="1"/>
  <c r="AP42" i="30"/>
  <c r="AI42" i="30"/>
  <c r="AB42" i="30"/>
  <c r="AV42" i="30" s="1"/>
  <c r="X42" i="30"/>
  <c r="T42" i="30"/>
  <c r="BB41" i="30"/>
  <c r="BA41" i="30"/>
  <c r="AY41" i="30"/>
  <c r="AV41" i="30"/>
  <c r="AU41" i="30"/>
  <c r="AQ41" i="30"/>
  <c r="AP41" i="30"/>
  <c r="AI41" i="30"/>
  <c r="AE41" i="30"/>
  <c r="AX41" i="30" s="1"/>
  <c r="AB41" i="30"/>
  <c r="X41" i="30"/>
  <c r="T41" i="30"/>
  <c r="BB40" i="30"/>
  <c r="AY40" i="30"/>
  <c r="AU40" i="30"/>
  <c r="AT40" i="30"/>
  <c r="AQ40" i="30"/>
  <c r="BC40" i="30" s="1"/>
  <c r="AP40" i="30"/>
  <c r="AI40" i="30"/>
  <c r="AC40" i="30"/>
  <c r="AB40" i="30"/>
  <c r="AV40" i="30" s="1"/>
  <c r="X40" i="30"/>
  <c r="AE40" i="30" s="1"/>
  <c r="AX40" i="30" s="1"/>
  <c r="T40" i="30"/>
  <c r="BC39" i="30"/>
  <c r="BB39" i="30"/>
  <c r="BA39" i="30"/>
  <c r="AY39" i="30"/>
  <c r="AU39" i="30"/>
  <c r="AQ39" i="30"/>
  <c r="AR39" i="30" s="1"/>
  <c r="AZ39" i="30" s="1"/>
  <c r="AP39" i="30"/>
  <c r="AI39" i="30"/>
  <c r="AI44" i="30" s="1"/>
  <c r="AE39" i="30"/>
  <c r="AX39" i="30" s="1"/>
  <c r="AB39" i="30"/>
  <c r="X39" i="30"/>
  <c r="T39" i="30"/>
  <c r="BB38" i="30"/>
  <c r="BB44" i="30" s="1"/>
  <c r="AY38" i="30"/>
  <c r="AU38" i="30"/>
  <c r="AU44" i="30" s="1"/>
  <c r="AQ38" i="30"/>
  <c r="AP38" i="30"/>
  <c r="AI38" i="30"/>
  <c r="AB38" i="30"/>
  <c r="AV38" i="30" s="1"/>
  <c r="X38" i="30"/>
  <c r="AE38" i="30" s="1"/>
  <c r="T38" i="30"/>
  <c r="T44" i="30" s="1"/>
  <c r="AO37" i="30"/>
  <c r="AN37" i="30"/>
  <c r="AM37" i="30"/>
  <c r="AL37" i="30"/>
  <c r="AK37" i="30"/>
  <c r="AI37" i="30"/>
  <c r="AH37" i="30"/>
  <c r="AG37" i="30"/>
  <c r="AF37" i="30"/>
  <c r="AA37" i="30"/>
  <c r="Z37" i="30"/>
  <c r="Y37" i="30"/>
  <c r="W37" i="30"/>
  <c r="V37" i="30"/>
  <c r="U37" i="30"/>
  <c r="BB36" i="30"/>
  <c r="BA36" i="30"/>
  <c r="AY36" i="30"/>
  <c r="AU36" i="30"/>
  <c r="AQ36" i="30"/>
  <c r="AR36" i="30" s="1"/>
  <c r="AZ36" i="30" s="1"/>
  <c r="AP36" i="30"/>
  <c r="AI36" i="30"/>
  <c r="AB36" i="30"/>
  <c r="AV36" i="30" s="1"/>
  <c r="X36" i="30"/>
  <c r="AE36" i="30" s="1"/>
  <c r="AX36" i="30" s="1"/>
  <c r="T36" i="30"/>
  <c r="BB35" i="30"/>
  <c r="BA35" i="30"/>
  <c r="AY35" i="30"/>
  <c r="AU35" i="30"/>
  <c r="AQ35" i="30"/>
  <c r="BC35" i="30" s="1"/>
  <c r="AP35" i="30"/>
  <c r="AR35" i="30" s="1"/>
  <c r="AZ35" i="30" s="1"/>
  <c r="AI35" i="30"/>
  <c r="AC35" i="30"/>
  <c r="AB35" i="30"/>
  <c r="AV35" i="30" s="1"/>
  <c r="X35" i="30"/>
  <c r="AE35" i="30" s="1"/>
  <c r="AX35" i="30" s="1"/>
  <c r="T35" i="30"/>
  <c r="BC34" i="30"/>
  <c r="BB34" i="30"/>
  <c r="BA34" i="30"/>
  <c r="AY34" i="30"/>
  <c r="AU34" i="30"/>
  <c r="AU37" i="30" s="1"/>
  <c r="AQ34" i="30"/>
  <c r="AR34" i="30" s="1"/>
  <c r="AZ34" i="30" s="1"/>
  <c r="AP34" i="30"/>
  <c r="AI34" i="30"/>
  <c r="AE34" i="30"/>
  <c r="AX34" i="30" s="1"/>
  <c r="AB34" i="30"/>
  <c r="AV34" i="30" s="1"/>
  <c r="X34" i="30"/>
  <c r="T34" i="30"/>
  <c r="BB33" i="30"/>
  <c r="BA33" i="30"/>
  <c r="AY33" i="30"/>
  <c r="AU33" i="30"/>
  <c r="AQ33" i="30"/>
  <c r="BC33" i="30" s="1"/>
  <c r="AP33" i="30"/>
  <c r="AR33" i="30" s="1"/>
  <c r="AZ33" i="30" s="1"/>
  <c r="AI33" i="30"/>
  <c r="AC33" i="30"/>
  <c r="AB33" i="30"/>
  <c r="AV33" i="30" s="1"/>
  <c r="X33" i="30"/>
  <c r="AE33" i="30" s="1"/>
  <c r="AX33" i="30" s="1"/>
  <c r="T33" i="30"/>
  <c r="BB32" i="30"/>
  <c r="BB107" i="30" s="1"/>
  <c r="AY32" i="30"/>
  <c r="AU32" i="30"/>
  <c r="AU107" i="30" s="1"/>
  <c r="AQ32" i="30"/>
  <c r="AP32" i="30"/>
  <c r="AP107" i="30" s="1"/>
  <c r="AI32" i="30"/>
  <c r="AI107" i="30" s="1"/>
  <c r="AE32" i="30"/>
  <c r="AB32" i="30"/>
  <c r="AB107" i="30" s="1"/>
  <c r="X32" i="30"/>
  <c r="T32" i="30"/>
  <c r="T107" i="30" s="1"/>
  <c r="BB31" i="30"/>
  <c r="BB37" i="30" s="1"/>
  <c r="BA31" i="30"/>
  <c r="AU31" i="30"/>
  <c r="AR31" i="30"/>
  <c r="AZ31" i="30" s="1"/>
  <c r="AQ31" i="30"/>
  <c r="BC31" i="30" s="1"/>
  <c r="AP31" i="30"/>
  <c r="AP37" i="30" s="1"/>
  <c r="AI31" i="30"/>
  <c r="AY31" i="30" s="1"/>
  <c r="AB31" i="30"/>
  <c r="AV31" i="30" s="1"/>
  <c r="T31" i="30"/>
  <c r="X31" i="30" s="1"/>
  <c r="AC31" i="30" s="1"/>
  <c r="AU30" i="30"/>
  <c r="AQ30" i="30"/>
  <c r="AO30" i="30"/>
  <c r="AN30" i="30"/>
  <c r="AM30" i="30"/>
  <c r="AL30" i="30"/>
  <c r="AK30" i="30"/>
  <c r="AI30" i="30"/>
  <c r="AH30" i="30"/>
  <c r="AG30" i="30"/>
  <c r="AF30" i="30"/>
  <c r="AA30" i="30"/>
  <c r="Z30" i="30"/>
  <c r="Y30" i="30"/>
  <c r="W30" i="30"/>
  <c r="V30" i="30"/>
  <c r="U30" i="30"/>
  <c r="BB29" i="30"/>
  <c r="BB112" i="30" s="1"/>
  <c r="AY29" i="30"/>
  <c r="AY112" i="30" s="1"/>
  <c r="AU29" i="30"/>
  <c r="AU112" i="30" s="1"/>
  <c r="AQ29" i="30"/>
  <c r="AQ112" i="30" s="1"/>
  <c r="AP29" i="30"/>
  <c r="AP112" i="30" s="1"/>
  <c r="AI29" i="30"/>
  <c r="AI112" i="30" s="1"/>
  <c r="AE29" i="30"/>
  <c r="AE30" i="30" s="1"/>
  <c r="AB29" i="30"/>
  <c r="AB112" i="30" s="1"/>
  <c r="X29" i="30"/>
  <c r="T29" i="30"/>
  <c r="T112" i="30" s="1"/>
  <c r="AO28" i="30"/>
  <c r="AN28" i="30"/>
  <c r="AM28" i="30"/>
  <c r="AL28" i="30"/>
  <c r="AK28" i="30"/>
  <c r="AH28" i="30"/>
  <c r="AG28" i="30"/>
  <c r="AF28" i="30"/>
  <c r="AA28" i="30"/>
  <c r="Z28" i="30"/>
  <c r="Y28" i="30"/>
  <c r="W28" i="30"/>
  <c r="V28" i="30"/>
  <c r="U28" i="30"/>
  <c r="BB27" i="30"/>
  <c r="BA27" i="30"/>
  <c r="AU27" i="30"/>
  <c r="AR27" i="30"/>
  <c r="AZ27" i="30" s="1"/>
  <c r="AQ27" i="30"/>
  <c r="BC27" i="30" s="1"/>
  <c r="AP27" i="30"/>
  <c r="AI27" i="30"/>
  <c r="AY27" i="30" s="1"/>
  <c r="AC27" i="30"/>
  <c r="AB27" i="30"/>
  <c r="AV27" i="30" s="1"/>
  <c r="T27" i="30"/>
  <c r="X27" i="30" s="1"/>
  <c r="BB26" i="30"/>
  <c r="AY26" i="30"/>
  <c r="AU26" i="30"/>
  <c r="AQ26" i="30"/>
  <c r="BC26" i="30" s="1"/>
  <c r="AP26" i="30"/>
  <c r="BA26" i="30" s="1"/>
  <c r="AI26" i="30"/>
  <c r="AB26" i="30"/>
  <c r="AV26" i="30" s="1"/>
  <c r="X26" i="30"/>
  <c r="AE26" i="30" s="1"/>
  <c r="AX26" i="30" s="1"/>
  <c r="T26" i="30"/>
  <c r="BB25" i="30"/>
  <c r="BA25" i="30"/>
  <c r="AU25" i="30"/>
  <c r="AR25" i="30"/>
  <c r="AZ25" i="30" s="1"/>
  <c r="AQ25" i="30"/>
  <c r="BC25" i="30" s="1"/>
  <c r="AP25" i="30"/>
  <c r="AI25" i="30"/>
  <c r="AY25" i="30" s="1"/>
  <c r="AC25" i="30"/>
  <c r="AB25" i="30"/>
  <c r="AB28" i="30" s="1"/>
  <c r="T25" i="30"/>
  <c r="X25" i="30" s="1"/>
  <c r="BB24" i="30"/>
  <c r="BB28" i="30" s="1"/>
  <c r="AY24" i="30"/>
  <c r="AU24" i="30"/>
  <c r="AU28" i="30" s="1"/>
  <c r="AQ24" i="30"/>
  <c r="AQ28" i="30" s="1"/>
  <c r="AP24" i="30"/>
  <c r="BA24" i="30" s="1"/>
  <c r="BA28" i="30" s="1"/>
  <c r="AI24" i="30"/>
  <c r="AI28" i="30" s="1"/>
  <c r="AB24" i="30"/>
  <c r="AV24" i="30" s="1"/>
  <c r="X24" i="30"/>
  <c r="AE24" i="30" s="1"/>
  <c r="T24" i="30"/>
  <c r="T28" i="30" s="1"/>
  <c r="AO23" i="30"/>
  <c r="AN23" i="30"/>
  <c r="AM23" i="30"/>
  <c r="AL23" i="30"/>
  <c r="AK23" i="30"/>
  <c r="AH23" i="30"/>
  <c r="AG23" i="30"/>
  <c r="AF23" i="30"/>
  <c r="AA23" i="30"/>
  <c r="Z23" i="30"/>
  <c r="Y23" i="30"/>
  <c r="W23" i="30"/>
  <c r="V23" i="30"/>
  <c r="U23" i="30"/>
  <c r="BB22" i="30"/>
  <c r="BA22" i="30"/>
  <c r="AU22" i="30"/>
  <c r="AR22" i="30"/>
  <c r="AZ22" i="30" s="1"/>
  <c r="AQ22" i="30"/>
  <c r="BC22" i="30" s="1"/>
  <c r="AP22" i="30"/>
  <c r="AI22" i="30"/>
  <c r="AY22" i="30" s="1"/>
  <c r="AB22" i="30"/>
  <c r="AV22" i="30" s="1"/>
  <c r="T22" i="30"/>
  <c r="X22" i="30" s="1"/>
  <c r="AC22" i="30" s="1"/>
  <c r="BB21" i="30"/>
  <c r="AY21" i="30"/>
  <c r="AU21" i="30"/>
  <c r="AQ21" i="30"/>
  <c r="BC21" i="30" s="1"/>
  <c r="AP21" i="30"/>
  <c r="BA21" i="30" s="1"/>
  <c r="AI21" i="30"/>
  <c r="AE21" i="30"/>
  <c r="AX21" i="30" s="1"/>
  <c r="AB21" i="30"/>
  <c r="AV21" i="30" s="1"/>
  <c r="X21" i="30"/>
  <c r="T21" i="30"/>
  <c r="BB20" i="30"/>
  <c r="BA20" i="30"/>
  <c r="AU20" i="30"/>
  <c r="AR20" i="30"/>
  <c r="AQ20" i="30"/>
  <c r="AP20" i="30"/>
  <c r="AI20" i="30"/>
  <c r="AY20" i="30" s="1"/>
  <c r="AB20" i="30"/>
  <c r="T20" i="30"/>
  <c r="BB19" i="30"/>
  <c r="AY19" i="30"/>
  <c r="AU19" i="30"/>
  <c r="AQ19" i="30"/>
  <c r="BC19" i="30" s="1"/>
  <c r="AP19" i="30"/>
  <c r="BA19" i="30" s="1"/>
  <c r="AI19" i="30"/>
  <c r="AE19" i="30"/>
  <c r="AX19" i="30" s="1"/>
  <c r="AB19" i="30"/>
  <c r="AV19" i="30" s="1"/>
  <c r="X19" i="30"/>
  <c r="T19" i="30"/>
  <c r="T23" i="30" s="1"/>
  <c r="BB18" i="30"/>
  <c r="BA18" i="30"/>
  <c r="BA23" i="30" s="1"/>
  <c r="AU18" i="30"/>
  <c r="AR18" i="30"/>
  <c r="AQ18" i="30"/>
  <c r="AP18" i="30"/>
  <c r="AI18" i="30"/>
  <c r="AI23" i="30" s="1"/>
  <c r="AB18" i="30"/>
  <c r="T18" i="30"/>
  <c r="AU17" i="30"/>
  <c r="AQ17" i="30"/>
  <c r="AO17" i="30"/>
  <c r="AN17" i="30"/>
  <c r="AM17" i="30"/>
  <c r="AL17" i="30"/>
  <c r="AK17" i="30"/>
  <c r="AI17" i="30"/>
  <c r="AH17" i="30"/>
  <c r="AG17" i="30"/>
  <c r="AF17" i="30"/>
  <c r="AA17" i="30"/>
  <c r="Z17" i="30"/>
  <c r="Y17" i="30"/>
  <c r="W17" i="30"/>
  <c r="V17" i="30"/>
  <c r="U17" i="30"/>
  <c r="BB16" i="30"/>
  <c r="BB113" i="30" s="1"/>
  <c r="AY16" i="30"/>
  <c r="AY113" i="30" s="1"/>
  <c r="AU16" i="30"/>
  <c r="AU113" i="30" s="1"/>
  <c r="AQ16" i="30"/>
  <c r="AQ113" i="30" s="1"/>
  <c r="AP16" i="30"/>
  <c r="AP113" i="30" s="1"/>
  <c r="AI16" i="30"/>
  <c r="AI113" i="30" s="1"/>
  <c r="AE16" i="30"/>
  <c r="AE17" i="30" s="1"/>
  <c r="AB16" i="30"/>
  <c r="AB113" i="30" s="1"/>
  <c r="X16" i="30"/>
  <c r="T16" i="30"/>
  <c r="T113" i="30" s="1"/>
  <c r="AO15" i="30"/>
  <c r="AN15" i="30"/>
  <c r="AN100" i="30" s="1"/>
  <c r="AM15" i="30"/>
  <c r="AL15" i="30"/>
  <c r="AK15" i="30"/>
  <c r="AH15" i="30"/>
  <c r="AG15" i="30"/>
  <c r="AF15" i="30"/>
  <c r="AF100" i="30" s="1"/>
  <c r="AA15" i="30"/>
  <c r="Z15" i="30"/>
  <c r="Y15" i="30"/>
  <c r="Y100" i="30" s="1"/>
  <c r="W15" i="30"/>
  <c r="V15" i="30"/>
  <c r="U15" i="30"/>
  <c r="U100" i="30" s="1"/>
  <c r="T15" i="30"/>
  <c r="BB14" i="30"/>
  <c r="BB110" i="30" s="1"/>
  <c r="BA14" i="30"/>
  <c r="AZ14" i="30"/>
  <c r="AV14" i="30"/>
  <c r="AU14" i="30"/>
  <c r="AR14" i="30"/>
  <c r="AQ14" i="30"/>
  <c r="AP14" i="30"/>
  <c r="AP110" i="30" s="1"/>
  <c r="AI14" i="30"/>
  <c r="AB14" i="30"/>
  <c r="AB110" i="30" s="1"/>
  <c r="T14" i="30"/>
  <c r="T110" i="30" s="1"/>
  <c r="BC13" i="30"/>
  <c r="BB13" i="30"/>
  <c r="AY13" i="30"/>
  <c r="AU13" i="30"/>
  <c r="AQ13" i="30"/>
  <c r="AP13" i="30"/>
  <c r="AI13" i="30"/>
  <c r="AB13" i="30"/>
  <c r="AV13" i="30" s="1"/>
  <c r="X13" i="30"/>
  <c r="AC13" i="30" s="1"/>
  <c r="T13" i="30"/>
  <c r="BB12" i="30"/>
  <c r="BA12" i="30"/>
  <c r="AZ12" i="30"/>
  <c r="AU12" i="30"/>
  <c r="AR12" i="30"/>
  <c r="AQ12" i="30"/>
  <c r="AP12" i="30"/>
  <c r="AI12" i="30"/>
  <c r="AB12" i="30"/>
  <c r="AB104" i="30" s="1"/>
  <c r="T12" i="30"/>
  <c r="AO200" i="29"/>
  <c r="AN200" i="29"/>
  <c r="AM200" i="29"/>
  <c r="AL200" i="29"/>
  <c r="AK200" i="29"/>
  <c r="AH200" i="29"/>
  <c r="AG200" i="29"/>
  <c r="AF200" i="29"/>
  <c r="AA200" i="29"/>
  <c r="Z200" i="29"/>
  <c r="Y200" i="29"/>
  <c r="W200" i="29"/>
  <c r="V200" i="29"/>
  <c r="U200" i="29"/>
  <c r="S200" i="29"/>
  <c r="R200" i="29"/>
  <c r="Q200" i="29"/>
  <c r="P200" i="29"/>
  <c r="O200" i="29"/>
  <c r="N200" i="29"/>
  <c r="M200" i="29"/>
  <c r="L200" i="29"/>
  <c r="K200" i="29"/>
  <c r="J200" i="29"/>
  <c r="I200" i="29"/>
  <c r="AO199" i="29"/>
  <c r="AN199" i="29"/>
  <c r="AM199" i="29"/>
  <c r="AL199" i="29"/>
  <c r="AK199" i="29"/>
  <c r="AH199" i="29"/>
  <c r="AG199" i="29"/>
  <c r="AF199" i="29"/>
  <c r="AA199" i="29"/>
  <c r="Z199" i="29"/>
  <c r="Y199" i="29"/>
  <c r="W199" i="29"/>
  <c r="V199" i="29"/>
  <c r="U199" i="29"/>
  <c r="S199" i="29"/>
  <c r="R199" i="29"/>
  <c r="Q199" i="29"/>
  <c r="P199" i="29"/>
  <c r="O199" i="29"/>
  <c r="N199" i="29"/>
  <c r="M199" i="29"/>
  <c r="L199" i="29"/>
  <c r="K199" i="29"/>
  <c r="J199" i="29"/>
  <c r="I199" i="29"/>
  <c r="AO198" i="29"/>
  <c r="AN198" i="29"/>
  <c r="AM198" i="29"/>
  <c r="AL198" i="29"/>
  <c r="AK198" i="29"/>
  <c r="AH198" i="29"/>
  <c r="AG198" i="29"/>
  <c r="AF198" i="29"/>
  <c r="AA198" i="29"/>
  <c r="Z198" i="29"/>
  <c r="Y198" i="29"/>
  <c r="W198" i="29"/>
  <c r="V198" i="29"/>
  <c r="U198" i="29"/>
  <c r="S198" i="29"/>
  <c r="R198" i="29"/>
  <c r="Q198" i="29"/>
  <c r="P198" i="29"/>
  <c r="O198" i="29"/>
  <c r="N198" i="29"/>
  <c r="M198" i="29"/>
  <c r="L198" i="29"/>
  <c r="K198" i="29"/>
  <c r="J198" i="29"/>
  <c r="I198" i="29"/>
  <c r="AO197" i="29"/>
  <c r="AN197" i="29"/>
  <c r="AM197" i="29"/>
  <c r="AL197" i="29"/>
  <c r="AK197" i="29"/>
  <c r="AH197" i="29"/>
  <c r="AG197" i="29"/>
  <c r="AF197" i="29"/>
  <c r="AA197" i="29"/>
  <c r="Z197" i="29"/>
  <c r="Y197" i="29"/>
  <c r="W197" i="29"/>
  <c r="V197" i="29"/>
  <c r="U197" i="29"/>
  <c r="S197" i="29"/>
  <c r="R197" i="29"/>
  <c r="Q197" i="29"/>
  <c r="P197" i="29"/>
  <c r="O197" i="29"/>
  <c r="N197" i="29"/>
  <c r="M197" i="29"/>
  <c r="L197" i="29"/>
  <c r="K197" i="29"/>
  <c r="J197" i="29"/>
  <c r="I197" i="29"/>
  <c r="BC196" i="29"/>
  <c r="BB196" i="29"/>
  <c r="BA196" i="29"/>
  <c r="AZ196" i="29"/>
  <c r="AY196" i="29"/>
  <c r="AX196" i="29"/>
  <c r="AW196" i="29"/>
  <c r="AV196" i="29"/>
  <c r="AU196" i="29"/>
  <c r="AT196" i="29"/>
  <c r="AS196" i="29"/>
  <c r="AR196" i="29"/>
  <c r="AQ196" i="29"/>
  <c r="AP196" i="29"/>
  <c r="AO196" i="29"/>
  <c r="AN196" i="29"/>
  <c r="AM196" i="29"/>
  <c r="AL196" i="29"/>
  <c r="AK196" i="29"/>
  <c r="AJ196" i="29"/>
  <c r="AI196" i="29"/>
  <c r="AH196" i="29"/>
  <c r="AG196" i="29"/>
  <c r="AF196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BC195" i="29"/>
  <c r="BB195" i="29"/>
  <c r="BA195" i="29"/>
  <c r="AZ195" i="29"/>
  <c r="AY195" i="29"/>
  <c r="AX195" i="29"/>
  <c r="AW195" i="29"/>
  <c r="AV195" i="29"/>
  <c r="AU195" i="29"/>
  <c r="AT195" i="29"/>
  <c r="AS195" i="29"/>
  <c r="AR195" i="29"/>
  <c r="AQ195" i="29"/>
  <c r="AP195" i="29"/>
  <c r="AO195" i="29"/>
  <c r="AN195" i="29"/>
  <c r="AM195" i="29"/>
  <c r="AL195" i="29"/>
  <c r="AK195" i="29"/>
  <c r="AJ195" i="29"/>
  <c r="AI195" i="29"/>
  <c r="AH195" i="29"/>
  <c r="AG195" i="29"/>
  <c r="AF195" i="29"/>
  <c r="AE195" i="29"/>
  <c r="AD195" i="29"/>
  <c r="AC195" i="29"/>
  <c r="AB195" i="29"/>
  <c r="AA195" i="29"/>
  <c r="Z195" i="29"/>
  <c r="Y195" i="29"/>
  <c r="X195" i="29"/>
  <c r="W195" i="29"/>
  <c r="V195" i="29"/>
  <c r="U195" i="29"/>
  <c r="T195" i="29"/>
  <c r="S195" i="29"/>
  <c r="R195" i="29"/>
  <c r="Q195" i="29"/>
  <c r="P195" i="29"/>
  <c r="O195" i="29"/>
  <c r="N195" i="29"/>
  <c r="M195" i="29"/>
  <c r="L195" i="29"/>
  <c r="K195" i="29"/>
  <c r="J195" i="29"/>
  <c r="I195" i="29"/>
  <c r="AO194" i="29"/>
  <c r="AN194" i="29"/>
  <c r="AM194" i="29"/>
  <c r="AL194" i="29"/>
  <c r="AK194" i="29"/>
  <c r="AH194" i="29"/>
  <c r="AG194" i="29"/>
  <c r="AF194" i="29"/>
  <c r="AA194" i="29"/>
  <c r="Z194" i="29"/>
  <c r="Y194" i="29"/>
  <c r="W194" i="29"/>
  <c r="V194" i="29"/>
  <c r="U194" i="29"/>
  <c r="S194" i="29"/>
  <c r="R194" i="29"/>
  <c r="Q194" i="29"/>
  <c r="P194" i="29"/>
  <c r="O194" i="29"/>
  <c r="N194" i="29"/>
  <c r="M194" i="29"/>
  <c r="L194" i="29"/>
  <c r="K194" i="29"/>
  <c r="J194" i="29"/>
  <c r="I194" i="29"/>
  <c r="BC193" i="29"/>
  <c r="BB193" i="29"/>
  <c r="BA193" i="29"/>
  <c r="AZ193" i="29"/>
  <c r="AY193" i="29"/>
  <c r="AX193" i="29"/>
  <c r="AW193" i="29"/>
  <c r="AV193" i="29"/>
  <c r="AU193" i="29"/>
  <c r="AT193" i="29"/>
  <c r="AS193" i="29"/>
  <c r="AR193" i="29"/>
  <c r="AQ193" i="29"/>
  <c r="AP193" i="29"/>
  <c r="AO193" i="29"/>
  <c r="AN193" i="29"/>
  <c r="AM193" i="29"/>
  <c r="AL193" i="29"/>
  <c r="AK193" i="29"/>
  <c r="AJ193" i="29"/>
  <c r="AI193" i="29"/>
  <c r="AH193" i="29"/>
  <c r="AG193" i="29"/>
  <c r="AF193" i="29"/>
  <c r="AE193" i="29"/>
  <c r="AD193" i="29"/>
  <c r="AC193" i="29"/>
  <c r="AB193" i="29"/>
  <c r="AA193" i="29"/>
  <c r="Z193" i="29"/>
  <c r="Y193" i="29"/>
  <c r="X193" i="29"/>
  <c r="W193" i="29"/>
  <c r="V193" i="29"/>
  <c r="U193" i="29"/>
  <c r="T193" i="29"/>
  <c r="S193" i="29"/>
  <c r="R193" i="29"/>
  <c r="Q193" i="29"/>
  <c r="P193" i="29"/>
  <c r="O193" i="29"/>
  <c r="N193" i="29"/>
  <c r="M193" i="29"/>
  <c r="L193" i="29"/>
  <c r="K193" i="29"/>
  <c r="J193" i="29"/>
  <c r="I193" i="29"/>
  <c r="AO192" i="29"/>
  <c r="AN192" i="29"/>
  <c r="AM192" i="29"/>
  <c r="AL192" i="29"/>
  <c r="AK192" i="29"/>
  <c r="AH192" i="29"/>
  <c r="AG192" i="29"/>
  <c r="AF192" i="29"/>
  <c r="AA192" i="29"/>
  <c r="Z192" i="29"/>
  <c r="Y192" i="29"/>
  <c r="W192" i="29"/>
  <c r="V192" i="29"/>
  <c r="U192" i="29"/>
  <c r="S192" i="29"/>
  <c r="R192" i="29"/>
  <c r="Q192" i="29"/>
  <c r="P192" i="29"/>
  <c r="O192" i="29"/>
  <c r="N192" i="29"/>
  <c r="M192" i="29"/>
  <c r="L192" i="29"/>
  <c r="K192" i="29"/>
  <c r="J192" i="29"/>
  <c r="I192" i="29"/>
  <c r="AO191" i="29"/>
  <c r="AN191" i="29"/>
  <c r="AN190" i="29" s="1"/>
  <c r="AM191" i="29"/>
  <c r="AL191" i="29"/>
  <c r="AL190" i="29" s="1"/>
  <c r="AK191" i="29"/>
  <c r="AH191" i="29"/>
  <c r="AH190" i="29" s="1"/>
  <c r="AG191" i="29"/>
  <c r="AG190" i="29" s="1"/>
  <c r="AF191" i="29"/>
  <c r="AF190" i="29" s="1"/>
  <c r="AA191" i="29"/>
  <c r="AA190" i="29" s="1"/>
  <c r="Z191" i="29"/>
  <c r="Y191" i="29"/>
  <c r="W191" i="29"/>
  <c r="W190" i="29" s="1"/>
  <c r="V191" i="29"/>
  <c r="V190" i="29" s="1"/>
  <c r="U191" i="29"/>
  <c r="S191" i="29"/>
  <c r="S190" i="29" s="1"/>
  <c r="R191" i="29"/>
  <c r="Q191" i="29"/>
  <c r="P191" i="29"/>
  <c r="P190" i="29" s="1"/>
  <c r="O191" i="29"/>
  <c r="O190" i="29" s="1"/>
  <c r="N191" i="29"/>
  <c r="M191" i="29"/>
  <c r="L191" i="29"/>
  <c r="K191" i="29"/>
  <c r="K190" i="29" s="1"/>
  <c r="J191" i="29"/>
  <c r="I191" i="29"/>
  <c r="S187" i="29"/>
  <c r="R187" i="29"/>
  <c r="Q187" i="29"/>
  <c r="P188" i="29" s="1"/>
  <c r="P187" i="29"/>
  <c r="O187" i="29"/>
  <c r="N187" i="29"/>
  <c r="M187" i="29"/>
  <c r="L187" i="29"/>
  <c r="K187" i="29"/>
  <c r="J187" i="29"/>
  <c r="I187" i="29"/>
  <c r="AO186" i="29"/>
  <c r="AN186" i="29"/>
  <c r="AM186" i="29"/>
  <c r="AL186" i="29"/>
  <c r="AK186" i="29"/>
  <c r="AH186" i="29"/>
  <c r="AG186" i="29"/>
  <c r="AF186" i="29"/>
  <c r="AA186" i="29"/>
  <c r="Z186" i="29"/>
  <c r="Y186" i="29"/>
  <c r="W186" i="29"/>
  <c r="V186" i="29"/>
  <c r="U186" i="29"/>
  <c r="BB185" i="29"/>
  <c r="BA185" i="29"/>
  <c r="AU185" i="29"/>
  <c r="AT185" i="29"/>
  <c r="AQ185" i="29"/>
  <c r="BC185" i="29" s="1"/>
  <c r="AP185" i="29"/>
  <c r="AR185" i="29" s="1"/>
  <c r="AZ185" i="29" s="1"/>
  <c r="AI185" i="29"/>
  <c r="AY185" i="29" s="1"/>
  <c r="AC185" i="29"/>
  <c r="AB185" i="29"/>
  <c r="AV185" i="29" s="1"/>
  <c r="T185" i="29"/>
  <c r="X185" i="29" s="1"/>
  <c r="BB184" i="29"/>
  <c r="AY184" i="29"/>
  <c r="AU184" i="29"/>
  <c r="AT184" i="29"/>
  <c r="AQ184" i="29"/>
  <c r="BC184" i="29" s="1"/>
  <c r="AP184" i="29"/>
  <c r="AI184" i="29"/>
  <c r="AD184" i="29"/>
  <c r="AW184" i="29" s="1"/>
  <c r="AB184" i="29"/>
  <c r="AV184" i="29" s="1"/>
  <c r="X184" i="29"/>
  <c r="T184" i="29"/>
  <c r="BB183" i="29"/>
  <c r="BA183" i="29"/>
  <c r="AZ183" i="29"/>
  <c r="AU183" i="29"/>
  <c r="AR183" i="29"/>
  <c r="AQ183" i="29"/>
  <c r="BC183" i="29" s="1"/>
  <c r="AP183" i="29"/>
  <c r="AI183" i="29"/>
  <c r="AY183" i="29" s="1"/>
  <c r="AD183" i="29"/>
  <c r="AW183" i="29" s="1"/>
  <c r="AB183" i="29"/>
  <c r="AV183" i="29" s="1"/>
  <c r="T183" i="29"/>
  <c r="X183" i="29" s="1"/>
  <c r="BB182" i="29"/>
  <c r="AY182" i="29"/>
  <c r="AU182" i="29"/>
  <c r="AQ182" i="29"/>
  <c r="BC182" i="29" s="1"/>
  <c r="AP182" i="29"/>
  <c r="AI182" i="29"/>
  <c r="AD182" i="29"/>
  <c r="AW182" i="29" s="1"/>
  <c r="AC182" i="29"/>
  <c r="AB182" i="29"/>
  <c r="AV182" i="29" s="1"/>
  <c r="T182" i="29"/>
  <c r="X182" i="29" s="1"/>
  <c r="AE182" i="29" s="1"/>
  <c r="AX182" i="29" s="1"/>
  <c r="BC181" i="29"/>
  <c r="BB181" i="29"/>
  <c r="BA181" i="29"/>
  <c r="AZ181" i="29"/>
  <c r="AY181" i="29"/>
  <c r="AU181" i="29"/>
  <c r="AR181" i="29"/>
  <c r="AQ181" i="29"/>
  <c r="AP181" i="29"/>
  <c r="AI181" i="29"/>
  <c r="AC181" i="29"/>
  <c r="AB181" i="29"/>
  <c r="X181" i="29"/>
  <c r="AE181" i="29" s="1"/>
  <c r="AX181" i="29" s="1"/>
  <c r="T181" i="29"/>
  <c r="BC180" i="29"/>
  <c r="BB180" i="29"/>
  <c r="BB186" i="29" s="1"/>
  <c r="AY180" i="29"/>
  <c r="AU180" i="29"/>
  <c r="AQ180" i="29"/>
  <c r="AP180" i="29"/>
  <c r="AP186" i="29" s="1"/>
  <c r="AI180" i="29"/>
  <c r="AB180" i="29"/>
  <c r="AV180" i="29" s="1"/>
  <c r="X180" i="29"/>
  <c r="T180" i="29"/>
  <c r="T186" i="29" s="1"/>
  <c r="AV179" i="29"/>
  <c r="AO179" i="29"/>
  <c r="AN179" i="29"/>
  <c r="AM179" i="29"/>
  <c r="AL179" i="29"/>
  <c r="AK179" i="29"/>
  <c r="AH179" i="29"/>
  <c r="AG179" i="29"/>
  <c r="AF179" i="29"/>
  <c r="AB179" i="29"/>
  <c r="AA179" i="29"/>
  <c r="Z179" i="29"/>
  <c r="Y179" i="29"/>
  <c r="W179" i="29"/>
  <c r="V179" i="29"/>
  <c r="U179" i="29"/>
  <c r="T179" i="29"/>
  <c r="BB178" i="29"/>
  <c r="BA178" i="29"/>
  <c r="AY178" i="29"/>
  <c r="AV178" i="29"/>
  <c r="AU178" i="29"/>
  <c r="AQ178" i="29"/>
  <c r="AP178" i="29"/>
  <c r="AI178" i="29"/>
  <c r="AE178" i="29"/>
  <c r="AX178" i="29" s="1"/>
  <c r="AC178" i="29"/>
  <c r="AB178" i="29"/>
  <c r="X178" i="29"/>
  <c r="T178" i="29"/>
  <c r="BC177" i="29"/>
  <c r="BB177" i="29"/>
  <c r="AY177" i="29"/>
  <c r="AU177" i="29"/>
  <c r="AT177" i="29"/>
  <c r="AQ177" i="29"/>
  <c r="AP177" i="29"/>
  <c r="AI177" i="29"/>
  <c r="AC177" i="29"/>
  <c r="AB177" i="29"/>
  <c r="AV177" i="29" s="1"/>
  <c r="X177" i="29"/>
  <c r="AE177" i="29" s="1"/>
  <c r="AX177" i="29" s="1"/>
  <c r="T177" i="29"/>
  <c r="BC176" i="29"/>
  <c r="BB176" i="29"/>
  <c r="BA176" i="29"/>
  <c r="AU176" i="29"/>
  <c r="AR176" i="29"/>
  <c r="AZ176" i="29" s="1"/>
  <c r="AQ176" i="29"/>
  <c r="AP176" i="29"/>
  <c r="AI176" i="29"/>
  <c r="AY176" i="29" s="1"/>
  <c r="AB176" i="29"/>
  <c r="AV176" i="29" s="1"/>
  <c r="X176" i="29"/>
  <c r="T176" i="29"/>
  <c r="BB175" i="29"/>
  <c r="BA175" i="29"/>
  <c r="AY175" i="29"/>
  <c r="AU175" i="29"/>
  <c r="AU179" i="29" s="1"/>
  <c r="AQ175" i="29"/>
  <c r="BC175" i="29" s="1"/>
  <c r="AP175" i="29"/>
  <c r="AI175" i="29"/>
  <c r="AB175" i="29"/>
  <c r="AV175" i="29" s="1"/>
  <c r="X175" i="29"/>
  <c r="T175" i="29"/>
  <c r="BB174" i="29"/>
  <c r="BA174" i="29"/>
  <c r="AY174" i="29"/>
  <c r="AV174" i="29"/>
  <c r="AU174" i="29"/>
  <c r="AQ174" i="29"/>
  <c r="AP174" i="29"/>
  <c r="AP179" i="29" s="1"/>
  <c r="AI174" i="29"/>
  <c r="AE174" i="29"/>
  <c r="AC174" i="29"/>
  <c r="AB174" i="29"/>
  <c r="X174" i="29"/>
  <c r="T174" i="29"/>
  <c r="BC173" i="29"/>
  <c r="BB173" i="29"/>
  <c r="AQ173" i="29"/>
  <c r="AO173" i="29"/>
  <c r="AN173" i="29"/>
  <c r="AM173" i="29"/>
  <c r="AL173" i="29"/>
  <c r="AK173" i="29"/>
  <c r="AI173" i="29"/>
  <c r="AH173" i="29"/>
  <c r="AG173" i="29"/>
  <c r="AF173" i="29"/>
  <c r="AA173" i="29"/>
  <c r="Z173" i="29"/>
  <c r="Y173" i="29"/>
  <c r="W173" i="29"/>
  <c r="V173" i="29"/>
  <c r="U173" i="29"/>
  <c r="BC172" i="29"/>
  <c r="BB172" i="29"/>
  <c r="AY172" i="29"/>
  <c r="AU172" i="29"/>
  <c r="AT172" i="29"/>
  <c r="AQ172" i="29"/>
  <c r="AP172" i="29"/>
  <c r="AI172" i="29"/>
  <c r="AC172" i="29"/>
  <c r="AB172" i="29"/>
  <c r="AV172" i="29" s="1"/>
  <c r="T172" i="29"/>
  <c r="X172" i="29" s="1"/>
  <c r="AE172" i="29" s="1"/>
  <c r="AX172" i="29" s="1"/>
  <c r="BC171" i="29"/>
  <c r="BB171" i="29"/>
  <c r="BA171" i="29"/>
  <c r="AZ171" i="29"/>
  <c r="AU171" i="29"/>
  <c r="AR171" i="29"/>
  <c r="AQ171" i="29"/>
  <c r="AP171" i="29"/>
  <c r="AI171" i="29"/>
  <c r="AY171" i="29" s="1"/>
  <c r="AY173" i="29" s="1"/>
  <c r="AC171" i="29"/>
  <c r="AB171" i="29"/>
  <c r="X171" i="29"/>
  <c r="T171" i="29"/>
  <c r="AP170" i="29"/>
  <c r="AO170" i="29"/>
  <c r="AN170" i="29"/>
  <c r="AM170" i="29"/>
  <c r="AL170" i="29"/>
  <c r="AK170" i="29"/>
  <c r="AH170" i="29"/>
  <c r="AG170" i="29"/>
  <c r="AF170" i="29"/>
  <c r="AA170" i="29"/>
  <c r="Z170" i="29"/>
  <c r="Y170" i="29"/>
  <c r="W170" i="29"/>
  <c r="V170" i="29"/>
  <c r="U170" i="29"/>
  <c r="BB169" i="29"/>
  <c r="AY169" i="29"/>
  <c r="AU169" i="29"/>
  <c r="AT169" i="29"/>
  <c r="AQ169" i="29"/>
  <c r="BC169" i="29" s="1"/>
  <c r="AP169" i="29"/>
  <c r="AI169" i="29"/>
  <c r="AC169" i="29"/>
  <c r="AB169" i="29"/>
  <c r="AV169" i="29" s="1"/>
  <c r="X169" i="29"/>
  <c r="AD169" i="29" s="1"/>
  <c r="AW169" i="29" s="1"/>
  <c r="T169" i="29"/>
  <c r="BC168" i="29"/>
  <c r="BB168" i="29"/>
  <c r="BA168" i="29"/>
  <c r="AV168" i="29"/>
  <c r="AU168" i="29"/>
  <c r="AR168" i="29"/>
  <c r="AZ168" i="29" s="1"/>
  <c r="AQ168" i="29"/>
  <c r="AP168" i="29"/>
  <c r="AI168" i="29"/>
  <c r="AY168" i="29" s="1"/>
  <c r="AE168" i="29"/>
  <c r="AX168" i="29" s="1"/>
  <c r="AB168" i="29"/>
  <c r="X168" i="29"/>
  <c r="T168" i="29"/>
  <c r="BB167" i="29"/>
  <c r="AY167" i="29"/>
  <c r="AU167" i="29"/>
  <c r="AU170" i="29" s="1"/>
  <c r="AQ167" i="29"/>
  <c r="BC167" i="29" s="1"/>
  <c r="AP167" i="29"/>
  <c r="AI167" i="29"/>
  <c r="AB167" i="29"/>
  <c r="AV167" i="29" s="1"/>
  <c r="T167" i="29"/>
  <c r="X167" i="29" s="1"/>
  <c r="BB166" i="29"/>
  <c r="BA166" i="29"/>
  <c r="AZ166" i="29"/>
  <c r="AY166" i="29"/>
  <c r="AV166" i="29"/>
  <c r="AU166" i="29"/>
  <c r="AQ166" i="29"/>
  <c r="AR166" i="29" s="1"/>
  <c r="AP166" i="29"/>
  <c r="AI166" i="29"/>
  <c r="AE166" i="29"/>
  <c r="AX166" i="29" s="1"/>
  <c r="AC166" i="29"/>
  <c r="AB166" i="29"/>
  <c r="X166" i="29"/>
  <c r="T166" i="29"/>
  <c r="BB165" i="29"/>
  <c r="AY165" i="29"/>
  <c r="AY194" i="29" s="1"/>
  <c r="AU165" i="29"/>
  <c r="AQ165" i="29"/>
  <c r="AP165" i="29"/>
  <c r="AI165" i="29"/>
  <c r="AI194" i="29" s="1"/>
  <c r="AB165" i="29"/>
  <c r="X165" i="29"/>
  <c r="T165" i="29"/>
  <c r="BB164" i="29"/>
  <c r="BA164" i="29"/>
  <c r="AY164" i="29"/>
  <c r="AU164" i="29"/>
  <c r="AQ164" i="29"/>
  <c r="AP164" i="29"/>
  <c r="AI164" i="29"/>
  <c r="AE164" i="29"/>
  <c r="AB164" i="29"/>
  <c r="AB170" i="29" s="1"/>
  <c r="X164" i="29"/>
  <c r="T164" i="29"/>
  <c r="AO163" i="29"/>
  <c r="AN163" i="29"/>
  <c r="AM163" i="29"/>
  <c r="AL163" i="29"/>
  <c r="AK163" i="29"/>
  <c r="AH163" i="29"/>
  <c r="AG163" i="29"/>
  <c r="AF163" i="29"/>
  <c r="AA163" i="29"/>
  <c r="Z163" i="29"/>
  <c r="Y163" i="29"/>
  <c r="W163" i="29"/>
  <c r="V163" i="29"/>
  <c r="U163" i="29"/>
  <c r="BC162" i="29"/>
  <c r="BB162" i="29"/>
  <c r="AY162" i="29"/>
  <c r="AX162" i="29"/>
  <c r="AU162" i="29"/>
  <c r="AT162" i="29"/>
  <c r="AQ162" i="29"/>
  <c r="AP162" i="29"/>
  <c r="AI162" i="29"/>
  <c r="AC162" i="29"/>
  <c r="AB162" i="29"/>
  <c r="AV162" i="29" s="1"/>
  <c r="X162" i="29"/>
  <c r="AE162" i="29" s="1"/>
  <c r="T162" i="29"/>
  <c r="BC161" i="29"/>
  <c r="BB161" i="29"/>
  <c r="BA161" i="29"/>
  <c r="AU161" i="29"/>
  <c r="AR161" i="29"/>
  <c r="AZ161" i="29" s="1"/>
  <c r="AQ161" i="29"/>
  <c r="AP161" i="29"/>
  <c r="AI161" i="29"/>
  <c r="AI163" i="29" s="1"/>
  <c r="AB161" i="29"/>
  <c r="AV161" i="29" s="1"/>
  <c r="X161" i="29"/>
  <c r="T161" i="29"/>
  <c r="BB160" i="29"/>
  <c r="BB163" i="29" s="1"/>
  <c r="BA160" i="29"/>
  <c r="AY160" i="29"/>
  <c r="AU160" i="29"/>
  <c r="AU163" i="29" s="1"/>
  <c r="AQ160" i="29"/>
  <c r="AP160" i="29"/>
  <c r="AI160" i="29"/>
  <c r="AB160" i="29"/>
  <c r="T160" i="29"/>
  <c r="T163" i="29" s="1"/>
  <c r="AO159" i="29"/>
  <c r="AN159" i="29"/>
  <c r="AM159" i="29"/>
  <c r="AL159" i="29"/>
  <c r="AK159" i="29"/>
  <c r="AH159" i="29"/>
  <c r="AG159" i="29"/>
  <c r="AF159" i="29"/>
  <c r="AA159" i="29"/>
  <c r="Z159" i="29"/>
  <c r="Y159" i="29"/>
  <c r="W159" i="29"/>
  <c r="V159" i="29"/>
  <c r="U159" i="29"/>
  <c r="BC158" i="29"/>
  <c r="BB158" i="29"/>
  <c r="BA158" i="29"/>
  <c r="AZ158" i="29"/>
  <c r="AY158" i="29"/>
  <c r="AU158" i="29"/>
  <c r="AU159" i="29" s="1"/>
  <c r="AR158" i="29"/>
  <c r="AQ158" i="29"/>
  <c r="AP158" i="29"/>
  <c r="AI158" i="29"/>
  <c r="AB158" i="29"/>
  <c r="AV158" i="29" s="1"/>
  <c r="X158" i="29"/>
  <c r="AE158" i="29" s="1"/>
  <c r="AX158" i="29" s="1"/>
  <c r="T158" i="29"/>
  <c r="BC157" i="29"/>
  <c r="BB157" i="29"/>
  <c r="AY157" i="29"/>
  <c r="AU157" i="29"/>
  <c r="AQ157" i="29"/>
  <c r="AP157" i="29"/>
  <c r="AI157" i="29"/>
  <c r="AE157" i="29"/>
  <c r="AX157" i="29" s="1"/>
  <c r="AB157" i="29"/>
  <c r="AV157" i="29" s="1"/>
  <c r="X157" i="29"/>
  <c r="T157" i="29"/>
  <c r="BB156" i="29"/>
  <c r="BA156" i="29"/>
  <c r="AV156" i="29"/>
  <c r="AU156" i="29"/>
  <c r="AQ156" i="29"/>
  <c r="BC156" i="29" s="1"/>
  <c r="AP156" i="29"/>
  <c r="AI156" i="29"/>
  <c r="AB156" i="29"/>
  <c r="X156" i="29"/>
  <c r="T156" i="29"/>
  <c r="BC155" i="29"/>
  <c r="BB155" i="29"/>
  <c r="AY155" i="29"/>
  <c r="AU155" i="29"/>
  <c r="AQ155" i="29"/>
  <c r="AQ159" i="29" s="1"/>
  <c r="AP155" i="29"/>
  <c r="AI155" i="29"/>
  <c r="AD155" i="29"/>
  <c r="AC155" i="29"/>
  <c r="AB155" i="29"/>
  <c r="AV155" i="29" s="1"/>
  <c r="T155" i="29"/>
  <c r="X155" i="29" s="1"/>
  <c r="AE155" i="29" s="1"/>
  <c r="AO154" i="29"/>
  <c r="AN154" i="29"/>
  <c r="AM154" i="29"/>
  <c r="AL154" i="29"/>
  <c r="AK154" i="29"/>
  <c r="AH154" i="29"/>
  <c r="AG154" i="29"/>
  <c r="AF154" i="29"/>
  <c r="AA154" i="29"/>
  <c r="Z154" i="29"/>
  <c r="Y154" i="29"/>
  <c r="W154" i="29"/>
  <c r="V154" i="29"/>
  <c r="U154" i="29"/>
  <c r="BC153" i="29"/>
  <c r="BB153" i="29"/>
  <c r="BA153" i="29"/>
  <c r="AU153" i="29"/>
  <c r="AR153" i="29"/>
  <c r="AZ153" i="29" s="1"/>
  <c r="AQ153" i="29"/>
  <c r="AP153" i="29"/>
  <c r="AI153" i="29"/>
  <c r="AI154" i="29" s="1"/>
  <c r="AB153" i="29"/>
  <c r="AV153" i="29" s="1"/>
  <c r="X153" i="29"/>
  <c r="T153" i="29"/>
  <c r="BB152" i="29"/>
  <c r="AY152" i="29"/>
  <c r="AU152" i="29"/>
  <c r="AQ152" i="29"/>
  <c r="BC152" i="29" s="1"/>
  <c r="AP152" i="29"/>
  <c r="AI152" i="29"/>
  <c r="AB152" i="29"/>
  <c r="AV152" i="29" s="1"/>
  <c r="T152" i="29"/>
  <c r="X152" i="29" s="1"/>
  <c r="BB151" i="29"/>
  <c r="BA151" i="29"/>
  <c r="AY151" i="29"/>
  <c r="AU151" i="29"/>
  <c r="AU154" i="29" s="1"/>
  <c r="AQ151" i="29"/>
  <c r="AP151" i="29"/>
  <c r="AI151" i="29"/>
  <c r="AB151" i="29"/>
  <c r="AB154" i="29" s="1"/>
  <c r="T151" i="29"/>
  <c r="AO150" i="29"/>
  <c r="AN150" i="29"/>
  <c r="AM150" i="29"/>
  <c r="AL150" i="29"/>
  <c r="AK150" i="29"/>
  <c r="AH150" i="29"/>
  <c r="AG150" i="29"/>
  <c r="AF150" i="29"/>
  <c r="AA150" i="29"/>
  <c r="Z150" i="29"/>
  <c r="Y150" i="29"/>
  <c r="W150" i="29"/>
  <c r="V150" i="29"/>
  <c r="U150" i="29"/>
  <c r="BB149" i="29"/>
  <c r="BA149" i="29"/>
  <c r="AY149" i="29"/>
  <c r="AU149" i="29"/>
  <c r="AQ149" i="29"/>
  <c r="BC149" i="29" s="1"/>
  <c r="AP149" i="29"/>
  <c r="AR149" i="29" s="1"/>
  <c r="AZ149" i="29" s="1"/>
  <c r="AI149" i="29"/>
  <c r="AB149" i="29"/>
  <c r="AV149" i="29" s="1"/>
  <c r="T149" i="29"/>
  <c r="X149" i="29" s="1"/>
  <c r="BB148" i="29"/>
  <c r="BA148" i="29"/>
  <c r="AY148" i="29"/>
  <c r="AU148" i="29"/>
  <c r="AQ148" i="29"/>
  <c r="AR148" i="29" s="1"/>
  <c r="AZ148" i="29" s="1"/>
  <c r="AP148" i="29"/>
  <c r="AI148" i="29"/>
  <c r="AB148" i="29"/>
  <c r="AV148" i="29" s="1"/>
  <c r="X148" i="29"/>
  <c r="T148" i="29"/>
  <c r="BB147" i="29"/>
  <c r="BA147" i="29"/>
  <c r="AY147" i="29"/>
  <c r="AU147" i="29"/>
  <c r="AQ147" i="29"/>
  <c r="BC147" i="29" s="1"/>
  <c r="AP147" i="29"/>
  <c r="AR147" i="29" s="1"/>
  <c r="AZ147" i="29" s="1"/>
  <c r="AI147" i="29"/>
  <c r="AC147" i="29"/>
  <c r="AB147" i="29"/>
  <c r="AV147" i="29" s="1"/>
  <c r="T147" i="29"/>
  <c r="X147" i="29" s="1"/>
  <c r="BC146" i="29"/>
  <c r="BB146" i="29"/>
  <c r="BA146" i="29"/>
  <c r="AY146" i="29"/>
  <c r="AU146" i="29"/>
  <c r="AQ146" i="29"/>
  <c r="AR146" i="29" s="1"/>
  <c r="AZ146" i="29" s="1"/>
  <c r="AP146" i="29"/>
  <c r="AI146" i="29"/>
  <c r="AB146" i="29"/>
  <c r="AV146" i="29" s="1"/>
  <c r="X146" i="29"/>
  <c r="T146" i="29"/>
  <c r="BB145" i="29"/>
  <c r="BB150" i="29" s="1"/>
  <c r="BA145" i="29"/>
  <c r="AY145" i="29"/>
  <c r="AU145" i="29"/>
  <c r="AQ145" i="29"/>
  <c r="BC145" i="29" s="1"/>
  <c r="AP145" i="29"/>
  <c r="AR145" i="29" s="1"/>
  <c r="AZ145" i="29" s="1"/>
  <c r="AI145" i="29"/>
  <c r="AC145" i="29"/>
  <c r="AB145" i="29"/>
  <c r="AV145" i="29" s="1"/>
  <c r="T145" i="29"/>
  <c r="X145" i="29" s="1"/>
  <c r="BB144" i="29"/>
  <c r="BA144" i="29"/>
  <c r="AY144" i="29"/>
  <c r="AY150" i="29" s="1"/>
  <c r="AU144" i="29"/>
  <c r="AQ144" i="29"/>
  <c r="AP144" i="29"/>
  <c r="AI144" i="29"/>
  <c r="AI150" i="29" s="1"/>
  <c r="AE144" i="29"/>
  <c r="AB144" i="29"/>
  <c r="AB150" i="29" s="1"/>
  <c r="X144" i="29"/>
  <c r="T144" i="29"/>
  <c r="T150" i="29" s="1"/>
  <c r="AO143" i="29"/>
  <c r="AN143" i="29"/>
  <c r="AM143" i="29"/>
  <c r="AL143" i="29"/>
  <c r="AK143" i="29"/>
  <c r="AH143" i="29"/>
  <c r="AG143" i="29"/>
  <c r="AF143" i="29"/>
  <c r="AA143" i="29"/>
  <c r="Z143" i="29"/>
  <c r="Y143" i="29"/>
  <c r="W143" i="29"/>
  <c r="V143" i="29"/>
  <c r="U143" i="29"/>
  <c r="BB142" i="29"/>
  <c r="BA142" i="29"/>
  <c r="AY142" i="29"/>
  <c r="AU142" i="29"/>
  <c r="AQ142" i="29"/>
  <c r="BC142" i="29" s="1"/>
  <c r="AP142" i="29"/>
  <c r="AR142" i="29" s="1"/>
  <c r="AZ142" i="29" s="1"/>
  <c r="AI142" i="29"/>
  <c r="AC142" i="29"/>
  <c r="AB142" i="29"/>
  <c r="AV142" i="29" s="1"/>
  <c r="T142" i="29"/>
  <c r="X142" i="29" s="1"/>
  <c r="BC141" i="29"/>
  <c r="BB141" i="29"/>
  <c r="BA141" i="29"/>
  <c r="AY141" i="29"/>
  <c r="AU141" i="29"/>
  <c r="AQ141" i="29"/>
  <c r="AR141" i="29" s="1"/>
  <c r="AZ141" i="29" s="1"/>
  <c r="AP141" i="29"/>
  <c r="AI141" i="29"/>
  <c r="AB141" i="29"/>
  <c r="AV141" i="29" s="1"/>
  <c r="X141" i="29"/>
  <c r="T141" i="29"/>
  <c r="BB140" i="29"/>
  <c r="BA140" i="29"/>
  <c r="AY140" i="29"/>
  <c r="AU140" i="29"/>
  <c r="AQ140" i="29"/>
  <c r="BC140" i="29" s="1"/>
  <c r="AP140" i="29"/>
  <c r="AR140" i="29" s="1"/>
  <c r="AZ140" i="29" s="1"/>
  <c r="AI140" i="29"/>
  <c r="AC140" i="29"/>
  <c r="AB140" i="29"/>
  <c r="AV140" i="29" s="1"/>
  <c r="T140" i="29"/>
  <c r="X140" i="29" s="1"/>
  <c r="BB139" i="29"/>
  <c r="BA139" i="29"/>
  <c r="AY139" i="29"/>
  <c r="AU139" i="29"/>
  <c r="AQ139" i="29"/>
  <c r="AP139" i="29"/>
  <c r="AI139" i="29"/>
  <c r="AE139" i="29"/>
  <c r="AX139" i="29" s="1"/>
  <c r="AB139" i="29"/>
  <c r="AV139" i="29" s="1"/>
  <c r="X139" i="29"/>
  <c r="T139" i="29"/>
  <c r="BB138" i="29"/>
  <c r="BA138" i="29"/>
  <c r="BA143" i="29" s="1"/>
  <c r="AY138" i="29"/>
  <c r="AU138" i="29"/>
  <c r="AQ138" i="29"/>
  <c r="BC138" i="29" s="1"/>
  <c r="AP138" i="29"/>
  <c r="AR138" i="29" s="1"/>
  <c r="AZ138" i="29" s="1"/>
  <c r="AI138" i="29"/>
  <c r="AB138" i="29"/>
  <c r="AV138" i="29" s="1"/>
  <c r="T138" i="29"/>
  <c r="X138" i="29" s="1"/>
  <c r="BC137" i="29"/>
  <c r="BB137" i="29"/>
  <c r="BA137" i="29"/>
  <c r="AY137" i="29"/>
  <c r="AU137" i="29"/>
  <c r="AQ137" i="29"/>
  <c r="AR137" i="29" s="1"/>
  <c r="AZ137" i="29" s="1"/>
  <c r="AP137" i="29"/>
  <c r="AI137" i="29"/>
  <c r="AI143" i="29" s="1"/>
  <c r="AE137" i="29"/>
  <c r="AX137" i="29" s="1"/>
  <c r="AB137" i="29"/>
  <c r="AV137" i="29" s="1"/>
  <c r="X137" i="29"/>
  <c r="T137" i="29"/>
  <c r="BB136" i="29"/>
  <c r="BB143" i="29" s="1"/>
  <c r="BA136" i="29"/>
  <c r="AY136" i="29"/>
  <c r="AY143" i="29" s="1"/>
  <c r="AU136" i="29"/>
  <c r="AU143" i="29" s="1"/>
  <c r="AQ136" i="29"/>
  <c r="AP136" i="29"/>
  <c r="AR136" i="29" s="1"/>
  <c r="AI136" i="29"/>
  <c r="AB136" i="29"/>
  <c r="AB143" i="29" s="1"/>
  <c r="T136" i="29"/>
  <c r="T143" i="29" s="1"/>
  <c r="AY135" i="29"/>
  <c r="AQ135" i="29"/>
  <c r="AO135" i="29"/>
  <c r="AN135" i="29"/>
  <c r="AM135" i="29"/>
  <c r="AL135" i="29"/>
  <c r="AK135" i="29"/>
  <c r="AI135" i="29"/>
  <c r="AH135" i="29"/>
  <c r="AG135" i="29"/>
  <c r="AF135" i="29"/>
  <c r="AA135" i="29"/>
  <c r="Z135" i="29"/>
  <c r="Y135" i="29"/>
  <c r="W135" i="29"/>
  <c r="V135" i="29"/>
  <c r="U135" i="29"/>
  <c r="T135" i="29"/>
  <c r="BC134" i="29"/>
  <c r="BC199" i="29" s="1"/>
  <c r="BB134" i="29"/>
  <c r="BB199" i="29" s="1"/>
  <c r="BA134" i="29"/>
  <c r="BA199" i="29" s="1"/>
  <c r="AY134" i="29"/>
  <c r="AY199" i="29" s="1"/>
  <c r="AU134" i="29"/>
  <c r="AU199" i="29" s="1"/>
  <c r="AQ134" i="29"/>
  <c r="AP134" i="29"/>
  <c r="AP199" i="29" s="1"/>
  <c r="AI134" i="29"/>
  <c r="AI199" i="29" s="1"/>
  <c r="AE134" i="29"/>
  <c r="AB134" i="29"/>
  <c r="AB199" i="29" s="1"/>
  <c r="X134" i="29"/>
  <c r="T134" i="29"/>
  <c r="T199" i="29" s="1"/>
  <c r="AP133" i="29"/>
  <c r="AO133" i="29"/>
  <c r="AN133" i="29"/>
  <c r="AM133" i="29"/>
  <c r="AL133" i="29"/>
  <c r="AK133" i="29"/>
  <c r="AH133" i="29"/>
  <c r="AG133" i="29"/>
  <c r="AF133" i="29"/>
  <c r="AA133" i="29"/>
  <c r="Z133" i="29"/>
  <c r="Y133" i="29"/>
  <c r="W133" i="29"/>
  <c r="V133" i="29"/>
  <c r="U133" i="29"/>
  <c r="BB132" i="29"/>
  <c r="BA132" i="29"/>
  <c r="AW132" i="29"/>
  <c r="AU132" i="29"/>
  <c r="AT132" i="29"/>
  <c r="AQ132" i="29"/>
  <c r="BC132" i="29" s="1"/>
  <c r="AP132" i="29"/>
  <c r="AR132" i="29" s="1"/>
  <c r="AZ132" i="29" s="1"/>
  <c r="AI132" i="29"/>
  <c r="AY132" i="29" s="1"/>
  <c r="AD132" i="29"/>
  <c r="AJ132" i="29" s="1"/>
  <c r="AS132" i="29" s="1"/>
  <c r="AC132" i="29"/>
  <c r="AB132" i="29"/>
  <c r="AV132" i="29" s="1"/>
  <c r="T132" i="29"/>
  <c r="X132" i="29" s="1"/>
  <c r="AE132" i="29" s="1"/>
  <c r="AX132" i="29" s="1"/>
  <c r="BC131" i="29"/>
  <c r="BB131" i="29"/>
  <c r="AV131" i="29"/>
  <c r="AU131" i="29"/>
  <c r="AR131" i="29"/>
  <c r="AZ131" i="29" s="1"/>
  <c r="AQ131" i="29"/>
  <c r="AP131" i="29"/>
  <c r="BA131" i="29" s="1"/>
  <c r="AI131" i="29"/>
  <c r="AY131" i="29" s="1"/>
  <c r="AB131" i="29"/>
  <c r="X131" i="29"/>
  <c r="T131" i="29"/>
  <c r="BB130" i="29"/>
  <c r="BB133" i="29" s="1"/>
  <c r="AU130" i="29"/>
  <c r="AQ130" i="29"/>
  <c r="BC130" i="29" s="1"/>
  <c r="AP130" i="29"/>
  <c r="AI130" i="29"/>
  <c r="AY130" i="29" s="1"/>
  <c r="AC130" i="29"/>
  <c r="AB130" i="29"/>
  <c r="AV130" i="29" s="1"/>
  <c r="T130" i="29"/>
  <c r="X130" i="29" s="1"/>
  <c r="BB129" i="29"/>
  <c r="AU129" i="29"/>
  <c r="AQ129" i="29"/>
  <c r="AP129" i="29"/>
  <c r="BA129" i="29" s="1"/>
  <c r="AI129" i="29"/>
  <c r="AY129" i="29" s="1"/>
  <c r="AB129" i="29"/>
  <c r="AV129" i="29" s="1"/>
  <c r="X129" i="29"/>
  <c r="AE129" i="29" s="1"/>
  <c r="AX129" i="29" s="1"/>
  <c r="T129" i="29"/>
  <c r="BB128" i="29"/>
  <c r="BA128" i="29"/>
  <c r="AU128" i="29"/>
  <c r="AQ128" i="29"/>
  <c r="AQ133" i="29" s="1"/>
  <c r="AP128" i="29"/>
  <c r="AR128" i="29" s="1"/>
  <c r="AI128" i="29"/>
  <c r="AB128" i="29"/>
  <c r="T128" i="29"/>
  <c r="AQ127" i="29"/>
  <c r="AO127" i="29"/>
  <c r="AN127" i="29"/>
  <c r="AM127" i="29"/>
  <c r="AL127" i="29"/>
  <c r="AK127" i="29"/>
  <c r="AH127" i="29"/>
  <c r="AG127" i="29"/>
  <c r="AF127" i="29"/>
  <c r="AB127" i="29"/>
  <c r="AA127" i="29"/>
  <c r="Z127" i="29"/>
  <c r="Y127" i="29"/>
  <c r="W127" i="29"/>
  <c r="V127" i="29"/>
  <c r="U127" i="29"/>
  <c r="T127" i="29"/>
  <c r="BB126" i="29"/>
  <c r="AU126" i="29"/>
  <c r="AQ126" i="29"/>
  <c r="AP126" i="29"/>
  <c r="BA126" i="29" s="1"/>
  <c r="AI126" i="29"/>
  <c r="AY126" i="29" s="1"/>
  <c r="AB126" i="29"/>
  <c r="AV126" i="29" s="1"/>
  <c r="X126" i="29"/>
  <c r="AE126" i="29" s="1"/>
  <c r="AX126" i="29" s="1"/>
  <c r="T126" i="29"/>
  <c r="BB125" i="29"/>
  <c r="BA125" i="29"/>
  <c r="AW125" i="29"/>
  <c r="AU125" i="29"/>
  <c r="AT125" i="29"/>
  <c r="AQ125" i="29"/>
  <c r="BC125" i="29" s="1"/>
  <c r="AP125" i="29"/>
  <c r="AR125" i="29" s="1"/>
  <c r="AZ125" i="29" s="1"/>
  <c r="AI125" i="29"/>
  <c r="AY125" i="29" s="1"/>
  <c r="AD125" i="29"/>
  <c r="AB125" i="29"/>
  <c r="AV125" i="29" s="1"/>
  <c r="T125" i="29"/>
  <c r="X125" i="29" s="1"/>
  <c r="AE125" i="29" s="1"/>
  <c r="AX125" i="29" s="1"/>
  <c r="BC124" i="29"/>
  <c r="BB124" i="29"/>
  <c r="AY124" i="29"/>
  <c r="AV124" i="29"/>
  <c r="AU124" i="29"/>
  <c r="AR124" i="29"/>
  <c r="AZ124" i="29" s="1"/>
  <c r="AQ124" i="29"/>
  <c r="AP124" i="29"/>
  <c r="BA124" i="29" s="1"/>
  <c r="AI124" i="29"/>
  <c r="AB124" i="29"/>
  <c r="X124" i="29"/>
  <c r="T124" i="29"/>
  <c r="BB123" i="29"/>
  <c r="AU123" i="29"/>
  <c r="AQ123" i="29"/>
  <c r="BC123" i="29" s="1"/>
  <c r="AP123" i="29"/>
  <c r="AI123" i="29"/>
  <c r="AY123" i="29" s="1"/>
  <c r="AC123" i="29"/>
  <c r="AB123" i="29"/>
  <c r="AV123" i="29" s="1"/>
  <c r="T123" i="29"/>
  <c r="X123" i="29" s="1"/>
  <c r="BB122" i="29"/>
  <c r="BB127" i="29" s="1"/>
  <c r="AU122" i="29"/>
  <c r="AU127" i="29" s="1"/>
  <c r="AQ122" i="29"/>
  <c r="AP122" i="29"/>
  <c r="AI122" i="29"/>
  <c r="AE122" i="29"/>
  <c r="AX122" i="29" s="1"/>
  <c r="AB122" i="29"/>
  <c r="AV122" i="29" s="1"/>
  <c r="X122" i="29"/>
  <c r="T122" i="29"/>
  <c r="AO121" i="29"/>
  <c r="AN121" i="29"/>
  <c r="AM121" i="29"/>
  <c r="AL121" i="29"/>
  <c r="AK121" i="29"/>
  <c r="AH121" i="29"/>
  <c r="AG121" i="29"/>
  <c r="AF121" i="29"/>
  <c r="AA121" i="29"/>
  <c r="Z121" i="29"/>
  <c r="Y121" i="29"/>
  <c r="W121" i="29"/>
  <c r="V121" i="29"/>
  <c r="U121" i="29"/>
  <c r="BB120" i="29"/>
  <c r="AX120" i="29"/>
  <c r="AU120" i="29"/>
  <c r="AT120" i="29"/>
  <c r="AQ120" i="29"/>
  <c r="BC120" i="29" s="1"/>
  <c r="AP120" i="29"/>
  <c r="BA120" i="29" s="1"/>
  <c r="AI120" i="29"/>
  <c r="AY120" i="29" s="1"/>
  <c r="AD120" i="29"/>
  <c r="AW120" i="29" s="1"/>
  <c r="AB120" i="29"/>
  <c r="T120" i="29"/>
  <c r="X120" i="29" s="1"/>
  <c r="AE120" i="29" s="1"/>
  <c r="BC119" i="29"/>
  <c r="BB119" i="29"/>
  <c r="AZ119" i="29"/>
  <c r="AU119" i="29"/>
  <c r="AR119" i="29"/>
  <c r="AQ119" i="29"/>
  <c r="AP119" i="29"/>
  <c r="BA119" i="29" s="1"/>
  <c r="AI119" i="29"/>
  <c r="AY119" i="29" s="1"/>
  <c r="AE119" i="29"/>
  <c r="AX119" i="29" s="1"/>
  <c r="AB119" i="29"/>
  <c r="AV119" i="29" s="1"/>
  <c r="T119" i="29"/>
  <c r="X119" i="29" s="1"/>
  <c r="BB118" i="29"/>
  <c r="AU118" i="29"/>
  <c r="AQ118" i="29"/>
  <c r="BC118" i="29" s="1"/>
  <c r="AP118" i="29"/>
  <c r="AI118" i="29"/>
  <c r="AY118" i="29" s="1"/>
  <c r="AB118" i="29"/>
  <c r="AV118" i="29" s="1"/>
  <c r="T118" i="29"/>
  <c r="X118" i="29" s="1"/>
  <c r="BB117" i="29"/>
  <c r="AV117" i="29"/>
  <c r="AU117" i="29"/>
  <c r="AT117" i="29"/>
  <c r="AQ117" i="29"/>
  <c r="BC117" i="29" s="1"/>
  <c r="AP117" i="29"/>
  <c r="BA117" i="29" s="1"/>
  <c r="AI117" i="29"/>
  <c r="AY117" i="29" s="1"/>
  <c r="AB117" i="29"/>
  <c r="T117" i="29"/>
  <c r="X117" i="29" s="1"/>
  <c r="AD117" i="29" s="1"/>
  <c r="AW117" i="29" s="1"/>
  <c r="BB116" i="29"/>
  <c r="AU116" i="29"/>
  <c r="AR116" i="29"/>
  <c r="AQ116" i="29"/>
  <c r="AP116" i="29"/>
  <c r="AI116" i="29"/>
  <c r="AB116" i="29"/>
  <c r="T116" i="29"/>
  <c r="AO115" i="29"/>
  <c r="AN115" i="29"/>
  <c r="AM115" i="29"/>
  <c r="AL115" i="29"/>
  <c r="AK115" i="29"/>
  <c r="AH115" i="29"/>
  <c r="AG115" i="29"/>
  <c r="AF115" i="29"/>
  <c r="AA115" i="29"/>
  <c r="Z115" i="29"/>
  <c r="Y115" i="29"/>
  <c r="X115" i="29"/>
  <c r="W115" i="29"/>
  <c r="V115" i="29"/>
  <c r="U115" i="29"/>
  <c r="T115" i="29"/>
  <c r="BB114" i="29"/>
  <c r="AU114" i="29"/>
  <c r="AT114" i="29"/>
  <c r="AQ114" i="29"/>
  <c r="BC114" i="29" s="1"/>
  <c r="AP114" i="29"/>
  <c r="BA114" i="29" s="1"/>
  <c r="AI114" i="29"/>
  <c r="AY114" i="29" s="1"/>
  <c r="AB114" i="29"/>
  <c r="AV114" i="29" s="1"/>
  <c r="T114" i="29"/>
  <c r="X114" i="29" s="1"/>
  <c r="AD114" i="29" s="1"/>
  <c r="AW114" i="29" s="1"/>
  <c r="BB113" i="29"/>
  <c r="AU113" i="29"/>
  <c r="AR113" i="29"/>
  <c r="AZ113" i="29" s="1"/>
  <c r="AQ113" i="29"/>
  <c r="BC113" i="29" s="1"/>
  <c r="AP113" i="29"/>
  <c r="BA113" i="29" s="1"/>
  <c r="AI113" i="29"/>
  <c r="AY113" i="29" s="1"/>
  <c r="AD113" i="29"/>
  <c r="AW113" i="29" s="1"/>
  <c r="AB113" i="29"/>
  <c r="AV113" i="29" s="1"/>
  <c r="T113" i="29"/>
  <c r="X113" i="29" s="1"/>
  <c r="AT113" i="29" s="1"/>
  <c r="BB112" i="29"/>
  <c r="AZ112" i="29"/>
  <c r="AU112" i="29"/>
  <c r="AT112" i="29"/>
  <c r="AR112" i="29"/>
  <c r="AQ112" i="29"/>
  <c r="BC112" i="29" s="1"/>
  <c r="AP112" i="29"/>
  <c r="BA112" i="29" s="1"/>
  <c r="AI112" i="29"/>
  <c r="AY112" i="29" s="1"/>
  <c r="AD112" i="29"/>
  <c r="AW112" i="29" s="1"/>
  <c r="AB112" i="29"/>
  <c r="AV112" i="29" s="1"/>
  <c r="T112" i="29"/>
  <c r="X112" i="29" s="1"/>
  <c r="BB111" i="29"/>
  <c r="AU111" i="29"/>
  <c r="AQ111" i="29"/>
  <c r="BC111" i="29" s="1"/>
  <c r="AP111" i="29"/>
  <c r="AI111" i="29"/>
  <c r="AY111" i="29" s="1"/>
  <c r="AB111" i="29"/>
  <c r="AV111" i="29" s="1"/>
  <c r="T111" i="29"/>
  <c r="X111" i="29" s="1"/>
  <c r="BB110" i="29"/>
  <c r="AV110" i="29"/>
  <c r="AU110" i="29"/>
  <c r="AU115" i="29" s="1"/>
  <c r="AT110" i="29"/>
  <c r="AQ110" i="29"/>
  <c r="AQ115" i="29" s="1"/>
  <c r="AP110" i="29"/>
  <c r="BA110" i="29" s="1"/>
  <c r="AI110" i="29"/>
  <c r="AB110" i="29"/>
  <c r="T110" i="29"/>
  <c r="X110" i="29" s="1"/>
  <c r="AD110" i="29" s="1"/>
  <c r="AP109" i="29"/>
  <c r="AO109" i="29"/>
  <c r="AN109" i="29"/>
  <c r="AM109" i="29"/>
  <c r="AL109" i="29"/>
  <c r="AK109" i="29"/>
  <c r="AH109" i="29"/>
  <c r="AG109" i="29"/>
  <c r="AF109" i="29"/>
  <c r="AA109" i="29"/>
  <c r="Z109" i="29"/>
  <c r="Y109" i="29"/>
  <c r="W109" i="29"/>
  <c r="V109" i="29"/>
  <c r="U109" i="29"/>
  <c r="BB108" i="29"/>
  <c r="AU108" i="29"/>
  <c r="AQ108" i="29"/>
  <c r="BC108" i="29" s="1"/>
  <c r="AP108" i="29"/>
  <c r="AI108" i="29"/>
  <c r="AY108" i="29" s="1"/>
  <c r="AB108" i="29"/>
  <c r="AV108" i="29" s="1"/>
  <c r="T108" i="29"/>
  <c r="X108" i="29" s="1"/>
  <c r="BB107" i="29"/>
  <c r="AV107" i="29"/>
  <c r="AU107" i="29"/>
  <c r="AT107" i="29"/>
  <c r="AQ107" i="29"/>
  <c r="BC107" i="29" s="1"/>
  <c r="AP107" i="29"/>
  <c r="BA107" i="29" s="1"/>
  <c r="AI107" i="29"/>
  <c r="AY107" i="29" s="1"/>
  <c r="AB107" i="29"/>
  <c r="T107" i="29"/>
  <c r="X107" i="29" s="1"/>
  <c r="AD107" i="29" s="1"/>
  <c r="AW107" i="29" s="1"/>
  <c r="BB106" i="29"/>
  <c r="AU106" i="29"/>
  <c r="AR106" i="29"/>
  <c r="AZ106" i="29" s="1"/>
  <c r="AQ106" i="29"/>
  <c r="BC106" i="29" s="1"/>
  <c r="AP106" i="29"/>
  <c r="BA106" i="29" s="1"/>
  <c r="AI106" i="29"/>
  <c r="AY106" i="29" s="1"/>
  <c r="AD106" i="29"/>
  <c r="AW106" i="29" s="1"/>
  <c r="AB106" i="29"/>
  <c r="AV106" i="29" s="1"/>
  <c r="T106" i="29"/>
  <c r="X106" i="29" s="1"/>
  <c r="AT106" i="29" s="1"/>
  <c r="BB105" i="29"/>
  <c r="AZ105" i="29"/>
  <c r="AU105" i="29"/>
  <c r="AT105" i="29"/>
  <c r="AR105" i="29"/>
  <c r="AQ105" i="29"/>
  <c r="BC105" i="29" s="1"/>
  <c r="AP105" i="29"/>
  <c r="BA105" i="29" s="1"/>
  <c r="AI105" i="29"/>
  <c r="AY105" i="29" s="1"/>
  <c r="AD105" i="29"/>
  <c r="AW105" i="29" s="1"/>
  <c r="AB105" i="29"/>
  <c r="AV105" i="29" s="1"/>
  <c r="T105" i="29"/>
  <c r="X105" i="29" s="1"/>
  <c r="BB104" i="29"/>
  <c r="BB109" i="29" s="1"/>
  <c r="AU104" i="29"/>
  <c r="AU109" i="29" s="1"/>
  <c r="AQ104" i="29"/>
  <c r="AQ109" i="29" s="1"/>
  <c r="AP104" i="29"/>
  <c r="AI104" i="29"/>
  <c r="AB104" i="29"/>
  <c r="AB109" i="29" s="1"/>
  <c r="T104" i="29"/>
  <c r="AO103" i="29"/>
  <c r="AN103" i="29"/>
  <c r="AM103" i="29"/>
  <c r="AL103" i="29"/>
  <c r="AK103" i="29"/>
  <c r="AH103" i="29"/>
  <c r="AG103" i="29"/>
  <c r="AF103" i="29"/>
  <c r="AA103" i="29"/>
  <c r="Z103" i="29"/>
  <c r="Y103" i="29"/>
  <c r="W103" i="29"/>
  <c r="V103" i="29"/>
  <c r="U103" i="29"/>
  <c r="BB102" i="29"/>
  <c r="AZ102" i="29"/>
  <c r="AU102" i="29"/>
  <c r="AT102" i="29"/>
  <c r="AR102" i="29"/>
  <c r="AQ102" i="29"/>
  <c r="BC102" i="29" s="1"/>
  <c r="AP102" i="29"/>
  <c r="BA102" i="29" s="1"/>
  <c r="AI102" i="29"/>
  <c r="AY102" i="29" s="1"/>
  <c r="AD102" i="29"/>
  <c r="AW102" i="29" s="1"/>
  <c r="AB102" i="29"/>
  <c r="AV102" i="29" s="1"/>
  <c r="T102" i="29"/>
  <c r="X102" i="29" s="1"/>
  <c r="BB101" i="29"/>
  <c r="AU101" i="29"/>
  <c r="AQ101" i="29"/>
  <c r="BC101" i="29" s="1"/>
  <c r="AP101" i="29"/>
  <c r="AI101" i="29"/>
  <c r="AY101" i="29" s="1"/>
  <c r="AB101" i="29"/>
  <c r="AV101" i="29" s="1"/>
  <c r="T101" i="29"/>
  <c r="X101" i="29" s="1"/>
  <c r="BB100" i="29"/>
  <c r="AU100" i="29"/>
  <c r="AT100" i="29"/>
  <c r="AQ100" i="29"/>
  <c r="BC100" i="29" s="1"/>
  <c r="AP100" i="29"/>
  <c r="BA100" i="29" s="1"/>
  <c r="AI100" i="29"/>
  <c r="AY100" i="29" s="1"/>
  <c r="AB100" i="29"/>
  <c r="AV100" i="29" s="1"/>
  <c r="T100" i="29"/>
  <c r="X100" i="29" s="1"/>
  <c r="AD100" i="29" s="1"/>
  <c r="AW100" i="29" s="1"/>
  <c r="BB99" i="29"/>
  <c r="AU99" i="29"/>
  <c r="AR99" i="29"/>
  <c r="AZ99" i="29" s="1"/>
  <c r="AQ99" i="29"/>
  <c r="BC99" i="29" s="1"/>
  <c r="AP99" i="29"/>
  <c r="BA99" i="29" s="1"/>
  <c r="AI99" i="29"/>
  <c r="AY99" i="29" s="1"/>
  <c r="AD99" i="29"/>
  <c r="AW99" i="29" s="1"/>
  <c r="AB99" i="29"/>
  <c r="AV99" i="29" s="1"/>
  <c r="T99" i="29"/>
  <c r="X99" i="29" s="1"/>
  <c r="AT99" i="29" s="1"/>
  <c r="BB98" i="29"/>
  <c r="BB103" i="29" s="1"/>
  <c r="AZ98" i="29"/>
  <c r="AU98" i="29"/>
  <c r="AU103" i="29" s="1"/>
  <c r="AT98" i="29"/>
  <c r="AR98" i="29"/>
  <c r="AQ98" i="29"/>
  <c r="AQ103" i="29" s="1"/>
  <c r="AP98" i="29"/>
  <c r="BA98" i="29" s="1"/>
  <c r="AI98" i="29"/>
  <c r="AD98" i="29"/>
  <c r="AW98" i="29" s="1"/>
  <c r="AB98" i="29"/>
  <c r="AB103" i="29" s="1"/>
  <c r="T98" i="29"/>
  <c r="X98" i="29" s="1"/>
  <c r="AO97" i="29"/>
  <c r="AN97" i="29"/>
  <c r="AM97" i="29"/>
  <c r="AL97" i="29"/>
  <c r="AK97" i="29"/>
  <c r="AH97" i="29"/>
  <c r="AG97" i="29"/>
  <c r="AF97" i="29"/>
  <c r="AA97" i="29"/>
  <c r="Z97" i="29"/>
  <c r="Y97" i="29"/>
  <c r="W97" i="29"/>
  <c r="V97" i="29"/>
  <c r="U97" i="29"/>
  <c r="BB96" i="29"/>
  <c r="AU96" i="29"/>
  <c r="AR96" i="29"/>
  <c r="AZ96" i="29" s="1"/>
  <c r="AQ96" i="29"/>
  <c r="BC96" i="29" s="1"/>
  <c r="AP96" i="29"/>
  <c r="BA96" i="29" s="1"/>
  <c r="AI96" i="29"/>
  <c r="AY96" i="29" s="1"/>
  <c r="AD96" i="29"/>
  <c r="AW96" i="29" s="1"/>
  <c r="AB96" i="29"/>
  <c r="AV96" i="29" s="1"/>
  <c r="T96" i="29"/>
  <c r="X96" i="29" s="1"/>
  <c r="AT96" i="29" s="1"/>
  <c r="BB95" i="29"/>
  <c r="AZ95" i="29"/>
  <c r="AU95" i="29"/>
  <c r="AT95" i="29"/>
  <c r="AR95" i="29"/>
  <c r="AQ95" i="29"/>
  <c r="BC95" i="29" s="1"/>
  <c r="AP95" i="29"/>
  <c r="BA95" i="29" s="1"/>
  <c r="AI95" i="29"/>
  <c r="AY95" i="29" s="1"/>
  <c r="AD95" i="29"/>
  <c r="AW95" i="29" s="1"/>
  <c r="AB95" i="29"/>
  <c r="AV95" i="29" s="1"/>
  <c r="T95" i="29"/>
  <c r="X95" i="29" s="1"/>
  <c r="BB94" i="29"/>
  <c r="BB97" i="29" s="1"/>
  <c r="AU94" i="29"/>
  <c r="AQ94" i="29"/>
  <c r="BC94" i="29" s="1"/>
  <c r="AP94" i="29"/>
  <c r="AI94" i="29"/>
  <c r="AY94" i="29" s="1"/>
  <c r="AB94" i="29"/>
  <c r="AV94" i="29" s="1"/>
  <c r="T94" i="29"/>
  <c r="X94" i="29" s="1"/>
  <c r="BB93" i="29"/>
  <c r="AV93" i="29"/>
  <c r="AU93" i="29"/>
  <c r="AQ93" i="29"/>
  <c r="BC93" i="29" s="1"/>
  <c r="AP93" i="29"/>
  <c r="BA93" i="29" s="1"/>
  <c r="AI93" i="29"/>
  <c r="AY93" i="29" s="1"/>
  <c r="AB93" i="29"/>
  <c r="X93" i="29"/>
  <c r="AE93" i="29" s="1"/>
  <c r="AX93" i="29" s="1"/>
  <c r="T93" i="29"/>
  <c r="BB92" i="29"/>
  <c r="BA92" i="29"/>
  <c r="AY92" i="29"/>
  <c r="AU92" i="29"/>
  <c r="AU97" i="29" s="1"/>
  <c r="AQ92" i="29"/>
  <c r="AQ97" i="29" s="1"/>
  <c r="AP92" i="29"/>
  <c r="AI92" i="29"/>
  <c r="AC92" i="29"/>
  <c r="AB92" i="29"/>
  <c r="AB97" i="29" s="1"/>
  <c r="X92" i="29"/>
  <c r="T92" i="29"/>
  <c r="T97" i="29" s="1"/>
  <c r="AO91" i="29"/>
  <c r="AN91" i="29"/>
  <c r="AM91" i="29"/>
  <c r="AL91" i="29"/>
  <c r="AK91" i="29"/>
  <c r="AI91" i="29"/>
  <c r="AH91" i="29"/>
  <c r="AG91" i="29"/>
  <c r="AF91" i="29"/>
  <c r="AA91" i="29"/>
  <c r="Z91" i="29"/>
  <c r="Y91" i="29"/>
  <c r="W91" i="29"/>
  <c r="V91" i="29"/>
  <c r="U91" i="29"/>
  <c r="BC90" i="29"/>
  <c r="BB90" i="29"/>
  <c r="BA90" i="29"/>
  <c r="AY90" i="29"/>
  <c r="AU90" i="29"/>
  <c r="AQ90" i="29"/>
  <c r="AP90" i="29"/>
  <c r="AI90" i="29"/>
  <c r="AE90" i="29"/>
  <c r="AX90" i="29" s="1"/>
  <c r="AB90" i="29"/>
  <c r="AV90" i="29" s="1"/>
  <c r="X90" i="29"/>
  <c r="T90" i="29"/>
  <c r="BB89" i="29"/>
  <c r="BA89" i="29"/>
  <c r="AY89" i="29"/>
  <c r="AU89" i="29"/>
  <c r="AQ89" i="29"/>
  <c r="AR89" i="29" s="1"/>
  <c r="AZ89" i="29" s="1"/>
  <c r="AP89" i="29"/>
  <c r="AI89" i="29"/>
  <c r="AC89" i="29"/>
  <c r="AB89" i="29"/>
  <c r="AV89" i="29" s="1"/>
  <c r="X89" i="29"/>
  <c r="AE89" i="29" s="1"/>
  <c r="AX89" i="29" s="1"/>
  <c r="T89" i="29"/>
  <c r="BB88" i="29"/>
  <c r="BA88" i="29"/>
  <c r="AY88" i="29"/>
  <c r="AU88" i="29"/>
  <c r="AQ88" i="29"/>
  <c r="BC88" i="29" s="1"/>
  <c r="AP88" i="29"/>
  <c r="AR88" i="29" s="1"/>
  <c r="AZ88" i="29" s="1"/>
  <c r="AI88" i="29"/>
  <c r="AB88" i="29"/>
  <c r="AV88" i="29" s="1"/>
  <c r="X88" i="29"/>
  <c r="AE88" i="29" s="1"/>
  <c r="AX88" i="29" s="1"/>
  <c r="T88" i="29"/>
  <c r="BB87" i="29"/>
  <c r="BA87" i="29"/>
  <c r="AY87" i="29"/>
  <c r="AU87" i="29"/>
  <c r="AQ87" i="29"/>
  <c r="AR87" i="29" s="1"/>
  <c r="AZ87" i="29" s="1"/>
  <c r="AP87" i="29"/>
  <c r="AI87" i="29"/>
  <c r="AC87" i="29"/>
  <c r="AB87" i="29"/>
  <c r="AV87" i="29" s="1"/>
  <c r="X87" i="29"/>
  <c r="AE87" i="29" s="1"/>
  <c r="AX87" i="29" s="1"/>
  <c r="T87" i="29"/>
  <c r="BC86" i="29"/>
  <c r="BB86" i="29"/>
  <c r="BB91" i="29" s="1"/>
  <c r="BA86" i="29"/>
  <c r="AY86" i="29"/>
  <c r="AY91" i="29" s="1"/>
  <c r="AU86" i="29"/>
  <c r="AU91" i="29" s="1"/>
  <c r="AQ86" i="29"/>
  <c r="AP86" i="29"/>
  <c r="AP91" i="29" s="1"/>
  <c r="AI86" i="29"/>
  <c r="AE86" i="29"/>
  <c r="AX86" i="29" s="1"/>
  <c r="AB86" i="29"/>
  <c r="AB91" i="29" s="1"/>
  <c r="X86" i="29"/>
  <c r="T86" i="29"/>
  <c r="T91" i="29" s="1"/>
  <c r="AO85" i="29"/>
  <c r="AN85" i="29"/>
  <c r="AM85" i="29"/>
  <c r="AL85" i="29"/>
  <c r="AK85" i="29"/>
  <c r="AH85" i="29"/>
  <c r="AG85" i="29"/>
  <c r="AF85" i="29"/>
  <c r="AA85" i="29"/>
  <c r="Z85" i="29"/>
  <c r="Y85" i="29"/>
  <c r="W85" i="29"/>
  <c r="V85" i="29"/>
  <c r="U85" i="29"/>
  <c r="BB84" i="29"/>
  <c r="BA84" i="29"/>
  <c r="AY84" i="29"/>
  <c r="AU84" i="29"/>
  <c r="AQ84" i="29"/>
  <c r="AR84" i="29" s="1"/>
  <c r="AZ84" i="29" s="1"/>
  <c r="AP84" i="29"/>
  <c r="AI84" i="29"/>
  <c r="AC84" i="29"/>
  <c r="AB84" i="29"/>
  <c r="AV84" i="29" s="1"/>
  <c r="X84" i="29"/>
  <c r="AE84" i="29" s="1"/>
  <c r="AX84" i="29" s="1"/>
  <c r="T84" i="29"/>
  <c r="BB83" i="29"/>
  <c r="AY83" i="29"/>
  <c r="AU83" i="29"/>
  <c r="AQ83" i="29"/>
  <c r="AQ198" i="29" s="1"/>
  <c r="AP83" i="29"/>
  <c r="BA83" i="29" s="1"/>
  <c r="AI83" i="29"/>
  <c r="AE83" i="29"/>
  <c r="AB83" i="29"/>
  <c r="X83" i="29"/>
  <c r="T83" i="29"/>
  <c r="BB82" i="29"/>
  <c r="BA82" i="29"/>
  <c r="AU82" i="29"/>
  <c r="AR82" i="29"/>
  <c r="AZ82" i="29" s="1"/>
  <c r="AQ82" i="29"/>
  <c r="BC82" i="29" s="1"/>
  <c r="AP82" i="29"/>
  <c r="AI82" i="29"/>
  <c r="AY82" i="29" s="1"/>
  <c r="AB82" i="29"/>
  <c r="AV82" i="29" s="1"/>
  <c r="T82" i="29"/>
  <c r="X82" i="29" s="1"/>
  <c r="BC81" i="29"/>
  <c r="BB81" i="29"/>
  <c r="AU81" i="29"/>
  <c r="AR81" i="29"/>
  <c r="AZ81" i="29" s="1"/>
  <c r="AQ81" i="29"/>
  <c r="AP81" i="29"/>
  <c r="BA81" i="29" s="1"/>
  <c r="AI81" i="29"/>
  <c r="AY81" i="29" s="1"/>
  <c r="AE81" i="29"/>
  <c r="AX81" i="29" s="1"/>
  <c r="AB81" i="29"/>
  <c r="AV81" i="29" s="1"/>
  <c r="X81" i="29"/>
  <c r="T81" i="29"/>
  <c r="BB80" i="29"/>
  <c r="AU80" i="29"/>
  <c r="AQ80" i="29"/>
  <c r="AP80" i="29"/>
  <c r="AI80" i="29"/>
  <c r="AB80" i="29"/>
  <c r="T80" i="29"/>
  <c r="AO79" i="29"/>
  <c r="AN79" i="29"/>
  <c r="AM79" i="29"/>
  <c r="AL79" i="29"/>
  <c r="AK79" i="29"/>
  <c r="AH79" i="29"/>
  <c r="AG79" i="29"/>
  <c r="AF79" i="29"/>
  <c r="AA79" i="29"/>
  <c r="Z79" i="29"/>
  <c r="Y79" i="29"/>
  <c r="W79" i="29"/>
  <c r="V79" i="29"/>
  <c r="U79" i="29"/>
  <c r="BB78" i="29"/>
  <c r="AU78" i="29"/>
  <c r="AR78" i="29"/>
  <c r="AZ78" i="29" s="1"/>
  <c r="AQ78" i="29"/>
  <c r="AQ79" i="29" s="1"/>
  <c r="AP78" i="29"/>
  <c r="BA78" i="29" s="1"/>
  <c r="AI78" i="29"/>
  <c r="AY78" i="29" s="1"/>
  <c r="AE78" i="29"/>
  <c r="AX78" i="29" s="1"/>
  <c r="AB78" i="29"/>
  <c r="AB79" i="29" s="1"/>
  <c r="X78" i="29"/>
  <c r="T78" i="29"/>
  <c r="BB77" i="29"/>
  <c r="AU77" i="29"/>
  <c r="AT77" i="29"/>
  <c r="AQ77" i="29"/>
  <c r="BC77" i="29" s="1"/>
  <c r="AP77" i="29"/>
  <c r="AR77" i="29" s="1"/>
  <c r="AZ77" i="29" s="1"/>
  <c r="AI77" i="29"/>
  <c r="AY77" i="29" s="1"/>
  <c r="AD77" i="29"/>
  <c r="AW77" i="29" s="1"/>
  <c r="AC77" i="29"/>
  <c r="AJ77" i="29" s="1"/>
  <c r="AS77" i="29" s="1"/>
  <c r="AB77" i="29"/>
  <c r="AV77" i="29" s="1"/>
  <c r="T77" i="29"/>
  <c r="X77" i="29" s="1"/>
  <c r="AE77" i="29" s="1"/>
  <c r="AX77" i="29" s="1"/>
  <c r="BC76" i="29"/>
  <c r="BB76" i="29"/>
  <c r="AV76" i="29"/>
  <c r="AU76" i="29"/>
  <c r="AU79" i="29" s="1"/>
  <c r="AR76" i="29"/>
  <c r="AZ76" i="29" s="1"/>
  <c r="AQ76" i="29"/>
  <c r="AP76" i="29"/>
  <c r="BA76" i="29" s="1"/>
  <c r="AI76" i="29"/>
  <c r="AI79" i="29" s="1"/>
  <c r="AB76" i="29"/>
  <c r="X76" i="29"/>
  <c r="T76" i="29"/>
  <c r="BB75" i="29"/>
  <c r="AU75" i="29"/>
  <c r="AQ75" i="29"/>
  <c r="BC75" i="29" s="1"/>
  <c r="AP75" i="29"/>
  <c r="BA75" i="29" s="1"/>
  <c r="AI75" i="29"/>
  <c r="AY75" i="29" s="1"/>
  <c r="AD75" i="29"/>
  <c r="AW75" i="29" s="1"/>
  <c r="AB75" i="29"/>
  <c r="AV75" i="29" s="1"/>
  <c r="T75" i="29"/>
  <c r="X75" i="29" s="1"/>
  <c r="AE75" i="29" s="1"/>
  <c r="AX75" i="29" s="1"/>
  <c r="AO74" i="29"/>
  <c r="AN74" i="29"/>
  <c r="AM74" i="29"/>
  <c r="AL74" i="29"/>
  <c r="AK74" i="29"/>
  <c r="AH74" i="29"/>
  <c r="AG74" i="29"/>
  <c r="AF74" i="29"/>
  <c r="AA74" i="29"/>
  <c r="Z74" i="29"/>
  <c r="Y74" i="29"/>
  <c r="W74" i="29"/>
  <c r="V74" i="29"/>
  <c r="U74" i="29"/>
  <c r="BC73" i="29"/>
  <c r="BB73" i="29"/>
  <c r="AV73" i="29"/>
  <c r="AU73" i="29"/>
  <c r="AU74" i="29" s="1"/>
  <c r="AR73" i="29"/>
  <c r="AZ73" i="29" s="1"/>
  <c r="AQ73" i="29"/>
  <c r="AP73" i="29"/>
  <c r="BA73" i="29" s="1"/>
  <c r="AI73" i="29"/>
  <c r="AY73" i="29" s="1"/>
  <c r="AB73" i="29"/>
  <c r="X73" i="29"/>
  <c r="T73" i="29"/>
  <c r="BB72" i="29"/>
  <c r="AU72" i="29"/>
  <c r="AQ72" i="29"/>
  <c r="BC72" i="29" s="1"/>
  <c r="AP72" i="29"/>
  <c r="AR72" i="29" s="1"/>
  <c r="AZ72" i="29" s="1"/>
  <c r="AI72" i="29"/>
  <c r="AY72" i="29" s="1"/>
  <c r="AD72" i="29"/>
  <c r="AW72" i="29" s="1"/>
  <c r="AB72" i="29"/>
  <c r="AV72" i="29" s="1"/>
  <c r="T72" i="29"/>
  <c r="X72" i="29" s="1"/>
  <c r="AE72" i="29" s="1"/>
  <c r="AX72" i="29" s="1"/>
  <c r="BC71" i="29"/>
  <c r="BC74" i="29" s="1"/>
  <c r="BB71" i="29"/>
  <c r="BB74" i="29" s="1"/>
  <c r="AY71" i="29"/>
  <c r="AV71" i="29"/>
  <c r="AV74" i="29" s="1"/>
  <c r="AU71" i="29"/>
  <c r="AQ71" i="29"/>
  <c r="AQ74" i="29" s="1"/>
  <c r="AP71" i="29"/>
  <c r="AP74" i="29" s="1"/>
  <c r="AI71" i="29"/>
  <c r="AI74" i="29" s="1"/>
  <c r="AB71" i="29"/>
  <c r="AB74" i="29" s="1"/>
  <c r="X71" i="29"/>
  <c r="X74" i="29" s="1"/>
  <c r="T71" i="29"/>
  <c r="AP70" i="29"/>
  <c r="AO70" i="29"/>
  <c r="AN70" i="29"/>
  <c r="AM70" i="29"/>
  <c r="AL70" i="29"/>
  <c r="AK70" i="29"/>
  <c r="AH70" i="29"/>
  <c r="AG70" i="29"/>
  <c r="AF70" i="29"/>
  <c r="AA70" i="29"/>
  <c r="Z70" i="29"/>
  <c r="Y70" i="29"/>
  <c r="W70" i="29"/>
  <c r="V70" i="29"/>
  <c r="U70" i="29"/>
  <c r="BB69" i="29"/>
  <c r="AU69" i="29"/>
  <c r="AQ69" i="29"/>
  <c r="BC69" i="29" s="1"/>
  <c r="AP69" i="29"/>
  <c r="AR69" i="29" s="1"/>
  <c r="AZ69" i="29" s="1"/>
  <c r="AI69" i="29"/>
  <c r="AY69" i="29" s="1"/>
  <c r="AD69" i="29"/>
  <c r="AW69" i="29" s="1"/>
  <c r="AB69" i="29"/>
  <c r="AV69" i="29" s="1"/>
  <c r="T69" i="29"/>
  <c r="X69" i="29" s="1"/>
  <c r="AE69" i="29" s="1"/>
  <c r="AX69" i="29" s="1"/>
  <c r="BC68" i="29"/>
  <c r="BB68" i="29"/>
  <c r="AY68" i="29"/>
  <c r="AV68" i="29"/>
  <c r="AU68" i="29"/>
  <c r="AQ68" i="29"/>
  <c r="AR68" i="29" s="1"/>
  <c r="AZ68" i="29" s="1"/>
  <c r="AP68" i="29"/>
  <c r="BA68" i="29" s="1"/>
  <c r="AI68" i="29"/>
  <c r="AB68" i="29"/>
  <c r="X68" i="29"/>
  <c r="T68" i="29"/>
  <c r="BB67" i="29"/>
  <c r="BB70" i="29" s="1"/>
  <c r="BA67" i="29"/>
  <c r="AU67" i="29"/>
  <c r="AQ67" i="29"/>
  <c r="AP67" i="29"/>
  <c r="AR67" i="29" s="1"/>
  <c r="AI67" i="29"/>
  <c r="AI70" i="29" s="1"/>
  <c r="AB67" i="29"/>
  <c r="AB70" i="29" s="1"/>
  <c r="T67" i="29"/>
  <c r="AO66" i="29"/>
  <c r="AN66" i="29"/>
  <c r="AM66" i="29"/>
  <c r="AL66" i="29"/>
  <c r="AK66" i="29"/>
  <c r="AH66" i="29"/>
  <c r="AG66" i="29"/>
  <c r="AF66" i="29"/>
  <c r="AA66" i="29"/>
  <c r="Z66" i="29"/>
  <c r="Y66" i="29"/>
  <c r="W66" i="29"/>
  <c r="V66" i="29"/>
  <c r="U66" i="29"/>
  <c r="BC65" i="29"/>
  <c r="BB65" i="29"/>
  <c r="AY65" i="29"/>
  <c r="AV65" i="29"/>
  <c r="AU65" i="29"/>
  <c r="AU66" i="29" s="1"/>
  <c r="AQ65" i="29"/>
  <c r="AR65" i="29" s="1"/>
  <c r="AZ65" i="29" s="1"/>
  <c r="AP65" i="29"/>
  <c r="BA65" i="29" s="1"/>
  <c r="AI65" i="29"/>
  <c r="AB65" i="29"/>
  <c r="X65" i="29"/>
  <c r="AE65" i="29" s="1"/>
  <c r="AX65" i="29" s="1"/>
  <c r="T65" i="29"/>
  <c r="BB64" i="29"/>
  <c r="BA64" i="29"/>
  <c r="AU64" i="29"/>
  <c r="AQ64" i="29"/>
  <c r="BC64" i="29" s="1"/>
  <c r="AP64" i="29"/>
  <c r="AR64" i="29" s="1"/>
  <c r="AZ64" i="29" s="1"/>
  <c r="AI64" i="29"/>
  <c r="AY64" i="29" s="1"/>
  <c r="AB64" i="29"/>
  <c r="AV64" i="29" s="1"/>
  <c r="T64" i="29"/>
  <c r="X64" i="29" s="1"/>
  <c r="AE64" i="29" s="1"/>
  <c r="AX64" i="29" s="1"/>
  <c r="BB63" i="29"/>
  <c r="BB66" i="29" s="1"/>
  <c r="AY63" i="29"/>
  <c r="AY66" i="29" s="1"/>
  <c r="AU63" i="29"/>
  <c r="AQ63" i="29"/>
  <c r="BC63" i="29" s="1"/>
  <c r="BC66" i="29" s="1"/>
  <c r="AP63" i="29"/>
  <c r="AP66" i="29" s="1"/>
  <c r="AI63" i="29"/>
  <c r="AI66" i="29" s="1"/>
  <c r="AE63" i="29"/>
  <c r="AX63" i="29" s="1"/>
  <c r="AB63" i="29"/>
  <c r="AV63" i="29" s="1"/>
  <c r="AV66" i="29" s="1"/>
  <c r="X63" i="29"/>
  <c r="T63" i="29"/>
  <c r="AO62" i="29"/>
  <c r="AN62" i="29"/>
  <c r="AM62" i="29"/>
  <c r="AL62" i="29"/>
  <c r="AK62" i="29"/>
  <c r="AH62" i="29"/>
  <c r="AG62" i="29"/>
  <c r="AF62" i="29"/>
  <c r="AA62" i="29"/>
  <c r="Z62" i="29"/>
  <c r="Y62" i="29"/>
  <c r="W62" i="29"/>
  <c r="V62" i="29"/>
  <c r="U62" i="29"/>
  <c r="BB61" i="29"/>
  <c r="BA61" i="29"/>
  <c r="AU61" i="29"/>
  <c r="AQ61" i="29"/>
  <c r="BC61" i="29" s="1"/>
  <c r="AP61" i="29"/>
  <c r="AR61" i="29" s="1"/>
  <c r="AZ61" i="29" s="1"/>
  <c r="AI61" i="29"/>
  <c r="AY61" i="29" s="1"/>
  <c r="AB61" i="29"/>
  <c r="AV61" i="29" s="1"/>
  <c r="T61" i="29"/>
  <c r="X61" i="29" s="1"/>
  <c r="AE61" i="29" s="1"/>
  <c r="AX61" i="29" s="1"/>
  <c r="BB60" i="29"/>
  <c r="AY60" i="29"/>
  <c r="AU60" i="29"/>
  <c r="AQ60" i="29"/>
  <c r="BC60" i="29" s="1"/>
  <c r="AP60" i="29"/>
  <c r="BA60" i="29" s="1"/>
  <c r="AI60" i="29"/>
  <c r="AE60" i="29"/>
  <c r="AX60" i="29" s="1"/>
  <c r="AB60" i="29"/>
  <c r="AV60" i="29" s="1"/>
  <c r="X60" i="29"/>
  <c r="T60" i="29"/>
  <c r="BB59" i="29"/>
  <c r="BB62" i="29" s="1"/>
  <c r="BA59" i="29"/>
  <c r="BA62" i="29" s="1"/>
  <c r="AU59" i="29"/>
  <c r="AU62" i="29" s="1"/>
  <c r="AQ59" i="29"/>
  <c r="AP59" i="29"/>
  <c r="AR59" i="29" s="1"/>
  <c r="AI59" i="29"/>
  <c r="AI62" i="29" s="1"/>
  <c r="AB59" i="29"/>
  <c r="AB62" i="29" s="1"/>
  <c r="T59" i="29"/>
  <c r="AO58" i="29"/>
  <c r="AN58" i="29"/>
  <c r="AM58" i="29"/>
  <c r="AL58" i="29"/>
  <c r="AK58" i="29"/>
  <c r="AH58" i="29"/>
  <c r="AG58" i="29"/>
  <c r="AF58" i="29"/>
  <c r="AA58" i="29"/>
  <c r="Z58" i="29"/>
  <c r="Y58" i="29"/>
  <c r="X58" i="29"/>
  <c r="W58" i="29"/>
  <c r="V58" i="29"/>
  <c r="U58" i="29"/>
  <c r="T58" i="29"/>
  <c r="BB57" i="29"/>
  <c r="AY57" i="29"/>
  <c r="AU57" i="29"/>
  <c r="AQ57" i="29"/>
  <c r="BC57" i="29" s="1"/>
  <c r="AP57" i="29"/>
  <c r="BA57" i="29" s="1"/>
  <c r="AI57" i="29"/>
  <c r="AE57" i="29"/>
  <c r="AX57" i="29" s="1"/>
  <c r="AB57" i="29"/>
  <c r="AV57" i="29" s="1"/>
  <c r="X57" i="29"/>
  <c r="T57" i="29"/>
  <c r="BB56" i="29"/>
  <c r="BA56" i="29"/>
  <c r="AU56" i="29"/>
  <c r="AT56" i="29"/>
  <c r="AQ56" i="29"/>
  <c r="BC56" i="29" s="1"/>
  <c r="AP56" i="29"/>
  <c r="AR56" i="29" s="1"/>
  <c r="AZ56" i="29" s="1"/>
  <c r="AI56" i="29"/>
  <c r="AY56" i="29" s="1"/>
  <c r="AC56" i="29"/>
  <c r="AB56" i="29"/>
  <c r="AV56" i="29" s="1"/>
  <c r="T56" i="29"/>
  <c r="X56" i="29" s="1"/>
  <c r="AE56" i="29" s="1"/>
  <c r="AX56" i="29" s="1"/>
  <c r="BB55" i="29"/>
  <c r="BB58" i="29" s="1"/>
  <c r="AU55" i="29"/>
  <c r="AU58" i="29" s="1"/>
  <c r="AR55" i="29"/>
  <c r="AQ55" i="29"/>
  <c r="BC55" i="29" s="1"/>
  <c r="BC58" i="29" s="1"/>
  <c r="AP55" i="29"/>
  <c r="AI55" i="29"/>
  <c r="AY55" i="29" s="1"/>
  <c r="AY58" i="29" s="1"/>
  <c r="AE55" i="29"/>
  <c r="AX55" i="29" s="1"/>
  <c r="AB55" i="29"/>
  <c r="AV55" i="29" s="1"/>
  <c r="AV58" i="29" s="1"/>
  <c r="X55" i="29"/>
  <c r="T55" i="29"/>
  <c r="BB54" i="29"/>
  <c r="AO54" i="29"/>
  <c r="AN54" i="29"/>
  <c r="AM54" i="29"/>
  <c r="AL54" i="29"/>
  <c r="AK54" i="29"/>
  <c r="AH54" i="29"/>
  <c r="AG54" i="29"/>
  <c r="AF54" i="29"/>
  <c r="AA54" i="29"/>
  <c r="Z54" i="29"/>
  <c r="Y54" i="29"/>
  <c r="W54" i="29"/>
  <c r="V54" i="29"/>
  <c r="U54" i="29"/>
  <c r="BB53" i="29"/>
  <c r="BA53" i="29"/>
  <c r="BA54" i="29" s="1"/>
  <c r="AU53" i="29"/>
  <c r="AT53" i="29"/>
  <c r="AQ53" i="29"/>
  <c r="BC53" i="29" s="1"/>
  <c r="AP53" i="29"/>
  <c r="AR53" i="29" s="1"/>
  <c r="AZ53" i="29" s="1"/>
  <c r="AI53" i="29"/>
  <c r="AY53" i="29" s="1"/>
  <c r="AC53" i="29"/>
  <c r="AB53" i="29"/>
  <c r="AV53" i="29" s="1"/>
  <c r="T53" i="29"/>
  <c r="X53" i="29" s="1"/>
  <c r="AE53" i="29" s="1"/>
  <c r="AX53" i="29" s="1"/>
  <c r="BB52" i="29"/>
  <c r="AU52" i="29"/>
  <c r="AU54" i="29" s="1"/>
  <c r="AR52" i="29"/>
  <c r="AR54" i="29" s="1"/>
  <c r="AQ52" i="29"/>
  <c r="AQ54" i="29" s="1"/>
  <c r="AP52" i="29"/>
  <c r="BA52" i="29" s="1"/>
  <c r="AI52" i="29"/>
  <c r="AI54" i="29" s="1"/>
  <c r="AE52" i="29"/>
  <c r="AB52" i="29"/>
  <c r="AB54" i="29" s="1"/>
  <c r="X52" i="29"/>
  <c r="T52" i="29"/>
  <c r="T54" i="29" s="1"/>
  <c r="AO51" i="29"/>
  <c r="AN51" i="29"/>
  <c r="AM51" i="29"/>
  <c r="AL51" i="29"/>
  <c r="AK51" i="29"/>
  <c r="AH51" i="29"/>
  <c r="AG51" i="29"/>
  <c r="AF51" i="29"/>
  <c r="AA51" i="29"/>
  <c r="Z51" i="29"/>
  <c r="Y51" i="29"/>
  <c r="W51" i="29"/>
  <c r="V51" i="29"/>
  <c r="U51" i="29"/>
  <c r="BB50" i="29"/>
  <c r="BA50" i="29"/>
  <c r="AU50" i="29"/>
  <c r="AT50" i="29"/>
  <c r="AQ50" i="29"/>
  <c r="BC50" i="29" s="1"/>
  <c r="AP50" i="29"/>
  <c r="AR50" i="29" s="1"/>
  <c r="AZ50" i="29" s="1"/>
  <c r="AI50" i="29"/>
  <c r="AY50" i="29" s="1"/>
  <c r="AC50" i="29"/>
  <c r="AB50" i="29"/>
  <c r="AV50" i="29" s="1"/>
  <c r="T50" i="29"/>
  <c r="X50" i="29" s="1"/>
  <c r="AE50" i="29" s="1"/>
  <c r="AX50" i="29" s="1"/>
  <c r="BB49" i="29"/>
  <c r="AU49" i="29"/>
  <c r="AR49" i="29"/>
  <c r="AZ49" i="29" s="1"/>
  <c r="AQ49" i="29"/>
  <c r="BC49" i="29" s="1"/>
  <c r="AP49" i="29"/>
  <c r="BA49" i="29" s="1"/>
  <c r="AI49" i="29"/>
  <c r="AY49" i="29" s="1"/>
  <c r="AE49" i="29"/>
  <c r="AX49" i="29" s="1"/>
  <c r="AB49" i="29"/>
  <c r="AV49" i="29" s="1"/>
  <c r="X49" i="29"/>
  <c r="T49" i="29"/>
  <c r="BB48" i="29"/>
  <c r="BB51" i="29" s="1"/>
  <c r="AU48" i="29"/>
  <c r="AU51" i="29" s="1"/>
  <c r="AQ48" i="29"/>
  <c r="AQ51" i="29" s="1"/>
  <c r="AP48" i="29"/>
  <c r="AR48" i="29" s="1"/>
  <c r="AI48" i="29"/>
  <c r="AB48" i="29"/>
  <c r="AB51" i="29" s="1"/>
  <c r="T48" i="29"/>
  <c r="AO47" i="29"/>
  <c r="AN47" i="29"/>
  <c r="AM47" i="29"/>
  <c r="AL47" i="29"/>
  <c r="AK47" i="29"/>
  <c r="AI47" i="29"/>
  <c r="AH47" i="29"/>
  <c r="AG47" i="29"/>
  <c r="AF47" i="29"/>
  <c r="AA47" i="29"/>
  <c r="Z47" i="29"/>
  <c r="Y47" i="29"/>
  <c r="W47" i="29"/>
  <c r="V47" i="29"/>
  <c r="U47" i="29"/>
  <c r="BB46" i="29"/>
  <c r="AV46" i="29"/>
  <c r="AU46" i="29"/>
  <c r="AQ46" i="29"/>
  <c r="AQ47" i="29" s="1"/>
  <c r="AP46" i="29"/>
  <c r="BA46" i="29" s="1"/>
  <c r="AI46" i="29"/>
  <c r="AY46" i="29" s="1"/>
  <c r="AB46" i="29"/>
  <c r="T46" i="29"/>
  <c r="X46" i="29" s="1"/>
  <c r="BB45" i="29"/>
  <c r="BB47" i="29" s="1"/>
  <c r="AX45" i="29"/>
  <c r="AU45" i="29"/>
  <c r="AT45" i="29"/>
  <c r="AQ45" i="29"/>
  <c r="BC45" i="29" s="1"/>
  <c r="AP45" i="29"/>
  <c r="BA45" i="29" s="1"/>
  <c r="AI45" i="29"/>
  <c r="AY45" i="29" s="1"/>
  <c r="AB45" i="29"/>
  <c r="AV45" i="29" s="1"/>
  <c r="T45" i="29"/>
  <c r="X45" i="29" s="1"/>
  <c r="AE45" i="29" s="1"/>
  <c r="BB44" i="29"/>
  <c r="AU44" i="29"/>
  <c r="AU47" i="29" s="1"/>
  <c r="AQ44" i="29"/>
  <c r="BC44" i="29" s="1"/>
  <c r="AP44" i="29"/>
  <c r="BA44" i="29" s="1"/>
  <c r="AI44" i="29"/>
  <c r="AY44" i="29" s="1"/>
  <c r="AY47" i="29" s="1"/>
  <c r="AD44" i="29"/>
  <c r="AW44" i="29" s="1"/>
  <c r="AB44" i="29"/>
  <c r="AB47" i="29" s="1"/>
  <c r="X44" i="29"/>
  <c r="X47" i="29" s="1"/>
  <c r="T44" i="29"/>
  <c r="T47" i="29" s="1"/>
  <c r="AO43" i="29"/>
  <c r="AN43" i="29"/>
  <c r="AM43" i="29"/>
  <c r="AL43" i="29"/>
  <c r="AK43" i="29"/>
  <c r="AH43" i="29"/>
  <c r="AG43" i="29"/>
  <c r="AF43" i="29"/>
  <c r="AA43" i="29"/>
  <c r="Z43" i="29"/>
  <c r="Y43" i="29"/>
  <c r="W43" i="29"/>
  <c r="V43" i="29"/>
  <c r="U43" i="29"/>
  <c r="T43" i="29"/>
  <c r="BB42" i="29"/>
  <c r="AX42" i="29"/>
  <c r="AU42" i="29"/>
  <c r="AT42" i="29"/>
  <c r="AQ42" i="29"/>
  <c r="BC42" i="29" s="1"/>
  <c r="AP42" i="29"/>
  <c r="BA42" i="29" s="1"/>
  <c r="AI42" i="29"/>
  <c r="AY42" i="29" s="1"/>
  <c r="AD42" i="29"/>
  <c r="AW42" i="29" s="1"/>
  <c r="AC42" i="29"/>
  <c r="AJ42" i="29" s="1"/>
  <c r="AS42" i="29" s="1"/>
  <c r="AB42" i="29"/>
  <c r="AV42" i="29" s="1"/>
  <c r="T42" i="29"/>
  <c r="X42" i="29" s="1"/>
  <c r="AE42" i="29" s="1"/>
  <c r="BB41" i="29"/>
  <c r="AV41" i="29"/>
  <c r="AU41" i="29"/>
  <c r="AQ41" i="29"/>
  <c r="BC41" i="29" s="1"/>
  <c r="AP41" i="29"/>
  <c r="BA41" i="29" s="1"/>
  <c r="AI41" i="29"/>
  <c r="AY41" i="29" s="1"/>
  <c r="AB41" i="29"/>
  <c r="T41" i="29"/>
  <c r="X41" i="29" s="1"/>
  <c r="BB40" i="29"/>
  <c r="BB43" i="29" s="1"/>
  <c r="AX40" i="29"/>
  <c r="AU40" i="29"/>
  <c r="AT40" i="29"/>
  <c r="AQ40" i="29"/>
  <c r="AP40" i="29"/>
  <c r="BA40" i="29" s="1"/>
  <c r="AI40" i="29"/>
  <c r="AB40" i="29"/>
  <c r="AV40" i="29" s="1"/>
  <c r="T40" i="29"/>
  <c r="X40" i="29" s="1"/>
  <c r="AE40" i="29" s="1"/>
  <c r="AO39" i="29"/>
  <c r="AN39" i="29"/>
  <c r="AM39" i="29"/>
  <c r="AL39" i="29"/>
  <c r="AK39" i="29"/>
  <c r="AH39" i="29"/>
  <c r="AG39" i="29"/>
  <c r="AF39" i="29"/>
  <c r="AA39" i="29"/>
  <c r="Z39" i="29"/>
  <c r="Y39" i="29"/>
  <c r="W39" i="29"/>
  <c r="V39" i="29"/>
  <c r="U39" i="29"/>
  <c r="BB38" i="29"/>
  <c r="AU38" i="29"/>
  <c r="AU39" i="29" s="1"/>
  <c r="AQ38" i="29"/>
  <c r="BC38" i="29" s="1"/>
  <c r="AP38" i="29"/>
  <c r="BA38" i="29" s="1"/>
  <c r="AI38" i="29"/>
  <c r="AY38" i="29" s="1"/>
  <c r="AD38" i="29"/>
  <c r="AW38" i="29" s="1"/>
  <c r="AB38" i="29"/>
  <c r="AV38" i="29" s="1"/>
  <c r="X38" i="29"/>
  <c r="AE38" i="29" s="1"/>
  <c r="AX38" i="29" s="1"/>
  <c r="T38" i="29"/>
  <c r="BB37" i="29"/>
  <c r="BB39" i="29" s="1"/>
  <c r="BA37" i="29"/>
  <c r="AV37" i="29"/>
  <c r="AU37" i="29"/>
  <c r="AR37" i="29"/>
  <c r="AZ37" i="29" s="1"/>
  <c r="AQ37" i="29"/>
  <c r="BC37" i="29" s="1"/>
  <c r="AP37" i="29"/>
  <c r="AI37" i="29"/>
  <c r="AY37" i="29" s="1"/>
  <c r="AB37" i="29"/>
  <c r="T37" i="29"/>
  <c r="X37" i="29" s="1"/>
  <c r="AE37" i="29" s="1"/>
  <c r="AX37" i="29" s="1"/>
  <c r="BC36" i="29"/>
  <c r="BC39" i="29" s="1"/>
  <c r="BB36" i="29"/>
  <c r="AU36" i="29"/>
  <c r="AQ36" i="29"/>
  <c r="AP36" i="29"/>
  <c r="BA36" i="29" s="1"/>
  <c r="AI36" i="29"/>
  <c r="AY36" i="29" s="1"/>
  <c r="AY39" i="29" s="1"/>
  <c r="AB36" i="29"/>
  <c r="AB39" i="29" s="1"/>
  <c r="X36" i="29"/>
  <c r="AC36" i="29" s="1"/>
  <c r="T36" i="29"/>
  <c r="T39" i="29" s="1"/>
  <c r="AO35" i="29"/>
  <c r="AN35" i="29"/>
  <c r="AM35" i="29"/>
  <c r="AL35" i="29"/>
  <c r="AK35" i="29"/>
  <c r="AH35" i="29"/>
  <c r="AG35" i="29"/>
  <c r="AF35" i="29"/>
  <c r="AA35" i="29"/>
  <c r="Z35" i="29"/>
  <c r="Y35" i="29"/>
  <c r="X35" i="29"/>
  <c r="W35" i="29"/>
  <c r="V35" i="29"/>
  <c r="U35" i="29"/>
  <c r="T35" i="29"/>
  <c r="BB34" i="29"/>
  <c r="AX34" i="29"/>
  <c r="AU34" i="29"/>
  <c r="AT34" i="29"/>
  <c r="AQ34" i="29"/>
  <c r="BC34" i="29" s="1"/>
  <c r="AP34" i="29"/>
  <c r="BA34" i="29" s="1"/>
  <c r="AI34" i="29"/>
  <c r="AY34" i="29" s="1"/>
  <c r="AB34" i="29"/>
  <c r="AV34" i="29" s="1"/>
  <c r="T34" i="29"/>
  <c r="X34" i="29" s="1"/>
  <c r="AE34" i="29" s="1"/>
  <c r="BB33" i="29"/>
  <c r="BB35" i="29" s="1"/>
  <c r="AU33" i="29"/>
  <c r="AU35" i="29" s="1"/>
  <c r="AQ33" i="29"/>
  <c r="AQ35" i="29" s="1"/>
  <c r="AP33" i="29"/>
  <c r="BA33" i="29" s="1"/>
  <c r="AI33" i="29"/>
  <c r="AI35" i="29" s="1"/>
  <c r="AD33" i="29"/>
  <c r="AW33" i="29" s="1"/>
  <c r="AB33" i="29"/>
  <c r="AB35" i="29" s="1"/>
  <c r="X33" i="29"/>
  <c r="AE33" i="29" s="1"/>
  <c r="T33" i="29"/>
  <c r="AO32" i="29"/>
  <c r="AN32" i="29"/>
  <c r="AM32" i="29"/>
  <c r="AL32" i="29"/>
  <c r="AK32" i="29"/>
  <c r="AH32" i="29"/>
  <c r="AG32" i="29"/>
  <c r="AF32" i="29"/>
  <c r="AA32" i="29"/>
  <c r="Z32" i="29"/>
  <c r="Y32" i="29"/>
  <c r="X32" i="29"/>
  <c r="W32" i="29"/>
  <c r="V32" i="29"/>
  <c r="U32" i="29"/>
  <c r="T32" i="29"/>
  <c r="BB31" i="29"/>
  <c r="AX31" i="29"/>
  <c r="AU31" i="29"/>
  <c r="AT31" i="29"/>
  <c r="AQ31" i="29"/>
  <c r="BC31" i="29" s="1"/>
  <c r="AP31" i="29"/>
  <c r="BA31" i="29" s="1"/>
  <c r="BA32" i="29" s="1"/>
  <c r="AI31" i="29"/>
  <c r="AY31" i="29" s="1"/>
  <c r="AD31" i="29"/>
  <c r="AW31" i="29" s="1"/>
  <c r="AC31" i="29"/>
  <c r="AJ31" i="29" s="1"/>
  <c r="AS31" i="29" s="1"/>
  <c r="AB31" i="29"/>
  <c r="AV31" i="29" s="1"/>
  <c r="T31" i="29"/>
  <c r="X31" i="29" s="1"/>
  <c r="AE31" i="29" s="1"/>
  <c r="BC30" i="29"/>
  <c r="BC32" i="29" s="1"/>
  <c r="BB30" i="29"/>
  <c r="BB32" i="29" s="1"/>
  <c r="AU30" i="29"/>
  <c r="AU32" i="29" s="1"/>
  <c r="AR30" i="29"/>
  <c r="AZ30" i="29" s="1"/>
  <c r="AQ30" i="29"/>
  <c r="AQ32" i="29" s="1"/>
  <c r="AP30" i="29"/>
  <c r="BA30" i="29" s="1"/>
  <c r="AI30" i="29"/>
  <c r="AI32" i="29" s="1"/>
  <c r="AB30" i="29"/>
  <c r="AB32" i="29" s="1"/>
  <c r="X30" i="29"/>
  <c r="AE30" i="29" s="1"/>
  <c r="T30" i="29"/>
  <c r="AO29" i="29"/>
  <c r="AN29" i="29"/>
  <c r="AM29" i="29"/>
  <c r="AL29" i="29"/>
  <c r="AK29" i="29"/>
  <c r="AH29" i="29"/>
  <c r="AG29" i="29"/>
  <c r="AF29" i="29"/>
  <c r="AA29" i="29"/>
  <c r="Z29" i="29"/>
  <c r="Y29" i="29"/>
  <c r="W29" i="29"/>
  <c r="V29" i="29"/>
  <c r="U29" i="29"/>
  <c r="BB28" i="29"/>
  <c r="BB29" i="29" s="1"/>
  <c r="AY28" i="29"/>
  <c r="AU28" i="29"/>
  <c r="AU29" i="29" s="1"/>
  <c r="AQ28" i="29"/>
  <c r="AQ29" i="29" s="1"/>
  <c r="AP28" i="29"/>
  <c r="BA28" i="29" s="1"/>
  <c r="AI28" i="29"/>
  <c r="AB28" i="29"/>
  <c r="AV28" i="29" s="1"/>
  <c r="T28" i="29"/>
  <c r="X28" i="29" s="1"/>
  <c r="BB27" i="29"/>
  <c r="BA27" i="29"/>
  <c r="AU27" i="29"/>
  <c r="AR27" i="29"/>
  <c r="AQ27" i="29"/>
  <c r="BC27" i="29" s="1"/>
  <c r="AP27" i="29"/>
  <c r="AI27" i="29"/>
  <c r="AY27" i="29" s="1"/>
  <c r="AY29" i="29" s="1"/>
  <c r="AB27" i="29"/>
  <c r="AB29" i="29" s="1"/>
  <c r="X27" i="29"/>
  <c r="AE27" i="29" s="1"/>
  <c r="T27" i="29"/>
  <c r="T29" i="29" s="1"/>
  <c r="AO26" i="29"/>
  <c r="AN26" i="29"/>
  <c r="AM26" i="29"/>
  <c r="AL26" i="29"/>
  <c r="AK26" i="29"/>
  <c r="AH26" i="29"/>
  <c r="AG26" i="29"/>
  <c r="AF26" i="29"/>
  <c r="AA26" i="29"/>
  <c r="Z26" i="29"/>
  <c r="Y26" i="29"/>
  <c r="W26" i="29"/>
  <c r="V26" i="29"/>
  <c r="U26" i="29"/>
  <c r="BB25" i="29"/>
  <c r="BB26" i="29" s="1"/>
  <c r="AY25" i="29"/>
  <c r="AU25" i="29"/>
  <c r="AU26" i="29" s="1"/>
  <c r="AQ25" i="29"/>
  <c r="AQ26" i="29" s="1"/>
  <c r="AP25" i="29"/>
  <c r="BA25" i="29" s="1"/>
  <c r="AI25" i="29"/>
  <c r="AB25" i="29"/>
  <c r="AV25" i="29" s="1"/>
  <c r="T25" i="29"/>
  <c r="X25" i="29" s="1"/>
  <c r="BB24" i="29"/>
  <c r="BA24" i="29"/>
  <c r="AU24" i="29"/>
  <c r="AR24" i="29"/>
  <c r="AQ24" i="29"/>
  <c r="BC24" i="29" s="1"/>
  <c r="AP24" i="29"/>
  <c r="AI24" i="29"/>
  <c r="AY24" i="29" s="1"/>
  <c r="AY26" i="29" s="1"/>
  <c r="AB24" i="29"/>
  <c r="AB26" i="29" s="1"/>
  <c r="X24" i="29"/>
  <c r="AE24" i="29" s="1"/>
  <c r="T24" i="29"/>
  <c r="T26" i="29" s="1"/>
  <c r="AO23" i="29"/>
  <c r="AN23" i="29"/>
  <c r="AM23" i="29"/>
  <c r="AL23" i="29"/>
  <c r="AK23" i="29"/>
  <c r="AH23" i="29"/>
  <c r="AG23" i="29"/>
  <c r="AF23" i="29"/>
  <c r="AA23" i="29"/>
  <c r="Z23" i="29"/>
  <c r="Y23" i="29"/>
  <c r="W23" i="29"/>
  <c r="V23" i="29"/>
  <c r="U23" i="29"/>
  <c r="BB22" i="29"/>
  <c r="AY22" i="29"/>
  <c r="AU22" i="29"/>
  <c r="AQ22" i="29"/>
  <c r="BC22" i="29" s="1"/>
  <c r="AP22" i="29"/>
  <c r="BA22" i="29" s="1"/>
  <c r="AI22" i="29"/>
  <c r="AB22" i="29"/>
  <c r="AV22" i="29" s="1"/>
  <c r="T22" i="29"/>
  <c r="X22" i="29" s="1"/>
  <c r="BB21" i="29"/>
  <c r="BA21" i="29"/>
  <c r="AU21" i="29"/>
  <c r="AR21" i="29"/>
  <c r="AZ21" i="29" s="1"/>
  <c r="AQ21" i="29"/>
  <c r="BC21" i="29" s="1"/>
  <c r="AP21" i="29"/>
  <c r="AI21" i="29"/>
  <c r="AY21" i="29" s="1"/>
  <c r="AB21" i="29"/>
  <c r="AV21" i="29" s="1"/>
  <c r="X21" i="29"/>
  <c r="AE21" i="29" s="1"/>
  <c r="AX21" i="29" s="1"/>
  <c r="T21" i="29"/>
  <c r="BB20" i="29"/>
  <c r="BB23" i="29" s="1"/>
  <c r="AY20" i="29"/>
  <c r="AU20" i="29"/>
  <c r="AU23" i="29" s="1"/>
  <c r="AQ20" i="29"/>
  <c r="AQ23" i="29" s="1"/>
  <c r="AP20" i="29"/>
  <c r="BA20" i="29" s="1"/>
  <c r="AI20" i="29"/>
  <c r="AB20" i="29"/>
  <c r="AB23" i="29" s="1"/>
  <c r="T20" i="29"/>
  <c r="T23" i="29" s="1"/>
  <c r="AO19" i="29"/>
  <c r="AN19" i="29"/>
  <c r="AM19" i="29"/>
  <c r="AL19" i="29"/>
  <c r="AK19" i="29"/>
  <c r="AH19" i="29"/>
  <c r="AG19" i="29"/>
  <c r="AF19" i="29"/>
  <c r="AA19" i="29"/>
  <c r="Z19" i="29"/>
  <c r="Y19" i="29"/>
  <c r="W19" i="29"/>
  <c r="V19" i="29"/>
  <c r="U19" i="29"/>
  <c r="BB18" i="29"/>
  <c r="BA18" i="29"/>
  <c r="AU18" i="29"/>
  <c r="AR18" i="29"/>
  <c r="AZ18" i="29" s="1"/>
  <c r="AQ18" i="29"/>
  <c r="BC18" i="29" s="1"/>
  <c r="AP18" i="29"/>
  <c r="AI18" i="29"/>
  <c r="AY18" i="29" s="1"/>
  <c r="AB18" i="29"/>
  <c r="AB19" i="29" s="1"/>
  <c r="X18" i="29"/>
  <c r="AE18" i="29" s="1"/>
  <c r="AX18" i="29" s="1"/>
  <c r="T18" i="29"/>
  <c r="BB17" i="29"/>
  <c r="BB19" i="29" s="1"/>
  <c r="AY17" i="29"/>
  <c r="AU17" i="29"/>
  <c r="AU19" i="29" s="1"/>
  <c r="AQ17" i="29"/>
  <c r="AQ19" i="29" s="1"/>
  <c r="AP17" i="29"/>
  <c r="BA17" i="29" s="1"/>
  <c r="BA19" i="29" s="1"/>
  <c r="AI17" i="29"/>
  <c r="AI19" i="29" s="1"/>
  <c r="AB17" i="29"/>
  <c r="AV17" i="29" s="1"/>
  <c r="T17" i="29"/>
  <c r="X17" i="29" s="1"/>
  <c r="AO16" i="29"/>
  <c r="AN16" i="29"/>
  <c r="AM16" i="29"/>
  <c r="AL16" i="29"/>
  <c r="AK16" i="29"/>
  <c r="AH16" i="29"/>
  <c r="AG16" i="29"/>
  <c r="AF16" i="29"/>
  <c r="AA16" i="29"/>
  <c r="Z16" i="29"/>
  <c r="Y16" i="29"/>
  <c r="W16" i="29"/>
  <c r="V16" i="29"/>
  <c r="U16" i="29"/>
  <c r="BB15" i="29"/>
  <c r="BA15" i="29"/>
  <c r="AU15" i="29"/>
  <c r="AR15" i="29"/>
  <c r="AZ15" i="29" s="1"/>
  <c r="AQ15" i="29"/>
  <c r="AP15" i="29"/>
  <c r="AI15" i="29"/>
  <c r="AI197" i="29" s="1"/>
  <c r="AB15" i="29"/>
  <c r="AB197" i="29" s="1"/>
  <c r="X15" i="29"/>
  <c r="AT15" i="29" s="1"/>
  <c r="T15" i="29"/>
  <c r="BB14" i="29"/>
  <c r="BB191" i="29" s="1"/>
  <c r="AY14" i="29"/>
  <c r="AU14" i="29"/>
  <c r="AQ14" i="29"/>
  <c r="AP14" i="29"/>
  <c r="AP191" i="29" s="1"/>
  <c r="AI14" i="29"/>
  <c r="AB14" i="29"/>
  <c r="T14" i="29"/>
  <c r="T191" i="29" s="1"/>
  <c r="AO13" i="29"/>
  <c r="AN13" i="29"/>
  <c r="AN187" i="29" s="1"/>
  <c r="AM13" i="29"/>
  <c r="AL13" i="29"/>
  <c r="AK13" i="29"/>
  <c r="AH13" i="29"/>
  <c r="AG13" i="29"/>
  <c r="AF13" i="29"/>
  <c r="AF187" i="29" s="1"/>
  <c r="AA13" i="29"/>
  <c r="Z13" i="29"/>
  <c r="Y13" i="29"/>
  <c r="Y187" i="29" s="1"/>
  <c r="X13" i="29"/>
  <c r="W13" i="29"/>
  <c r="V13" i="29"/>
  <c r="U13" i="29"/>
  <c r="T13" i="29"/>
  <c r="BB12" i="29"/>
  <c r="BB200" i="29" s="1"/>
  <c r="BA12" i="29"/>
  <c r="BA200" i="29" s="1"/>
  <c r="AU12" i="29"/>
  <c r="AU200" i="29" s="1"/>
  <c r="AR12" i="29"/>
  <c r="AR200" i="29" s="1"/>
  <c r="AQ12" i="29"/>
  <c r="AQ200" i="29" s="1"/>
  <c r="AP12" i="29"/>
  <c r="AP200" i="29" s="1"/>
  <c r="AI12" i="29"/>
  <c r="AI200" i="29" s="1"/>
  <c r="AB12" i="29"/>
  <c r="AB200" i="29" s="1"/>
  <c r="X12" i="29"/>
  <c r="X200" i="29" s="1"/>
  <c r="T12" i="29"/>
  <c r="T200" i="29" s="1"/>
  <c r="AN77" i="31" l="1"/>
  <c r="AO308" i="32"/>
  <c r="AG308" i="32"/>
  <c r="AL308" i="32"/>
  <c r="O308" i="32"/>
  <c r="W308" i="32"/>
  <c r="AF308" i="32"/>
  <c r="AM308" i="32"/>
  <c r="AP307" i="32" s="1"/>
  <c r="AC30" i="32"/>
  <c r="AT30" i="32"/>
  <c r="AE30" i="32"/>
  <c r="AX30" i="32" s="1"/>
  <c r="AD30" i="32"/>
  <c r="AW30" i="32" s="1"/>
  <c r="AZ63" i="32"/>
  <c r="AW12" i="32"/>
  <c r="AD13" i="32"/>
  <c r="AX37" i="32"/>
  <c r="AT41" i="32"/>
  <c r="AV89" i="32"/>
  <c r="AV22" i="32"/>
  <c r="AC20" i="32"/>
  <c r="AT20" i="32"/>
  <c r="AE20" i="32"/>
  <c r="AX20" i="32" s="1"/>
  <c r="AD20" i="32"/>
  <c r="AW20" i="32" s="1"/>
  <c r="AT37" i="32"/>
  <c r="AJ44" i="32"/>
  <c r="AC56" i="32"/>
  <c r="AC52" i="32"/>
  <c r="AD52" i="32"/>
  <c r="AW52" i="32" s="1"/>
  <c r="AT52" i="32"/>
  <c r="AT56" i="32" s="1"/>
  <c r="AE52" i="32"/>
  <c r="AX52" i="32" s="1"/>
  <c r="AX56" i="32" s="1"/>
  <c r="AV63" i="32"/>
  <c r="X105" i="32"/>
  <c r="AC15" i="32"/>
  <c r="AJ15" i="32" s="1"/>
  <c r="AS15" i="32" s="1"/>
  <c r="AT15" i="32"/>
  <c r="AE15" i="32"/>
  <c r="AX15" i="32" s="1"/>
  <c r="AD15" i="32"/>
  <c r="AW15" i="32" s="1"/>
  <c r="AV27" i="32"/>
  <c r="AC25" i="32"/>
  <c r="AT25" i="32"/>
  <c r="AE25" i="32"/>
  <c r="AX25" i="32" s="1"/>
  <c r="AD25" i="32"/>
  <c r="AW25" i="32" s="1"/>
  <c r="BC34" i="32"/>
  <c r="AC36" i="32"/>
  <c r="AD36" i="32"/>
  <c r="AW36" i="32" s="1"/>
  <c r="AE36" i="32"/>
  <c r="AX36" i="32" s="1"/>
  <c r="AT36" i="32"/>
  <c r="AJ38" i="32"/>
  <c r="AJ28" i="32"/>
  <c r="AT28" i="32"/>
  <c r="AQ34" i="32"/>
  <c r="AC37" i="32"/>
  <c r="AC45" i="32"/>
  <c r="AC64" i="32"/>
  <c r="AE64" i="32"/>
  <c r="AC66" i="32"/>
  <c r="AE66" i="32"/>
  <c r="AX66" i="32" s="1"/>
  <c r="BA66" i="32"/>
  <c r="AR66" i="32"/>
  <c r="AZ66" i="32" s="1"/>
  <c r="AC68" i="32"/>
  <c r="AE68" i="32"/>
  <c r="AX68" i="32" s="1"/>
  <c r="BA68" i="32"/>
  <c r="AR68" i="32"/>
  <c r="AZ68" i="32" s="1"/>
  <c r="BA73" i="32"/>
  <c r="AR73" i="32"/>
  <c r="AZ73" i="32" s="1"/>
  <c r="AE77" i="32"/>
  <c r="X83" i="32"/>
  <c r="AT77" i="32"/>
  <c r="AD77" i="32"/>
  <c r="AC77" i="32"/>
  <c r="AZ83" i="32"/>
  <c r="AE81" i="32"/>
  <c r="AX81" i="32" s="1"/>
  <c r="AT81" i="32"/>
  <c r="AD81" i="32"/>
  <c r="AW81" i="32" s="1"/>
  <c r="AC81" i="32"/>
  <c r="AJ81" i="32" s="1"/>
  <c r="AS81" i="32" s="1"/>
  <c r="AC85" i="32"/>
  <c r="AE85" i="32"/>
  <c r="AX85" i="32" s="1"/>
  <c r="BA85" i="32"/>
  <c r="AR85" i="32"/>
  <c r="AZ85" i="32" s="1"/>
  <c r="T89" i="32"/>
  <c r="X89" i="32"/>
  <c r="AE91" i="32"/>
  <c r="AX91" i="32" s="1"/>
  <c r="AT91" i="32"/>
  <c r="AD91" i="32"/>
  <c r="AW91" i="32" s="1"/>
  <c r="AC91" i="32"/>
  <c r="AE98" i="32"/>
  <c r="AX98" i="32" s="1"/>
  <c r="AT98" i="32"/>
  <c r="AD98" i="32"/>
  <c r="AW98" i="32" s="1"/>
  <c r="AC98" i="32"/>
  <c r="AE100" i="32"/>
  <c r="AX100" i="32" s="1"/>
  <c r="AT100" i="32"/>
  <c r="AD100" i="32"/>
  <c r="AW100" i="32" s="1"/>
  <c r="AC100" i="32"/>
  <c r="AE102" i="32"/>
  <c r="AX102" i="32" s="1"/>
  <c r="AT102" i="32"/>
  <c r="AD102" i="32"/>
  <c r="AW102" i="32" s="1"/>
  <c r="AC102" i="32"/>
  <c r="AE104" i="32"/>
  <c r="AX104" i="32" s="1"/>
  <c r="AT104" i="32"/>
  <c r="AD104" i="32"/>
  <c r="AW104" i="32" s="1"/>
  <c r="AC104" i="32"/>
  <c r="AE110" i="32"/>
  <c r="AX110" i="32" s="1"/>
  <c r="AT110" i="32"/>
  <c r="AD110" i="32"/>
  <c r="AW110" i="32" s="1"/>
  <c r="AC110" i="32"/>
  <c r="AJ110" i="32" s="1"/>
  <c r="AS110" i="32" s="1"/>
  <c r="AP122" i="32"/>
  <c r="BA119" i="32"/>
  <c r="BA122" i="32" s="1"/>
  <c r="AR119" i="32"/>
  <c r="BC136" i="32"/>
  <c r="BC142" i="32" s="1"/>
  <c r="AT143" i="32"/>
  <c r="AT144" i="32" s="1"/>
  <c r="AD143" i="32"/>
  <c r="AC143" i="32"/>
  <c r="X144" i="32"/>
  <c r="AE143" i="32"/>
  <c r="X155" i="32"/>
  <c r="AT149" i="32"/>
  <c r="AD149" i="32"/>
  <c r="AC149" i="32"/>
  <c r="AE149" i="32"/>
  <c r="AJ164" i="32"/>
  <c r="AS164" i="32" s="1"/>
  <c r="AP318" i="32"/>
  <c r="BA12" i="32"/>
  <c r="AH305" i="32"/>
  <c r="AL305" i="32"/>
  <c r="AP13" i="32"/>
  <c r="AU13" i="32"/>
  <c r="AB309" i="32"/>
  <c r="BB309" i="32"/>
  <c r="AP315" i="32"/>
  <c r="AB17" i="32"/>
  <c r="AU22" i="32"/>
  <c r="AC21" i="32"/>
  <c r="AJ21" i="32" s="1"/>
  <c r="AS21" i="32" s="1"/>
  <c r="AT21" i="32"/>
  <c r="X22" i="32"/>
  <c r="AP22" i="32"/>
  <c r="AU27" i="32"/>
  <c r="AC26" i="32"/>
  <c r="AJ26" i="32" s="1"/>
  <c r="AS26" i="32" s="1"/>
  <c r="AT26" i="32"/>
  <c r="X27" i="32"/>
  <c r="AP27" i="32"/>
  <c r="BA31" i="32"/>
  <c r="AV30" i="32"/>
  <c r="AV31" i="32" s="1"/>
  <c r="AI31" i="32"/>
  <c r="AQ31" i="32"/>
  <c r="AC32" i="32"/>
  <c r="AT32" i="32"/>
  <c r="AE33" i="32"/>
  <c r="AR33" i="32"/>
  <c r="AZ33" i="32" s="1"/>
  <c r="AZ34" i="32" s="1"/>
  <c r="AD35" i="32"/>
  <c r="T37" i="32"/>
  <c r="X37" i="32"/>
  <c r="AI41" i="32"/>
  <c r="AY38" i="32"/>
  <c r="AY41" i="32" s="1"/>
  <c r="AR38" i="32"/>
  <c r="AV38" i="32"/>
  <c r="AV41" i="32" s="1"/>
  <c r="X42" i="32"/>
  <c r="AB43" i="32"/>
  <c r="AR44" i="32"/>
  <c r="AV44" i="32"/>
  <c r="BA44" i="32"/>
  <c r="BA50" i="32" s="1"/>
  <c r="AB310" i="32"/>
  <c r="AP310" i="32"/>
  <c r="BA45" i="32"/>
  <c r="AU310" i="32"/>
  <c r="AD47" i="32"/>
  <c r="AW47" i="32" s="1"/>
  <c r="AP316" i="32"/>
  <c r="AE49" i="32"/>
  <c r="AX49" i="32" s="1"/>
  <c r="AR49" i="32"/>
  <c r="AZ49" i="32" s="1"/>
  <c r="AZ316" i="32" s="1"/>
  <c r="BC49" i="32"/>
  <c r="AD51" i="32"/>
  <c r="AQ56" i="32"/>
  <c r="AU56" i="32"/>
  <c r="AR53" i="32"/>
  <c r="AZ53" i="32" s="1"/>
  <c r="X57" i="32"/>
  <c r="AI63" i="32"/>
  <c r="AY57" i="32"/>
  <c r="AY63" i="32" s="1"/>
  <c r="AR58" i="32"/>
  <c r="AZ58" i="32" s="1"/>
  <c r="AE60" i="32"/>
  <c r="AX60" i="32" s="1"/>
  <c r="AC60" i="32"/>
  <c r="AE62" i="32"/>
  <c r="AX62" i="32" s="1"/>
  <c r="AT62" i="32"/>
  <c r="AD62" i="32"/>
  <c r="AW62" i="32" s="1"/>
  <c r="AC62" i="32"/>
  <c r="AV65" i="32"/>
  <c r="AV70" i="32" s="1"/>
  <c r="T70" i="32"/>
  <c r="X70" i="32"/>
  <c r="AI76" i="32"/>
  <c r="AE72" i="32"/>
  <c r="AX72" i="32" s="1"/>
  <c r="AT72" i="32"/>
  <c r="AD72" i="32"/>
  <c r="AW72" i="32" s="1"/>
  <c r="AC72" i="32"/>
  <c r="AJ72" i="32" s="1"/>
  <c r="AS72" i="32" s="1"/>
  <c r="AB83" i="32"/>
  <c r="AR83" i="32"/>
  <c r="AD78" i="32"/>
  <c r="AW78" i="32" s="1"/>
  <c r="AC80" i="32"/>
  <c r="AE80" i="32"/>
  <c r="AX80" i="32" s="1"/>
  <c r="BA80" i="32"/>
  <c r="AR80" i="32"/>
  <c r="AZ80" i="32" s="1"/>
  <c r="AD82" i="32"/>
  <c r="AW82" i="32" s="1"/>
  <c r="AE84" i="32"/>
  <c r="AT84" i="32"/>
  <c r="AD84" i="32"/>
  <c r="AC84" i="32"/>
  <c r="AZ84" i="32"/>
  <c r="AE88" i="32"/>
  <c r="AX88" i="32" s="1"/>
  <c r="AT88" i="32"/>
  <c r="AD88" i="32"/>
  <c r="AW88" i="32" s="1"/>
  <c r="AC88" i="32"/>
  <c r="AJ88" i="32" s="1"/>
  <c r="AS88" i="32" s="1"/>
  <c r="T95" i="32"/>
  <c r="X90" i="32"/>
  <c r="BA90" i="32"/>
  <c r="AR90" i="32"/>
  <c r="AD92" i="32"/>
  <c r="AW92" i="32" s="1"/>
  <c r="AC94" i="32"/>
  <c r="AJ94" i="32" s="1"/>
  <c r="AS94" i="32" s="1"/>
  <c r="AE94" i="32"/>
  <c r="AX94" i="32" s="1"/>
  <c r="BA94" i="32"/>
  <c r="AR94" i="32"/>
  <c r="AZ94" i="32" s="1"/>
  <c r="AI105" i="32"/>
  <c r="AY96" i="32"/>
  <c r="AY105" i="32" s="1"/>
  <c r="BB105" i="32"/>
  <c r="AY311" i="32"/>
  <c r="AY314" i="32"/>
  <c r="BB111" i="32"/>
  <c r="AD112" i="32"/>
  <c r="AD114" i="32"/>
  <c r="AW114" i="32" s="1"/>
  <c r="AE115" i="32"/>
  <c r="AX115" i="32" s="1"/>
  <c r="AT115" i="32"/>
  <c r="AD115" i="32"/>
  <c r="AW115" i="32" s="1"/>
  <c r="AC115" i="32"/>
  <c r="AD116" i="32"/>
  <c r="AW116" i="32" s="1"/>
  <c r="AE117" i="32"/>
  <c r="AX117" i="32" s="1"/>
  <c r="AT117" i="32"/>
  <c r="AD117" i="32"/>
  <c r="AW117" i="32" s="1"/>
  <c r="AC117" i="32"/>
  <c r="AJ117" i="32" s="1"/>
  <c r="AS117" i="32" s="1"/>
  <c r="BC122" i="32"/>
  <c r="AT133" i="32"/>
  <c r="AD133" i="32"/>
  <c r="AW133" i="32" s="1"/>
  <c r="AC133" i="32"/>
  <c r="AJ133" i="32" s="1"/>
  <c r="AS133" i="32" s="1"/>
  <c r="AE133" i="32"/>
  <c r="AX133" i="32" s="1"/>
  <c r="AX187" i="32"/>
  <c r="AX193" i="32" s="1"/>
  <c r="AB197" i="32"/>
  <c r="AV196" i="32"/>
  <c r="AE200" i="32"/>
  <c r="AX200" i="32" s="1"/>
  <c r="AC200" i="32"/>
  <c r="AT200" i="32"/>
  <c r="AT203" i="32" s="1"/>
  <c r="AD200" i="32"/>
  <c r="AW200" i="32" s="1"/>
  <c r="AT12" i="32"/>
  <c r="AY12" i="32"/>
  <c r="X13" i="32"/>
  <c r="T309" i="32"/>
  <c r="X14" i="32"/>
  <c r="AI309" i="32"/>
  <c r="AI17" i="32"/>
  <c r="AY14" i="32"/>
  <c r="AT23" i="32"/>
  <c r="AY23" i="32"/>
  <c r="AY27" i="32" s="1"/>
  <c r="AP31" i="32"/>
  <c r="AI50" i="32"/>
  <c r="BB50" i="32"/>
  <c r="AT54" i="32"/>
  <c r="AC73" i="32"/>
  <c r="AE73" i="32"/>
  <c r="AX73" i="32" s="1"/>
  <c r="AP76" i="32"/>
  <c r="AB89" i="32"/>
  <c r="V305" i="32"/>
  <c r="Z305" i="32"/>
  <c r="AI13" i="32"/>
  <c r="AM305" i="32"/>
  <c r="AQ13" i="32"/>
  <c r="AV13" i="32"/>
  <c r="BB13" i="32"/>
  <c r="AP309" i="32"/>
  <c r="AR15" i="32"/>
  <c r="AZ15" i="32" s="1"/>
  <c r="BB17" i="32"/>
  <c r="AD18" i="32"/>
  <c r="AC19" i="32"/>
  <c r="AT19" i="32"/>
  <c r="AR20" i="32"/>
  <c r="AZ20" i="32" s="1"/>
  <c r="AC22" i="32"/>
  <c r="AD23" i="32"/>
  <c r="AJ23" i="32" s="1"/>
  <c r="AC24" i="32"/>
  <c r="AT24" i="32"/>
  <c r="AR25" i="32"/>
  <c r="AZ25" i="32" s="1"/>
  <c r="AC27" i="32"/>
  <c r="AD28" i="32"/>
  <c r="AC29" i="32"/>
  <c r="AT29" i="32"/>
  <c r="AR30" i="32"/>
  <c r="AZ30" i="32" s="1"/>
  <c r="AT33" i="32"/>
  <c r="X34" i="32"/>
  <c r="AB34" i="32"/>
  <c r="AR35" i="32"/>
  <c r="BA35" i="32"/>
  <c r="BA37" i="32" s="1"/>
  <c r="AD39" i="32"/>
  <c r="AW39" i="32" s="1"/>
  <c r="AW41" i="32" s="1"/>
  <c r="AC40" i="32"/>
  <c r="AC41" i="32" s="1"/>
  <c r="AT40" i="32"/>
  <c r="T41" i="32"/>
  <c r="X41" i="32"/>
  <c r="AB41" i="32"/>
  <c r="AZ42" i="32"/>
  <c r="AZ43" i="32" s="1"/>
  <c r="AP43" i="32"/>
  <c r="AW44" i="32"/>
  <c r="AD45" i="32"/>
  <c r="AQ310" i="32"/>
  <c r="BB310" i="32"/>
  <c r="AC46" i="32"/>
  <c r="AT46" i="32"/>
  <c r="AR47" i="32"/>
  <c r="AZ47" i="32" s="1"/>
  <c r="AJ49" i="32"/>
  <c r="AS49" i="32" s="1"/>
  <c r="AT49" i="32"/>
  <c r="AB50" i="32"/>
  <c r="AE56" i="32"/>
  <c r="AI56" i="32"/>
  <c r="AY51" i="32"/>
  <c r="AY56" i="32" s="1"/>
  <c r="AR51" i="32"/>
  <c r="AV51" i="32"/>
  <c r="AV56" i="32" s="1"/>
  <c r="BA51" i="32"/>
  <c r="BA56" i="32" s="1"/>
  <c r="AD54" i="32"/>
  <c r="AW54" i="32" s="1"/>
  <c r="AC55" i="32"/>
  <c r="AT55" i="32"/>
  <c r="T56" i="32"/>
  <c r="T305" i="32" s="1"/>
  <c r="X306" i="32" s="1"/>
  <c r="X56" i="32"/>
  <c r="BA57" i="32"/>
  <c r="BA63" i="32" s="1"/>
  <c r="AP63" i="32"/>
  <c r="AR59" i="32"/>
  <c r="AZ59" i="32" s="1"/>
  <c r="AC61" i="32"/>
  <c r="AJ61" i="32" s="1"/>
  <c r="AS61" i="32" s="1"/>
  <c r="AE61" i="32"/>
  <c r="AX61" i="32" s="1"/>
  <c r="AD64" i="32"/>
  <c r="AT64" i="32"/>
  <c r="AE65" i="32"/>
  <c r="AX65" i="32" s="1"/>
  <c r="AT65" i="32"/>
  <c r="AD65" i="32"/>
  <c r="AW65" i="32" s="1"/>
  <c r="AC65" i="32"/>
  <c r="AD66" i="32"/>
  <c r="AW66" i="32" s="1"/>
  <c r="AT66" i="32"/>
  <c r="AE67" i="32"/>
  <c r="AX67" i="32" s="1"/>
  <c r="AT67" i="32"/>
  <c r="AD67" i="32"/>
  <c r="AW67" i="32" s="1"/>
  <c r="AC67" i="32"/>
  <c r="AD68" i="32"/>
  <c r="AW68" i="32" s="1"/>
  <c r="AT68" i="32"/>
  <c r="AE69" i="32"/>
  <c r="AX69" i="32" s="1"/>
  <c r="AT69" i="32"/>
  <c r="AD69" i="32"/>
  <c r="AW69" i="32" s="1"/>
  <c r="AC69" i="32"/>
  <c r="T76" i="32"/>
  <c r="X71" i="32"/>
  <c r="BA71" i="32"/>
  <c r="BA76" i="32" s="1"/>
  <c r="AR71" i="32"/>
  <c r="AD73" i="32"/>
  <c r="AW73" i="32" s="1"/>
  <c r="AT73" i="32"/>
  <c r="AC75" i="32"/>
  <c r="AJ75" i="32" s="1"/>
  <c r="AS75" i="32" s="1"/>
  <c r="AE75" i="32"/>
  <c r="AX75" i="32" s="1"/>
  <c r="BA75" i="32"/>
  <c r="AR75" i="32"/>
  <c r="AZ75" i="32" s="1"/>
  <c r="AY77" i="32"/>
  <c r="AY83" i="32" s="1"/>
  <c r="AI83" i="32"/>
  <c r="AE79" i="32"/>
  <c r="AX79" i="32" s="1"/>
  <c r="AT79" i="32"/>
  <c r="AD79" i="32"/>
  <c r="AW79" i="32" s="1"/>
  <c r="AC79" i="32"/>
  <c r="BA89" i="32"/>
  <c r="AD85" i="32"/>
  <c r="AW85" i="32" s="1"/>
  <c r="AT85" i="32"/>
  <c r="AC87" i="32"/>
  <c r="AE87" i="32"/>
  <c r="AX87" i="32" s="1"/>
  <c r="BA87" i="32"/>
  <c r="AR87" i="32"/>
  <c r="AZ87" i="32" s="1"/>
  <c r="AB95" i="32"/>
  <c r="AY95" i="32"/>
  <c r="AE93" i="32"/>
  <c r="AX93" i="32" s="1"/>
  <c r="AT93" i="32"/>
  <c r="AD93" i="32"/>
  <c r="AW93" i="32" s="1"/>
  <c r="AC93" i="32"/>
  <c r="AJ93" i="32" s="1"/>
  <c r="AS93" i="32" s="1"/>
  <c r="AV96" i="32"/>
  <c r="T311" i="32"/>
  <c r="X97" i="32"/>
  <c r="AP311" i="32"/>
  <c r="BA97" i="32"/>
  <c r="BA311" i="32" s="1"/>
  <c r="AR97" i="32"/>
  <c r="T314" i="32"/>
  <c r="X99" i="32"/>
  <c r="AP314" i="32"/>
  <c r="BA99" i="32"/>
  <c r="BA314" i="32" s="1"/>
  <c r="AR99" i="32"/>
  <c r="AC101" i="32"/>
  <c r="AJ101" i="32" s="1"/>
  <c r="AS101" i="32" s="1"/>
  <c r="AE101" i="32"/>
  <c r="AX101" i="32" s="1"/>
  <c r="BA101" i="32"/>
  <c r="AR101" i="32"/>
  <c r="AZ101" i="32" s="1"/>
  <c r="AC103" i="32"/>
  <c r="AJ103" i="32" s="1"/>
  <c r="AS103" i="32" s="1"/>
  <c r="AE103" i="32"/>
  <c r="AX103" i="32" s="1"/>
  <c r="BA103" i="32"/>
  <c r="AR103" i="32"/>
  <c r="AZ103" i="32" s="1"/>
  <c r="T105" i="32"/>
  <c r="AI111" i="32"/>
  <c r="AY108" i="32"/>
  <c r="AY111" i="32" s="1"/>
  <c r="AC109" i="32"/>
  <c r="AE109" i="32"/>
  <c r="AX109" i="32" s="1"/>
  <c r="BA109" i="32"/>
  <c r="AR109" i="32"/>
  <c r="T111" i="32"/>
  <c r="AE120" i="32"/>
  <c r="AX120" i="32" s="1"/>
  <c r="AT120" i="32"/>
  <c r="AD120" i="32"/>
  <c r="AW120" i="32" s="1"/>
  <c r="AC120" i="32"/>
  <c r="AJ120" i="32" s="1"/>
  <c r="AS120" i="32" s="1"/>
  <c r="BA135" i="32"/>
  <c r="AT138" i="32"/>
  <c r="AD138" i="32"/>
  <c r="AW138" i="32" s="1"/>
  <c r="AC138" i="32"/>
  <c r="AJ138" i="32" s="1"/>
  <c r="AS138" i="32" s="1"/>
  <c r="AE138" i="32"/>
  <c r="AX138" i="32" s="1"/>
  <c r="AX163" i="32"/>
  <c r="AE169" i="32"/>
  <c r="AX170" i="32"/>
  <c r="AE176" i="32"/>
  <c r="BC170" i="32"/>
  <c r="BC176" i="32" s="1"/>
  <c r="AJ171" i="32"/>
  <c r="AS171" i="32" s="1"/>
  <c r="AT177" i="32"/>
  <c r="AD177" i="32"/>
  <c r="AC177" i="32"/>
  <c r="X182" i="32"/>
  <c r="AE177" i="32"/>
  <c r="AW198" i="32"/>
  <c r="AD203" i="32"/>
  <c r="AZ198" i="32"/>
  <c r="X318" i="32"/>
  <c r="AC12" i="32"/>
  <c r="AT18" i="32"/>
  <c r="AY18" i="32"/>
  <c r="AY22" i="32" s="1"/>
  <c r="AT39" i="32"/>
  <c r="AT45" i="32"/>
  <c r="AY45" i="32"/>
  <c r="AC59" i="32"/>
  <c r="AJ59" i="32" s="1"/>
  <c r="AS59" i="32" s="1"/>
  <c r="AE59" i="32"/>
  <c r="AX59" i="32" s="1"/>
  <c r="BA64" i="32"/>
  <c r="BA70" i="32" s="1"/>
  <c r="AP70" i="32"/>
  <c r="AR64" i="32"/>
  <c r="AE108" i="32"/>
  <c r="AT108" i="32"/>
  <c r="AT111" i="32" s="1"/>
  <c r="AD108" i="32"/>
  <c r="AC108" i="32"/>
  <c r="T122" i="32"/>
  <c r="X119" i="32"/>
  <c r="AC121" i="32"/>
  <c r="AT121" i="32"/>
  <c r="AE121" i="32"/>
  <c r="AX121" i="32" s="1"/>
  <c r="AX136" i="32"/>
  <c r="AX142" i="32" s="1"/>
  <c r="AE142" i="32"/>
  <c r="AT172" i="32"/>
  <c r="AD172" i="32"/>
  <c r="AW172" i="32" s="1"/>
  <c r="AC172" i="32"/>
  <c r="AJ172" i="32" s="1"/>
  <c r="AS172" i="32" s="1"/>
  <c r="AE172" i="32"/>
  <c r="AX172" i="32" s="1"/>
  <c r="AR222" i="32"/>
  <c r="AP225" i="32"/>
  <c r="BA222" i="32"/>
  <c r="BA225" i="32" s="1"/>
  <c r="AI189" i="29"/>
  <c r="P102" i="30"/>
  <c r="AE12" i="32"/>
  <c r="AR12" i="32"/>
  <c r="BC12" i="32"/>
  <c r="W305" i="32"/>
  <c r="AA305" i="32"/>
  <c r="AF305" i="32"/>
  <c r="AI306" i="32" s="1"/>
  <c r="AN305" i="32"/>
  <c r="AZ14" i="32"/>
  <c r="T315" i="32"/>
  <c r="X16" i="32"/>
  <c r="AI315" i="32"/>
  <c r="AY16" i="32"/>
  <c r="AV16" i="32"/>
  <c r="AE18" i="32"/>
  <c r="AR18" i="32"/>
  <c r="BC18" i="32"/>
  <c r="BC22" i="32" s="1"/>
  <c r="AD19" i="32"/>
  <c r="AW19" i="32" s="1"/>
  <c r="AE23" i="32"/>
  <c r="AR23" i="32"/>
  <c r="BC23" i="32"/>
  <c r="BC27" i="32" s="1"/>
  <c r="AD24" i="32"/>
  <c r="AW24" i="32" s="1"/>
  <c r="AE28" i="32"/>
  <c r="AR28" i="32"/>
  <c r="AD29" i="32"/>
  <c r="AW29" i="32" s="1"/>
  <c r="X31" i="32"/>
  <c r="AP34" i="32"/>
  <c r="AJ35" i="32"/>
  <c r="AI37" i="32"/>
  <c r="AE39" i="32"/>
  <c r="AX39" i="32" s="1"/>
  <c r="AX41" i="32" s="1"/>
  <c r="AR39" i="32"/>
  <c r="AZ39" i="32" s="1"/>
  <c r="AD40" i="32"/>
  <c r="AW40" i="32" s="1"/>
  <c r="T310" i="32"/>
  <c r="AE45" i="32"/>
  <c r="AR45" i="32"/>
  <c r="BC45" i="32"/>
  <c r="AD46" i="32"/>
  <c r="AW46" i="32" s="1"/>
  <c r="AC47" i="32"/>
  <c r="AJ47" i="32" s="1"/>
  <c r="AS47" i="32" s="1"/>
  <c r="AT47" i="32"/>
  <c r="T316" i="32"/>
  <c r="X48" i="32"/>
  <c r="AI316" i="32"/>
  <c r="AY48" i="32"/>
  <c r="AY316" i="32" s="1"/>
  <c r="AV48" i="32"/>
  <c r="AE54" i="32"/>
  <c r="AX54" i="32" s="1"/>
  <c r="AR54" i="32"/>
  <c r="AZ54" i="32" s="1"/>
  <c r="AD55" i="32"/>
  <c r="AW55" i="32" s="1"/>
  <c r="BB63" i="32"/>
  <c r="AT59" i="32"/>
  <c r="AI70" i="32"/>
  <c r="AB76" i="32"/>
  <c r="AE74" i="32"/>
  <c r="AX74" i="32" s="1"/>
  <c r="AT74" i="32"/>
  <c r="AD74" i="32"/>
  <c r="AW74" i="32" s="1"/>
  <c r="AC74" i="32"/>
  <c r="AV83" i="32"/>
  <c r="AC78" i="32"/>
  <c r="AE78" i="32"/>
  <c r="AX78" i="32" s="1"/>
  <c r="BA78" i="32"/>
  <c r="BA83" i="32" s="1"/>
  <c r="AR78" i="32"/>
  <c r="AZ78" i="32" s="1"/>
  <c r="AC82" i="32"/>
  <c r="AE82" i="32"/>
  <c r="AX82" i="32" s="1"/>
  <c r="BA82" i="32"/>
  <c r="BA316" i="32" s="1"/>
  <c r="AR82" i="32"/>
  <c r="AZ82" i="32" s="1"/>
  <c r="AI89" i="32"/>
  <c r="AY84" i="32"/>
  <c r="AY89" i="32" s="1"/>
  <c r="BB89" i="32"/>
  <c r="AE86" i="32"/>
  <c r="AX86" i="32" s="1"/>
  <c r="AT86" i="32"/>
  <c r="AD86" i="32"/>
  <c r="AW86" i="32" s="1"/>
  <c r="AC86" i="32"/>
  <c r="AC92" i="32"/>
  <c r="AJ92" i="32" s="1"/>
  <c r="AS92" i="32" s="1"/>
  <c r="AE92" i="32"/>
  <c r="AX92" i="32" s="1"/>
  <c r="BA92" i="32"/>
  <c r="BA315" i="32" s="1"/>
  <c r="AR92" i="32"/>
  <c r="AZ92" i="32" s="1"/>
  <c r="AP95" i="32"/>
  <c r="AE96" i="32"/>
  <c r="AT96" i="32"/>
  <c r="AD96" i="32"/>
  <c r="AC96" i="32"/>
  <c r="T317" i="32"/>
  <c r="T107" i="32"/>
  <c r="X106" i="32"/>
  <c r="AP317" i="32"/>
  <c r="BA106" i="32"/>
  <c r="AR106" i="32"/>
  <c r="BB107" i="32"/>
  <c r="AP111" i="32"/>
  <c r="AC112" i="32"/>
  <c r="AE112" i="32"/>
  <c r="BA112" i="32"/>
  <c r="AP118" i="32"/>
  <c r="AR112" i="32"/>
  <c r="AI312" i="32"/>
  <c r="AY113" i="32"/>
  <c r="AC114" i="32"/>
  <c r="AJ114" i="32" s="1"/>
  <c r="AS114" i="32" s="1"/>
  <c r="AE114" i="32"/>
  <c r="AX114" i="32" s="1"/>
  <c r="BA114" i="32"/>
  <c r="BA312" i="32" s="1"/>
  <c r="AR114" i="32"/>
  <c r="AZ114" i="32" s="1"/>
  <c r="AZ312" i="32" s="1"/>
  <c r="AC116" i="32"/>
  <c r="AJ116" i="32" s="1"/>
  <c r="AS116" i="32" s="1"/>
  <c r="AE116" i="32"/>
  <c r="AX116" i="32" s="1"/>
  <c r="BA116" i="32"/>
  <c r="AR116" i="32"/>
  <c r="AZ116" i="32" s="1"/>
  <c r="T118" i="32"/>
  <c r="AB118" i="32"/>
  <c r="AI122" i="32"/>
  <c r="AX129" i="32"/>
  <c r="AE135" i="32"/>
  <c r="BC129" i="32"/>
  <c r="BC135" i="32" s="1"/>
  <c r="BA155" i="32"/>
  <c r="AJ154" i="32"/>
  <c r="AS154" i="32" s="1"/>
  <c r="AT167" i="32"/>
  <c r="AD167" i="32"/>
  <c r="AW167" i="32" s="1"/>
  <c r="AC167" i="32"/>
  <c r="AJ167" i="32" s="1"/>
  <c r="AS167" i="32" s="1"/>
  <c r="AE167" i="32"/>
  <c r="AX167" i="32" s="1"/>
  <c r="AY64" i="32"/>
  <c r="AY70" i="32" s="1"/>
  <c r="BC64" i="32"/>
  <c r="BC70" i="32" s="1"/>
  <c r="BC71" i="32"/>
  <c r="BC76" i="32" s="1"/>
  <c r="BC78" i="32"/>
  <c r="BC83" i="32" s="1"/>
  <c r="BC90" i="32"/>
  <c r="BC95" i="32" s="1"/>
  <c r="BC97" i="32"/>
  <c r="BC311" i="32" s="1"/>
  <c r="BC99" i="32"/>
  <c r="BC314" i="32" s="1"/>
  <c r="AY106" i="32"/>
  <c r="BC106" i="32"/>
  <c r="AI107" i="32"/>
  <c r="AQ107" i="32"/>
  <c r="AU107" i="32"/>
  <c r="BA108" i="32"/>
  <c r="BA111" i="32" s="1"/>
  <c r="AY112" i="32"/>
  <c r="AY118" i="32" s="1"/>
  <c r="BC112" i="32"/>
  <c r="AY119" i="32"/>
  <c r="AY122" i="32" s="1"/>
  <c r="AR121" i="32"/>
  <c r="AZ121" i="32" s="1"/>
  <c r="AZ123" i="32"/>
  <c r="AT124" i="32"/>
  <c r="AD124" i="32"/>
  <c r="AW124" i="32" s="1"/>
  <c r="AC124" i="32"/>
  <c r="AT126" i="32"/>
  <c r="AD126" i="32"/>
  <c r="AW126" i="32" s="1"/>
  <c r="AC126" i="32"/>
  <c r="AJ126" i="32" s="1"/>
  <c r="AS126" i="32" s="1"/>
  <c r="AU135" i="32"/>
  <c r="AE130" i="32"/>
  <c r="AX130" i="32" s="1"/>
  <c r="AT130" i="32"/>
  <c r="AD130" i="32"/>
  <c r="AW130" i="32" s="1"/>
  <c r="AU142" i="32"/>
  <c r="AT140" i="32"/>
  <c r="AD140" i="32"/>
  <c r="AW140" i="32" s="1"/>
  <c r="AC140" i="32"/>
  <c r="AJ140" i="32" s="1"/>
  <c r="AS140" i="32" s="1"/>
  <c r="AQ148" i="32"/>
  <c r="AT146" i="32"/>
  <c r="AD146" i="32"/>
  <c r="AW146" i="32" s="1"/>
  <c r="AC146" i="32"/>
  <c r="AQ155" i="32"/>
  <c r="BC149" i="32"/>
  <c r="BC155" i="32" s="1"/>
  <c r="AT151" i="32"/>
  <c r="AD151" i="32"/>
  <c r="AW151" i="32" s="1"/>
  <c r="AC151" i="32"/>
  <c r="X162" i="32"/>
  <c r="AT156" i="32"/>
  <c r="AD156" i="32"/>
  <c r="AC156" i="32"/>
  <c r="AY169" i="32"/>
  <c r="AU176" i="32"/>
  <c r="AT174" i="32"/>
  <c r="AD174" i="32"/>
  <c r="AW174" i="32" s="1"/>
  <c r="AC174" i="32"/>
  <c r="AJ174" i="32" s="1"/>
  <c r="AS174" i="32" s="1"/>
  <c r="AT179" i="32"/>
  <c r="AD179" i="32"/>
  <c r="AW179" i="32" s="1"/>
  <c r="AC179" i="32"/>
  <c r="X186" i="32"/>
  <c r="AY193" i="32"/>
  <c r="AI197" i="32"/>
  <c r="AY194" i="32"/>
  <c r="AY197" i="32" s="1"/>
  <c r="AT197" i="32"/>
  <c r="AI212" i="32"/>
  <c r="AY204" i="32"/>
  <c r="AY212" i="32" s="1"/>
  <c r="AJ228" i="32"/>
  <c r="AS228" i="32" s="1"/>
  <c r="BC228" i="32"/>
  <c r="AR228" i="32"/>
  <c r="AZ228" i="32" s="1"/>
  <c r="AQ232" i="32"/>
  <c r="AR229" i="32"/>
  <c r="AZ229" i="32" s="1"/>
  <c r="BA229" i="32"/>
  <c r="AV71" i="32"/>
  <c r="AV76" i="32" s="1"/>
  <c r="T83" i="32"/>
  <c r="AV90" i="32"/>
  <c r="AV95" i="32" s="1"/>
  <c r="AB311" i="32"/>
  <c r="AI311" i="32"/>
  <c r="AV97" i="32"/>
  <c r="AV311" i="32" s="1"/>
  <c r="AB314" i="32"/>
  <c r="AI314" i="32"/>
  <c r="AV99" i="32"/>
  <c r="AV314" i="32" s="1"/>
  <c r="AV106" i="32"/>
  <c r="AB107" i="32"/>
  <c r="AB305" i="32" s="1"/>
  <c r="T312" i="32"/>
  <c r="AP312" i="32"/>
  <c r="BB312" i="32"/>
  <c r="AB122" i="32"/>
  <c r="AV119" i="32"/>
  <c r="AV122" i="32" s="1"/>
  <c r="AY135" i="32"/>
  <c r="AY142" i="32"/>
  <c r="AU155" i="32"/>
  <c r="AT153" i="32"/>
  <c r="AD153" i="32"/>
  <c r="AW153" i="32" s="1"/>
  <c r="AC153" i="32"/>
  <c r="AJ153" i="32" s="1"/>
  <c r="AS153" i="32" s="1"/>
  <c r="AQ162" i="32"/>
  <c r="BC156" i="32"/>
  <c r="BC162" i="32" s="1"/>
  <c r="AT158" i="32"/>
  <c r="AD158" i="32"/>
  <c r="AW158" i="32" s="1"/>
  <c r="AC158" i="32"/>
  <c r="AJ158" i="32" s="1"/>
  <c r="AS158" i="32" s="1"/>
  <c r="X169" i="32"/>
  <c r="AT163" i="32"/>
  <c r="AD163" i="32"/>
  <c r="AC163" i="32"/>
  <c r="AT181" i="32"/>
  <c r="AD181" i="32"/>
  <c r="AW181" i="32" s="1"/>
  <c r="AC181" i="32"/>
  <c r="AJ181" i="32" s="1"/>
  <c r="AS181" i="32" s="1"/>
  <c r="X193" i="32"/>
  <c r="AT187" i="32"/>
  <c r="AD187" i="32"/>
  <c r="AC187" i="32"/>
  <c r="AB193" i="32"/>
  <c r="AB219" i="32"/>
  <c r="AV213" i="32"/>
  <c r="AV219" i="32" s="1"/>
  <c r="AV237" i="32"/>
  <c r="AC237" i="32"/>
  <c r="AJ237" i="32" s="1"/>
  <c r="AS237" i="32" s="1"/>
  <c r="AW238" i="32"/>
  <c r="AJ238" i="32"/>
  <c r="AS238" i="32" s="1"/>
  <c r="AE248" i="32"/>
  <c r="AX248" i="32" s="1"/>
  <c r="AD248" i="32"/>
  <c r="AW248" i="32" s="1"/>
  <c r="AT248" i="32"/>
  <c r="AC248" i="32"/>
  <c r="AW275" i="32"/>
  <c r="U305" i="32"/>
  <c r="Y305" i="32"/>
  <c r="AB306" i="32" s="1"/>
  <c r="AG305" i="32"/>
  <c r="AK305" i="32"/>
  <c r="AP306" i="32" s="1"/>
  <c r="AO305" i="32"/>
  <c r="AQ309" i="32"/>
  <c r="AU309" i="32"/>
  <c r="BC14" i="32"/>
  <c r="AQ315" i="32"/>
  <c r="AU315" i="32"/>
  <c r="BC16" i="32"/>
  <c r="AQ17" i="32"/>
  <c r="AU17" i="32"/>
  <c r="BC38" i="32"/>
  <c r="BC41" i="32" s="1"/>
  <c r="AQ316" i="32"/>
  <c r="AU316" i="32"/>
  <c r="BC48" i="32"/>
  <c r="BC51" i="32"/>
  <c r="BC56" i="32" s="1"/>
  <c r="BC84" i="32"/>
  <c r="BC89" i="32" s="1"/>
  <c r="BC96" i="32"/>
  <c r="BC105" i="32" s="1"/>
  <c r="BC108" i="32"/>
  <c r="BC111" i="32" s="1"/>
  <c r="X113" i="32"/>
  <c r="X118" i="32" s="1"/>
  <c r="AQ312" i="32"/>
  <c r="AU312" i="32"/>
  <c r="BC113" i="32"/>
  <c r="AE125" i="32"/>
  <c r="AX125" i="32" s="1"/>
  <c r="AT125" i="32"/>
  <c r="AD125" i="32"/>
  <c r="AW125" i="32" s="1"/>
  <c r="AE127" i="32"/>
  <c r="AX127" i="32" s="1"/>
  <c r="AT127" i="32"/>
  <c r="AD127" i="32"/>
  <c r="AW127" i="32" s="1"/>
  <c r="X135" i="32"/>
  <c r="AT129" i="32"/>
  <c r="AD129" i="32"/>
  <c r="AC129" i="32"/>
  <c r="AT131" i="32"/>
  <c r="AD131" i="32"/>
  <c r="AW131" i="32" s="1"/>
  <c r="AC131" i="32"/>
  <c r="AJ131" i="32" s="1"/>
  <c r="AS131" i="32" s="1"/>
  <c r="X142" i="32"/>
  <c r="AT136" i="32"/>
  <c r="AD136" i="32"/>
  <c r="AC136" i="32"/>
  <c r="AY155" i="32"/>
  <c r="AX156" i="32"/>
  <c r="AX162" i="32" s="1"/>
  <c r="AE162" i="32"/>
  <c r="AU162" i="32"/>
  <c r="AT160" i="32"/>
  <c r="AD160" i="32"/>
  <c r="AW160" i="32" s="1"/>
  <c r="AC160" i="32"/>
  <c r="AQ169" i="32"/>
  <c r="BC163" i="32"/>
  <c r="BC169" i="32" s="1"/>
  <c r="AT165" i="32"/>
  <c r="AD165" i="32"/>
  <c r="AW165" i="32" s="1"/>
  <c r="AC165" i="32"/>
  <c r="X176" i="32"/>
  <c r="AT170" i="32"/>
  <c r="AD170" i="32"/>
  <c r="AC170" i="32"/>
  <c r="AQ186" i="32"/>
  <c r="AT184" i="32"/>
  <c r="AD184" i="32"/>
  <c r="AW184" i="32" s="1"/>
  <c r="AC184" i="32"/>
  <c r="AV193" i="32"/>
  <c r="AQ193" i="32"/>
  <c r="BC187" i="32"/>
  <c r="BC193" i="32" s="1"/>
  <c r="AT189" i="32"/>
  <c r="AD189" i="32"/>
  <c r="AW189" i="32" s="1"/>
  <c r="AC189" i="32"/>
  <c r="AV197" i="32"/>
  <c r="BA200" i="32"/>
  <c r="AR200" i="32"/>
  <c r="AZ200" i="32" s="1"/>
  <c r="AE207" i="32"/>
  <c r="AX207" i="32" s="1"/>
  <c r="AT207" i="32"/>
  <c r="AT212" i="32" s="1"/>
  <c r="AC207" i="32"/>
  <c r="AJ207" i="32" s="1"/>
  <c r="AS207" i="32" s="1"/>
  <c r="AD207" i="32"/>
  <c r="AW207" i="32" s="1"/>
  <c r="BC219" i="32"/>
  <c r="AR124" i="32"/>
  <c r="AZ124" i="32" s="1"/>
  <c r="AR126" i="32"/>
  <c r="AZ126" i="32" s="1"/>
  <c r="AP128" i="32"/>
  <c r="AR129" i="32"/>
  <c r="AV129" i="32"/>
  <c r="AV135" i="32" s="1"/>
  <c r="AR131" i="32"/>
  <c r="AZ131" i="32" s="1"/>
  <c r="AD132" i="32"/>
  <c r="AW132" i="32" s="1"/>
  <c r="AT132" i="32"/>
  <c r="AR133" i="32"/>
  <c r="AZ133" i="32" s="1"/>
  <c r="AD134" i="32"/>
  <c r="AT134" i="32"/>
  <c r="AP135" i="32"/>
  <c r="AR136" i="32"/>
  <c r="AV136" i="32"/>
  <c r="AV142" i="32" s="1"/>
  <c r="AD137" i="32"/>
  <c r="AW137" i="32" s="1"/>
  <c r="AT137" i="32"/>
  <c r="AR138" i="32"/>
  <c r="AZ138" i="32" s="1"/>
  <c r="AD139" i="32"/>
  <c r="AT139" i="32"/>
  <c r="AR140" i="32"/>
  <c r="AZ140" i="32" s="1"/>
  <c r="AD141" i="32"/>
  <c r="AT141" i="32"/>
  <c r="AP142" i="32"/>
  <c r="AR143" i="32"/>
  <c r="AV143" i="32"/>
  <c r="AV144" i="32" s="1"/>
  <c r="AD145" i="32"/>
  <c r="AT145" i="32"/>
  <c r="AR146" i="32"/>
  <c r="AZ146" i="32" s="1"/>
  <c r="AD147" i="32"/>
  <c r="AT147" i="32"/>
  <c r="AR149" i="32"/>
  <c r="AV149" i="32"/>
  <c r="AV155" i="32" s="1"/>
  <c r="AD150" i="32"/>
  <c r="AT150" i="32"/>
  <c r="AR151" i="32"/>
  <c r="AZ151" i="32" s="1"/>
  <c r="AD152" i="32"/>
  <c r="AT152" i="32"/>
  <c r="AR153" i="32"/>
  <c r="AZ153" i="32" s="1"/>
  <c r="AD154" i="32"/>
  <c r="AW154" i="32" s="1"/>
  <c r="AT154" i="32"/>
  <c r="AP155" i="32"/>
  <c r="AR156" i="32"/>
  <c r="AD157" i="32"/>
  <c r="AT157" i="32"/>
  <c r="AR158" i="32"/>
  <c r="AZ158" i="32" s="1"/>
  <c r="AD159" i="32"/>
  <c r="AW159" i="32" s="1"/>
  <c r="AT159" i="32"/>
  <c r="AR160" i="32"/>
  <c r="AZ160" i="32" s="1"/>
  <c r="AD161" i="32"/>
  <c r="AW161" i="32" s="1"/>
  <c r="AT161" i="32"/>
  <c r="AP162" i="32"/>
  <c r="AR163" i="32"/>
  <c r="AD164" i="32"/>
  <c r="AW164" i="32" s="1"/>
  <c r="AT164" i="32"/>
  <c r="AR165" i="32"/>
  <c r="AZ165" i="32" s="1"/>
  <c r="AD166" i="32"/>
  <c r="AW166" i="32" s="1"/>
  <c r="AT166" i="32"/>
  <c r="AR167" i="32"/>
  <c r="AZ167" i="32" s="1"/>
  <c r="AD168" i="32"/>
  <c r="AT168" i="32"/>
  <c r="AP169" i="32"/>
  <c r="AR170" i="32"/>
  <c r="AD171" i="32"/>
  <c r="AW171" i="32" s="1"/>
  <c r="AT171" i="32"/>
  <c r="AR172" i="32"/>
  <c r="AZ172" i="32" s="1"/>
  <c r="AD173" i="32"/>
  <c r="AT173" i="32"/>
  <c r="AR174" i="32"/>
  <c r="AZ174" i="32" s="1"/>
  <c r="AD175" i="32"/>
  <c r="AT175" i="32"/>
  <c r="AP176" i="32"/>
  <c r="AR177" i="32"/>
  <c r="AV177" i="32"/>
  <c r="AV182" i="32" s="1"/>
  <c r="AD178" i="32"/>
  <c r="AT178" i="32"/>
  <c r="AR179" i="32"/>
  <c r="AZ179" i="32" s="1"/>
  <c r="AD180" i="32"/>
  <c r="AT180" i="32"/>
  <c r="AR181" i="32"/>
  <c r="AZ181" i="32" s="1"/>
  <c r="AD183" i="32"/>
  <c r="AJ183" i="32" s="1"/>
  <c r="AT183" i="32"/>
  <c r="AR184" i="32"/>
  <c r="AZ184" i="32" s="1"/>
  <c r="AD185" i="32"/>
  <c r="AW185" i="32" s="1"/>
  <c r="AT185" i="32"/>
  <c r="AI193" i="32"/>
  <c r="AR187" i="32"/>
  <c r="AD188" i="32"/>
  <c r="AW188" i="32" s="1"/>
  <c r="AT188" i="32"/>
  <c r="AR189" i="32"/>
  <c r="AZ189" i="32" s="1"/>
  <c r="AD190" i="32"/>
  <c r="AW190" i="32" s="1"/>
  <c r="AT190" i="32"/>
  <c r="AC191" i="32"/>
  <c r="AC194" i="32"/>
  <c r="AE194" i="32"/>
  <c r="BA197" i="32"/>
  <c r="AD196" i="32"/>
  <c r="AW196" i="32" s="1"/>
  <c r="AW197" i="32" s="1"/>
  <c r="AR196" i="32"/>
  <c r="AI203" i="32"/>
  <c r="AY198" i="32"/>
  <c r="AY203" i="32" s="1"/>
  <c r="AD199" i="32"/>
  <c r="AW199" i="32" s="1"/>
  <c r="AR199" i="32"/>
  <c r="AZ199" i="32" s="1"/>
  <c r="AC201" i="32"/>
  <c r="AE201" i="32"/>
  <c r="AX201" i="32" s="1"/>
  <c r="X212" i="32"/>
  <c r="AC204" i="32"/>
  <c r="AE204" i="32"/>
  <c r="AP212" i="32"/>
  <c r="BA204" i="32"/>
  <c r="AD206" i="32"/>
  <c r="AW206" i="32" s="1"/>
  <c r="AR206" i="32"/>
  <c r="AZ206" i="32" s="1"/>
  <c r="AZ212" i="32" s="1"/>
  <c r="AD208" i="32"/>
  <c r="AW208" i="32" s="1"/>
  <c r="AW212" i="32" s="1"/>
  <c r="AE209" i="32"/>
  <c r="AX209" i="32" s="1"/>
  <c r="AT209" i="32"/>
  <c r="AD209" i="32"/>
  <c r="AW209" i="32" s="1"/>
  <c r="AC209" i="32"/>
  <c r="AJ209" i="32" s="1"/>
  <c r="AS209" i="32" s="1"/>
  <c r="AD210" i="32"/>
  <c r="AW210" i="32" s="1"/>
  <c r="AE211" i="32"/>
  <c r="AX211" i="32" s="1"/>
  <c r="AT211" i="32"/>
  <c r="AD211" i="32"/>
  <c r="AW211" i="32" s="1"/>
  <c r="AC211" i="32"/>
  <c r="AQ219" i="32"/>
  <c r="AD216" i="32"/>
  <c r="AW216" i="32" s="1"/>
  <c r="AT216" i="32"/>
  <c r="AC216" i="32"/>
  <c r="AC221" i="32"/>
  <c r="AT229" i="32"/>
  <c r="AC229" i="32"/>
  <c r="AE229" i="32"/>
  <c r="AX229" i="32" s="1"/>
  <c r="AD229" i="32"/>
  <c r="AW229" i="32" s="1"/>
  <c r="AT235" i="32"/>
  <c r="AD235" i="32"/>
  <c r="AW235" i="32" s="1"/>
  <c r="AC235" i="32"/>
  <c r="AE235" i="32"/>
  <c r="AX235" i="32" s="1"/>
  <c r="AX239" i="32" s="1"/>
  <c r="BC239" i="32"/>
  <c r="T243" i="32"/>
  <c r="X241" i="32"/>
  <c r="AE272" i="32"/>
  <c r="AX272" i="32" s="1"/>
  <c r="AD272" i="32"/>
  <c r="AW272" i="32" s="1"/>
  <c r="AC272" i="32"/>
  <c r="AT272" i="32"/>
  <c r="X123" i="32"/>
  <c r="AY123" i="32"/>
  <c r="AY128" i="32" s="1"/>
  <c r="BC123" i="32"/>
  <c r="BC128" i="32" s="1"/>
  <c r="BA143" i="32"/>
  <c r="BA144" i="32" s="1"/>
  <c r="AE145" i="32"/>
  <c r="AY145" i="32"/>
  <c r="AY148" i="32" s="1"/>
  <c r="BC145" i="32"/>
  <c r="BC148" i="32" s="1"/>
  <c r="AY171" i="32"/>
  <c r="AY176" i="32" s="1"/>
  <c r="BA177" i="32"/>
  <c r="BA182" i="32" s="1"/>
  <c r="AE183" i="32"/>
  <c r="AY183" i="32"/>
  <c r="AY186" i="32" s="1"/>
  <c r="BC183" i="32"/>
  <c r="BC186" i="32" s="1"/>
  <c r="BA187" i="32"/>
  <c r="BA193" i="32" s="1"/>
  <c r="AD191" i="32"/>
  <c r="AW191" i="32" s="1"/>
  <c r="AE192" i="32"/>
  <c r="AX192" i="32" s="1"/>
  <c r="AC192" i="32"/>
  <c r="AJ192" i="32" s="1"/>
  <c r="AS192" i="32" s="1"/>
  <c r="AE195" i="32"/>
  <c r="AX195" i="32" s="1"/>
  <c r="AC195" i="32"/>
  <c r="AJ195" i="32" s="1"/>
  <c r="AS195" i="32" s="1"/>
  <c r="AE198" i="32"/>
  <c r="AC198" i="32"/>
  <c r="BA203" i="32"/>
  <c r="AE202" i="32"/>
  <c r="AX202" i="32" s="1"/>
  <c r="AC202" i="32"/>
  <c r="AP203" i="32"/>
  <c r="AB212" i="32"/>
  <c r="BC212" i="32"/>
  <c r="AV204" i="32"/>
  <c r="AV212" i="32" s="1"/>
  <c r="AE205" i="32"/>
  <c r="AX205" i="32" s="1"/>
  <c r="AC205" i="32"/>
  <c r="AD212" i="32"/>
  <c r="BC215" i="32"/>
  <c r="AR215" i="32"/>
  <c r="AZ215" i="32" s="1"/>
  <c r="AT223" i="32"/>
  <c r="AD223" i="32"/>
  <c r="AW223" i="32" s="1"/>
  <c r="AC223" i="32"/>
  <c r="AE223" i="32"/>
  <c r="AX223" i="32" s="1"/>
  <c r="AT230" i="32"/>
  <c r="AD230" i="32"/>
  <c r="AW230" i="32" s="1"/>
  <c r="AE230" i="32"/>
  <c r="AX230" i="32" s="1"/>
  <c r="AC230" i="32"/>
  <c r="AE239" i="32"/>
  <c r="AV123" i="32"/>
  <c r="AV128" i="32" s="1"/>
  <c r="AV145" i="32"/>
  <c r="AV148" i="32" s="1"/>
  <c r="AZ145" i="32"/>
  <c r="AZ148" i="32" s="1"/>
  <c r="AV157" i="32"/>
  <c r="AV162" i="32" s="1"/>
  <c r="AV164" i="32"/>
  <c r="AV169" i="32" s="1"/>
  <c r="AV171" i="32"/>
  <c r="AV176" i="32" s="1"/>
  <c r="AV183" i="32"/>
  <c r="AV186" i="32" s="1"/>
  <c r="AZ183" i="32"/>
  <c r="AV188" i="32"/>
  <c r="AC196" i="32"/>
  <c r="AJ196" i="32" s="1"/>
  <c r="AS196" i="32" s="1"/>
  <c r="AE196" i="32"/>
  <c r="AX196" i="32" s="1"/>
  <c r="AP197" i="32"/>
  <c r="AV198" i="32"/>
  <c r="AV203" i="32" s="1"/>
  <c r="AC199" i="32"/>
  <c r="AJ199" i="32" s="1"/>
  <c r="AS199" i="32" s="1"/>
  <c r="AE199" i="32"/>
  <c r="AX199" i="32" s="1"/>
  <c r="T203" i="32"/>
  <c r="X203" i="32"/>
  <c r="AR212" i="32"/>
  <c r="AC206" i="32"/>
  <c r="AE206" i="32"/>
  <c r="AX206" i="32" s="1"/>
  <c r="AC208" i="32"/>
  <c r="AE208" i="32"/>
  <c r="AX208" i="32" s="1"/>
  <c r="BA208" i="32"/>
  <c r="AR208" i="32"/>
  <c r="AZ208" i="32" s="1"/>
  <c r="AC210" i="32"/>
  <c r="AE210" i="32"/>
  <c r="AX210" i="32" s="1"/>
  <c r="BA210" i="32"/>
  <c r="AR210" i="32"/>
  <c r="AZ210" i="32" s="1"/>
  <c r="T212" i="32"/>
  <c r="AC213" i="32"/>
  <c r="AE219" i="32"/>
  <c r="AX220" i="32"/>
  <c r="AX221" i="32" s="1"/>
  <c r="AE221" i="32"/>
  <c r="AY225" i="32"/>
  <c r="BC232" i="32"/>
  <c r="AR234" i="32"/>
  <c r="AZ234" i="32" s="1"/>
  <c r="AP239" i="32"/>
  <c r="BA234" i="32"/>
  <c r="BA239" i="32" s="1"/>
  <c r="BC246" i="32"/>
  <c r="AQ250" i="32"/>
  <c r="BC257" i="32"/>
  <c r="AR257" i="32"/>
  <c r="AZ257" i="32" s="1"/>
  <c r="AW296" i="32"/>
  <c r="AR297" i="32"/>
  <c r="AZ297" i="32" s="1"/>
  <c r="BA297" i="32"/>
  <c r="AC300" i="32"/>
  <c r="AD300" i="32"/>
  <c r="AW300" i="32" s="1"/>
  <c r="AE300" i="32"/>
  <c r="AX300" i="32" s="1"/>
  <c r="AT300" i="32"/>
  <c r="BC194" i="32"/>
  <c r="BC197" i="32" s="1"/>
  <c r="AD214" i="32"/>
  <c r="AW214" i="32" s="1"/>
  <c r="AR214" i="32"/>
  <c r="AZ214" i="32" s="1"/>
  <c r="BA214" i="32"/>
  <c r="BA219" i="32" s="1"/>
  <c r="AT215" i="32"/>
  <c r="AD215" i="32"/>
  <c r="AW215" i="32" s="1"/>
  <c r="AD218" i="32"/>
  <c r="AW218" i="32" s="1"/>
  <c r="AR218" i="32"/>
  <c r="AZ218" i="32" s="1"/>
  <c r="BA218" i="32"/>
  <c r="BC225" i="32"/>
  <c r="AD224" i="32"/>
  <c r="AW224" i="32" s="1"/>
  <c r="AT224" i="32"/>
  <c r="AC224" i="32"/>
  <c r="X232" i="32"/>
  <c r="AT226" i="32"/>
  <c r="AD226" i="32"/>
  <c r="AE226" i="32"/>
  <c r="AC226" i="32"/>
  <c r="AU232" i="32"/>
  <c r="AB239" i="32"/>
  <c r="AV233" i="32"/>
  <c r="AV239" i="32" s="1"/>
  <c r="AD234" i="32"/>
  <c r="AW234" i="32" s="1"/>
  <c r="AD236" i="32"/>
  <c r="AW236" i="32" s="1"/>
  <c r="AT236" i="32"/>
  <c r="AC236" i="32"/>
  <c r="AT238" i="32"/>
  <c r="AP243" i="32"/>
  <c r="AT242" i="32"/>
  <c r="AD242" i="32"/>
  <c r="AW242" i="32" s="1"/>
  <c r="AE242" i="32"/>
  <c r="AX242" i="32" s="1"/>
  <c r="AC242" i="32"/>
  <c r="BC245" i="32"/>
  <c r="BC250" i="32" s="1"/>
  <c r="AR245" i="32"/>
  <c r="AZ245" i="32" s="1"/>
  <c r="AD254" i="32"/>
  <c r="AT254" i="32"/>
  <c r="AC254" i="32"/>
  <c r="X260" i="32"/>
  <c r="AV255" i="32"/>
  <c r="AB260" i="32"/>
  <c r="AC255" i="32"/>
  <c r="AX261" i="32"/>
  <c r="AE268" i="32"/>
  <c r="AC263" i="32"/>
  <c r="AT263" i="32"/>
  <c r="AE263" i="32"/>
  <c r="AX263" i="32" s="1"/>
  <c r="AR263" i="32"/>
  <c r="AZ263" i="32" s="1"/>
  <c r="BA263" i="32"/>
  <c r="AV266" i="32"/>
  <c r="AC266" i="32"/>
  <c r="AD267" i="32"/>
  <c r="AW267" i="32" s="1"/>
  <c r="AC267" i="32"/>
  <c r="AT267" i="32"/>
  <c r="AP268" i="32"/>
  <c r="AT270" i="32"/>
  <c r="AC270" i="32"/>
  <c r="AE270" i="32"/>
  <c r="AX270" i="32" s="1"/>
  <c r="AD270" i="32"/>
  <c r="AW270" i="32" s="1"/>
  <c r="AC289" i="32"/>
  <c r="AD289" i="32"/>
  <c r="X295" i="32"/>
  <c r="AT289" i="32"/>
  <c r="AE289" i="32"/>
  <c r="AT220" i="32"/>
  <c r="AT221" i="32" s="1"/>
  <c r="AD220" i="32"/>
  <c r="AJ220" i="32" s="1"/>
  <c r="AI221" i="32"/>
  <c r="T225" i="32"/>
  <c r="X222" i="32"/>
  <c r="AB232" i="32"/>
  <c r="AV226" i="32"/>
  <c r="AV232" i="32" s="1"/>
  <c r="AE231" i="32"/>
  <c r="AX231" i="32" s="1"/>
  <c r="AD231" i="32"/>
  <c r="AW231" i="32" s="1"/>
  <c r="AT231" i="32"/>
  <c r="AT234" i="32"/>
  <c r="BB239" i="32"/>
  <c r="AQ243" i="32"/>
  <c r="BC240" i="32"/>
  <c r="BC243" i="32" s="1"/>
  <c r="AR240" i="32"/>
  <c r="BA241" i="32"/>
  <c r="BA243" i="32" s="1"/>
  <c r="BC249" i="32"/>
  <c r="AR249" i="32"/>
  <c r="AZ249" i="32" s="1"/>
  <c r="AQ260" i="32"/>
  <c r="BC254" i="32"/>
  <c r="AE256" i="32"/>
  <c r="AX256" i="32" s="1"/>
  <c r="AD256" i="32"/>
  <c r="AW256" i="32" s="1"/>
  <c r="AD258" i="32"/>
  <c r="AW258" i="32" s="1"/>
  <c r="AT258" i="32"/>
  <c r="AC258" i="32"/>
  <c r="AJ258" i="32" s="1"/>
  <c r="AS258" i="32" s="1"/>
  <c r="AV259" i="32"/>
  <c r="AV260" i="32" s="1"/>
  <c r="AC259" i="32"/>
  <c r="AI268" i="32"/>
  <c r="AY264" i="32"/>
  <c r="AY268" i="32" s="1"/>
  <c r="AX269" i="32"/>
  <c r="AV276" i="32"/>
  <c r="AC276" i="32"/>
  <c r="BC198" i="32"/>
  <c r="BC203" i="32" s="1"/>
  <c r="X219" i="32"/>
  <c r="AT213" i="32"/>
  <c r="AT219" i="32" s="1"/>
  <c r="AD213" i="32"/>
  <c r="AR213" i="32"/>
  <c r="AC215" i="32"/>
  <c r="AR216" i="32"/>
  <c r="AZ216" i="32" s="1"/>
  <c r="BA216" i="32"/>
  <c r="AT217" i="32"/>
  <c r="AD217" i="32"/>
  <c r="AW217" i="32" s="1"/>
  <c r="BC220" i="32"/>
  <c r="BC221" i="32" s="1"/>
  <c r="AI225" i="32"/>
  <c r="AY223" i="32"/>
  <c r="AQ225" i="32"/>
  <c r="AR232" i="32"/>
  <c r="AZ226" i="32"/>
  <c r="AY226" i="32"/>
  <c r="AY232" i="32" s="1"/>
  <c r="AE227" i="32"/>
  <c r="AX227" i="32" s="1"/>
  <c r="AD227" i="32"/>
  <c r="AW227" i="32" s="1"/>
  <c r="AT227" i="32"/>
  <c r="AU243" i="32"/>
  <c r="AD246" i="32"/>
  <c r="AW246" i="32" s="1"/>
  <c r="AT246" i="32"/>
  <c r="AC246" i="32"/>
  <c r="AJ246" i="32" s="1"/>
  <c r="AS246" i="32" s="1"/>
  <c r="AV247" i="32"/>
  <c r="AV250" i="32" s="1"/>
  <c r="AC247" i="32"/>
  <c r="AX251" i="32"/>
  <c r="AX253" i="32" s="1"/>
  <c r="AE254" i="32"/>
  <c r="AC268" i="32"/>
  <c r="AU274" i="32"/>
  <c r="AT271" i="32"/>
  <c r="AD271" i="32"/>
  <c r="AW271" i="32" s="1"/>
  <c r="AE271" i="32"/>
  <c r="AX271" i="32" s="1"/>
  <c r="AC271" i="32"/>
  <c r="BA284" i="32"/>
  <c r="AR284" i="32"/>
  <c r="AZ284" i="32" s="1"/>
  <c r="AP250" i="32"/>
  <c r="AR244" i="32"/>
  <c r="BA244" i="32"/>
  <c r="AT245" i="32"/>
  <c r="AD245" i="32"/>
  <c r="AW245" i="32" s="1"/>
  <c r="BA248" i="32"/>
  <c r="AT249" i="32"/>
  <c r="AD249" i="32"/>
  <c r="AW249" i="32" s="1"/>
  <c r="AI250" i="32"/>
  <c r="AT253" i="32"/>
  <c r="AQ253" i="32"/>
  <c r="BA256" i="32"/>
  <c r="AT257" i="32"/>
  <c r="AD257" i="32"/>
  <c r="AW257" i="32" s="1"/>
  <c r="T260" i="32"/>
  <c r="BB268" i="32"/>
  <c r="AT264" i="32"/>
  <c r="AD264" i="32"/>
  <c r="AW264" i="32" s="1"/>
  <c r="AC264" i="32"/>
  <c r="AT269" i="32"/>
  <c r="AD269" i="32"/>
  <c r="AI274" i="32"/>
  <c r="AY269" i="32"/>
  <c r="AY274" i="32" s="1"/>
  <c r="AC284" i="32"/>
  <c r="AD284" i="32"/>
  <c r="AW284" i="32" s="1"/>
  <c r="AE284" i="32"/>
  <c r="AX284" i="32" s="1"/>
  <c r="AT284" i="32"/>
  <c r="AT288" i="32" s="1"/>
  <c r="AV292" i="32"/>
  <c r="AV295" i="32" s="1"/>
  <c r="AC292" i="32"/>
  <c r="BA227" i="32"/>
  <c r="BA232" i="32" s="1"/>
  <c r="AT228" i="32"/>
  <c r="AD228" i="32"/>
  <c r="AW228" i="32" s="1"/>
  <c r="BA231" i="32"/>
  <c r="T239" i="32"/>
  <c r="AT240" i="32"/>
  <c r="AD240" i="32"/>
  <c r="AJ240" i="32" s="1"/>
  <c r="BB243" i="32"/>
  <c r="X243" i="32"/>
  <c r="X244" i="32"/>
  <c r="BB250" i="32"/>
  <c r="AD251" i="32"/>
  <c r="AP253" i="32"/>
  <c r="AR251" i="32"/>
  <c r="BA251" i="32"/>
  <c r="BA253" i="32" s="1"/>
  <c r="AT252" i="32"/>
  <c r="AD252" i="32"/>
  <c r="AW252" i="32" s="1"/>
  <c r="AR252" i="32"/>
  <c r="AZ252" i="32" s="1"/>
  <c r="AY260" i="32"/>
  <c r="AQ268" i="32"/>
  <c r="BC261" i="32"/>
  <c r="BC268" i="32" s="1"/>
  <c r="AC262" i="32"/>
  <c r="BC266" i="32"/>
  <c r="AP274" i="32"/>
  <c r="BB274" i="32"/>
  <c r="AR272" i="32"/>
  <c r="AZ272" i="32" s="1"/>
  <c r="AZ274" i="32" s="1"/>
  <c r="BA272" i="32"/>
  <c r="BA274" i="32" s="1"/>
  <c r="AV273" i="32"/>
  <c r="AV274" i="32" s="1"/>
  <c r="AC273" i="32"/>
  <c r="X274" i="32"/>
  <c r="AB274" i="32"/>
  <c r="AP281" i="32"/>
  <c r="AR275" i="32"/>
  <c r="BA275" i="32"/>
  <c r="AX275" i="32"/>
  <c r="BA277" i="32"/>
  <c r="AT278" i="32"/>
  <c r="AD278" i="32"/>
  <c r="AW278" i="32" s="1"/>
  <c r="AE278" i="32"/>
  <c r="AX278" i="32" s="1"/>
  <c r="AC278" i="32"/>
  <c r="AB295" i="32"/>
  <c r="BA298" i="32"/>
  <c r="AR298" i="32"/>
  <c r="AZ298" i="32" s="1"/>
  <c r="AR301" i="32"/>
  <c r="AZ301" i="32" s="1"/>
  <c r="BA301" i="32"/>
  <c r="AR224" i="32"/>
  <c r="AZ224" i="32" s="1"/>
  <c r="BA224" i="32"/>
  <c r="T232" i="32"/>
  <c r="AP232" i="32"/>
  <c r="X239" i="32"/>
  <c r="AT233" i="32"/>
  <c r="AD233" i="32"/>
  <c r="AR233" i="32"/>
  <c r="AR236" i="32"/>
  <c r="AZ236" i="32" s="1"/>
  <c r="BA236" i="32"/>
  <c r="AT237" i="32"/>
  <c r="AD237" i="32"/>
  <c r="AW237" i="32" s="1"/>
  <c r="AC245" i="32"/>
  <c r="AJ245" i="32" s="1"/>
  <c r="AS245" i="32" s="1"/>
  <c r="AR246" i="32"/>
  <c r="AZ246" i="32" s="1"/>
  <c r="BA246" i="32"/>
  <c r="AT247" i="32"/>
  <c r="AD247" i="32"/>
  <c r="AW247" i="32" s="1"/>
  <c r="AC249" i="32"/>
  <c r="AJ249" i="32" s="1"/>
  <c r="AS249" i="32" s="1"/>
  <c r="AP260" i="32"/>
  <c r="AR254" i="32"/>
  <c r="BA254" i="32"/>
  <c r="BA260" i="32" s="1"/>
  <c r="AT255" i="32"/>
  <c r="AD255" i="32"/>
  <c r="AW255" i="32" s="1"/>
  <c r="AC257" i="32"/>
  <c r="AR258" i="32"/>
  <c r="AZ258" i="32" s="1"/>
  <c r="BA258" i="32"/>
  <c r="AT259" i="32"/>
  <c r="AD259" i="32"/>
  <c r="AW259" i="32" s="1"/>
  <c r="X268" i="32"/>
  <c r="AD261" i="32"/>
  <c r="BC262" i="32"/>
  <c r="AE264" i="32"/>
  <c r="AX264" i="32" s="1"/>
  <c r="AT265" i="32"/>
  <c r="AT268" i="32" s="1"/>
  <c r="AR267" i="32"/>
  <c r="AZ267" i="32" s="1"/>
  <c r="AC269" i="32"/>
  <c r="AQ274" i="32"/>
  <c r="BC269" i="32"/>
  <c r="BC274" i="32" s="1"/>
  <c r="AB281" i="32"/>
  <c r="AC282" i="32"/>
  <c r="X288" i="32"/>
  <c r="AE282" i="32"/>
  <c r="AD282" i="32"/>
  <c r="BA287" i="32"/>
  <c r="BA288" i="32" s="1"/>
  <c r="BA289" i="32"/>
  <c r="AP295" i="32"/>
  <c r="AR289" i="32"/>
  <c r="T268" i="32"/>
  <c r="AR261" i="32"/>
  <c r="BA261" i="32"/>
  <c r="AT262" i="32"/>
  <c r="AD262" i="32"/>
  <c r="AW262" i="32" s="1"/>
  <c r="AR265" i="32"/>
  <c r="AZ265" i="32" s="1"/>
  <c r="BA265" i="32"/>
  <c r="AT266" i="32"/>
  <c r="AD266" i="32"/>
  <c r="AW266" i="32" s="1"/>
  <c r="T281" i="32"/>
  <c r="AD277" i="32"/>
  <c r="AQ288" i="32"/>
  <c r="BC282" i="32"/>
  <c r="BC288" i="32" s="1"/>
  <c r="AP288" i="32"/>
  <c r="AY302" i="32"/>
  <c r="AE301" i="32"/>
  <c r="AX301" i="32" s="1"/>
  <c r="AD301" i="32"/>
  <c r="AW301" i="32" s="1"/>
  <c r="AC301" i="32"/>
  <c r="AJ301" i="32" s="1"/>
  <c r="AS301" i="32" s="1"/>
  <c r="BA303" i="32"/>
  <c r="BA304" i="32" s="1"/>
  <c r="AR303" i="32"/>
  <c r="BC273" i="32"/>
  <c r="X281" i="32"/>
  <c r="AT275" i="32"/>
  <c r="AC275" i="32"/>
  <c r="AU281" i="32"/>
  <c r="AT276" i="32"/>
  <c r="AD276" i="32"/>
  <c r="AW276" i="32" s="1"/>
  <c r="AE276" i="32"/>
  <c r="AX276" i="32" s="1"/>
  <c r="AC279" i="32"/>
  <c r="AD279" i="32"/>
  <c r="AW279" i="32" s="1"/>
  <c r="AT279" i="32"/>
  <c r="AE280" i="32"/>
  <c r="AX280" i="32" s="1"/>
  <c r="AT280" i="32"/>
  <c r="AC280" i="32"/>
  <c r="AJ280" i="32" s="1"/>
  <c r="AS280" i="32" s="1"/>
  <c r="T288" i="32"/>
  <c r="AZ282" i="32"/>
  <c r="AE283" i="32"/>
  <c r="AX283" i="32" s="1"/>
  <c r="AC283" i="32"/>
  <c r="AV284" i="32"/>
  <c r="AV288" i="32" s="1"/>
  <c r="AB288" i="32"/>
  <c r="AI295" i="32"/>
  <c r="AY289" i="32"/>
  <c r="AY295" i="32" s="1"/>
  <c r="BA293" i="32"/>
  <c r="AR293" i="32"/>
  <c r="AZ293" i="32" s="1"/>
  <c r="AB302" i="32"/>
  <c r="AV296" i="32"/>
  <c r="AV302" i="32" s="1"/>
  <c r="AQ302" i="32"/>
  <c r="BC296" i="32"/>
  <c r="BC302" i="32" s="1"/>
  <c r="I308" i="32"/>
  <c r="P307" i="32"/>
  <c r="AT273" i="32"/>
  <c r="AD273" i="32"/>
  <c r="AW273" i="32" s="1"/>
  <c r="AY281" i="32"/>
  <c r="BB288" i="32"/>
  <c r="AE285" i="32"/>
  <c r="AX285" i="32" s="1"/>
  <c r="AT285" i="32"/>
  <c r="AC285" i="32"/>
  <c r="AC286" i="32"/>
  <c r="AE286" i="32"/>
  <c r="AX286" i="32" s="1"/>
  <c r="BA286" i="32"/>
  <c r="AR286" i="32"/>
  <c r="AZ286" i="32" s="1"/>
  <c r="AE287" i="32"/>
  <c r="AX287" i="32" s="1"/>
  <c r="AD287" i="32"/>
  <c r="AW287" i="32" s="1"/>
  <c r="BC295" i="32"/>
  <c r="AI302" i="32"/>
  <c r="AU302" i="32"/>
  <c r="AE290" i="32"/>
  <c r="AX290" i="32" s="1"/>
  <c r="AT290" i="32"/>
  <c r="AC290" i="32"/>
  <c r="AC291" i="32"/>
  <c r="AE291" i="32"/>
  <c r="AX291" i="32" s="1"/>
  <c r="BA291" i="32"/>
  <c r="AR291" i="32"/>
  <c r="AZ291" i="32" s="1"/>
  <c r="AE292" i="32"/>
  <c r="AX292" i="32" s="1"/>
  <c r="AD292" i="32"/>
  <c r="AW292" i="32" s="1"/>
  <c r="AC293" i="32"/>
  <c r="AJ293" i="32" s="1"/>
  <c r="AS293" i="32" s="1"/>
  <c r="AT293" i="32"/>
  <c r="BA294" i="32"/>
  <c r="AR294" i="32"/>
  <c r="AZ294" i="32" s="1"/>
  <c r="AC296" i="32"/>
  <c r="AE296" i="32"/>
  <c r="BA296" i="32"/>
  <c r="AR296" i="32"/>
  <c r="AE297" i="32"/>
  <c r="AX297" i="32" s="1"/>
  <c r="AD297" i="32"/>
  <c r="AW297" i="32" s="1"/>
  <c r="AC298" i="32"/>
  <c r="AJ298" i="32" s="1"/>
  <c r="AS298" i="32" s="1"/>
  <c r="AT298" i="32"/>
  <c r="AT302" i="32" s="1"/>
  <c r="BA299" i="32"/>
  <c r="AR299" i="32"/>
  <c r="AZ299" i="32" s="1"/>
  <c r="T302" i="32"/>
  <c r="X302" i="32"/>
  <c r="AP302" i="32"/>
  <c r="T304" i="32"/>
  <c r="X303" i="32"/>
  <c r="Y308" i="32"/>
  <c r="AV222" i="32"/>
  <c r="AV225" i="32" s="1"/>
  <c r="AV261" i="32"/>
  <c r="AV268" i="32" s="1"/>
  <c r="AI281" i="32"/>
  <c r="AV275" i="32"/>
  <c r="AV281" i="32" s="1"/>
  <c r="AU288" i="32"/>
  <c r="AQ295" i="32"/>
  <c r="AY303" i="32"/>
  <c r="AY304" i="32" s="1"/>
  <c r="P306" i="32"/>
  <c r="J308" i="32"/>
  <c r="N308" i="32"/>
  <c r="R308" i="32"/>
  <c r="V308" i="32"/>
  <c r="Z308" i="32"/>
  <c r="AH308" i="32"/>
  <c r="V77" i="31"/>
  <c r="I77" i="31"/>
  <c r="M77" i="31"/>
  <c r="Q77" i="31"/>
  <c r="P76" i="31" s="1"/>
  <c r="AK77" i="31"/>
  <c r="AO77" i="31"/>
  <c r="AL77" i="31"/>
  <c r="J77" i="31"/>
  <c r="N77" i="31"/>
  <c r="BB77" i="31"/>
  <c r="AX19" i="31"/>
  <c r="AQ19" i="31"/>
  <c r="AR38" i="31"/>
  <c r="AZ33" i="31"/>
  <c r="AZ38" i="31" s="1"/>
  <c r="X86" i="31"/>
  <c r="AT39" i="31"/>
  <c r="AD39" i="31"/>
  <c r="AC39" i="31"/>
  <c r="X40" i="31"/>
  <c r="AE39" i="31"/>
  <c r="AP84" i="31"/>
  <c r="AR14" i="31"/>
  <c r="Y74" i="31"/>
  <c r="AR18" i="31"/>
  <c r="AZ18" i="31" s="1"/>
  <c r="AZ19" i="31" s="1"/>
  <c r="AE19" i="31"/>
  <c r="AI19" i="31"/>
  <c r="AR20" i="31"/>
  <c r="AP23" i="31"/>
  <c r="AR21" i="31"/>
  <c r="AZ21" i="31" s="1"/>
  <c r="AQ87" i="31"/>
  <c r="AR24" i="31"/>
  <c r="BC24" i="31"/>
  <c r="AX26" i="31"/>
  <c r="BC34" i="31"/>
  <c r="AE37" i="31"/>
  <c r="AX37" i="31" s="1"/>
  <c r="AD37" i="31"/>
  <c r="AW37" i="31" s="1"/>
  <c r="AC37" i="31"/>
  <c r="AT37" i="31"/>
  <c r="AP38" i="31"/>
  <c r="BC43" i="31"/>
  <c r="AT45" i="31"/>
  <c r="AD45" i="31"/>
  <c r="AW45" i="31" s="1"/>
  <c r="AC45" i="31"/>
  <c r="AJ45" i="31" s="1"/>
  <c r="AS45" i="31" s="1"/>
  <c r="AE45" i="31"/>
  <c r="AX45" i="31" s="1"/>
  <c r="BC47" i="31"/>
  <c r="AB57" i="31"/>
  <c r="AV53" i="31"/>
  <c r="AV57" i="31" s="1"/>
  <c r="AQ57" i="31"/>
  <c r="AR53" i="31"/>
  <c r="AJ70" i="31"/>
  <c r="AS70" i="31" s="1"/>
  <c r="BB15" i="31"/>
  <c r="AB19" i="31"/>
  <c r="AE22" i="31"/>
  <c r="AX22" i="31" s="1"/>
  <c r="AT22" i="31"/>
  <c r="X87" i="31"/>
  <c r="AT24" i="31"/>
  <c r="AD24" i="31"/>
  <c r="AC24" i="31"/>
  <c r="X25" i="31"/>
  <c r="AQ79" i="31"/>
  <c r="AQ32" i="31"/>
  <c r="BC26" i="31"/>
  <c r="BA46" i="31"/>
  <c r="T78" i="31"/>
  <c r="T15" i="31"/>
  <c r="X12" i="31"/>
  <c r="AI78" i="31"/>
  <c r="AT13" i="31"/>
  <c r="AD13" i="31"/>
  <c r="AW13" i="31" s="1"/>
  <c r="AC13" i="31"/>
  <c r="U74" i="31"/>
  <c r="Z74" i="31"/>
  <c r="AQ75" i="31"/>
  <c r="AT16" i="31"/>
  <c r="AD16" i="31"/>
  <c r="AC16" i="31"/>
  <c r="AP19" i="31"/>
  <c r="AP74" i="31" s="1"/>
  <c r="AQ23" i="31"/>
  <c r="AC22" i="31"/>
  <c r="AE24" i="31"/>
  <c r="T85" i="31"/>
  <c r="X30" i="31"/>
  <c r="AV86" i="31"/>
  <c r="AV40" i="31"/>
  <c r="AD43" i="31"/>
  <c r="AB48" i="31"/>
  <c r="T52" i="31"/>
  <c r="X49" i="31"/>
  <c r="BC53" i="31"/>
  <c r="BC57" i="31" s="1"/>
  <c r="AE56" i="31"/>
  <c r="AX56" i="31" s="1"/>
  <c r="AD56" i="31"/>
  <c r="AW56" i="31" s="1"/>
  <c r="AC56" i="31"/>
  <c r="AT56" i="31"/>
  <c r="BC61" i="31"/>
  <c r="AR61" i="31"/>
  <c r="AZ61" i="31" s="1"/>
  <c r="AP78" i="31"/>
  <c r="AR12" i="31"/>
  <c r="BB79" i="31"/>
  <c r="BB32" i="31"/>
  <c r="BA33" i="31"/>
  <c r="BA62" i="31"/>
  <c r="AR62" i="31"/>
  <c r="AZ62" i="31" s="1"/>
  <c r="BA12" i="31"/>
  <c r="T84" i="31"/>
  <c r="X14" i="31"/>
  <c r="AY84" i="31"/>
  <c r="AT18" i="31"/>
  <c r="AD18" i="31"/>
  <c r="AW18" i="31" s="1"/>
  <c r="AC18" i="31"/>
  <c r="T23" i="31"/>
  <c r="X20" i="31"/>
  <c r="AI23" i="31"/>
  <c r="AT21" i="31"/>
  <c r="AD21" i="31"/>
  <c r="AW21" i="31" s="1"/>
  <c r="AC21" i="31"/>
  <c r="AD22" i="31"/>
  <c r="AW22" i="31" s="1"/>
  <c r="BA22" i="31"/>
  <c r="BA23" i="31" s="1"/>
  <c r="AY87" i="31"/>
  <c r="AY25" i="31"/>
  <c r="AQ25" i="31"/>
  <c r="X32" i="31"/>
  <c r="AD26" i="31"/>
  <c r="AT26" i="31"/>
  <c r="AC26" i="31"/>
  <c r="AB32" i="31"/>
  <c r="AV27" i="31"/>
  <c r="AC27" i="31"/>
  <c r="AJ27" i="31" s="1"/>
  <c r="AS27" i="31" s="1"/>
  <c r="AW41" i="31"/>
  <c r="AI52" i="31"/>
  <c r="AY50" i="31"/>
  <c r="AY57" i="31"/>
  <c r="AC63" i="31"/>
  <c r="AD63" i="31"/>
  <c r="AW63" i="31" s="1"/>
  <c r="AE63" i="31"/>
  <c r="AX63" i="31" s="1"/>
  <c r="AY65" i="31"/>
  <c r="AY67" i="31" s="1"/>
  <c r="AI67" i="31"/>
  <c r="AT68" i="31"/>
  <c r="AD68" i="31"/>
  <c r="AE68" i="31"/>
  <c r="AC68" i="31"/>
  <c r="X73" i="31"/>
  <c r="AV24" i="31"/>
  <c r="AB25" i="31"/>
  <c r="AT31" i="31"/>
  <c r="AD31" i="31"/>
  <c r="AW31" i="31" s="1"/>
  <c r="AC31" i="31"/>
  <c r="AQ38" i="31"/>
  <c r="BC39" i="31"/>
  <c r="AX41" i="31"/>
  <c r="AX43" i="31" s="1"/>
  <c r="AI43" i="31"/>
  <c r="AP48" i="31"/>
  <c r="AR44" i="31"/>
  <c r="BA44" i="31"/>
  <c r="BC45" i="31"/>
  <c r="AQ48" i="31"/>
  <c r="AY52" i="31"/>
  <c r="AT50" i="31"/>
  <c r="AD50" i="31"/>
  <c r="AW50" i="31" s="1"/>
  <c r="AC50" i="31"/>
  <c r="AJ50" i="31" s="1"/>
  <c r="AS50" i="31" s="1"/>
  <c r="BA51" i="31"/>
  <c r="AX53" i="31"/>
  <c r="AX57" i="31" s="1"/>
  <c r="AE57" i="31"/>
  <c r="AE58" i="31"/>
  <c r="AD58" i="31"/>
  <c r="AT58" i="31"/>
  <c r="AC58" i="31"/>
  <c r="AP64" i="31"/>
  <c r="AE65" i="31"/>
  <c r="AT65" i="31"/>
  <c r="AC65" i="31"/>
  <c r="BA66" i="31"/>
  <c r="BA67" i="31" s="1"/>
  <c r="AR66" i="31"/>
  <c r="AZ66" i="31" s="1"/>
  <c r="AT69" i="31"/>
  <c r="AC69" i="31"/>
  <c r="AE69" i="31"/>
  <c r="AX69" i="31" s="1"/>
  <c r="AR69" i="31"/>
  <c r="AZ69" i="31" s="1"/>
  <c r="BA69" i="31"/>
  <c r="AQ86" i="31"/>
  <c r="AQ78" i="31"/>
  <c r="AU78" i="31"/>
  <c r="AY12" i="31"/>
  <c r="BC12" i="31"/>
  <c r="AQ84" i="31"/>
  <c r="AU84" i="31"/>
  <c r="BC14" i="31"/>
  <c r="BC84" i="31" s="1"/>
  <c r="W74" i="31"/>
  <c r="AA74" i="31"/>
  <c r="AI15" i="31"/>
  <c r="AM74" i="31"/>
  <c r="AP75" i="31" s="1"/>
  <c r="AQ15" i="31"/>
  <c r="AU15" i="31"/>
  <c r="AU74" i="31" s="1"/>
  <c r="BA16" i="31"/>
  <c r="BA19" i="31" s="1"/>
  <c r="AY20" i="31"/>
  <c r="AY23" i="31" s="1"/>
  <c r="BC20" i="31"/>
  <c r="BC23" i="31" s="1"/>
  <c r="BA24" i="31"/>
  <c r="AT28" i="31"/>
  <c r="AT29" i="31"/>
  <c r="AD29" i="31"/>
  <c r="AW29" i="31" s="1"/>
  <c r="AC29" i="31"/>
  <c r="AZ30" i="31"/>
  <c r="BA30" i="31"/>
  <c r="BC31" i="31"/>
  <c r="T38" i="31"/>
  <c r="X33" i="31"/>
  <c r="AI38" i="31"/>
  <c r="AT35" i="31"/>
  <c r="AT36" i="31"/>
  <c r="AD36" i="31"/>
  <c r="AW36" i="31" s="1"/>
  <c r="AC36" i="31"/>
  <c r="AJ36" i="31" s="1"/>
  <c r="AS36" i="31" s="1"/>
  <c r="BA37" i="31"/>
  <c r="AR39" i="31"/>
  <c r="AB40" i="31"/>
  <c r="AY40" i="31"/>
  <c r="AT41" i="31"/>
  <c r="AT42" i="31"/>
  <c r="AD42" i="31"/>
  <c r="AW42" i="31" s="1"/>
  <c r="AC42" i="31"/>
  <c r="AJ42" i="31" s="1"/>
  <c r="AS42" i="31" s="1"/>
  <c r="BB81" i="31"/>
  <c r="BB48" i="31"/>
  <c r="AR52" i="31"/>
  <c r="AZ49" i="31"/>
  <c r="AZ52" i="31" s="1"/>
  <c r="AU52" i="31"/>
  <c r="BA49" i="31"/>
  <c r="BA52" i="31" s="1"/>
  <c r="BC50" i="31"/>
  <c r="T57" i="31"/>
  <c r="AI57" i="31"/>
  <c r="AT54" i="31"/>
  <c r="AT55" i="31"/>
  <c r="AD55" i="31"/>
  <c r="AW55" i="31" s="1"/>
  <c r="AC55" i="31"/>
  <c r="BA56" i="31"/>
  <c r="AV58" i="31"/>
  <c r="AV64" i="31" s="1"/>
  <c r="AC59" i="31"/>
  <c r="AJ59" i="31" s="1"/>
  <c r="AS59" i="31" s="1"/>
  <c r="AT59" i="31"/>
  <c r="AE59" i="31"/>
  <c r="AX59" i="31" s="1"/>
  <c r="BA59" i="31"/>
  <c r="BA64" i="31" s="1"/>
  <c r="AR59" i="31"/>
  <c r="AC60" i="31"/>
  <c r="AJ60" i="31" s="1"/>
  <c r="AS60" i="31" s="1"/>
  <c r="BA60" i="31"/>
  <c r="AR60" i="31"/>
  <c r="AZ60" i="31" s="1"/>
  <c r="AC61" i="31"/>
  <c r="AJ61" i="31" s="1"/>
  <c r="AS61" i="31" s="1"/>
  <c r="AT61" i="31"/>
  <c r="T64" i="31"/>
  <c r="X64" i="31"/>
  <c r="AZ67" i="31"/>
  <c r="AC66" i="31"/>
  <c r="AE66" i="31"/>
  <c r="AX66" i="31" s="1"/>
  <c r="AD66" i="31"/>
  <c r="AW66" i="31" s="1"/>
  <c r="AP67" i="31"/>
  <c r="AI73" i="31"/>
  <c r="AY68" i="31"/>
  <c r="AY73" i="31" s="1"/>
  <c r="AB78" i="31"/>
  <c r="AV12" i="31"/>
  <c r="AB84" i="31"/>
  <c r="AI84" i="31"/>
  <c r="AV14" i="31"/>
  <c r="AV84" i="31" s="1"/>
  <c r="AB15" i="31"/>
  <c r="AF74" i="31"/>
  <c r="AI75" i="31" s="1"/>
  <c r="AN74" i="31"/>
  <c r="AV20" i="31"/>
  <c r="AV23" i="31" s="1"/>
  <c r="BB87" i="31"/>
  <c r="BB25" i="31"/>
  <c r="AP25" i="31"/>
  <c r="T79" i="31"/>
  <c r="AP79" i="31"/>
  <c r="AP32" i="31"/>
  <c r="AR26" i="31"/>
  <c r="AU79" i="31"/>
  <c r="BA26" i="31"/>
  <c r="AT27" i="31"/>
  <c r="AD27" i="31"/>
  <c r="AW27" i="31" s="1"/>
  <c r="AC28" i="31"/>
  <c r="AJ28" i="31" s="1"/>
  <c r="AS28" i="31" s="1"/>
  <c r="BA28" i="31"/>
  <c r="BB85" i="31"/>
  <c r="AE31" i="31"/>
  <c r="AX31" i="31" s="1"/>
  <c r="T32" i="31"/>
  <c r="AY32" i="31"/>
  <c r="AB38" i="31"/>
  <c r="AY38" i="31"/>
  <c r="AT34" i="31"/>
  <c r="AD34" i="31"/>
  <c r="AW34" i="31" s="1"/>
  <c r="AC34" i="31"/>
  <c r="AJ34" i="31" s="1"/>
  <c r="AS34" i="31" s="1"/>
  <c r="AC35" i="31"/>
  <c r="AJ35" i="31" s="1"/>
  <c r="AS35" i="31" s="1"/>
  <c r="BA35" i="31"/>
  <c r="AI40" i="31"/>
  <c r="AC41" i="31"/>
  <c r="AP43" i="31"/>
  <c r="AR41" i="31"/>
  <c r="BA41" i="31"/>
  <c r="BA43" i="31" s="1"/>
  <c r="T81" i="31"/>
  <c r="X44" i="31"/>
  <c r="AT46" i="31"/>
  <c r="AT47" i="31"/>
  <c r="AD47" i="31"/>
  <c r="AW47" i="31" s="1"/>
  <c r="AC47" i="31"/>
  <c r="AQ52" i="31"/>
  <c r="AE50" i="31"/>
  <c r="AX50" i="31" s="1"/>
  <c r="AP52" i="31"/>
  <c r="X57" i="31"/>
  <c r="AT53" i="31"/>
  <c r="AT57" i="31" s="1"/>
  <c r="AD53" i="31"/>
  <c r="AC53" i="31"/>
  <c r="AC54" i="31"/>
  <c r="AJ54" i="31" s="1"/>
  <c r="AS54" i="31" s="1"/>
  <c r="BA54" i="31"/>
  <c r="BA57" i="31" s="1"/>
  <c r="AY58" i="31"/>
  <c r="AY64" i="31" s="1"/>
  <c r="AI64" i="31"/>
  <c r="AQ64" i="31"/>
  <c r="BC59" i="31"/>
  <c r="BC64" i="31" s="1"/>
  <c r="AD65" i="31"/>
  <c r="AR67" i="31"/>
  <c r="AT66" i="31"/>
  <c r="AP73" i="31"/>
  <c r="AD69" i="31"/>
  <c r="AW69" i="31" s="1"/>
  <c r="BA71" i="31"/>
  <c r="BA73" i="31" s="1"/>
  <c r="AR71" i="31"/>
  <c r="AZ71" i="31" s="1"/>
  <c r="AP81" i="31"/>
  <c r="AP85" i="31"/>
  <c r="AQ85" i="31"/>
  <c r="AU85" i="31"/>
  <c r="AY85" i="31"/>
  <c r="BC30" i="31"/>
  <c r="BC85" i="31" s="1"/>
  <c r="BC33" i="31"/>
  <c r="BC38" i="31" s="1"/>
  <c r="BA40" i="31"/>
  <c r="AQ81" i="31"/>
  <c r="AU81" i="31"/>
  <c r="AY81" i="31"/>
  <c r="BC44" i="31"/>
  <c r="BC49" i="31"/>
  <c r="BC52" i="31" s="1"/>
  <c r="AQ67" i="31"/>
  <c r="AQ73" i="31"/>
  <c r="BC68" i="31"/>
  <c r="BC73" i="31" s="1"/>
  <c r="AB79" i="31"/>
  <c r="AI79" i="31"/>
  <c r="AV26" i="31"/>
  <c r="AB85" i="31"/>
  <c r="AI85" i="31"/>
  <c r="AV30" i="31"/>
  <c r="AV85" i="31" s="1"/>
  <c r="AV33" i="31"/>
  <c r="AV38" i="31" s="1"/>
  <c r="AP40" i="31"/>
  <c r="BB40" i="31"/>
  <c r="AB81" i="31"/>
  <c r="AI81" i="31"/>
  <c r="AV44" i="31"/>
  <c r="AV49" i="31"/>
  <c r="AV52" i="31" s="1"/>
  <c r="AR68" i="31"/>
  <c r="AT70" i="31"/>
  <c r="AD70" i="31"/>
  <c r="AW70" i="31" s="1"/>
  <c r="AE70" i="31"/>
  <c r="AX70" i="31" s="1"/>
  <c r="AE71" i="31"/>
  <c r="AX71" i="31" s="1"/>
  <c r="AT71" i="31"/>
  <c r="AM77" i="31"/>
  <c r="I75" i="31"/>
  <c r="L77" i="31"/>
  <c r="P77" i="31"/>
  <c r="AF77" i="31"/>
  <c r="U77" i="31"/>
  <c r="Y77" i="31"/>
  <c r="AB76" i="31" s="1"/>
  <c r="AG77" i="31"/>
  <c r="AC72" i="31"/>
  <c r="AD72" i="31"/>
  <c r="AW72" i="31" s="1"/>
  <c r="AT72" i="31"/>
  <c r="AK103" i="30"/>
  <c r="AO103" i="30"/>
  <c r="AL103" i="30"/>
  <c r="J103" i="30"/>
  <c r="I102" i="30" s="1"/>
  <c r="AA103" i="30"/>
  <c r="AB102" i="30" s="1"/>
  <c r="AG103" i="30"/>
  <c r="AX24" i="30"/>
  <c r="AE44" i="30"/>
  <c r="AX38" i="30"/>
  <c r="AX44" i="30" s="1"/>
  <c r="AV28" i="30"/>
  <c r="BC24" i="30"/>
  <c r="BC28" i="30" s="1"/>
  <c r="AQ44" i="30"/>
  <c r="BC38" i="30"/>
  <c r="BC44" i="30" s="1"/>
  <c r="AV43" i="30"/>
  <c r="AC43" i="30"/>
  <c r="AE50" i="30"/>
  <c r="AX50" i="30" s="1"/>
  <c r="AD50" i="30"/>
  <c r="AW50" i="30" s="1"/>
  <c r="AC50" i="30"/>
  <c r="BC56" i="30"/>
  <c r="AR56" i="30"/>
  <c r="AZ56" i="30" s="1"/>
  <c r="AV12" i="30"/>
  <c r="AD13" i="30"/>
  <c r="AW13" i="30" s="1"/>
  <c r="AK100" i="30"/>
  <c r="AO100" i="30"/>
  <c r="X113" i="30"/>
  <c r="AT16" i="30"/>
  <c r="AD16" i="30"/>
  <c r="AC16" i="30"/>
  <c r="X17" i="30"/>
  <c r="AY17" i="30"/>
  <c r="AT19" i="30"/>
  <c r="AD19" i="30"/>
  <c r="AW19" i="30" s="1"/>
  <c r="AC19" i="30"/>
  <c r="AJ19" i="30" s="1"/>
  <c r="AS19" i="30" s="1"/>
  <c r="AT21" i="30"/>
  <c r="AD21" i="30"/>
  <c r="AW21" i="30" s="1"/>
  <c r="AC21" i="30"/>
  <c r="AJ21" i="30" s="1"/>
  <c r="AS21" i="30" s="1"/>
  <c r="AE25" i="30"/>
  <c r="AX25" i="30" s="1"/>
  <c r="AT25" i="30"/>
  <c r="AD25" i="30"/>
  <c r="AW25" i="30" s="1"/>
  <c r="AE27" i="30"/>
  <c r="AX27" i="30" s="1"/>
  <c r="AT27" i="30"/>
  <c r="AD27" i="30"/>
  <c r="AW27" i="30" s="1"/>
  <c r="X112" i="30"/>
  <c r="AT29" i="30"/>
  <c r="AD29" i="30"/>
  <c r="AC29" i="30"/>
  <c r="X30" i="30"/>
  <c r="AY30" i="30"/>
  <c r="BC37" i="30"/>
  <c r="AT32" i="30"/>
  <c r="AD32" i="30"/>
  <c r="AC32" i="30"/>
  <c r="AC37" i="30" s="1"/>
  <c r="BC41" i="30"/>
  <c r="AR41" i="30"/>
  <c r="AZ41" i="30" s="1"/>
  <c r="AZ110" i="30" s="1"/>
  <c r="T48" i="30"/>
  <c r="X45" i="30"/>
  <c r="AR45" i="30"/>
  <c r="AP48" i="30"/>
  <c r="BA45" i="30"/>
  <c r="BA48" i="30" s="1"/>
  <c r="AT52" i="30"/>
  <c r="AC52" i="30"/>
  <c r="AE52" i="30"/>
  <c r="AX52" i="30" s="1"/>
  <c r="AD52" i="30"/>
  <c r="AW52" i="30" s="1"/>
  <c r="BC61" i="30"/>
  <c r="BA13" i="30"/>
  <c r="BA104" i="30" s="1"/>
  <c r="AR13" i="30"/>
  <c r="AZ13" i="30" s="1"/>
  <c r="AZ15" i="30" s="1"/>
  <c r="AD42" i="30"/>
  <c r="AW42" i="30" s="1"/>
  <c r="AT42" i="30"/>
  <c r="AC42" i="30"/>
  <c r="AJ42" i="30" s="1"/>
  <c r="AS42" i="30" s="1"/>
  <c r="BC46" i="30"/>
  <c r="AR46" i="30"/>
  <c r="AZ46" i="30" s="1"/>
  <c r="AI104" i="30"/>
  <c r="AI15" i="30"/>
  <c r="AY12" i="30"/>
  <c r="AE13" i="30"/>
  <c r="AX13" i="30" s="1"/>
  <c r="AT13" i="30"/>
  <c r="AV110" i="30"/>
  <c r="AG100" i="30"/>
  <c r="AI101" i="30" s="1"/>
  <c r="BC16" i="30"/>
  <c r="AY111" i="30"/>
  <c r="AY28" i="30"/>
  <c r="BC29" i="30"/>
  <c r="AY37" i="30"/>
  <c r="BA37" i="30"/>
  <c r="AQ107" i="30"/>
  <c r="BC32" i="30"/>
  <c r="AT34" i="30"/>
  <c r="AD34" i="30"/>
  <c r="AW34" i="30" s="1"/>
  <c r="AC34" i="30"/>
  <c r="AJ34" i="30" s="1"/>
  <c r="AS34" i="30" s="1"/>
  <c r="BC36" i="30"/>
  <c r="AE42" i="30"/>
  <c r="AX42" i="30" s="1"/>
  <c r="AQ48" i="30"/>
  <c r="AT50" i="30"/>
  <c r="BC60" i="30"/>
  <c r="AR60" i="30"/>
  <c r="AZ60" i="30" s="1"/>
  <c r="AQ61" i="30"/>
  <c r="AC74" i="30"/>
  <c r="AE74" i="30"/>
  <c r="AX74" i="30" s="1"/>
  <c r="AT74" i="30"/>
  <c r="AD74" i="30"/>
  <c r="AW74" i="30" s="1"/>
  <c r="X75" i="30"/>
  <c r="AT36" i="30"/>
  <c r="AD36" i="30"/>
  <c r="AW36" i="30" s="1"/>
  <c r="AC36" i="30"/>
  <c r="AJ13" i="30"/>
  <c r="AS13" i="30" s="1"/>
  <c r="AI110" i="30"/>
  <c r="AY14" i="30"/>
  <c r="AY110" i="30" s="1"/>
  <c r="AB15" i="30"/>
  <c r="AE113" i="30"/>
  <c r="AX16" i="30"/>
  <c r="AE22" i="30"/>
  <c r="AX22" i="30" s="1"/>
  <c r="AT22" i="30"/>
  <c r="AD22" i="30"/>
  <c r="AW22" i="30" s="1"/>
  <c r="X28" i="30"/>
  <c r="AT24" i="30"/>
  <c r="AD24" i="30"/>
  <c r="AC24" i="30"/>
  <c r="AT26" i="30"/>
  <c r="AD26" i="30"/>
  <c r="AW26" i="30" s="1"/>
  <c r="AC26" i="30"/>
  <c r="AE112" i="30"/>
  <c r="AX29" i="30"/>
  <c r="AE31" i="30"/>
  <c r="X37" i="30"/>
  <c r="AT31" i="30"/>
  <c r="AD31" i="30"/>
  <c r="AX32" i="30"/>
  <c r="AQ37" i="30"/>
  <c r="AD38" i="30"/>
  <c r="AT38" i="30"/>
  <c r="AC38" i="30"/>
  <c r="X44" i="30"/>
  <c r="AV39" i="30"/>
  <c r="AV44" i="30" s="1"/>
  <c r="AB44" i="30"/>
  <c r="AC39" i="30"/>
  <c r="AD57" i="30"/>
  <c r="AW57" i="30" s="1"/>
  <c r="AT57" i="30"/>
  <c r="AC57" i="30"/>
  <c r="AE57" i="30"/>
  <c r="AX57" i="30" s="1"/>
  <c r="AY72" i="30"/>
  <c r="AY75" i="30" s="1"/>
  <c r="AC91" i="30"/>
  <c r="AJ91" i="30" s="1"/>
  <c r="AS91" i="30" s="1"/>
  <c r="AT91" i="30"/>
  <c r="AE91" i="30"/>
  <c r="AX91" i="30" s="1"/>
  <c r="AD91" i="30"/>
  <c r="AW91" i="30" s="1"/>
  <c r="BC91" i="30"/>
  <c r="BC92" i="30" s="1"/>
  <c r="AQ92" i="30"/>
  <c r="L190" i="29"/>
  <c r="T104" i="30"/>
  <c r="AP104" i="30"/>
  <c r="AP103" i="30" s="1"/>
  <c r="BB104" i="30"/>
  <c r="V100" i="30"/>
  <c r="Z100" i="30"/>
  <c r="AB101" i="30" s="1"/>
  <c r="AH100" i="30"/>
  <c r="AL100" i="30"/>
  <c r="AP15" i="30"/>
  <c r="BB15" i="30"/>
  <c r="AR16" i="30"/>
  <c r="AV16" i="30"/>
  <c r="T17" i="30"/>
  <c r="AB17" i="30"/>
  <c r="T105" i="30"/>
  <c r="AP105" i="30"/>
  <c r="BB105" i="30"/>
  <c r="AR19" i="30"/>
  <c r="AZ19" i="30" s="1"/>
  <c r="T111" i="30"/>
  <c r="AP111" i="30"/>
  <c r="BB111" i="30"/>
  <c r="AR21" i="30"/>
  <c r="AZ21" i="30" s="1"/>
  <c r="AP23" i="30"/>
  <c r="BB23" i="30"/>
  <c r="AR24" i="30"/>
  <c r="AR26" i="30"/>
  <c r="AZ26" i="30" s="1"/>
  <c r="AP28" i="30"/>
  <c r="AR29" i="30"/>
  <c r="AV29" i="30"/>
  <c r="T30" i="30"/>
  <c r="AB30" i="30"/>
  <c r="AR32" i="30"/>
  <c r="AV32" i="30"/>
  <c r="AD33" i="30"/>
  <c r="AT33" i="30"/>
  <c r="AD35" i="30"/>
  <c r="AW35" i="30" s="1"/>
  <c r="AT35" i="30"/>
  <c r="T37" i="30"/>
  <c r="AB37" i="30"/>
  <c r="AR37" i="30"/>
  <c r="AD40" i="30"/>
  <c r="AR40" i="30"/>
  <c r="AZ40" i="30" s="1"/>
  <c r="BA40" i="30"/>
  <c r="BA105" i="30" s="1"/>
  <c r="AT41" i="30"/>
  <c r="AD41" i="30"/>
  <c r="AW41" i="30" s="1"/>
  <c r="BC48" i="30"/>
  <c r="BA54" i="30"/>
  <c r="BC51" i="30"/>
  <c r="BC54" i="30" s="1"/>
  <c r="AR51" i="30"/>
  <c r="AZ51" i="30" s="1"/>
  <c r="AR52" i="30"/>
  <c r="AZ52" i="30" s="1"/>
  <c r="AZ54" i="30" s="1"/>
  <c r="AT53" i="30"/>
  <c r="AD53" i="30"/>
  <c r="AW53" i="30" s="1"/>
  <c r="AE53" i="30"/>
  <c r="AX53" i="30" s="1"/>
  <c r="AC53" i="30"/>
  <c r="AJ53" i="30" s="1"/>
  <c r="AS53" i="30" s="1"/>
  <c r="T61" i="30"/>
  <c r="X55" i="30"/>
  <c r="AT59" i="30"/>
  <c r="AB65" i="30"/>
  <c r="AR62" i="30"/>
  <c r="AP65" i="30"/>
  <c r="AY65" i="30"/>
  <c r="AT63" i="30"/>
  <c r="AD63" i="30"/>
  <c r="AW63" i="30" s="1"/>
  <c r="AC63" i="30"/>
  <c r="AE63" i="30"/>
  <c r="AX63" i="30" s="1"/>
  <c r="AB71" i="30"/>
  <c r="BA72" i="30"/>
  <c r="AR72" i="30"/>
  <c r="AP75" i="30"/>
  <c r="AI81" i="30"/>
  <c r="AY76" i="30"/>
  <c r="AY81" i="30" s="1"/>
  <c r="AZ76" i="30"/>
  <c r="AR81" i="30"/>
  <c r="AC84" i="30"/>
  <c r="AJ84" i="30" s="1"/>
  <c r="AS84" i="30" s="1"/>
  <c r="AT84" i="30"/>
  <c r="AD84" i="30"/>
  <c r="AW84" i="30" s="1"/>
  <c r="AE84" i="30"/>
  <c r="AX84" i="30" s="1"/>
  <c r="X12" i="30"/>
  <c r="AQ104" i="30"/>
  <c r="AU104" i="30"/>
  <c r="BC12" i="30"/>
  <c r="X14" i="30"/>
  <c r="AQ110" i="30"/>
  <c r="AU110" i="30"/>
  <c r="BC14" i="30"/>
  <c r="W100" i="30"/>
  <c r="AA100" i="30"/>
  <c r="AM100" i="30"/>
  <c r="AQ15" i="30"/>
  <c r="AU15" i="30"/>
  <c r="BA16" i="30"/>
  <c r="X18" i="30"/>
  <c r="AQ105" i="30"/>
  <c r="AU105" i="30"/>
  <c r="AY18" i="30"/>
  <c r="BC18" i="30"/>
  <c r="X20" i="30"/>
  <c r="AQ111" i="30"/>
  <c r="AU111" i="30"/>
  <c r="BC20" i="30"/>
  <c r="AQ23" i="30"/>
  <c r="AU23" i="30"/>
  <c r="BA29" i="30"/>
  <c r="BA32" i="30"/>
  <c r="AY48" i="30"/>
  <c r="AT46" i="30"/>
  <c r="AD46" i="30"/>
  <c r="AW46" i="30" s="1"/>
  <c r="AC46" i="30"/>
  <c r="AJ46" i="30" s="1"/>
  <c r="AS46" i="30" s="1"/>
  <c r="AT49" i="30"/>
  <c r="AD49" i="30"/>
  <c r="AE49" i="30"/>
  <c r="X54" i="30"/>
  <c r="AC49" i="30"/>
  <c r="AI61" i="30"/>
  <c r="AX66" i="30"/>
  <c r="AE73" i="30"/>
  <c r="AX73" i="30" s="1"/>
  <c r="AT73" i="30"/>
  <c r="AD73" i="30"/>
  <c r="AW73" i="30" s="1"/>
  <c r="AC73" i="30"/>
  <c r="AV83" i="30"/>
  <c r="AC83" i="30"/>
  <c r="AJ83" i="30" s="1"/>
  <c r="AS83" i="30" s="1"/>
  <c r="AE88" i="30"/>
  <c r="AX88" i="30" s="1"/>
  <c r="AT88" i="30"/>
  <c r="AC88" i="30"/>
  <c r="AD88" i="30"/>
  <c r="AW88" i="30" s="1"/>
  <c r="AC89" i="30"/>
  <c r="AE89" i="30"/>
  <c r="AX89" i="30" s="1"/>
  <c r="AD89" i="30"/>
  <c r="AW89" i="30" s="1"/>
  <c r="AT89" i="30"/>
  <c r="AP17" i="30"/>
  <c r="BB17" i="30"/>
  <c r="AB105" i="30"/>
  <c r="AI105" i="30"/>
  <c r="AR105" i="30"/>
  <c r="AV18" i="30"/>
  <c r="AZ18" i="30"/>
  <c r="AB111" i="30"/>
  <c r="AB103" i="30" s="1"/>
  <c r="AI111" i="30"/>
  <c r="AV20" i="30"/>
  <c r="AV111" i="30" s="1"/>
  <c r="AZ20" i="30"/>
  <c r="AB23" i="30"/>
  <c r="AV25" i="30"/>
  <c r="AP30" i="30"/>
  <c r="BB30" i="30"/>
  <c r="AP44" i="30"/>
  <c r="AR38" i="30"/>
  <c r="BA38" i="30"/>
  <c r="AT39" i="30"/>
  <c r="AD39" i="30"/>
  <c r="AW39" i="30" s="1"/>
  <c r="AC41" i="30"/>
  <c r="AJ41" i="30" s="1"/>
  <c r="AS41" i="30" s="1"/>
  <c r="AR42" i="30"/>
  <c r="AZ42" i="30" s="1"/>
  <c r="BA42" i="30"/>
  <c r="BA111" i="30" s="1"/>
  <c r="AT43" i="30"/>
  <c r="AD43" i="30"/>
  <c r="AW43" i="30" s="1"/>
  <c r="AV49" i="30"/>
  <c r="AV54" i="30" s="1"/>
  <c r="AB54" i="30"/>
  <c r="AQ54" i="30"/>
  <c r="AP61" i="30"/>
  <c r="AR55" i="30"/>
  <c r="AT56" i="30"/>
  <c r="AD56" i="30"/>
  <c r="AW56" i="30" s="1"/>
  <c r="AC56" i="30"/>
  <c r="AJ56" i="30" s="1"/>
  <c r="AS56" i="30" s="1"/>
  <c r="AC59" i="30"/>
  <c r="AJ59" i="30" s="1"/>
  <c r="AS59" i="30" s="1"/>
  <c r="AT60" i="30"/>
  <c r="AD60" i="30"/>
  <c r="AW60" i="30" s="1"/>
  <c r="AC60" i="30"/>
  <c r="AJ60" i="30" s="1"/>
  <c r="AS60" i="30" s="1"/>
  <c r="AI71" i="30"/>
  <c r="AY66" i="30"/>
  <c r="AY71" i="30" s="1"/>
  <c r="AU71" i="30"/>
  <c r="X67" i="30"/>
  <c r="T71" i="30"/>
  <c r="BA74" i="30"/>
  <c r="BA110" i="30" s="1"/>
  <c r="AR74" i="30"/>
  <c r="AZ74" i="30" s="1"/>
  <c r="X82" i="30"/>
  <c r="T85" i="30"/>
  <c r="AC87" i="30"/>
  <c r="AJ87" i="30" s="1"/>
  <c r="AS87" i="30" s="1"/>
  <c r="AD87" i="30"/>
  <c r="AW87" i="30" s="1"/>
  <c r="AT87" i="30"/>
  <c r="AT92" i="30" s="1"/>
  <c r="AE87" i="30"/>
  <c r="AP54" i="30"/>
  <c r="BA50" i="30"/>
  <c r="AT51" i="30"/>
  <c r="AD51" i="30"/>
  <c r="AW51" i="30" s="1"/>
  <c r="T54" i="30"/>
  <c r="T100" i="30" s="1"/>
  <c r="X101" i="30" s="1"/>
  <c r="BB61" i="30"/>
  <c r="AQ65" i="30"/>
  <c r="AT66" i="30"/>
  <c r="AD66" i="30"/>
  <c r="AC66" i="30"/>
  <c r="AV66" i="30"/>
  <c r="AV71" i="30" s="1"/>
  <c r="BA67" i="30"/>
  <c r="AR67" i="30"/>
  <c r="AZ67" i="30" s="1"/>
  <c r="AZ71" i="30" s="1"/>
  <c r="AE68" i="30"/>
  <c r="AX68" i="30" s="1"/>
  <c r="AD68" i="30"/>
  <c r="AW68" i="30" s="1"/>
  <c r="AT68" i="30"/>
  <c r="AC68" i="30"/>
  <c r="AJ68" i="30" s="1"/>
  <c r="AS68" i="30" s="1"/>
  <c r="AC72" i="30"/>
  <c r="AE72" i="30"/>
  <c r="AD72" i="30"/>
  <c r="AE76" i="30"/>
  <c r="AD76" i="30"/>
  <c r="AC76" i="30"/>
  <c r="AT76" i="30"/>
  <c r="AT81" i="30" s="1"/>
  <c r="BA81" i="30"/>
  <c r="AC77" i="30"/>
  <c r="AT77" i="30"/>
  <c r="AD77" i="30"/>
  <c r="AW77" i="30" s="1"/>
  <c r="AC79" i="30"/>
  <c r="AJ79" i="30" s="1"/>
  <c r="AS79" i="30" s="1"/>
  <c r="AT79" i="30"/>
  <c r="AE79" i="30"/>
  <c r="AX79" i="30" s="1"/>
  <c r="AJ80" i="30"/>
  <c r="AS80" i="30" s="1"/>
  <c r="BB85" i="30"/>
  <c r="BA83" i="30"/>
  <c r="AR83" i="30"/>
  <c r="AV92" i="30"/>
  <c r="AY99" i="30"/>
  <c r="BC96" i="30"/>
  <c r="BC99" i="30" s="1"/>
  <c r="AR96" i="30"/>
  <c r="AZ96" i="30" s="1"/>
  <c r="AR47" i="30"/>
  <c r="AZ47" i="30" s="1"/>
  <c r="BA47" i="30"/>
  <c r="AR57" i="30"/>
  <c r="AZ57" i="30" s="1"/>
  <c r="BA57" i="30"/>
  <c r="BA61" i="30" s="1"/>
  <c r="AT58" i="30"/>
  <c r="AD58" i="30"/>
  <c r="AW58" i="30" s="1"/>
  <c r="T65" i="30"/>
  <c r="X62" i="30"/>
  <c r="AT64" i="30"/>
  <c r="AQ71" i="30"/>
  <c r="BC66" i="30"/>
  <c r="BC71" i="30" s="1"/>
  <c r="AC69" i="30"/>
  <c r="AJ69" i="30" s="1"/>
  <c r="AS69" i="30" s="1"/>
  <c r="AT69" i="30"/>
  <c r="AE69" i="30"/>
  <c r="AX69" i="30" s="1"/>
  <c r="BA69" i="30"/>
  <c r="AR69" i="30"/>
  <c r="AZ69" i="30" s="1"/>
  <c r="BA70" i="30"/>
  <c r="AR70" i="30"/>
  <c r="AZ70" i="30" s="1"/>
  <c r="X71" i="30"/>
  <c r="AT72" i="30"/>
  <c r="AT75" i="30" s="1"/>
  <c r="BA78" i="30"/>
  <c r="AR78" i="30"/>
  <c r="AZ78" i="30" s="1"/>
  <c r="BC79" i="30"/>
  <c r="BA89" i="30"/>
  <c r="AR89" i="30"/>
  <c r="AZ89" i="30" s="1"/>
  <c r="BA91" i="30"/>
  <c r="AR91" i="30"/>
  <c r="AZ91" i="30" s="1"/>
  <c r="AI92" i="30"/>
  <c r="AP102" i="30"/>
  <c r="BC62" i="30"/>
  <c r="BC65" i="30" s="1"/>
  <c r="AQ75" i="30"/>
  <c r="AT80" i="30"/>
  <c r="AB85" i="30"/>
  <c r="BA82" i="30"/>
  <c r="BA85" i="30" s="1"/>
  <c r="AP85" i="30"/>
  <c r="AV82" i="30"/>
  <c r="AV85" i="30" s="1"/>
  <c r="AB92" i="30"/>
  <c r="BA86" i="30"/>
  <c r="AR86" i="30"/>
  <c r="AV93" i="30"/>
  <c r="AV99" i="30" s="1"/>
  <c r="AB99" i="30"/>
  <c r="AV45" i="30"/>
  <c r="AV48" i="30" s="1"/>
  <c r="AV62" i="30"/>
  <c r="AV65" i="30" s="1"/>
  <c r="AJ86" i="30"/>
  <c r="AE90" i="30"/>
  <c r="AX90" i="30" s="1"/>
  <c r="AD90" i="30"/>
  <c r="AW90" i="30" s="1"/>
  <c r="AW92" i="30" s="1"/>
  <c r="AT90" i="30"/>
  <c r="AC90" i="30"/>
  <c r="AP92" i="30"/>
  <c r="AC93" i="30"/>
  <c r="AP99" i="30"/>
  <c r="AR93" i="30"/>
  <c r="BA93" i="30"/>
  <c r="BA99" i="30" s="1"/>
  <c r="AR95" i="30"/>
  <c r="AZ95" i="30" s="1"/>
  <c r="BA95" i="30"/>
  <c r="AT97" i="30"/>
  <c r="AC97" i="30"/>
  <c r="AJ97" i="30" s="1"/>
  <c r="AS97" i="30" s="1"/>
  <c r="AQ99" i="30"/>
  <c r="AT94" i="30"/>
  <c r="AT99" i="30" s="1"/>
  <c r="AD94" i="30"/>
  <c r="AW94" i="30" s="1"/>
  <c r="AW99" i="30" s="1"/>
  <c r="AE94" i="30"/>
  <c r="AX94" i="30" s="1"/>
  <c r="AT98" i="30"/>
  <c r="AD98" i="30"/>
  <c r="AW98" i="30" s="1"/>
  <c r="AE98" i="30"/>
  <c r="AX98" i="30" s="1"/>
  <c r="AX99" i="30" s="1"/>
  <c r="T99" i="30"/>
  <c r="X99" i="30"/>
  <c r="I101" i="30"/>
  <c r="AQ81" i="30"/>
  <c r="AU81" i="30"/>
  <c r="T92" i="30"/>
  <c r="X92" i="30"/>
  <c r="AT95" i="30"/>
  <c r="AT96" i="30"/>
  <c r="AD96" i="30"/>
  <c r="AW96" i="30" s="1"/>
  <c r="AR97" i="30"/>
  <c r="AZ97" i="30" s="1"/>
  <c r="AI99" i="30"/>
  <c r="BC76" i="30"/>
  <c r="AF103" i="30"/>
  <c r="AK190" i="29"/>
  <c r="AO190" i="29"/>
  <c r="AQ189" i="29" s="1"/>
  <c r="J190" i="29"/>
  <c r="R190" i="29"/>
  <c r="AM190" i="29"/>
  <c r="Z190" i="29"/>
  <c r="BC29" i="29"/>
  <c r="AY19" i="29"/>
  <c r="AY23" i="29"/>
  <c r="AC22" i="29"/>
  <c r="AD22" i="29"/>
  <c r="AW22" i="29" s="1"/>
  <c r="AE22" i="29"/>
  <c r="AX22" i="29" s="1"/>
  <c r="AT22" i="29"/>
  <c r="AC25" i="29"/>
  <c r="AD25" i="29"/>
  <c r="AW25" i="29" s="1"/>
  <c r="AT25" i="29"/>
  <c r="AE25" i="29"/>
  <c r="AX25" i="29" s="1"/>
  <c r="AC28" i="29"/>
  <c r="AJ28" i="29" s="1"/>
  <c r="AS28" i="29" s="1"/>
  <c r="AT28" i="29"/>
  <c r="AE28" i="29"/>
  <c r="AX28" i="29" s="1"/>
  <c r="AD28" i="29"/>
  <c r="AW28" i="29" s="1"/>
  <c r="AE35" i="29"/>
  <c r="AX33" i="29"/>
  <c r="AX35" i="29" s="1"/>
  <c r="BA35" i="29"/>
  <c r="AV43" i="29"/>
  <c r="AT43" i="29"/>
  <c r="AC41" i="29"/>
  <c r="AT41" i="29"/>
  <c r="X43" i="29"/>
  <c r="AD41" i="29"/>
  <c r="AW41" i="29" s="1"/>
  <c r="AE41" i="29"/>
  <c r="AX41" i="29" s="1"/>
  <c r="AC46" i="29"/>
  <c r="AD46" i="29"/>
  <c r="AW46" i="29" s="1"/>
  <c r="AT46" i="29"/>
  <c r="AE46" i="29"/>
  <c r="AX46" i="29" s="1"/>
  <c r="AX24" i="29"/>
  <c r="AX26" i="29" s="1"/>
  <c r="AE26" i="29"/>
  <c r="AX27" i="29"/>
  <c r="AX29" i="29" s="1"/>
  <c r="AE29" i="29"/>
  <c r="BA23" i="29"/>
  <c r="AE32" i="29"/>
  <c r="AX30" i="29"/>
  <c r="AX32" i="29" s="1"/>
  <c r="AC17" i="29"/>
  <c r="AT17" i="29"/>
  <c r="AD17" i="29"/>
  <c r="X19" i="29"/>
  <c r="AE17" i="29"/>
  <c r="BA26" i="29"/>
  <c r="BA29" i="29"/>
  <c r="BA43" i="29"/>
  <c r="AX43" i="29"/>
  <c r="AY74" i="29"/>
  <c r="AR13" i="29"/>
  <c r="AB16" i="29"/>
  <c r="T19" i="29"/>
  <c r="AV24" i="29"/>
  <c r="AV26" i="29" s="1"/>
  <c r="AV27" i="29"/>
  <c r="AV29" i="29" s="1"/>
  <c r="AP32" i="29"/>
  <c r="AP39" i="29"/>
  <c r="AB43" i="29"/>
  <c r="AR51" i="29"/>
  <c r="AZ48" i="29"/>
  <c r="AZ51" i="29" s="1"/>
  <c r="AX52" i="29"/>
  <c r="AX54" i="29" s="1"/>
  <c r="AE54" i="29"/>
  <c r="AZ52" i="29"/>
  <c r="AZ54" i="29" s="1"/>
  <c r="AZ55" i="29"/>
  <c r="AZ58" i="29" s="1"/>
  <c r="AQ58" i="29"/>
  <c r="T70" i="29"/>
  <c r="X67" i="29"/>
  <c r="AT68" i="29"/>
  <c r="AD68" i="29"/>
  <c r="AW68" i="29" s="1"/>
  <c r="AC68" i="29"/>
  <c r="BA101" i="29"/>
  <c r="AR101" i="29"/>
  <c r="AZ101" i="29" s="1"/>
  <c r="AB115" i="29"/>
  <c r="AC12" i="29"/>
  <c r="U187" i="29"/>
  <c r="AG187" i="29"/>
  <c r="AI188" i="29" s="1"/>
  <c r="AK187" i="29"/>
  <c r="AO187" i="29"/>
  <c r="BA13" i="29"/>
  <c r="X14" i="29"/>
  <c r="AQ191" i="29"/>
  <c r="AU191" i="29"/>
  <c r="BC14" i="29"/>
  <c r="AC15" i="29"/>
  <c r="BC17" i="29"/>
  <c r="BC19" i="29" s="1"/>
  <c r="AC18" i="29"/>
  <c r="AJ18" i="29" s="1"/>
  <c r="AS18" i="29" s="1"/>
  <c r="X20" i="29"/>
  <c r="BC20" i="29"/>
  <c r="BC23" i="29" s="1"/>
  <c r="AC21" i="29"/>
  <c r="AI23" i="29"/>
  <c r="AC24" i="29"/>
  <c r="BC25" i="29"/>
  <c r="BC26" i="29" s="1"/>
  <c r="AI26" i="29"/>
  <c r="AC27" i="29"/>
  <c r="BC28" i="29"/>
  <c r="AI29" i="29"/>
  <c r="AC30" i="29"/>
  <c r="AR32" i="29"/>
  <c r="AV33" i="29"/>
  <c r="AV35" i="29" s="1"/>
  <c r="AC34" i="29"/>
  <c r="AP35" i="29"/>
  <c r="BA39" i="29"/>
  <c r="AI39" i="29"/>
  <c r="AQ39" i="29"/>
  <c r="AC40" i="29"/>
  <c r="AR41" i="29"/>
  <c r="AZ41" i="29" s="1"/>
  <c r="AV44" i="29"/>
  <c r="AV47" i="29" s="1"/>
  <c r="AC45" i="29"/>
  <c r="AJ45" i="29" s="1"/>
  <c r="AS45" i="29" s="1"/>
  <c r="AR46" i="29"/>
  <c r="AZ46" i="29" s="1"/>
  <c r="BC46" i="29"/>
  <c r="BC47" i="29" s="1"/>
  <c r="AR57" i="29"/>
  <c r="AZ57" i="29" s="1"/>
  <c r="AE58" i="29"/>
  <c r="AI58" i="29"/>
  <c r="AZ59" i="29"/>
  <c r="AR60" i="29"/>
  <c r="AZ60" i="29" s="1"/>
  <c r="AT61" i="29"/>
  <c r="AX66" i="29"/>
  <c r="AR63" i="29"/>
  <c r="AT64" i="29"/>
  <c r="T66" i="29"/>
  <c r="X66" i="29"/>
  <c r="AB66" i="29"/>
  <c r="AQ66" i="29"/>
  <c r="AT73" i="29"/>
  <c r="AD73" i="29"/>
  <c r="AW73" i="29" s="1"/>
  <c r="AC73" i="29"/>
  <c r="AT76" i="29"/>
  <c r="AD76" i="29"/>
  <c r="AW76" i="29" s="1"/>
  <c r="AW79" i="29" s="1"/>
  <c r="AC76" i="29"/>
  <c r="AE82" i="29"/>
  <c r="AX82" i="29" s="1"/>
  <c r="AT82" i="29"/>
  <c r="AD82" i="29"/>
  <c r="AW82" i="29" s="1"/>
  <c r="AX83" i="29"/>
  <c r="AU198" i="29"/>
  <c r="AQ91" i="29"/>
  <c r="AC94" i="29"/>
  <c r="AE94" i="29"/>
  <c r="AX94" i="29" s="1"/>
  <c r="AT94" i="29"/>
  <c r="AD94" i="29"/>
  <c r="AW94" i="29" s="1"/>
  <c r="AC101" i="29"/>
  <c r="AE101" i="29"/>
  <c r="AX101" i="29" s="1"/>
  <c r="AT101" i="29"/>
  <c r="AD101" i="29"/>
  <c r="AW101" i="29" s="1"/>
  <c r="BA104" i="29"/>
  <c r="BA109" i="29" s="1"/>
  <c r="AR104" i="29"/>
  <c r="AV115" i="29"/>
  <c r="AZ116" i="29"/>
  <c r="BA118" i="29"/>
  <c r="AR118" i="29"/>
  <c r="AZ118" i="29" s="1"/>
  <c r="AR139" i="29"/>
  <c r="AZ139" i="29" s="1"/>
  <c r="BC139" i="29"/>
  <c r="AT141" i="29"/>
  <c r="AD141" i="29"/>
  <c r="AW141" i="29" s="1"/>
  <c r="AC141" i="29"/>
  <c r="AE141" i="29"/>
  <c r="AX141" i="29" s="1"/>
  <c r="AV12" i="29"/>
  <c r="AZ12" i="29"/>
  <c r="AB13" i="29"/>
  <c r="AV15" i="29"/>
  <c r="AP23" i="29"/>
  <c r="AZ24" i="29"/>
  <c r="AZ27" i="29"/>
  <c r="AP29" i="29"/>
  <c r="AT36" i="29"/>
  <c r="AT39" i="29" s="1"/>
  <c r="AP43" i="29"/>
  <c r="BC83" i="29"/>
  <c r="BA94" i="29"/>
  <c r="BA97" i="29" s="1"/>
  <c r="AP97" i="29"/>
  <c r="AR94" i="29"/>
  <c r="AZ94" i="29" s="1"/>
  <c r="AD12" i="29"/>
  <c r="AT12" i="29"/>
  <c r="V187" i="29"/>
  <c r="Z187" i="29"/>
  <c r="AB188" i="29" s="1"/>
  <c r="AH187" i="29"/>
  <c r="AL187" i="29"/>
  <c r="AQ188" i="29" s="1"/>
  <c r="AP13" i="29"/>
  <c r="BB13" i="29"/>
  <c r="AB191" i="29"/>
  <c r="AB190" i="29" s="1"/>
  <c r="AI191" i="29"/>
  <c r="AR14" i="29"/>
  <c r="AV14" i="29"/>
  <c r="T197" i="29"/>
  <c r="AD15" i="29"/>
  <c r="AP197" i="29"/>
  <c r="BB197" i="29"/>
  <c r="AP16" i="29"/>
  <c r="BB16" i="29"/>
  <c r="AR17" i="29"/>
  <c r="AD18" i="29"/>
  <c r="AW18" i="29" s="1"/>
  <c r="AT18" i="29"/>
  <c r="AT197" i="29" s="1"/>
  <c r="AP19" i="29"/>
  <c r="AR20" i="29"/>
  <c r="AV20" i="29"/>
  <c r="AV23" i="29" s="1"/>
  <c r="AD21" i="29"/>
  <c r="AW21" i="29" s="1"/>
  <c r="AT21" i="29"/>
  <c r="AR22" i="29"/>
  <c r="AZ22" i="29" s="1"/>
  <c r="AZ197" i="29" s="1"/>
  <c r="AD24" i="29"/>
  <c r="AT24" i="29"/>
  <c r="AT26" i="29" s="1"/>
  <c r="AR25" i="29"/>
  <c r="AZ25" i="29" s="1"/>
  <c r="X26" i="29"/>
  <c r="AD27" i="29"/>
  <c r="AT27" i="29"/>
  <c r="AT29" i="29" s="1"/>
  <c r="AR28" i="29"/>
  <c r="AZ28" i="29" s="1"/>
  <c r="X29" i="29"/>
  <c r="AD30" i="29"/>
  <c r="AT30" i="29"/>
  <c r="AT32" i="29" s="1"/>
  <c r="AY30" i="29"/>
  <c r="AY32" i="29" s="1"/>
  <c r="AR31" i="29"/>
  <c r="AZ31" i="29" s="1"/>
  <c r="AZ32" i="29" s="1"/>
  <c r="AR33" i="29"/>
  <c r="BC33" i="29"/>
  <c r="BC35" i="29" s="1"/>
  <c r="AD34" i="29"/>
  <c r="AW34" i="29" s="1"/>
  <c r="AW35" i="29" s="1"/>
  <c r="AD36" i="29"/>
  <c r="AJ36" i="29" s="1"/>
  <c r="AV36" i="29"/>
  <c r="AV39" i="29" s="1"/>
  <c r="AC37" i="29"/>
  <c r="AJ37" i="29" s="1"/>
  <c r="AS37" i="29" s="1"/>
  <c r="AT37" i="29"/>
  <c r="AR38" i="29"/>
  <c r="AZ38" i="29" s="1"/>
  <c r="AD40" i="29"/>
  <c r="AQ43" i="29"/>
  <c r="AU43" i="29"/>
  <c r="AR42" i="29"/>
  <c r="AZ42" i="29" s="1"/>
  <c r="AE44" i="29"/>
  <c r="AR44" i="29"/>
  <c r="AD45" i="29"/>
  <c r="AW45" i="29" s="1"/>
  <c r="AW47" i="29" s="1"/>
  <c r="T51" i="29"/>
  <c r="X48" i="29"/>
  <c r="AI51" i="29"/>
  <c r="AT49" i="29"/>
  <c r="AD49" i="29"/>
  <c r="AW49" i="29" s="1"/>
  <c r="AC49" i="29"/>
  <c r="AJ49" i="29" s="1"/>
  <c r="AS49" i="29" s="1"/>
  <c r="AD50" i="29"/>
  <c r="AP51" i="29"/>
  <c r="X54" i="29"/>
  <c r="AT52" i="29"/>
  <c r="AT54" i="29" s="1"/>
  <c r="AD52" i="29"/>
  <c r="AC52" i="29"/>
  <c r="AV52" i="29"/>
  <c r="AV54" i="29" s="1"/>
  <c r="BC52" i="29"/>
  <c r="BC54" i="29" s="1"/>
  <c r="AD53" i="29"/>
  <c r="AP54" i="29"/>
  <c r="AT55" i="29"/>
  <c r="AD55" i="29"/>
  <c r="AC55" i="29"/>
  <c r="AP58" i="29"/>
  <c r="AD56" i="29"/>
  <c r="AQ62" i="29"/>
  <c r="AC61" i="29"/>
  <c r="AC64" i="29"/>
  <c r="AE66" i="29"/>
  <c r="AR70" i="29"/>
  <c r="AZ67" i="29"/>
  <c r="AZ70" i="29" s="1"/>
  <c r="AU70" i="29"/>
  <c r="AE68" i="29"/>
  <c r="AX68" i="29" s="1"/>
  <c r="AT69" i="29"/>
  <c r="BA69" i="29"/>
  <c r="BA197" i="29" s="1"/>
  <c r="AE71" i="29"/>
  <c r="AR71" i="29"/>
  <c r="AT72" i="29"/>
  <c r="BA72" i="29"/>
  <c r="T74" i="29"/>
  <c r="AT75" i="29"/>
  <c r="AY76" i="29"/>
  <c r="AY79" i="29" s="1"/>
  <c r="AT78" i="29"/>
  <c r="AD78" i="29"/>
  <c r="AW78" i="29" s="1"/>
  <c r="AC78" i="29"/>
  <c r="AJ78" i="29" s="1"/>
  <c r="AS78" i="29" s="1"/>
  <c r="AV78" i="29"/>
  <c r="AV79" i="29" s="1"/>
  <c r="BC78" i="29"/>
  <c r="BC79" i="29" s="1"/>
  <c r="T192" i="29"/>
  <c r="T85" i="29"/>
  <c r="X80" i="29"/>
  <c r="AI85" i="29"/>
  <c r="AT81" i="29"/>
  <c r="AD81" i="29"/>
  <c r="AW81" i="29" s="1"/>
  <c r="AC81" i="29"/>
  <c r="AJ81" i="29" s="1"/>
  <c r="AS81" i="29" s="1"/>
  <c r="AY198" i="29"/>
  <c r="AT86" i="29"/>
  <c r="AD86" i="29"/>
  <c r="AC86" i="29"/>
  <c r="X91" i="29"/>
  <c r="BA91" i="29"/>
  <c r="AT90" i="29"/>
  <c r="AD90" i="29"/>
  <c r="AW90" i="29" s="1"/>
  <c r="AC90" i="29"/>
  <c r="AJ90" i="29" s="1"/>
  <c r="AS90" i="29" s="1"/>
  <c r="AR90" i="29"/>
  <c r="AZ90" i="29" s="1"/>
  <c r="X97" i="29"/>
  <c r="AI103" i="29"/>
  <c r="AY98" i="29"/>
  <c r="AY103" i="29" s="1"/>
  <c r="AT103" i="29"/>
  <c r="X104" i="29"/>
  <c r="T109" i="29"/>
  <c r="BA108" i="29"/>
  <c r="AR108" i="29"/>
  <c r="AZ108" i="29" s="1"/>
  <c r="AW110" i="29"/>
  <c r="AW115" i="29" s="1"/>
  <c r="AD115" i="29"/>
  <c r="BB115" i="29"/>
  <c r="BA111" i="29"/>
  <c r="AR111" i="29"/>
  <c r="AZ111" i="29" s="1"/>
  <c r="AC118" i="29"/>
  <c r="AJ118" i="29" s="1"/>
  <c r="AS118" i="29" s="1"/>
  <c r="AE118" i="29"/>
  <c r="AX118" i="29" s="1"/>
  <c r="AT118" i="29"/>
  <c r="AD118" i="29"/>
  <c r="AW118" i="29" s="1"/>
  <c r="AT131" i="29"/>
  <c r="AD131" i="29"/>
  <c r="AW131" i="29" s="1"/>
  <c r="AC131" i="29"/>
  <c r="AE131" i="29"/>
  <c r="AX131" i="29" s="1"/>
  <c r="T190" i="29"/>
  <c r="T16" i="29"/>
  <c r="T187" i="29" s="1"/>
  <c r="X188" i="29" s="1"/>
  <c r="AV18" i="29"/>
  <c r="AV19" i="29" s="1"/>
  <c r="AP26" i="29"/>
  <c r="AV30" i="29"/>
  <c r="AV32" i="29" s="1"/>
  <c r="BA47" i="29"/>
  <c r="AX58" i="29"/>
  <c r="AB58" i="29"/>
  <c r="AT65" i="29"/>
  <c r="AD65" i="29"/>
  <c r="AW65" i="29" s="1"/>
  <c r="AC65" i="29"/>
  <c r="AJ65" i="29" s="1"/>
  <c r="AS65" i="29" s="1"/>
  <c r="AT71" i="29"/>
  <c r="AD71" i="29"/>
  <c r="AC71" i="29"/>
  <c r="AD79" i="29"/>
  <c r="AP192" i="29"/>
  <c r="AP190" i="29" s="1"/>
  <c r="AR80" i="29"/>
  <c r="AP85" i="29"/>
  <c r="BB192" i="29"/>
  <c r="BB190" i="29" s="1"/>
  <c r="BB85" i="29"/>
  <c r="AX91" i="29"/>
  <c r="AT88" i="29"/>
  <c r="AD88" i="29"/>
  <c r="AW88" i="29" s="1"/>
  <c r="AC88" i="29"/>
  <c r="AD93" i="29"/>
  <c r="AW93" i="29" s="1"/>
  <c r="AT93" i="29"/>
  <c r="AC93" i="29"/>
  <c r="AJ93" i="29" s="1"/>
  <c r="AS93" i="29" s="1"/>
  <c r="AT124" i="29"/>
  <c r="AD124" i="29"/>
  <c r="AW124" i="29" s="1"/>
  <c r="AC124" i="29"/>
  <c r="AJ124" i="29" s="1"/>
  <c r="AS124" i="29" s="1"/>
  <c r="X127" i="29"/>
  <c r="AE124" i="29"/>
  <c r="AX124" i="29" s="1"/>
  <c r="AE12" i="29"/>
  <c r="AY12" i="29"/>
  <c r="BC12" i="29"/>
  <c r="W187" i="29"/>
  <c r="AA187" i="29"/>
  <c r="AI13" i="29"/>
  <c r="AM187" i="29"/>
  <c r="AQ13" i="29"/>
  <c r="AU13" i="29"/>
  <c r="BA14" i="29"/>
  <c r="X197" i="29"/>
  <c r="AE15" i="29"/>
  <c r="AQ197" i="29"/>
  <c r="AU197" i="29"/>
  <c r="AY15" i="29"/>
  <c r="AY197" i="29" s="1"/>
  <c r="BC15" i="29"/>
  <c r="AI16" i="29"/>
  <c r="AQ16" i="29"/>
  <c r="AU16" i="29"/>
  <c r="AC33" i="29"/>
  <c r="AT33" i="29"/>
  <c r="AT35" i="29" s="1"/>
  <c r="AY33" i="29"/>
  <c r="AY35" i="29" s="1"/>
  <c r="AR34" i="29"/>
  <c r="AZ34" i="29" s="1"/>
  <c r="AD35" i="29"/>
  <c r="AE36" i="29"/>
  <c r="AR36" i="29"/>
  <c r="AD37" i="29"/>
  <c r="AW37" i="29" s="1"/>
  <c r="AC38" i="29"/>
  <c r="AJ38" i="29" s="1"/>
  <c r="AS38" i="29" s="1"/>
  <c r="AT38" i="29"/>
  <c r="X39" i="29"/>
  <c r="AE43" i="29"/>
  <c r="AI43" i="29"/>
  <c r="AY40" i="29"/>
  <c r="AY43" i="29" s="1"/>
  <c r="AR40" i="29"/>
  <c r="AC44" i="29"/>
  <c r="AT44" i="29"/>
  <c r="AT47" i="29" s="1"/>
  <c r="AR45" i="29"/>
  <c r="AZ45" i="29" s="1"/>
  <c r="AD47" i="29"/>
  <c r="AP47" i="29"/>
  <c r="BA48" i="29"/>
  <c r="BA51" i="29" s="1"/>
  <c r="AY52" i="29"/>
  <c r="AY54" i="29" s="1"/>
  <c r="AT57" i="29"/>
  <c r="AD57" i="29"/>
  <c r="AW57" i="29" s="1"/>
  <c r="AC57" i="29"/>
  <c r="T62" i="29"/>
  <c r="X59" i="29"/>
  <c r="AT60" i="29"/>
  <c r="AD60" i="29"/>
  <c r="AW60" i="29" s="1"/>
  <c r="AC60" i="29"/>
  <c r="AJ60" i="29" s="1"/>
  <c r="AS60" i="29" s="1"/>
  <c r="AD61" i="29"/>
  <c r="AW61" i="29" s="1"/>
  <c r="AP62" i="29"/>
  <c r="AT63" i="29"/>
  <c r="AT66" i="29" s="1"/>
  <c r="AD63" i="29"/>
  <c r="AC63" i="29"/>
  <c r="AD64" i="29"/>
  <c r="AW64" i="29" s="1"/>
  <c r="AQ70" i="29"/>
  <c r="AC69" i="29"/>
  <c r="AJ69" i="29" s="1"/>
  <c r="AS69" i="29" s="1"/>
  <c r="AC72" i="29"/>
  <c r="AJ72" i="29" s="1"/>
  <c r="AS72" i="29" s="1"/>
  <c r="AE73" i="29"/>
  <c r="AX73" i="29" s="1"/>
  <c r="AC75" i="29"/>
  <c r="AP79" i="29"/>
  <c r="AR75" i="29"/>
  <c r="BB79" i="29"/>
  <c r="AE76" i="29"/>
  <c r="BA77" i="29"/>
  <c r="BA79" i="29" s="1"/>
  <c r="T79" i="29"/>
  <c r="X79" i="29"/>
  <c r="BA80" i="29"/>
  <c r="AC82" i="29"/>
  <c r="X198" i="29"/>
  <c r="AT83" i="29"/>
  <c r="AD83" i="29"/>
  <c r="AC83" i="29"/>
  <c r="AE91" i="29"/>
  <c r="AC108" i="29"/>
  <c r="AE108" i="29"/>
  <c r="AX108" i="29" s="1"/>
  <c r="AT108" i="29"/>
  <c r="AD108" i="29"/>
  <c r="AW108" i="29" s="1"/>
  <c r="AC111" i="29"/>
  <c r="AE111" i="29"/>
  <c r="AX111" i="29" s="1"/>
  <c r="AT111" i="29"/>
  <c r="AT115" i="29" s="1"/>
  <c r="AD111" i="29"/>
  <c r="AW111" i="29" s="1"/>
  <c r="AB198" i="29"/>
  <c r="AI198" i="29"/>
  <c r="AR83" i="29"/>
  <c r="AV83" i="29"/>
  <c r="AD84" i="29"/>
  <c r="AW84" i="29" s="1"/>
  <c r="AT84" i="29"/>
  <c r="AR86" i="29"/>
  <c r="AV86" i="29"/>
  <c r="AV91" i="29" s="1"/>
  <c r="AD87" i="29"/>
  <c r="AW87" i="29" s="1"/>
  <c r="AT87" i="29"/>
  <c r="AD89" i="29"/>
  <c r="AT89" i="29"/>
  <c r="AD92" i="29"/>
  <c r="AT92" i="29"/>
  <c r="AT97" i="29" s="1"/>
  <c r="AR93" i="29"/>
  <c r="AZ93" i="29" s="1"/>
  <c r="AE95" i="29"/>
  <c r="AX95" i="29" s="1"/>
  <c r="AC95" i="29"/>
  <c r="AJ95" i="29" s="1"/>
  <c r="AS95" i="29" s="1"/>
  <c r="AE98" i="29"/>
  <c r="AC98" i="29"/>
  <c r="BA103" i="29"/>
  <c r="AR100" i="29"/>
  <c r="AZ100" i="29" s="1"/>
  <c r="AZ103" i="29" s="1"/>
  <c r="AE102" i="29"/>
  <c r="AX102" i="29" s="1"/>
  <c r="AC102" i="29"/>
  <c r="AP103" i="29"/>
  <c r="AV104" i="29"/>
  <c r="AV109" i="29" s="1"/>
  <c r="AE105" i="29"/>
  <c r="AX105" i="29" s="1"/>
  <c r="AC105" i="29"/>
  <c r="AR107" i="29"/>
  <c r="AZ107" i="29" s="1"/>
  <c r="AR110" i="29"/>
  <c r="AE112" i="29"/>
  <c r="AX112" i="29" s="1"/>
  <c r="AC112" i="29"/>
  <c r="AR114" i="29"/>
  <c r="AZ114" i="29" s="1"/>
  <c r="AI121" i="29"/>
  <c r="AY116" i="29"/>
  <c r="AY121" i="29" s="1"/>
  <c r="AR117" i="29"/>
  <c r="AZ117" i="29" s="1"/>
  <c r="AC119" i="29"/>
  <c r="AD119" i="29"/>
  <c r="AW119" i="29" s="1"/>
  <c r="AT119" i="29"/>
  <c r="AV127" i="29"/>
  <c r="AR122" i="29"/>
  <c r="BC122" i="29"/>
  <c r="BC127" i="29" s="1"/>
  <c r="AE123" i="29"/>
  <c r="AX123" i="29" s="1"/>
  <c r="AX127" i="29" s="1"/>
  <c r="AT123" i="29"/>
  <c r="AD123" i="29"/>
  <c r="AW123" i="29" s="1"/>
  <c r="AR123" i="29"/>
  <c r="AZ123" i="29" s="1"/>
  <c r="BA123" i="29"/>
  <c r="AB133" i="29"/>
  <c r="BC129" i="29"/>
  <c r="AR129" i="29"/>
  <c r="AZ129" i="29" s="1"/>
  <c r="AE130" i="29"/>
  <c r="AX130" i="29" s="1"/>
  <c r="AD130" i="29"/>
  <c r="AW130" i="29" s="1"/>
  <c r="AT130" i="29"/>
  <c r="AR130" i="29"/>
  <c r="AZ130" i="29" s="1"/>
  <c r="BA130" i="29"/>
  <c r="BA133" i="29" s="1"/>
  <c r="X199" i="29"/>
  <c r="AT134" i="29"/>
  <c r="AD134" i="29"/>
  <c r="AC134" i="29"/>
  <c r="X135" i="29"/>
  <c r="AE149" i="29"/>
  <c r="AX149" i="29" s="1"/>
  <c r="AT149" i="29"/>
  <c r="AD149" i="29"/>
  <c r="AW149" i="29" s="1"/>
  <c r="AC149" i="29"/>
  <c r="BC40" i="29"/>
  <c r="BC43" i="29" s="1"/>
  <c r="AY48" i="29"/>
  <c r="AY51" i="29" s="1"/>
  <c r="BC48" i="29"/>
  <c r="BC51" i="29" s="1"/>
  <c r="BA55" i="29"/>
  <c r="BA58" i="29" s="1"/>
  <c r="AY59" i="29"/>
  <c r="AY62" i="29" s="1"/>
  <c r="BC59" i="29"/>
  <c r="BC62" i="29" s="1"/>
  <c r="BA63" i="29"/>
  <c r="BA66" i="29" s="1"/>
  <c r="AY67" i="29"/>
  <c r="AY70" i="29" s="1"/>
  <c r="BC67" i="29"/>
  <c r="BC70" i="29" s="1"/>
  <c r="BA71" i="29"/>
  <c r="BA74" i="29" s="1"/>
  <c r="AQ192" i="29"/>
  <c r="AU192" i="29"/>
  <c r="AY80" i="29"/>
  <c r="BC80" i="29"/>
  <c r="BC84" i="29"/>
  <c r="AQ85" i="29"/>
  <c r="AU85" i="29"/>
  <c r="BC87" i="29"/>
  <c r="BC91" i="29" s="1"/>
  <c r="BC89" i="29"/>
  <c r="AE92" i="29"/>
  <c r="AY97" i="29"/>
  <c r="BC92" i="29"/>
  <c r="BC97" i="29" s="1"/>
  <c r="AC96" i="29"/>
  <c r="AJ96" i="29" s="1"/>
  <c r="AS96" i="29" s="1"/>
  <c r="AE96" i="29"/>
  <c r="AX96" i="29" s="1"/>
  <c r="AV98" i="29"/>
  <c r="AV103" i="29" s="1"/>
  <c r="AC99" i="29"/>
  <c r="AJ99" i="29" s="1"/>
  <c r="AS99" i="29" s="1"/>
  <c r="AE99" i="29"/>
  <c r="AX99" i="29" s="1"/>
  <c r="T103" i="29"/>
  <c r="X103" i="29"/>
  <c r="AC106" i="29"/>
  <c r="AJ106" i="29" s="1"/>
  <c r="AS106" i="29" s="1"/>
  <c r="AE106" i="29"/>
  <c r="AX106" i="29" s="1"/>
  <c r="AI115" i="29"/>
  <c r="AY110" i="29"/>
  <c r="AY115" i="29" s="1"/>
  <c r="AC113" i="29"/>
  <c r="AJ113" i="29" s="1"/>
  <c r="AS113" i="29" s="1"/>
  <c r="AE113" i="29"/>
  <c r="AX113" i="29" s="1"/>
  <c r="T121" i="29"/>
  <c r="X116" i="29"/>
  <c r="BA116" i="29"/>
  <c r="BA121" i="29" s="1"/>
  <c r="AP121" i="29"/>
  <c r="BB121" i="29"/>
  <c r="AV120" i="29"/>
  <c r="AC120" i="29"/>
  <c r="AJ120" i="29" s="1"/>
  <c r="AS120" i="29" s="1"/>
  <c r="BC126" i="29"/>
  <c r="AR126" i="29"/>
  <c r="AZ126" i="29" s="1"/>
  <c r="AQ150" i="29"/>
  <c r="AR144" i="29"/>
  <c r="BC144" i="29"/>
  <c r="AT146" i="29"/>
  <c r="AD146" i="29"/>
  <c r="AW146" i="29" s="1"/>
  <c r="AC146" i="29"/>
  <c r="AE146" i="29"/>
  <c r="AX146" i="29" s="1"/>
  <c r="AV48" i="29"/>
  <c r="AV51" i="29" s="1"/>
  <c r="AV59" i="29"/>
  <c r="AV62" i="29" s="1"/>
  <c r="AV67" i="29"/>
  <c r="AV70" i="29" s="1"/>
  <c r="AB192" i="29"/>
  <c r="AI192" i="29"/>
  <c r="AV80" i="29"/>
  <c r="T198" i="29"/>
  <c r="AP198" i="29"/>
  <c r="BB198" i="29"/>
  <c r="AB85" i="29"/>
  <c r="AI97" i="29"/>
  <c r="AR92" i="29"/>
  <c r="AV92" i="29"/>
  <c r="AV97" i="29" s="1"/>
  <c r="AW103" i="29"/>
  <c r="AE100" i="29"/>
  <c r="AX100" i="29" s="1"/>
  <c r="AC100" i="29"/>
  <c r="AJ100" i="29" s="1"/>
  <c r="AS100" i="29" s="1"/>
  <c r="AD103" i="29"/>
  <c r="AI109" i="29"/>
  <c r="AY104" i="29"/>
  <c r="AY109" i="29" s="1"/>
  <c r="AE107" i="29"/>
  <c r="AX107" i="29" s="1"/>
  <c r="AC107" i="29"/>
  <c r="AJ107" i="29" s="1"/>
  <c r="AS107" i="29" s="1"/>
  <c r="AE110" i="29"/>
  <c r="AC110" i="29"/>
  <c r="BA115" i="29"/>
  <c r="AE114" i="29"/>
  <c r="AX114" i="29" s="1"/>
  <c r="AC114" i="29"/>
  <c r="AP115" i="29"/>
  <c r="AB121" i="29"/>
  <c r="AV116" i="29"/>
  <c r="AV121" i="29" s="1"/>
  <c r="AE117" i="29"/>
  <c r="AX117" i="29" s="1"/>
  <c r="AC117" i="29"/>
  <c r="AJ117" i="29" s="1"/>
  <c r="AS117" i="29" s="1"/>
  <c r="AI127" i="29"/>
  <c r="AY122" i="29"/>
  <c r="AY127" i="29" s="1"/>
  <c r="AE199" i="29"/>
  <c r="AX134" i="29"/>
  <c r="AE135" i="29"/>
  <c r="AJ155" i="29"/>
  <c r="AI159" i="29"/>
  <c r="AY156" i="29"/>
  <c r="BC104" i="29"/>
  <c r="BC109" i="29" s="1"/>
  <c r="AQ121" i="29"/>
  <c r="AU121" i="29"/>
  <c r="BC116" i="29"/>
  <c r="BC121" i="29" s="1"/>
  <c r="AR120" i="29"/>
  <c r="AZ120" i="29" s="1"/>
  <c r="AT122" i="29"/>
  <c r="AD122" i="29"/>
  <c r="AC122" i="29"/>
  <c r="AP127" i="29"/>
  <c r="AC125" i="29"/>
  <c r="AJ125" i="29" s="1"/>
  <c r="AS125" i="29" s="1"/>
  <c r="AZ128" i="29"/>
  <c r="AZ133" i="29" s="1"/>
  <c r="AU133" i="29"/>
  <c r="AQ199" i="29"/>
  <c r="AR134" i="29"/>
  <c r="AU135" i="29"/>
  <c r="AR143" i="29"/>
  <c r="AZ136" i="29"/>
  <c r="AZ143" i="29" s="1"/>
  <c r="AE138" i="29"/>
  <c r="AX138" i="29" s="1"/>
  <c r="AT138" i="29"/>
  <c r="AD138" i="29"/>
  <c r="AW138" i="29" s="1"/>
  <c r="AX144" i="29"/>
  <c r="AU150" i="29"/>
  <c r="AT148" i="29"/>
  <c r="AD148" i="29"/>
  <c r="AW148" i="29" s="1"/>
  <c r="AC148" i="29"/>
  <c r="AC152" i="29"/>
  <c r="AJ152" i="29" s="1"/>
  <c r="AS152" i="29" s="1"/>
  <c r="AT152" i="29"/>
  <c r="AE152" i="29"/>
  <c r="AX152" i="29" s="1"/>
  <c r="AR152" i="29"/>
  <c r="AZ152" i="29" s="1"/>
  <c r="BA152" i="29"/>
  <c r="BA154" i="29" s="1"/>
  <c r="AQ143" i="29"/>
  <c r="AT137" i="29"/>
  <c r="AD137" i="29"/>
  <c r="AW137" i="29" s="1"/>
  <c r="AC137" i="29"/>
  <c r="AJ137" i="29" s="1"/>
  <c r="AS137" i="29" s="1"/>
  <c r="AE140" i="29"/>
  <c r="AX140" i="29" s="1"/>
  <c r="AT140" i="29"/>
  <c r="AD140" i="29"/>
  <c r="AW140" i="29" s="1"/>
  <c r="AE145" i="29"/>
  <c r="AX145" i="29" s="1"/>
  <c r="AT145" i="29"/>
  <c r="AD145" i="29"/>
  <c r="AW145" i="29" s="1"/>
  <c r="T154" i="29"/>
  <c r="X151" i="29"/>
  <c r="AY159" i="29"/>
  <c r="BC160" i="29"/>
  <c r="BC163" i="29" s="1"/>
  <c r="AQ163" i="29"/>
  <c r="AJ162" i="29"/>
  <c r="AS162" i="29" s="1"/>
  <c r="AT167" i="29"/>
  <c r="AE167" i="29"/>
  <c r="AX167" i="29" s="1"/>
  <c r="AD167" i="29"/>
  <c r="AW167" i="29" s="1"/>
  <c r="AC167" i="29"/>
  <c r="AJ167" i="29" s="1"/>
  <c r="AS167" i="29" s="1"/>
  <c r="AC173" i="29"/>
  <c r="BC98" i="29"/>
  <c r="BC103" i="29" s="1"/>
  <c r="BC110" i="29"/>
  <c r="BC115" i="29" s="1"/>
  <c r="AT126" i="29"/>
  <c r="AD126" i="29"/>
  <c r="AW126" i="29" s="1"/>
  <c r="AC126" i="29"/>
  <c r="T133" i="29"/>
  <c r="X128" i="29"/>
  <c r="AI133" i="29"/>
  <c r="AT129" i="29"/>
  <c r="AD129" i="29"/>
  <c r="AW129" i="29" s="1"/>
  <c r="AC129" i="29"/>
  <c r="AJ129" i="29" s="1"/>
  <c r="AS129" i="29" s="1"/>
  <c r="BC135" i="29"/>
  <c r="AC138" i="29"/>
  <c r="AT139" i="29"/>
  <c r="AD139" i="29"/>
  <c r="AW139" i="29" s="1"/>
  <c r="AC139" i="29"/>
  <c r="AE142" i="29"/>
  <c r="AX142" i="29" s="1"/>
  <c r="AT142" i="29"/>
  <c r="AD142" i="29"/>
  <c r="AW142" i="29" s="1"/>
  <c r="X150" i="29"/>
  <c r="AT144" i="29"/>
  <c r="AD144" i="29"/>
  <c r="AC144" i="29"/>
  <c r="AE147" i="29"/>
  <c r="AX147" i="29" s="1"/>
  <c r="AT147" i="29"/>
  <c r="AD147" i="29"/>
  <c r="AW147" i="29" s="1"/>
  <c r="AE148" i="29"/>
  <c r="AX148" i="29" s="1"/>
  <c r="BC148" i="29"/>
  <c r="AD152" i="29"/>
  <c r="AW152" i="29" s="1"/>
  <c r="AY153" i="29"/>
  <c r="AY154" i="29" s="1"/>
  <c r="AP159" i="29"/>
  <c r="AR155" i="29"/>
  <c r="BA155" i="29"/>
  <c r="X194" i="29"/>
  <c r="AD165" i="29"/>
  <c r="AE165" i="29"/>
  <c r="AC165" i="29"/>
  <c r="AT165" i="29"/>
  <c r="AT194" i="29" s="1"/>
  <c r="AV134" i="29"/>
  <c r="AB135" i="29"/>
  <c r="AP143" i="29"/>
  <c r="AV144" i="29"/>
  <c r="AV150" i="29" s="1"/>
  <c r="AP150" i="29"/>
  <c r="AT153" i="29"/>
  <c r="AD153" i="29"/>
  <c r="AW153" i="29" s="1"/>
  <c r="AC153" i="29"/>
  <c r="AJ153" i="29" s="1"/>
  <c r="AS153" i="29" s="1"/>
  <c r="AW155" i="29"/>
  <c r="AT156" i="29"/>
  <c r="AD156" i="29"/>
  <c r="AW156" i="29" s="1"/>
  <c r="AC156" i="29"/>
  <c r="AY161" i="29"/>
  <c r="AQ170" i="29"/>
  <c r="BC164" i="29"/>
  <c r="BC170" i="29" s="1"/>
  <c r="AR164" i="29"/>
  <c r="AJ174" i="29"/>
  <c r="BC174" i="29"/>
  <c r="AR174" i="29"/>
  <c r="AQ179" i="29"/>
  <c r="AT175" i="29"/>
  <c r="AC175" i="29"/>
  <c r="AE175" i="29"/>
  <c r="AX175" i="29" s="1"/>
  <c r="AD175" i="29"/>
  <c r="AW175" i="29" s="1"/>
  <c r="X186" i="29"/>
  <c r="AD180" i="29"/>
  <c r="AT180" i="29"/>
  <c r="AC180" i="29"/>
  <c r="AE180" i="29"/>
  <c r="BA122" i="29"/>
  <c r="BA127" i="29" s="1"/>
  <c r="AY128" i="29"/>
  <c r="AY133" i="29" s="1"/>
  <c r="BC128" i="29"/>
  <c r="BC133" i="29" s="1"/>
  <c r="BA135" i="29"/>
  <c r="X136" i="29"/>
  <c r="BC136" i="29"/>
  <c r="BC143" i="29" s="1"/>
  <c r="BA150" i="29"/>
  <c r="AP154" i="29"/>
  <c r="AV151" i="29"/>
  <c r="AV154" i="29" s="1"/>
  <c r="AX155" i="29"/>
  <c r="AT155" i="29"/>
  <c r="AD157" i="29"/>
  <c r="AW157" i="29" s="1"/>
  <c r="AT157" i="29"/>
  <c r="AC157" i="29"/>
  <c r="AC158" i="29"/>
  <c r="X160" i="29"/>
  <c r="AX164" i="29"/>
  <c r="AR167" i="29"/>
  <c r="AZ167" i="29" s="1"/>
  <c r="BA167" i="29"/>
  <c r="X179" i="29"/>
  <c r="BC186" i="29"/>
  <c r="AV128" i="29"/>
  <c r="AV133" i="29" s="1"/>
  <c r="AP135" i="29"/>
  <c r="BB135" i="29"/>
  <c r="AV136" i="29"/>
  <c r="AV143" i="29" s="1"/>
  <c r="AQ154" i="29"/>
  <c r="AR151" i="29"/>
  <c r="BC151" i="29"/>
  <c r="BC154" i="29" s="1"/>
  <c r="AE153" i="29"/>
  <c r="AX153" i="29" s="1"/>
  <c r="AV159" i="29"/>
  <c r="BC159" i="29"/>
  <c r="AE156" i="29"/>
  <c r="AX156" i="29" s="1"/>
  <c r="AR156" i="29"/>
  <c r="AZ156" i="29" s="1"/>
  <c r="T159" i="29"/>
  <c r="X159" i="29"/>
  <c r="AB159" i="29"/>
  <c r="AR160" i="29"/>
  <c r="AP163" i="29"/>
  <c r="AY163" i="29"/>
  <c r="AT161" i="29"/>
  <c r="AD161" i="29"/>
  <c r="AW161" i="29" s="1"/>
  <c r="AE161" i="29"/>
  <c r="AX161" i="29" s="1"/>
  <c r="AC161" i="29"/>
  <c r="AI170" i="29"/>
  <c r="AV164" i="29"/>
  <c r="AJ166" i="29"/>
  <c r="AS166" i="29" s="1"/>
  <c r="BC166" i="29"/>
  <c r="BB170" i="29"/>
  <c r="AR172" i="29"/>
  <c r="AZ172" i="29" s="1"/>
  <c r="AP173" i="29"/>
  <c r="BA172" i="29"/>
  <c r="AJ182" i="29"/>
  <c r="AS182" i="29" s="1"/>
  <c r="BB154" i="29"/>
  <c r="BB159" i="29"/>
  <c r="AB163" i="29"/>
  <c r="AD162" i="29"/>
  <c r="AW162" i="29" s="1"/>
  <c r="AR162" i="29"/>
  <c r="AZ162" i="29" s="1"/>
  <c r="BA162" i="29"/>
  <c r="BA163" i="29" s="1"/>
  <c r="T170" i="29"/>
  <c r="BB194" i="29"/>
  <c r="AT168" i="29"/>
  <c r="AD168" i="29"/>
  <c r="AW168" i="29" s="1"/>
  <c r="AC168" i="29"/>
  <c r="AE169" i="29"/>
  <c r="AX169" i="29" s="1"/>
  <c r="AR173" i="29"/>
  <c r="AD172" i="29"/>
  <c r="AW172" i="29" s="1"/>
  <c r="AX174" i="29"/>
  <c r="AR175" i="29"/>
  <c r="AZ175" i="29" s="1"/>
  <c r="AT176" i="29"/>
  <c r="AD176" i="29"/>
  <c r="AW176" i="29" s="1"/>
  <c r="AE176" i="29"/>
  <c r="AX176" i="29" s="1"/>
  <c r="AC176" i="29"/>
  <c r="AJ176" i="29" s="1"/>
  <c r="AS176" i="29" s="1"/>
  <c r="AJ178" i="29"/>
  <c r="AS178" i="29" s="1"/>
  <c r="BC178" i="29"/>
  <c r="AR178" i="29"/>
  <c r="AZ178" i="29" s="1"/>
  <c r="AQ186" i="29"/>
  <c r="AT182" i="29"/>
  <c r="AR157" i="29"/>
  <c r="AZ157" i="29" s="1"/>
  <c r="BA157" i="29"/>
  <c r="AT158" i="29"/>
  <c r="AD158" i="29"/>
  <c r="AW158" i="29" s="1"/>
  <c r="X170" i="29"/>
  <c r="AT164" i="29"/>
  <c r="AD164" i="29"/>
  <c r="AC164" i="29"/>
  <c r="AY170" i="29"/>
  <c r="AQ194" i="29"/>
  <c r="BC165" i="29"/>
  <c r="BC194" i="29" s="1"/>
  <c r="X173" i="29"/>
  <c r="AT171" i="29"/>
  <c r="AT173" i="29" s="1"/>
  <c r="AD171" i="29"/>
  <c r="AE171" i="29"/>
  <c r="AZ173" i="29"/>
  <c r="AI179" i="29"/>
  <c r="AP194" i="29"/>
  <c r="AB173" i="29"/>
  <c r="AV171" i="29"/>
  <c r="AV173" i="29" s="1"/>
  <c r="AU173" i="29"/>
  <c r="BA173" i="29"/>
  <c r="AY179" i="29"/>
  <c r="AB186" i="29"/>
  <c r="AV181" i="29"/>
  <c r="AV186" i="29" s="1"/>
  <c r="BA182" i="29"/>
  <c r="AR182" i="29"/>
  <c r="AZ182" i="29" s="1"/>
  <c r="N190" i="29"/>
  <c r="T194" i="29"/>
  <c r="AR165" i="29"/>
  <c r="AU194" i="29"/>
  <c r="BA165" i="29"/>
  <c r="BA194" i="29" s="1"/>
  <c r="AT166" i="29"/>
  <c r="AD166" i="29"/>
  <c r="AW166" i="29" s="1"/>
  <c r="AR169" i="29"/>
  <c r="AZ169" i="29" s="1"/>
  <c r="BA169" i="29"/>
  <c r="BA198" i="29" s="1"/>
  <c r="T173" i="29"/>
  <c r="AT174" i="29"/>
  <c r="AD174" i="29"/>
  <c r="BB179" i="29"/>
  <c r="AD177" i="29"/>
  <c r="AR177" i="29"/>
  <c r="AZ177" i="29" s="1"/>
  <c r="BA177" i="29"/>
  <c r="BA179" i="29" s="1"/>
  <c r="AT178" i="29"/>
  <c r="AD178" i="29"/>
  <c r="AW178" i="29" s="1"/>
  <c r="AY186" i="29"/>
  <c r="I188" i="29"/>
  <c r="AR180" i="29"/>
  <c r="AU186" i="29"/>
  <c r="BA180" i="29"/>
  <c r="AT181" i="29"/>
  <c r="AD181" i="29"/>
  <c r="AW181" i="29" s="1"/>
  <c r="AE183" i="29"/>
  <c r="AX183" i="29" s="1"/>
  <c r="AT183" i="29"/>
  <c r="AC183" i="29"/>
  <c r="AJ183" i="29" s="1"/>
  <c r="AS183" i="29" s="1"/>
  <c r="AC184" i="29"/>
  <c r="AJ184" i="29" s="1"/>
  <c r="AS184" i="29" s="1"/>
  <c r="AE184" i="29"/>
  <c r="AX184" i="29" s="1"/>
  <c r="BA184" i="29"/>
  <c r="AR184" i="29"/>
  <c r="AZ184" i="29" s="1"/>
  <c r="AE185" i="29"/>
  <c r="AX185" i="29" s="1"/>
  <c r="AD185" i="29"/>
  <c r="AW185" i="29" s="1"/>
  <c r="AV160" i="29"/>
  <c r="AV163" i="29" s="1"/>
  <c r="AB194" i="29"/>
  <c r="AV165" i="29"/>
  <c r="AV194" i="29" s="1"/>
  <c r="AI186" i="29"/>
  <c r="I190" i="29"/>
  <c r="M190" i="29"/>
  <c r="Q190" i="29"/>
  <c r="P189" i="29" s="1"/>
  <c r="U190" i="29"/>
  <c r="Y190" i="29"/>
  <c r="AB189" i="29" s="1"/>
  <c r="AP189" i="29" l="1"/>
  <c r="AP76" i="31"/>
  <c r="AQ307" i="32"/>
  <c r="AI307" i="32"/>
  <c r="AB307" i="32"/>
  <c r="AJ221" i="32"/>
  <c r="AS220" i="32"/>
  <c r="AS221" i="32" s="1"/>
  <c r="AZ315" i="32"/>
  <c r="AS23" i="32"/>
  <c r="AS27" i="32" s="1"/>
  <c r="AS240" i="32"/>
  <c r="AS183" i="32"/>
  <c r="AZ296" i="32"/>
  <c r="AZ302" i="32" s="1"/>
  <c r="AR302" i="32"/>
  <c r="AE281" i="32"/>
  <c r="AE295" i="32"/>
  <c r="AX289" i="32"/>
  <c r="AX295" i="32" s="1"/>
  <c r="AE186" i="32"/>
  <c r="AX183" i="32"/>
  <c r="AX186" i="32" s="1"/>
  <c r="BC309" i="32"/>
  <c r="BC17" i="32"/>
  <c r="AR317" i="32"/>
  <c r="AR107" i="32"/>
  <c r="AZ106" i="32"/>
  <c r="X315" i="32"/>
  <c r="AE16" i="32"/>
  <c r="AD16" i="32"/>
  <c r="AT16" i="32"/>
  <c r="AC16" i="32"/>
  <c r="AR318" i="32"/>
  <c r="AR13" i="32"/>
  <c r="AZ12" i="32"/>
  <c r="AR311" i="32"/>
  <c r="AZ97" i="32"/>
  <c r="AW64" i="32"/>
  <c r="AW70" i="32" s="1"/>
  <c r="AD70" i="32"/>
  <c r="AJ166" i="32"/>
  <c r="AS166" i="32" s="1"/>
  <c r="AC57" i="32"/>
  <c r="AC310" i="32" s="1"/>
  <c r="X63" i="32"/>
  <c r="AD57" i="32"/>
  <c r="AT57" i="32"/>
  <c r="AT63" i="32" s="1"/>
  <c r="AE57" i="32"/>
  <c r="AW51" i="32"/>
  <c r="AW56" i="32" s="1"/>
  <c r="AD56" i="32"/>
  <c r="AR50" i="32"/>
  <c r="AZ44" i="32"/>
  <c r="AZ50" i="32" s="1"/>
  <c r="AR41" i="32"/>
  <c r="AZ38" i="32"/>
  <c r="AZ41" i="32" s="1"/>
  <c r="AX33" i="32"/>
  <c r="AX34" i="32" s="1"/>
  <c r="AE34" i="32"/>
  <c r="AE70" i="32"/>
  <c r="AX64" i="32"/>
  <c r="AX70" i="32" s="1"/>
  <c r="AS38" i="32"/>
  <c r="AS41" i="32" s="1"/>
  <c r="AJ41" i="32"/>
  <c r="X304" i="32"/>
  <c r="AC303" i="32"/>
  <c r="AT303" i="32"/>
  <c r="AT304" i="32" s="1"/>
  <c r="AE303" i="32"/>
  <c r="AD303" i="32"/>
  <c r="BA302" i="32"/>
  <c r="AJ291" i="32"/>
  <c r="AS291" i="32" s="1"/>
  <c r="AJ286" i="32"/>
  <c r="AS286" i="32" s="1"/>
  <c r="AZ288" i="32"/>
  <c r="AJ279" i="32"/>
  <c r="AS279" i="32" s="1"/>
  <c r="BA295" i="32"/>
  <c r="AJ257" i="32"/>
  <c r="AS257" i="32" s="1"/>
  <c r="AZ254" i="32"/>
  <c r="AZ260" i="32" s="1"/>
  <c r="AR260" i="32"/>
  <c r="AR239" i="32"/>
  <c r="AZ233" i="32"/>
  <c r="AZ239" i="32" s="1"/>
  <c r="BA281" i="32"/>
  <c r="AD253" i="32"/>
  <c r="AW251" i="32"/>
  <c r="AW253" i="32" s="1"/>
  <c r="AJ292" i="32"/>
  <c r="AS292" i="32" s="1"/>
  <c r="AJ264" i="32"/>
  <c r="AS264" i="32" s="1"/>
  <c r="AE260" i="32"/>
  <c r="AX254" i="32"/>
  <c r="AX260" i="32" s="1"/>
  <c r="AJ215" i="32"/>
  <c r="AS215" i="32" s="1"/>
  <c r="AR274" i="32"/>
  <c r="AJ252" i="32"/>
  <c r="AS252" i="32" s="1"/>
  <c r="AC239" i="32"/>
  <c r="AT295" i="32"/>
  <c r="AJ266" i="32"/>
  <c r="AS266" i="32" s="1"/>
  <c r="AX268" i="32"/>
  <c r="AJ236" i="32"/>
  <c r="AS236" i="32" s="1"/>
  <c r="AX226" i="32"/>
  <c r="AX232" i="32" s="1"/>
  <c r="AE232" i="32"/>
  <c r="AJ224" i="32"/>
  <c r="AS224" i="32" s="1"/>
  <c r="AJ300" i="32"/>
  <c r="AS300" i="32" s="1"/>
  <c r="AD302" i="32"/>
  <c r="AJ210" i="32"/>
  <c r="AS210" i="32" s="1"/>
  <c r="AJ208" i="32"/>
  <c r="AS208" i="32" s="1"/>
  <c r="AJ231" i="32"/>
  <c r="AS231" i="32" s="1"/>
  <c r="AJ205" i="32"/>
  <c r="AS205" i="32" s="1"/>
  <c r="AE148" i="32"/>
  <c r="AX145" i="32"/>
  <c r="AX148" i="32" s="1"/>
  <c r="X128" i="32"/>
  <c r="AE123" i="32"/>
  <c r="AT123" i="32"/>
  <c r="AT128" i="32" s="1"/>
  <c r="AD123" i="32"/>
  <c r="AC123" i="32"/>
  <c r="AJ229" i="32"/>
  <c r="AS229" i="32" s="1"/>
  <c r="AE212" i="32"/>
  <c r="AX204" i="32"/>
  <c r="AX212" i="32" s="1"/>
  <c r="AJ201" i="32"/>
  <c r="AS201" i="32" s="1"/>
  <c r="AJ168" i="32"/>
  <c r="AS168" i="32" s="1"/>
  <c r="AW168" i="32"/>
  <c r="AW157" i="32"/>
  <c r="AJ157" i="32"/>
  <c r="AS157" i="32" s="1"/>
  <c r="AR155" i="32"/>
  <c r="AZ149" i="32"/>
  <c r="AZ155" i="32" s="1"/>
  <c r="AT148" i="32"/>
  <c r="AJ214" i="32"/>
  <c r="AS214" i="32" s="1"/>
  <c r="AJ184" i="32"/>
  <c r="AS184" i="32" s="1"/>
  <c r="AJ170" i="32"/>
  <c r="AC176" i="32"/>
  <c r="AJ165" i="32"/>
  <c r="AS165" i="32" s="1"/>
  <c r="AJ129" i="32"/>
  <c r="AC135" i="32"/>
  <c r="BC315" i="32"/>
  <c r="AU308" i="32"/>
  <c r="AD281" i="32"/>
  <c r="AV317" i="32"/>
  <c r="AV107" i="32"/>
  <c r="AJ227" i="32"/>
  <c r="AS227" i="32" s="1"/>
  <c r="AT162" i="32"/>
  <c r="AY317" i="32"/>
  <c r="AY107" i="32"/>
  <c r="AJ188" i="32"/>
  <c r="AS188" i="32" s="1"/>
  <c r="AX135" i="32"/>
  <c r="AZ112" i="32"/>
  <c r="AZ118" i="32" s="1"/>
  <c r="AR118" i="32"/>
  <c r="AJ112" i="32"/>
  <c r="AC118" i="32"/>
  <c r="BA317" i="32"/>
  <c r="BA107" i="32"/>
  <c r="AX96" i="32"/>
  <c r="AJ82" i="32"/>
  <c r="AS82" i="32" s="1"/>
  <c r="AJ78" i="32"/>
  <c r="AS78" i="32" s="1"/>
  <c r="AR316" i="32"/>
  <c r="BC310" i="32"/>
  <c r="AS35" i="32"/>
  <c r="AR31" i="32"/>
  <c r="AZ28" i="32"/>
  <c r="AZ31" i="32" s="1"/>
  <c r="AR27" i="32"/>
  <c r="AZ23" i="32"/>
  <c r="AZ27" i="32" s="1"/>
  <c r="AR22" i="32"/>
  <c r="AZ18" i="32"/>
  <c r="AZ22" i="32" s="1"/>
  <c r="AR315" i="32"/>
  <c r="AE318" i="32"/>
  <c r="AX12" i="32"/>
  <c r="AE13" i="32"/>
  <c r="AJ137" i="32"/>
  <c r="AS137" i="32" s="1"/>
  <c r="AV312" i="32"/>
  <c r="AE111" i="32"/>
  <c r="AX108" i="32"/>
  <c r="AX111" i="32" s="1"/>
  <c r="AW203" i="32"/>
  <c r="AC182" i="32"/>
  <c r="AJ177" i="32"/>
  <c r="AX169" i="32"/>
  <c r="AJ127" i="32"/>
  <c r="AS127" i="32" s="1"/>
  <c r="AV105" i="32"/>
  <c r="AC71" i="32"/>
  <c r="X76" i="32"/>
  <c r="AE71" i="32"/>
  <c r="AT71" i="32"/>
  <c r="AT76" i="32" s="1"/>
  <c r="AD71" i="32"/>
  <c r="AJ67" i="32"/>
  <c r="AS67" i="32" s="1"/>
  <c r="AJ55" i="32"/>
  <c r="AS55" i="32" s="1"/>
  <c r="AR56" i="32"/>
  <c r="AZ51" i="32"/>
  <c r="AZ56" i="32" s="1"/>
  <c r="AV310" i="32"/>
  <c r="AJ29" i="32"/>
  <c r="AS29" i="32" s="1"/>
  <c r="AP308" i="32"/>
  <c r="AJ73" i="32"/>
  <c r="AS73" i="32" s="1"/>
  <c r="AT27" i="32"/>
  <c r="AV309" i="32"/>
  <c r="AI308" i="32"/>
  <c r="AE193" i="32"/>
  <c r="BA95" i="32"/>
  <c r="AC89" i="32"/>
  <c r="AJ84" i="32"/>
  <c r="AJ80" i="32"/>
  <c r="AS80" i="32" s="1"/>
  <c r="AT34" i="32"/>
  <c r="AU305" i="32"/>
  <c r="BA318" i="32"/>
  <c r="BA13" i="32"/>
  <c r="BA305" i="32" s="1"/>
  <c r="AX149" i="32"/>
  <c r="AX155" i="32" s="1"/>
  <c r="AE155" i="32"/>
  <c r="AD144" i="32"/>
  <c r="AW143" i="32"/>
  <c r="AW144" i="32" s="1"/>
  <c r="AJ104" i="32"/>
  <c r="AS104" i="32" s="1"/>
  <c r="AJ102" i="32"/>
  <c r="AS102" i="32" s="1"/>
  <c r="AJ100" i="32"/>
  <c r="AS100" i="32" s="1"/>
  <c r="AJ98" i="32"/>
  <c r="AS98" i="32" s="1"/>
  <c r="BA105" i="32"/>
  <c r="AC83" i="32"/>
  <c r="AJ77" i="32"/>
  <c r="AX77" i="32"/>
  <c r="AX83" i="32" s="1"/>
  <c r="AE83" i="32"/>
  <c r="AJ64" i="32"/>
  <c r="AC70" i="32"/>
  <c r="AC31" i="32"/>
  <c r="AJ36" i="32"/>
  <c r="AS36" i="32" s="1"/>
  <c r="AR89" i="32"/>
  <c r="BC50" i="32"/>
  <c r="AJ20" i="32"/>
  <c r="AS20" i="32" s="1"/>
  <c r="AJ289" i="32"/>
  <c r="AC295" i="32"/>
  <c r="AC219" i="32"/>
  <c r="AJ213" i="32"/>
  <c r="AT193" i="32"/>
  <c r="AT169" i="32"/>
  <c r="AR148" i="32"/>
  <c r="AW156" i="32"/>
  <c r="AW162" i="32" s="1"/>
  <c r="AD162" i="32"/>
  <c r="AJ146" i="32"/>
  <c r="AS146" i="32" s="1"/>
  <c r="AC148" i="32"/>
  <c r="BC317" i="32"/>
  <c r="BC107" i="32"/>
  <c r="AX112" i="32"/>
  <c r="X316" i="32"/>
  <c r="AE48" i="32"/>
  <c r="AD48" i="32"/>
  <c r="AT48" i="32"/>
  <c r="AT316" i="32" s="1"/>
  <c r="AC48" i="32"/>
  <c r="AV315" i="32"/>
  <c r="BA309" i="32"/>
  <c r="AT318" i="32"/>
  <c r="AT13" i="32"/>
  <c r="AR95" i="32"/>
  <c r="AZ90" i="32"/>
  <c r="AZ95" i="32" s="1"/>
  <c r="AE89" i="32"/>
  <c r="AX84" i="32"/>
  <c r="AX89" i="32" s="1"/>
  <c r="AB308" i="32"/>
  <c r="AT155" i="32"/>
  <c r="AR122" i="32"/>
  <c r="AZ119" i="32"/>
  <c r="AZ122" i="32" s="1"/>
  <c r="AR105" i="32"/>
  <c r="AD41" i="32"/>
  <c r="AE302" i="32"/>
  <c r="AX296" i="32"/>
  <c r="AX302" i="32" s="1"/>
  <c r="AJ290" i="32"/>
  <c r="AS290" i="32" s="1"/>
  <c r="AJ285" i="32"/>
  <c r="AS285" i="32" s="1"/>
  <c r="AR288" i="32"/>
  <c r="AC281" i="32"/>
  <c r="AJ275" i="32"/>
  <c r="AR304" i="32"/>
  <c r="AZ303" i="32"/>
  <c r="AZ304" i="32" s="1"/>
  <c r="AJ282" i="32"/>
  <c r="AC288" i="32"/>
  <c r="AJ269" i="32"/>
  <c r="AC274" i="32"/>
  <c r="AD239" i="32"/>
  <c r="AW233" i="32"/>
  <c r="AW239" i="32" s="1"/>
  <c r="AJ233" i="32"/>
  <c r="AZ275" i="32"/>
  <c r="AZ281" i="32" s="1"/>
  <c r="AR281" i="32"/>
  <c r="AD243" i="32"/>
  <c r="AW240" i="32"/>
  <c r="BA250" i="32"/>
  <c r="AR219" i="32"/>
  <c r="AZ213" i="32"/>
  <c r="AZ219" i="32" s="1"/>
  <c r="AE274" i="32"/>
  <c r="BC260" i="32"/>
  <c r="AZ240" i="32"/>
  <c r="AZ243" i="32" s="1"/>
  <c r="AR243" i="32"/>
  <c r="AD221" i="32"/>
  <c r="AW220" i="32"/>
  <c r="AW221" i="32" s="1"/>
  <c r="AJ255" i="32"/>
  <c r="AS255" i="32" s="1"/>
  <c r="AC260" i="32"/>
  <c r="AJ254" i="32"/>
  <c r="AD232" i="32"/>
  <c r="AW226" i="32"/>
  <c r="AW232" i="32" s="1"/>
  <c r="AW302" i="32"/>
  <c r="AJ230" i="32"/>
  <c r="AS230" i="32" s="1"/>
  <c r="AC203" i="32"/>
  <c r="AJ198" i="32"/>
  <c r="AJ256" i="32"/>
  <c r="AS256" i="32" s="1"/>
  <c r="AJ234" i="32"/>
  <c r="AS234" i="32" s="1"/>
  <c r="AJ216" i="32"/>
  <c r="AS216" i="32" s="1"/>
  <c r="AC212" i="32"/>
  <c r="AJ204" i="32"/>
  <c r="AD197" i="32"/>
  <c r="AE197" i="32"/>
  <c r="AX194" i="32"/>
  <c r="AX197" i="32" s="1"/>
  <c r="AR193" i="32"/>
  <c r="AZ187" i="32"/>
  <c r="AZ193" i="32" s="1"/>
  <c r="AJ178" i="32"/>
  <c r="AS178" i="32" s="1"/>
  <c r="AW178" i="32"/>
  <c r="AJ173" i="32"/>
  <c r="AS173" i="32" s="1"/>
  <c r="AW173" i="32"/>
  <c r="AR176" i="32"/>
  <c r="AZ170" i="32"/>
  <c r="AZ176" i="32" s="1"/>
  <c r="AR162" i="32"/>
  <c r="AZ156" i="32"/>
  <c r="AZ162" i="32" s="1"/>
  <c r="AD148" i="32"/>
  <c r="AJ145" i="32"/>
  <c r="AW145" i="32"/>
  <c r="AW148" i="32" s="1"/>
  <c r="AJ139" i="32"/>
  <c r="AS139" i="32" s="1"/>
  <c r="AW139" i="32"/>
  <c r="AJ134" i="32"/>
  <c r="AS134" i="32" s="1"/>
  <c r="AW134" i="32"/>
  <c r="AW170" i="32"/>
  <c r="AD176" i="32"/>
  <c r="AJ136" i="32"/>
  <c r="AC142" i="32"/>
  <c r="AW129" i="32"/>
  <c r="AD135" i="32"/>
  <c r="X312" i="32"/>
  <c r="AE113" i="32"/>
  <c r="AE118" i="32" s="1"/>
  <c r="AT113" i="32"/>
  <c r="AD113" i="32"/>
  <c r="AC113" i="32"/>
  <c r="AQ308" i="32"/>
  <c r="AJ248" i="32"/>
  <c r="AS248" i="32" s="1"/>
  <c r="AJ218" i="32"/>
  <c r="AS218" i="32" s="1"/>
  <c r="AC193" i="32"/>
  <c r="AJ187" i="32"/>
  <c r="AJ163" i="32"/>
  <c r="AC169" i="32"/>
  <c r="AZ128" i="32"/>
  <c r="BC118" i="32"/>
  <c r="AJ132" i="32"/>
  <c r="AS132" i="32" s="1"/>
  <c r="AJ125" i="32"/>
  <c r="AS125" i="32" s="1"/>
  <c r="AJ96" i="32"/>
  <c r="AJ51" i="32"/>
  <c r="AR310" i="32"/>
  <c r="AZ45" i="32"/>
  <c r="AX28" i="32"/>
  <c r="AX31" i="32" s="1"/>
  <c r="AE31" i="32"/>
  <c r="AE27" i="32"/>
  <c r="AX23" i="32"/>
  <c r="AX27" i="32" s="1"/>
  <c r="AE22" i="32"/>
  <c r="AX18" i="32"/>
  <c r="AX22" i="32" s="1"/>
  <c r="AY315" i="32"/>
  <c r="AZ17" i="32"/>
  <c r="AR225" i="32"/>
  <c r="AZ222" i="32"/>
  <c r="AZ225" i="32" s="1"/>
  <c r="AJ121" i="32"/>
  <c r="AS121" i="32" s="1"/>
  <c r="AC111" i="32"/>
  <c r="AJ108" i="32"/>
  <c r="AZ64" i="32"/>
  <c r="AZ70" i="32" s="1"/>
  <c r="AR70" i="32"/>
  <c r="AZ203" i="32"/>
  <c r="AJ185" i="32"/>
  <c r="AS185" i="32" s="1"/>
  <c r="AD182" i="32"/>
  <c r="AW177" i="32"/>
  <c r="AJ159" i="32"/>
  <c r="AS159" i="32" s="1"/>
  <c r="AR312" i="32"/>
  <c r="X314" i="32"/>
  <c r="AC99" i="32"/>
  <c r="AE99" i="32"/>
  <c r="AE105" i="32" s="1"/>
  <c r="AT99" i="32"/>
  <c r="AT314" i="32" s="1"/>
  <c r="AD99" i="32"/>
  <c r="X50" i="32"/>
  <c r="AZ35" i="32"/>
  <c r="AZ37" i="32" s="1"/>
  <c r="AR37" i="32"/>
  <c r="AJ33" i="32"/>
  <c r="AS33" i="32" s="1"/>
  <c r="AW28" i="32"/>
  <c r="AW31" i="32" s="1"/>
  <c r="AD31" i="32"/>
  <c r="AJ24" i="32"/>
  <c r="AS24" i="32" s="1"/>
  <c r="AR17" i="32"/>
  <c r="BB305" i="32"/>
  <c r="AI305" i="32"/>
  <c r="AJ39" i="32"/>
  <c r="AS39" i="32" s="1"/>
  <c r="AR309" i="32"/>
  <c r="X309" i="32"/>
  <c r="AE14" i="32"/>
  <c r="AD14" i="32"/>
  <c r="AT14" i="32"/>
  <c r="AC14" i="32"/>
  <c r="X17" i="32"/>
  <c r="X305" i="32" s="1"/>
  <c r="AC306" i="32" s="1"/>
  <c r="AR186" i="32"/>
  <c r="AC90" i="32"/>
  <c r="X95" i="32"/>
  <c r="AE90" i="32"/>
  <c r="AT90" i="32"/>
  <c r="AT95" i="32" s="1"/>
  <c r="AD90" i="32"/>
  <c r="AD89" i="32"/>
  <c r="AW84" i="32"/>
  <c r="AW89" i="32" s="1"/>
  <c r="AR63" i="32"/>
  <c r="AC42" i="32"/>
  <c r="AD42" i="32"/>
  <c r="AE42" i="32"/>
  <c r="X43" i="32"/>
  <c r="AT42" i="32"/>
  <c r="AT43" i="32" s="1"/>
  <c r="AW35" i="32"/>
  <c r="AW37" i="32" s="1"/>
  <c r="AD37" i="32"/>
  <c r="AC34" i="32"/>
  <c r="AJ32" i="32"/>
  <c r="AP305" i="32"/>
  <c r="AJ149" i="32"/>
  <c r="AC155" i="32"/>
  <c r="AX143" i="32"/>
  <c r="AX144" i="32" s="1"/>
  <c r="AE144" i="32"/>
  <c r="AJ91" i="32"/>
  <c r="AS91" i="32" s="1"/>
  <c r="AW77" i="32"/>
  <c r="AW83" i="32" s="1"/>
  <c r="AD83" i="32"/>
  <c r="AJ45" i="32"/>
  <c r="AJ52" i="32"/>
  <c r="AS52" i="32" s="1"/>
  <c r="AS44" i="32"/>
  <c r="AV17" i="32"/>
  <c r="AV305" i="32" s="1"/>
  <c r="AW318" i="32"/>
  <c r="AW13" i="32"/>
  <c r="AE37" i="32"/>
  <c r="AJ287" i="32"/>
  <c r="AS287" i="32" s="1"/>
  <c r="AR268" i="32"/>
  <c r="AZ261" i="32"/>
  <c r="AZ268" i="32" s="1"/>
  <c r="AE288" i="32"/>
  <c r="AX282" i="32"/>
  <c r="AX288" i="32" s="1"/>
  <c r="AX281" i="32"/>
  <c r="AT274" i="32"/>
  <c r="AD260" i="32"/>
  <c r="AW254" i="32"/>
  <c r="AW260" i="32" s="1"/>
  <c r="AC232" i="32"/>
  <c r="AJ226" i="32"/>
  <c r="AJ191" i="32"/>
  <c r="AS191" i="32" s="1"/>
  <c r="AD186" i="32"/>
  <c r="AW183" i="32"/>
  <c r="AW186" i="32" s="1"/>
  <c r="AR182" i="32"/>
  <c r="AZ177" i="32"/>
  <c r="AZ182" i="32" s="1"/>
  <c r="AR169" i="32"/>
  <c r="AZ163" i="32"/>
  <c r="AZ169" i="32" s="1"/>
  <c r="AW152" i="32"/>
  <c r="AJ152" i="32"/>
  <c r="AS152" i="32" s="1"/>
  <c r="AR144" i="32"/>
  <c r="AZ143" i="32"/>
  <c r="AZ144" i="32" s="1"/>
  <c r="AR135" i="32"/>
  <c r="AZ129" i="32"/>
  <c r="AZ135" i="32" s="1"/>
  <c r="AT142" i="32"/>
  <c r="AV316" i="32"/>
  <c r="AC318" i="32"/>
  <c r="AC13" i="32"/>
  <c r="AJ12" i="32"/>
  <c r="AZ109" i="32"/>
  <c r="AZ111" i="32" s="1"/>
  <c r="AR111" i="32"/>
  <c r="AW18" i="32"/>
  <c r="AW22" i="32" s="1"/>
  <c r="AD22" i="32"/>
  <c r="AQ305" i="32"/>
  <c r="AW112" i="32"/>
  <c r="AD118" i="32"/>
  <c r="AZ89" i="32"/>
  <c r="AC144" i="32"/>
  <c r="AJ143" i="32"/>
  <c r="AS28" i="32"/>
  <c r="AI76" i="31"/>
  <c r="AQ76" i="31"/>
  <c r="I307" i="32"/>
  <c r="AJ296" i="32"/>
  <c r="AC302" i="32"/>
  <c r="AJ297" i="32"/>
  <c r="AS297" i="32" s="1"/>
  <c r="AJ283" i="32"/>
  <c r="AS283" i="32" s="1"/>
  <c r="AT281" i="32"/>
  <c r="AW277" i="32"/>
  <c r="AW281" i="32" s="1"/>
  <c r="AJ277" i="32"/>
  <c r="AS277" i="32" s="1"/>
  <c r="BA268" i="32"/>
  <c r="AR295" i="32"/>
  <c r="AZ289" i="32"/>
  <c r="AZ295" i="32" s="1"/>
  <c r="AW282" i="32"/>
  <c r="AW288" i="32" s="1"/>
  <c r="AD288" i="32"/>
  <c r="AD268" i="32"/>
  <c r="AW261" i="32"/>
  <c r="AW268" i="32" s="1"/>
  <c r="AJ261" i="32"/>
  <c r="AT239" i="32"/>
  <c r="AJ278" i="32"/>
  <c r="AS278" i="32" s="1"/>
  <c r="AJ273" i="32"/>
  <c r="AS273" i="32" s="1"/>
  <c r="AJ262" i="32"/>
  <c r="AS262" i="32" s="1"/>
  <c r="AZ251" i="32"/>
  <c r="AZ253" i="32" s="1"/>
  <c r="AR253" i="32"/>
  <c r="X250" i="32"/>
  <c r="AE244" i="32"/>
  <c r="AD244" i="32"/>
  <c r="AT244" i="32"/>
  <c r="AT250" i="32" s="1"/>
  <c r="AC244" i="32"/>
  <c r="AT243" i="32"/>
  <c r="AJ284" i="32"/>
  <c r="AS284" i="32" s="1"/>
  <c r="AD274" i="32"/>
  <c r="AW269" i="32"/>
  <c r="AW274" i="32" s="1"/>
  <c r="AJ251" i="32"/>
  <c r="AZ244" i="32"/>
  <c r="AZ250" i="32" s="1"/>
  <c r="AR250" i="32"/>
  <c r="AJ271" i="32"/>
  <c r="AS271" i="32" s="1"/>
  <c r="AJ247" i="32"/>
  <c r="AS247" i="32" s="1"/>
  <c r="AZ232" i="32"/>
  <c r="AD219" i="32"/>
  <c r="AW213" i="32"/>
  <c r="AW219" i="32" s="1"/>
  <c r="AJ276" i="32"/>
  <c r="AS276" i="32" s="1"/>
  <c r="AX274" i="32"/>
  <c r="AJ259" i="32"/>
  <c r="AS259" i="32" s="1"/>
  <c r="X225" i="32"/>
  <c r="AE222" i="32"/>
  <c r="AT222" i="32"/>
  <c r="AT225" i="32" s="1"/>
  <c r="AD222" i="32"/>
  <c r="AC222" i="32"/>
  <c r="AW289" i="32"/>
  <c r="AW295" i="32" s="1"/>
  <c r="AD295" i="32"/>
  <c r="AJ270" i="32"/>
  <c r="AS270" i="32" s="1"/>
  <c r="AJ267" i="32"/>
  <c r="AS267" i="32" s="1"/>
  <c r="AJ263" i="32"/>
  <c r="AS263" i="32" s="1"/>
  <c r="AT260" i="32"/>
  <c r="AJ242" i="32"/>
  <c r="AS242" i="32" s="1"/>
  <c r="AT232" i="32"/>
  <c r="AJ206" i="32"/>
  <c r="AS206" i="32" s="1"/>
  <c r="AZ186" i="32"/>
  <c r="AJ223" i="32"/>
  <c r="AS223" i="32" s="1"/>
  <c r="AJ202" i="32"/>
  <c r="AS202" i="32" s="1"/>
  <c r="AE203" i="32"/>
  <c r="AX198" i="32"/>
  <c r="AX203" i="32" s="1"/>
  <c r="AJ272" i="32"/>
  <c r="AS272" i="32" s="1"/>
  <c r="AT241" i="32"/>
  <c r="AC241" i="32"/>
  <c r="AD241" i="32"/>
  <c r="AW241" i="32" s="1"/>
  <c r="AE241" i="32"/>
  <c r="AJ235" i="32"/>
  <c r="AS235" i="32" s="1"/>
  <c r="AJ211" i="32"/>
  <c r="AS211" i="32" s="1"/>
  <c r="BA212" i="32"/>
  <c r="AZ196" i="32"/>
  <c r="AZ197" i="32" s="1"/>
  <c r="AR197" i="32"/>
  <c r="AC197" i="32"/>
  <c r="AJ194" i="32"/>
  <c r="AT186" i="32"/>
  <c r="AW180" i="32"/>
  <c r="AJ180" i="32"/>
  <c r="AS180" i="32" s="1"/>
  <c r="AW175" i="32"/>
  <c r="AJ175" i="32"/>
  <c r="AS175" i="32" s="1"/>
  <c r="AJ150" i="32"/>
  <c r="AS150" i="32" s="1"/>
  <c r="AW150" i="32"/>
  <c r="AW147" i="32"/>
  <c r="AJ147" i="32"/>
  <c r="AS147" i="32" s="1"/>
  <c r="AW141" i="32"/>
  <c r="AJ141" i="32"/>
  <c r="AS141" i="32" s="1"/>
  <c r="AR142" i="32"/>
  <c r="AZ136" i="32"/>
  <c r="AZ142" i="32" s="1"/>
  <c r="AJ189" i="32"/>
  <c r="AS189" i="32" s="1"/>
  <c r="AT176" i="32"/>
  <c r="AJ160" i="32"/>
  <c r="AS160" i="32" s="1"/>
  <c r="AW136" i="32"/>
  <c r="AD142" i="32"/>
  <c r="AT135" i="32"/>
  <c r="BC312" i="32"/>
  <c r="BC316" i="32"/>
  <c r="AW187" i="32"/>
  <c r="AW193" i="32" s="1"/>
  <c r="AD193" i="32"/>
  <c r="AW163" i="32"/>
  <c r="AW169" i="32" s="1"/>
  <c r="AD169" i="32"/>
  <c r="AJ179" i="32"/>
  <c r="AS179" i="32" s="1"/>
  <c r="AJ156" i="32"/>
  <c r="AC162" i="32"/>
  <c r="AJ151" i="32"/>
  <c r="AS151" i="32" s="1"/>
  <c r="AJ124" i="32"/>
  <c r="AS124" i="32" s="1"/>
  <c r="AR128" i="32"/>
  <c r="AJ161" i="32"/>
  <c r="AS161" i="32" s="1"/>
  <c r="AY312" i="32"/>
  <c r="BA118" i="32"/>
  <c r="X317" i="32"/>
  <c r="AC106" i="32"/>
  <c r="X107" i="32"/>
  <c r="AE106" i="32"/>
  <c r="AT106" i="32"/>
  <c r="AD106" i="32"/>
  <c r="AW96" i="32"/>
  <c r="AJ86" i="32"/>
  <c r="AS86" i="32" s="1"/>
  <c r="AJ74" i="32"/>
  <c r="AS74" i="32" s="1"/>
  <c r="AX45" i="32"/>
  <c r="AE50" i="32"/>
  <c r="BC318" i="32"/>
  <c r="BC13" i="32"/>
  <c r="AJ217" i="32"/>
  <c r="AS217" i="32" s="1"/>
  <c r="X122" i="32"/>
  <c r="AC119" i="32"/>
  <c r="AE119" i="32"/>
  <c r="AT119" i="32"/>
  <c r="AT122" i="32" s="1"/>
  <c r="AD119" i="32"/>
  <c r="AD111" i="32"/>
  <c r="AW108" i="32"/>
  <c r="AW111" i="32" s="1"/>
  <c r="AY310" i="32"/>
  <c r="AY50" i="32"/>
  <c r="AT22" i="32"/>
  <c r="AR203" i="32"/>
  <c r="AX177" i="32"/>
  <c r="AX182" i="32" s="1"/>
  <c r="AE182" i="32"/>
  <c r="AT182" i="32"/>
  <c r="AX176" i="32"/>
  <c r="AJ130" i="32"/>
  <c r="AS130" i="32" s="1"/>
  <c r="AJ109" i="32"/>
  <c r="AS109" i="32" s="1"/>
  <c r="AR314" i="32"/>
  <c r="AZ99" i="32"/>
  <c r="AZ314" i="32" s="1"/>
  <c r="X311" i="32"/>
  <c r="AC97" i="32"/>
  <c r="AE97" i="32"/>
  <c r="AT97" i="32"/>
  <c r="AT311" i="32" s="1"/>
  <c r="AD97" i="32"/>
  <c r="AJ87" i="32"/>
  <c r="AS87" i="32" s="1"/>
  <c r="AJ79" i="32"/>
  <c r="AS79" i="32" s="1"/>
  <c r="AR76" i="32"/>
  <c r="AZ71" i="32"/>
  <c r="AZ76" i="32" s="1"/>
  <c r="AJ69" i="32"/>
  <c r="AS69" i="32" s="1"/>
  <c r="AJ65" i="32"/>
  <c r="AS65" i="32" s="1"/>
  <c r="AT70" i="32"/>
  <c r="AJ46" i="32"/>
  <c r="AS46" i="32" s="1"/>
  <c r="AD310" i="32"/>
  <c r="AW45" i="32"/>
  <c r="AJ40" i="32"/>
  <c r="AS40" i="32" s="1"/>
  <c r="AW23" i="32"/>
  <c r="AW27" i="32" s="1"/>
  <c r="AD27" i="32"/>
  <c r="AJ19" i="32"/>
  <c r="AS19" i="32" s="1"/>
  <c r="AJ54" i="32"/>
  <c r="AS54" i="32" s="1"/>
  <c r="AJ18" i="32"/>
  <c r="AY309" i="32"/>
  <c r="AY17" i="32"/>
  <c r="T308" i="32"/>
  <c r="X307" i="32" s="1"/>
  <c r="AY318" i="32"/>
  <c r="AY13" i="32"/>
  <c r="AJ200" i="32"/>
  <c r="AS200" i="32" s="1"/>
  <c r="AC186" i="32"/>
  <c r="AJ115" i="32"/>
  <c r="AS115" i="32" s="1"/>
  <c r="AT89" i="32"/>
  <c r="AJ62" i="32"/>
  <c r="AS62" i="32" s="1"/>
  <c r="AJ60" i="32"/>
  <c r="AS60" i="32" s="1"/>
  <c r="BA310" i="32"/>
  <c r="AV50" i="32"/>
  <c r="AE41" i="32"/>
  <c r="BB308" i="32"/>
  <c r="AQ306" i="32"/>
  <c r="AJ190" i="32"/>
  <c r="AS190" i="32" s="1"/>
  <c r="AW149" i="32"/>
  <c r="AD155" i="32"/>
  <c r="AJ85" i="32"/>
  <c r="AS85" i="32" s="1"/>
  <c r="AT83" i="32"/>
  <c r="AJ68" i="32"/>
  <c r="AS68" i="32" s="1"/>
  <c r="AJ66" i="32"/>
  <c r="AS66" i="32" s="1"/>
  <c r="X310" i="32"/>
  <c r="AT31" i="32"/>
  <c r="AD50" i="32"/>
  <c r="AJ25" i="32"/>
  <c r="AS25" i="32" s="1"/>
  <c r="AC50" i="32"/>
  <c r="AD318" i="32"/>
  <c r="AR34" i="32"/>
  <c r="AJ30" i="32"/>
  <c r="AS30" i="32" s="1"/>
  <c r="AI102" i="30"/>
  <c r="AQ102" i="30"/>
  <c r="I76" i="31"/>
  <c r="AZ41" i="31"/>
  <c r="AZ43" i="31" s="1"/>
  <c r="AR43" i="31"/>
  <c r="AZ59" i="31"/>
  <c r="AZ64" i="31" s="1"/>
  <c r="AR64" i="31"/>
  <c r="BA87" i="31"/>
  <c r="BA25" i="31"/>
  <c r="AR78" i="31"/>
  <c r="AR15" i="31"/>
  <c r="AZ12" i="31"/>
  <c r="T74" i="31"/>
  <c r="X75" i="31" s="1"/>
  <c r="AJ72" i="31"/>
  <c r="AS72" i="31" s="1"/>
  <c r="AJ47" i="31"/>
  <c r="AS47" i="31" s="1"/>
  <c r="X81" i="31"/>
  <c r="AE44" i="31"/>
  <c r="AD44" i="31"/>
  <c r="X48" i="31"/>
  <c r="AC44" i="31"/>
  <c r="AT44" i="31"/>
  <c r="AZ26" i="31"/>
  <c r="AR79" i="31"/>
  <c r="AR32" i="31"/>
  <c r="X38" i="31"/>
  <c r="AE33" i="31"/>
  <c r="AT33" i="31"/>
  <c r="AT38" i="31" s="1"/>
  <c r="AD33" i="31"/>
  <c r="AC33" i="31"/>
  <c r="AZ85" i="31"/>
  <c r="AQ74" i="31"/>
  <c r="AR75" i="31" s="1"/>
  <c r="BC15" i="31"/>
  <c r="BC78" i="31"/>
  <c r="AJ69" i="31"/>
  <c r="AS69" i="31" s="1"/>
  <c r="AC67" i="31"/>
  <c r="AJ65" i="31"/>
  <c r="AC64" i="31"/>
  <c r="AJ58" i="31"/>
  <c r="AJ31" i="31"/>
  <c r="AS31" i="31" s="1"/>
  <c r="AV87" i="31"/>
  <c r="AV25" i="31"/>
  <c r="AD73" i="31"/>
  <c r="AW68" i="31"/>
  <c r="AW73" i="31" s="1"/>
  <c r="AD79" i="31"/>
  <c r="AW26" i="31"/>
  <c r="AJ21" i="31"/>
  <c r="AS21" i="31" s="1"/>
  <c r="X23" i="31"/>
  <c r="AE20" i="31"/>
  <c r="AD20" i="31"/>
  <c r="AC20" i="31"/>
  <c r="AT20" i="31"/>
  <c r="AT23" i="31" s="1"/>
  <c r="BA78" i="31"/>
  <c r="BA15" i="31"/>
  <c r="BA74" i="31" s="1"/>
  <c r="BA38" i="31"/>
  <c r="AP77" i="31"/>
  <c r="AJ56" i="31"/>
  <c r="AS56" i="31" s="1"/>
  <c r="X52" i="31"/>
  <c r="AE49" i="31"/>
  <c r="AD49" i="31"/>
  <c r="AC49" i="31"/>
  <c r="AT49" i="31"/>
  <c r="AT52" i="31" s="1"/>
  <c r="AE87" i="31"/>
  <c r="AX24" i="31"/>
  <c r="AE25" i="31"/>
  <c r="AC19" i="31"/>
  <c r="AJ16" i="31"/>
  <c r="T77" i="31"/>
  <c r="X76" i="31" s="1"/>
  <c r="AT87" i="31"/>
  <c r="AT25" i="31"/>
  <c r="AR87" i="31"/>
  <c r="AR25" i="31"/>
  <c r="AZ24" i="31"/>
  <c r="AR23" i="31"/>
  <c r="AZ20" i="31"/>
  <c r="AZ23" i="31" s="1"/>
  <c r="AD86" i="31"/>
  <c r="AD40" i="31"/>
  <c r="AW39" i="31"/>
  <c r="BA85" i="31"/>
  <c r="AD87" i="31"/>
  <c r="AD25" i="31"/>
  <c r="AW24" i="31"/>
  <c r="AV81" i="31"/>
  <c r="AV48" i="31"/>
  <c r="AW65" i="31"/>
  <c r="AW67" i="31" s="1"/>
  <c r="AD67" i="31"/>
  <c r="AJ53" i="31"/>
  <c r="AC57" i="31"/>
  <c r="AC43" i="31"/>
  <c r="AJ41" i="31"/>
  <c r="AR86" i="31"/>
  <c r="AR40" i="31"/>
  <c r="AZ39" i="31"/>
  <c r="AR85" i="31"/>
  <c r="AY78" i="31"/>
  <c r="AY15" i="31"/>
  <c r="AY74" i="31" s="1"/>
  <c r="AT67" i="31"/>
  <c r="AT64" i="31"/>
  <c r="BA81" i="31"/>
  <c r="BA48" i="31"/>
  <c r="AT73" i="31"/>
  <c r="AJ71" i="31"/>
  <c r="AS71" i="31" s="1"/>
  <c r="AJ22" i="31"/>
  <c r="AS22" i="31" s="1"/>
  <c r="AD19" i="31"/>
  <c r="AW16" i="31"/>
  <c r="AW19" i="31" s="1"/>
  <c r="AI77" i="31"/>
  <c r="BB74" i="31"/>
  <c r="AR57" i="31"/>
  <c r="AZ53" i="31"/>
  <c r="AZ57" i="31" s="1"/>
  <c r="AJ37" i="31"/>
  <c r="AS37" i="31" s="1"/>
  <c r="AR19" i="31"/>
  <c r="AE86" i="31"/>
  <c r="AX39" i="31"/>
  <c r="AE40" i="31"/>
  <c r="AT86" i="31"/>
  <c r="AT40" i="31"/>
  <c r="AR73" i="31"/>
  <c r="AZ68" i="31"/>
  <c r="AZ73" i="31" s="1"/>
  <c r="AB77" i="31"/>
  <c r="AQ77" i="31"/>
  <c r="AE64" i="31"/>
  <c r="AX58" i="31"/>
  <c r="AX64" i="31" s="1"/>
  <c r="AE73" i="31"/>
  <c r="AX68" i="31"/>
  <c r="AX73" i="31" s="1"/>
  <c r="AT79" i="31"/>
  <c r="BC87" i="31"/>
  <c r="BC25" i="31"/>
  <c r="AR84" i="31"/>
  <c r="AZ14" i="31"/>
  <c r="AZ84" i="31" s="1"/>
  <c r="AC86" i="31"/>
  <c r="AC40" i="31"/>
  <c r="AJ39" i="31"/>
  <c r="AV79" i="31"/>
  <c r="AV32" i="31"/>
  <c r="BC81" i="31"/>
  <c r="BC48" i="31"/>
  <c r="AW53" i="31"/>
  <c r="AW57" i="31" s="1"/>
  <c r="AD57" i="31"/>
  <c r="BA79" i="31"/>
  <c r="BA32" i="31"/>
  <c r="AB74" i="31"/>
  <c r="AV78" i="31"/>
  <c r="AV77" i="31" s="1"/>
  <c r="AV15" i="31"/>
  <c r="AV74" i="31" s="1"/>
  <c r="AJ66" i="31"/>
  <c r="AS66" i="31" s="1"/>
  <c r="AJ55" i="31"/>
  <c r="AS55" i="31" s="1"/>
  <c r="AT43" i="31"/>
  <c r="AJ29" i="31"/>
  <c r="AS29" i="31" s="1"/>
  <c r="AY79" i="31"/>
  <c r="AI74" i="31"/>
  <c r="AU77" i="31"/>
  <c r="AX65" i="31"/>
  <c r="AX67" i="31" s="1"/>
  <c r="AE67" i="31"/>
  <c r="AD64" i="31"/>
  <c r="AW58" i="31"/>
  <c r="AW64" i="31" s="1"/>
  <c r="AR81" i="31"/>
  <c r="AZ44" i="31"/>
  <c r="AR48" i="31"/>
  <c r="BC86" i="31"/>
  <c r="BC40" i="31"/>
  <c r="AC73" i="31"/>
  <c r="AJ68" i="31"/>
  <c r="AJ63" i="31"/>
  <c r="AS63" i="31" s="1"/>
  <c r="AW43" i="31"/>
  <c r="AC79" i="31"/>
  <c r="AJ26" i="31"/>
  <c r="X79" i="31"/>
  <c r="AJ18" i="31"/>
  <c r="AS18" i="31" s="1"/>
  <c r="X84" i="31"/>
  <c r="AE14" i="31"/>
  <c r="AD14" i="31"/>
  <c r="AC14" i="31"/>
  <c r="AT14" i="31"/>
  <c r="AT84" i="31" s="1"/>
  <c r="X85" i="31"/>
  <c r="AE30" i="31"/>
  <c r="AD30" i="31"/>
  <c r="AD32" i="31" s="1"/>
  <c r="AC30" i="31"/>
  <c r="AT30" i="31"/>
  <c r="AT85" i="31" s="1"/>
  <c r="AT19" i="31"/>
  <c r="AJ13" i="31"/>
  <c r="AS13" i="31" s="1"/>
  <c r="X78" i="31"/>
  <c r="X15" i="31"/>
  <c r="AE12" i="31"/>
  <c r="AT12" i="31"/>
  <c r="AC12" i="31"/>
  <c r="AD12" i="31"/>
  <c r="BC79" i="31"/>
  <c r="BC32" i="31"/>
  <c r="AC87" i="31"/>
  <c r="AC25" i="31"/>
  <c r="AJ24" i="31"/>
  <c r="BA84" i="31"/>
  <c r="AB75" i="31"/>
  <c r="AC99" i="30"/>
  <c r="AJ93" i="30"/>
  <c r="AS86" i="30"/>
  <c r="AD54" i="30"/>
  <c r="AW49" i="30"/>
  <c r="AW54" i="30" s="1"/>
  <c r="X104" i="30"/>
  <c r="AE12" i="30"/>
  <c r="AT12" i="30"/>
  <c r="AD12" i="30"/>
  <c r="X15" i="30"/>
  <c r="AC12" i="30"/>
  <c r="AD37" i="30"/>
  <c r="AW31" i="30"/>
  <c r="BC113" i="30"/>
  <c r="BC17" i="30"/>
  <c r="AC92" i="30"/>
  <c r="BA92" i="30"/>
  <c r="AW72" i="30"/>
  <c r="AW75" i="30" s="1"/>
  <c r="AD75" i="30"/>
  <c r="BA71" i="30"/>
  <c r="AT71" i="30"/>
  <c r="AE92" i="30"/>
  <c r="AX87" i="30"/>
  <c r="AX92" i="30" s="1"/>
  <c r="AZ55" i="30"/>
  <c r="AZ61" i="30" s="1"/>
  <c r="AR61" i="30"/>
  <c r="BA44" i="30"/>
  <c r="AZ111" i="30"/>
  <c r="AE99" i="30"/>
  <c r="AJ89" i="30"/>
  <c r="AS89" i="30" s="1"/>
  <c r="AJ73" i="30"/>
  <c r="AS73" i="30" s="1"/>
  <c r="AR71" i="30"/>
  <c r="AC54" i="30"/>
  <c r="AJ49" i="30"/>
  <c r="AT54" i="30"/>
  <c r="X111" i="30"/>
  <c r="AE20" i="30"/>
  <c r="AT20" i="30"/>
  <c r="AT111" i="30" s="1"/>
  <c r="AD20" i="30"/>
  <c r="AC20" i="30"/>
  <c r="AQ100" i="30"/>
  <c r="BC110" i="30"/>
  <c r="BC104" i="30"/>
  <c r="BC15" i="30"/>
  <c r="AJ33" i="30"/>
  <c r="AS33" i="30" s="1"/>
  <c r="AW33" i="30"/>
  <c r="BB100" i="30"/>
  <c r="T103" i="30"/>
  <c r="X102" i="30" s="1"/>
  <c r="AT37" i="30"/>
  <c r="AJ24" i="30"/>
  <c r="AC28" i="30"/>
  <c r="AR110" i="30"/>
  <c r="AR15" i="30"/>
  <c r="AR100" i="30" s="1"/>
  <c r="AI103" i="30"/>
  <c r="AW32" i="30"/>
  <c r="AT112" i="30"/>
  <c r="AT30" i="30"/>
  <c r="AC113" i="30"/>
  <c r="AC17" i="30"/>
  <c r="AJ16" i="30"/>
  <c r="AX28" i="30"/>
  <c r="AR92" i="30"/>
  <c r="AZ86" i="30"/>
  <c r="AZ92" i="30" s="1"/>
  <c r="X65" i="30"/>
  <c r="AE62" i="30"/>
  <c r="AD62" i="30"/>
  <c r="AT62" i="30"/>
  <c r="AT65" i="30" s="1"/>
  <c r="AC62" i="30"/>
  <c r="AE81" i="30"/>
  <c r="AX76" i="30"/>
  <c r="AX81" i="30" s="1"/>
  <c r="AU100" i="30"/>
  <c r="AD44" i="30"/>
  <c r="AW38" i="30"/>
  <c r="AX112" i="30"/>
  <c r="AX30" i="30"/>
  <c r="AX113" i="30"/>
  <c r="AX17" i="30"/>
  <c r="AI100" i="30"/>
  <c r="X48" i="30"/>
  <c r="AT45" i="30"/>
  <c r="AT48" i="30" s="1"/>
  <c r="AC45" i="30"/>
  <c r="AE45" i="30"/>
  <c r="AD45" i="30"/>
  <c r="AJ32" i="30"/>
  <c r="AD112" i="30"/>
  <c r="AD30" i="30"/>
  <c r="AW29" i="30"/>
  <c r="AE28" i="30"/>
  <c r="X189" i="29"/>
  <c r="AZ93" i="30"/>
  <c r="AZ99" i="30" s="1"/>
  <c r="AR99" i="30"/>
  <c r="AJ90" i="30"/>
  <c r="AS90" i="30" s="1"/>
  <c r="AD92" i="30"/>
  <c r="AJ96" i="30"/>
  <c r="AS96" i="30" s="1"/>
  <c r="AZ83" i="30"/>
  <c r="AZ85" i="30" s="1"/>
  <c r="AR85" i="30"/>
  <c r="AC81" i="30"/>
  <c r="AJ76" i="30"/>
  <c r="AE75" i="30"/>
  <c r="AX72" i="30"/>
  <c r="AX75" i="30" s="1"/>
  <c r="AC82" i="30"/>
  <c r="AT82" i="30"/>
  <c r="AT85" i="30" s="1"/>
  <c r="X85" i="30"/>
  <c r="AD82" i="30"/>
  <c r="AE82" i="30"/>
  <c r="AE67" i="30"/>
  <c r="AD67" i="30"/>
  <c r="AW67" i="30" s="1"/>
  <c r="AC67" i="30"/>
  <c r="AT67" i="30"/>
  <c r="AZ38" i="30"/>
  <c r="AZ44" i="30" s="1"/>
  <c r="AR44" i="30"/>
  <c r="AZ23" i="30"/>
  <c r="BA107" i="30"/>
  <c r="BA103" i="30" s="1"/>
  <c r="BC111" i="30"/>
  <c r="BC105" i="30"/>
  <c r="BC23" i="30"/>
  <c r="X105" i="30"/>
  <c r="X23" i="30"/>
  <c r="AE18" i="30"/>
  <c r="AT18" i="30"/>
  <c r="AD18" i="30"/>
  <c r="AC18" i="30"/>
  <c r="AU103" i="30"/>
  <c r="AZ81" i="30"/>
  <c r="AR75" i="30"/>
  <c r="AZ72" i="30"/>
  <c r="AZ75" i="30" s="1"/>
  <c r="AJ63" i="30"/>
  <c r="AS63" i="30" s="1"/>
  <c r="X61" i="30"/>
  <c r="AE55" i="30"/>
  <c r="AC55" i="30"/>
  <c r="AT55" i="30"/>
  <c r="AT61" i="30" s="1"/>
  <c r="AD55" i="30"/>
  <c r="AW40" i="30"/>
  <c r="AJ40" i="30"/>
  <c r="AS40" i="30" s="1"/>
  <c r="AV107" i="30"/>
  <c r="AV112" i="30"/>
  <c r="AV30" i="30"/>
  <c r="AR28" i="30"/>
  <c r="AZ24" i="30"/>
  <c r="AZ28" i="30" s="1"/>
  <c r="AP100" i="30"/>
  <c r="AR101" i="30" s="1"/>
  <c r="AJ39" i="30"/>
  <c r="AS39" i="30" s="1"/>
  <c r="AC44" i="30"/>
  <c r="AJ38" i="30"/>
  <c r="AJ26" i="30"/>
  <c r="AS26" i="30" s="1"/>
  <c r="AW24" i="30"/>
  <c r="AW28" i="30" s="1"/>
  <c r="AD28" i="30"/>
  <c r="BA15" i="30"/>
  <c r="AJ36" i="30"/>
  <c r="AS36" i="30" s="1"/>
  <c r="AJ74" i="30"/>
  <c r="AS74" i="30" s="1"/>
  <c r="AR54" i="30"/>
  <c r="AR104" i="30"/>
  <c r="AT107" i="30"/>
  <c r="AD113" i="30"/>
  <c r="AD17" i="30"/>
  <c r="AW16" i="30"/>
  <c r="AP101" i="30"/>
  <c r="AV104" i="30"/>
  <c r="AV15" i="30"/>
  <c r="AJ43" i="30"/>
  <c r="AS43" i="30" s="1"/>
  <c r="AJ27" i="30"/>
  <c r="AS27" i="30" s="1"/>
  <c r="AJ22" i="30"/>
  <c r="AS22" i="30" s="1"/>
  <c r="AJ35" i="30"/>
  <c r="AS35" i="30" s="1"/>
  <c r="AJ94" i="30"/>
  <c r="AS94" i="30" s="1"/>
  <c r="AD71" i="30"/>
  <c r="AW66" i="30"/>
  <c r="AW71" i="30" s="1"/>
  <c r="X110" i="30"/>
  <c r="AE14" i="30"/>
  <c r="AT14" i="30"/>
  <c r="AT110" i="30" s="1"/>
  <c r="AD14" i="30"/>
  <c r="AC14" i="30"/>
  <c r="AR113" i="30"/>
  <c r="AR17" i="30"/>
  <c r="AZ16" i="30"/>
  <c r="AJ31" i="30"/>
  <c r="BC81" i="30"/>
  <c r="AD99" i="30"/>
  <c r="AJ98" i="30"/>
  <c r="AS98" i="30" s="1"/>
  <c r="AJ77" i="30"/>
  <c r="AS77" i="30" s="1"/>
  <c r="AD81" i="30"/>
  <c r="AW76" i="30"/>
  <c r="AW81" i="30" s="1"/>
  <c r="AC75" i="30"/>
  <c r="AJ72" i="30"/>
  <c r="AC71" i="30"/>
  <c r="AJ66" i="30"/>
  <c r="AR23" i="30"/>
  <c r="AR111" i="30"/>
  <c r="AV105" i="30"/>
  <c r="AV23" i="30"/>
  <c r="AJ88" i="30"/>
  <c r="AS88" i="30" s="1"/>
  <c r="AX49" i="30"/>
  <c r="AX54" i="30" s="1"/>
  <c r="AE54" i="30"/>
  <c r="BA112" i="30"/>
  <c r="BA30" i="30"/>
  <c r="AY105" i="30"/>
  <c r="AY23" i="30"/>
  <c r="BA113" i="30"/>
  <c r="BA17" i="30"/>
  <c r="AQ103" i="30"/>
  <c r="AR102" i="30" s="1"/>
  <c r="BA75" i="30"/>
  <c r="AR65" i="30"/>
  <c r="AZ62" i="30"/>
  <c r="AZ65" i="30" s="1"/>
  <c r="AJ51" i="30"/>
  <c r="AS51" i="30" s="1"/>
  <c r="AR107" i="30"/>
  <c r="AZ32" i="30"/>
  <c r="AR112" i="30"/>
  <c r="AR30" i="30"/>
  <c r="AZ29" i="30"/>
  <c r="AV113" i="30"/>
  <c r="AV17" i="30"/>
  <c r="AQ101" i="30"/>
  <c r="BB103" i="30"/>
  <c r="AJ57" i="30"/>
  <c r="AS57" i="30" s="1"/>
  <c r="AT44" i="30"/>
  <c r="AX31" i="30"/>
  <c r="AX37" i="30" s="1"/>
  <c r="AE37" i="30"/>
  <c r="AT28" i="30"/>
  <c r="AB100" i="30"/>
  <c r="BC107" i="30"/>
  <c r="BC112" i="30"/>
  <c r="BC30" i="30"/>
  <c r="AY104" i="30"/>
  <c r="AY15" i="30"/>
  <c r="AY107" i="30"/>
  <c r="AJ52" i="30"/>
  <c r="AS52" i="30" s="1"/>
  <c r="AR48" i="30"/>
  <c r="AZ45" i="30"/>
  <c r="AZ48" i="30" s="1"/>
  <c r="X107" i="30"/>
  <c r="AC112" i="30"/>
  <c r="AC30" i="30"/>
  <c r="AJ29" i="30"/>
  <c r="AT113" i="30"/>
  <c r="AT17" i="30"/>
  <c r="AJ58" i="30"/>
  <c r="AS58" i="30" s="1"/>
  <c r="AJ50" i="30"/>
  <c r="AS50" i="30" s="1"/>
  <c r="AV37" i="30"/>
  <c r="AJ25" i="30"/>
  <c r="AS25" i="30" s="1"/>
  <c r="I189" i="29"/>
  <c r="AS36" i="29"/>
  <c r="AS39" i="29" s="1"/>
  <c r="AJ39" i="29"/>
  <c r="AR186" i="29"/>
  <c r="AZ180" i="29"/>
  <c r="AZ186" i="29" s="1"/>
  <c r="AT127" i="29"/>
  <c r="AS155" i="29"/>
  <c r="AJ159" i="29"/>
  <c r="AX199" i="29"/>
  <c r="AX135" i="29"/>
  <c r="AC199" i="29"/>
  <c r="AC135" i="29"/>
  <c r="AJ134" i="29"/>
  <c r="AZ75" i="29"/>
  <c r="AZ79" i="29" s="1"/>
  <c r="AR79" i="29"/>
  <c r="AZ104" i="29"/>
  <c r="AZ109" i="29" s="1"/>
  <c r="AR109" i="29"/>
  <c r="BC191" i="29"/>
  <c r="BC16" i="29"/>
  <c r="AE19" i="29"/>
  <c r="AX17" i="29"/>
  <c r="AX19" i="29" s="1"/>
  <c r="AD179" i="29"/>
  <c r="AW174" i="29"/>
  <c r="AX171" i="29"/>
  <c r="AX173" i="29" s="1"/>
  <c r="AE173" i="29"/>
  <c r="AD170" i="29"/>
  <c r="AW164" i="29"/>
  <c r="AV170" i="29"/>
  <c r="AR163" i="29"/>
  <c r="AZ160" i="29"/>
  <c r="AZ163" i="29" s="1"/>
  <c r="AJ181" i="29"/>
  <c r="AS181" i="29" s="1"/>
  <c r="AJ158" i="29"/>
  <c r="AS158" i="29" s="1"/>
  <c r="AT159" i="29"/>
  <c r="AJ185" i="29"/>
  <c r="AS185" i="29" s="1"/>
  <c r="AD186" i="29"/>
  <c r="AW180" i="29"/>
  <c r="AW186" i="29" s="1"/>
  <c r="AR179" i="29"/>
  <c r="AZ174" i="29"/>
  <c r="AZ179" i="29" s="1"/>
  <c r="AJ172" i="29"/>
  <c r="AS172" i="29" s="1"/>
  <c r="AW144" i="29"/>
  <c r="AW150" i="29" s="1"/>
  <c r="AD150" i="29"/>
  <c r="AJ171" i="29"/>
  <c r="AC159" i="29"/>
  <c r="AR97" i="29"/>
  <c r="AZ92" i="29"/>
  <c r="AZ97" i="29" s="1"/>
  <c r="AJ147" i="29"/>
  <c r="AS147" i="29" s="1"/>
  <c r="X121" i="29"/>
  <c r="AC116" i="29"/>
  <c r="AE116" i="29"/>
  <c r="AT116" i="29"/>
  <c r="AT121" i="29" s="1"/>
  <c r="AD116" i="29"/>
  <c r="AY192" i="29"/>
  <c r="AY85" i="29"/>
  <c r="AD199" i="29"/>
  <c r="AD135" i="29"/>
  <c r="AW134" i="29"/>
  <c r="AZ110" i="29"/>
  <c r="AZ115" i="29" s="1"/>
  <c r="AR115" i="29"/>
  <c r="AD97" i="29"/>
  <c r="AW92" i="29"/>
  <c r="AW97" i="29" s="1"/>
  <c r="AJ111" i="29"/>
  <c r="AS111" i="29" s="1"/>
  <c r="AC198" i="29"/>
  <c r="AJ83" i="29"/>
  <c r="AJ82" i="29"/>
  <c r="AS82" i="29" s="1"/>
  <c r="AD66" i="29"/>
  <c r="AW63" i="29"/>
  <c r="AW66" i="29" s="1"/>
  <c r="AX36" i="29"/>
  <c r="AX39" i="29" s="1"/>
  <c r="AE39" i="29"/>
  <c r="BA191" i="29"/>
  <c r="BA16" i="29"/>
  <c r="AI187" i="29"/>
  <c r="AY200" i="29"/>
  <c r="AY13" i="29"/>
  <c r="AC74" i="29"/>
  <c r="AJ71" i="29"/>
  <c r="AC104" i="29"/>
  <c r="AE104" i="29"/>
  <c r="AT104" i="29"/>
  <c r="AT109" i="29" s="1"/>
  <c r="AD104" i="29"/>
  <c r="X109" i="29"/>
  <c r="AJ92" i="29"/>
  <c r="AC91" i="29"/>
  <c r="AJ86" i="29"/>
  <c r="X192" i="29"/>
  <c r="X85" i="29"/>
  <c r="AE80" i="29"/>
  <c r="AT80" i="29"/>
  <c r="AD80" i="29"/>
  <c r="AC80" i="29"/>
  <c r="AD58" i="29"/>
  <c r="AW55" i="29"/>
  <c r="AW58" i="29" s="1"/>
  <c r="X51" i="29"/>
  <c r="AE48" i="29"/>
  <c r="AT48" i="29"/>
  <c r="AT51" i="29" s="1"/>
  <c r="AC48" i="29"/>
  <c r="AD48" i="29"/>
  <c r="AX44" i="29"/>
  <c r="AX47" i="29" s="1"/>
  <c r="AE47" i="29"/>
  <c r="AW40" i="29"/>
  <c r="AW43" i="29" s="1"/>
  <c r="AD43" i="29"/>
  <c r="AR35" i="29"/>
  <c r="AZ33" i="29"/>
  <c r="AZ35" i="29" s="1"/>
  <c r="AW30" i="29"/>
  <c r="AW32" i="29" s="1"/>
  <c r="AD32" i="29"/>
  <c r="AD29" i="29"/>
  <c r="AW27" i="29"/>
  <c r="AW29" i="29" s="1"/>
  <c r="AD26" i="29"/>
  <c r="AW24" i="29"/>
  <c r="AW26" i="29" s="1"/>
  <c r="AV191" i="29"/>
  <c r="AV16" i="29"/>
  <c r="BB187" i="29"/>
  <c r="AC97" i="29"/>
  <c r="AV197" i="29"/>
  <c r="AZ121" i="29"/>
  <c r="AJ101" i="29"/>
  <c r="AS101" i="29" s="1"/>
  <c r="AC43" i="29"/>
  <c r="AJ40" i="29"/>
  <c r="AC32" i="29"/>
  <c r="AJ30" i="29"/>
  <c r="AJ21" i="29"/>
  <c r="AS21" i="29" s="1"/>
  <c r="AY191" i="29"/>
  <c r="AY190" i="29" s="1"/>
  <c r="BA70" i="29"/>
  <c r="BA187" i="29" s="1"/>
  <c r="AJ46" i="29"/>
  <c r="AS46" i="29" s="1"/>
  <c r="AT186" i="29"/>
  <c r="AD194" i="29"/>
  <c r="AW165" i="29"/>
  <c r="AW194" i="29" s="1"/>
  <c r="AJ144" i="29"/>
  <c r="AC150" i="29"/>
  <c r="AT151" i="29"/>
  <c r="AT154" i="29" s="1"/>
  <c r="AD151" i="29"/>
  <c r="X154" i="29"/>
  <c r="AE151" i="29"/>
  <c r="AC151" i="29"/>
  <c r="BC192" i="29"/>
  <c r="BC85" i="29"/>
  <c r="AE103" i="29"/>
  <c r="AX98" i="29"/>
  <c r="AX103" i="29" s="1"/>
  <c r="AC66" i="29"/>
  <c r="AJ63" i="29"/>
  <c r="X62" i="29"/>
  <c r="AE59" i="29"/>
  <c r="AD59" i="29"/>
  <c r="AC59" i="29"/>
  <c r="AT59" i="29"/>
  <c r="AT62" i="29" s="1"/>
  <c r="AZ40" i="29"/>
  <c r="AZ43" i="29" s="1"/>
  <c r="AR43" i="29"/>
  <c r="AR39" i="29"/>
  <c r="AZ36" i="29"/>
  <c r="AZ39" i="29" s="1"/>
  <c r="BC200" i="29"/>
  <c r="BC13" i="29"/>
  <c r="AJ61" i="29"/>
  <c r="AS61" i="29" s="1"/>
  <c r="AC58" i="29"/>
  <c r="AJ55" i="29"/>
  <c r="AJ53" i="29"/>
  <c r="AS53" i="29" s="1"/>
  <c r="AW53" i="29"/>
  <c r="AW52" i="29"/>
  <c r="AW54" i="29" s="1"/>
  <c r="AD54" i="29"/>
  <c r="AJ50" i="29"/>
  <c r="AS50" i="29" s="1"/>
  <c r="AW50" i="29"/>
  <c r="AR47" i="29"/>
  <c r="AZ44" i="29"/>
  <c r="AZ47" i="29" s="1"/>
  <c r="AJ142" i="29"/>
  <c r="AS142" i="29" s="1"/>
  <c r="AC29" i="29"/>
  <c r="AJ27" i="29"/>
  <c r="X191" i="29"/>
  <c r="X190" i="29" s="1"/>
  <c r="AC189" i="29" s="1"/>
  <c r="AC14" i="29"/>
  <c r="AD14" i="29"/>
  <c r="X16" i="29"/>
  <c r="AT14" i="29"/>
  <c r="AE14" i="29"/>
  <c r="BA186" i="29"/>
  <c r="AT179" i="29"/>
  <c r="AR194" i="29"/>
  <c r="AZ165" i="29"/>
  <c r="AZ194" i="29" s="1"/>
  <c r="AD173" i="29"/>
  <c r="AW171" i="29"/>
  <c r="AW173" i="29" s="1"/>
  <c r="AT170" i="29"/>
  <c r="AE179" i="29"/>
  <c r="AE170" i="29"/>
  <c r="AJ157" i="29"/>
  <c r="AS157" i="29" s="1"/>
  <c r="AX159" i="29"/>
  <c r="AE186" i="29"/>
  <c r="AX180" i="29"/>
  <c r="AX186" i="29" s="1"/>
  <c r="AJ175" i="29"/>
  <c r="AS175" i="29" s="1"/>
  <c r="BC179" i="29"/>
  <c r="BA170" i="29"/>
  <c r="AW159" i="29"/>
  <c r="AC194" i="29"/>
  <c r="AJ165" i="29"/>
  <c r="BA159" i="29"/>
  <c r="AT150" i="29"/>
  <c r="AJ138" i="29"/>
  <c r="AS138" i="29" s="1"/>
  <c r="AJ126" i="29"/>
  <c r="AS126" i="29" s="1"/>
  <c r="AJ148" i="29"/>
  <c r="AS148" i="29" s="1"/>
  <c r="AE150" i="29"/>
  <c r="AR199" i="29"/>
  <c r="AR135" i="29"/>
  <c r="AZ134" i="29"/>
  <c r="AR133" i="29"/>
  <c r="AC127" i="29"/>
  <c r="AJ122" i="29"/>
  <c r="AJ140" i="29"/>
  <c r="AS140" i="29" s="1"/>
  <c r="AJ130" i="29"/>
  <c r="AS130" i="29" s="1"/>
  <c r="AC115" i="29"/>
  <c r="AJ110" i="29"/>
  <c r="BC150" i="29"/>
  <c r="AE97" i="29"/>
  <c r="AX92" i="29"/>
  <c r="AX97" i="29" s="1"/>
  <c r="AJ149" i="29"/>
  <c r="AS149" i="29" s="1"/>
  <c r="AJ145" i="29"/>
  <c r="AS145" i="29" s="1"/>
  <c r="AT199" i="29"/>
  <c r="AT135" i="29"/>
  <c r="AZ122" i="29"/>
  <c r="AZ127" i="29" s="1"/>
  <c r="AR127" i="29"/>
  <c r="AJ119" i="29"/>
  <c r="AS119" i="29" s="1"/>
  <c r="AV198" i="29"/>
  <c r="AJ108" i="29"/>
  <c r="AS108" i="29" s="1"/>
  <c r="AD198" i="29"/>
  <c r="AW83" i="29"/>
  <c r="BA192" i="29"/>
  <c r="BA85" i="29"/>
  <c r="AX76" i="29"/>
  <c r="AX79" i="29" s="1"/>
  <c r="AE79" i="29"/>
  <c r="AC79" i="29"/>
  <c r="AJ75" i="29"/>
  <c r="AJ57" i="29"/>
  <c r="AS57" i="29" s="1"/>
  <c r="AJ33" i="29"/>
  <c r="AC35" i="29"/>
  <c r="AU187" i="29"/>
  <c r="AE200" i="29"/>
  <c r="AE13" i="29"/>
  <c r="AX12" i="29"/>
  <c r="AR192" i="29"/>
  <c r="AR85" i="29"/>
  <c r="AZ80" i="29"/>
  <c r="AD74" i="29"/>
  <c r="AW71" i="29"/>
  <c r="AW74" i="29" s="1"/>
  <c r="AR197" i="29"/>
  <c r="AJ131" i="29"/>
  <c r="AS131" i="29" s="1"/>
  <c r="AD91" i="29"/>
  <c r="AW86" i="29"/>
  <c r="AT79" i="29"/>
  <c r="AR74" i="29"/>
  <c r="AZ71" i="29"/>
  <c r="AZ74" i="29" s="1"/>
  <c r="AW56" i="29"/>
  <c r="AJ56" i="29"/>
  <c r="AS56" i="29" s="1"/>
  <c r="AT58" i="29"/>
  <c r="AW36" i="29"/>
  <c r="AW39" i="29" s="1"/>
  <c r="AD39" i="29"/>
  <c r="AR23" i="29"/>
  <c r="AR187" i="29" s="1"/>
  <c r="AZ20" i="29"/>
  <c r="AZ23" i="29" s="1"/>
  <c r="AZ17" i="29"/>
  <c r="AZ19" i="29" s="1"/>
  <c r="AR19" i="29"/>
  <c r="AR191" i="29"/>
  <c r="AZ14" i="29"/>
  <c r="AR16" i="29"/>
  <c r="AP187" i="29"/>
  <c r="BC198" i="29"/>
  <c r="AZ29" i="29"/>
  <c r="AZ200" i="29"/>
  <c r="AZ13" i="29"/>
  <c r="AJ141" i="29"/>
  <c r="AS141" i="29" s="1"/>
  <c r="AR121" i="29"/>
  <c r="AR103" i="29"/>
  <c r="AJ94" i="29"/>
  <c r="AS94" i="29" s="1"/>
  <c r="AX198" i="29"/>
  <c r="AJ73" i="29"/>
  <c r="AS73" i="29" s="1"/>
  <c r="AR66" i="29"/>
  <c r="AZ63" i="29"/>
  <c r="AZ66" i="29" s="1"/>
  <c r="AZ62" i="29"/>
  <c r="AJ34" i="29"/>
  <c r="AS34" i="29" s="1"/>
  <c r="AU190" i="29"/>
  <c r="X70" i="29"/>
  <c r="AE67" i="29"/>
  <c r="AD67" i="29"/>
  <c r="AC67" i="29"/>
  <c r="AT67" i="29"/>
  <c r="AT70" i="29" s="1"/>
  <c r="AC39" i="29"/>
  <c r="AR58" i="29"/>
  <c r="AW17" i="29"/>
  <c r="AW19" i="29" s="1"/>
  <c r="AD19" i="29"/>
  <c r="AR29" i="29"/>
  <c r="AJ25" i="29"/>
  <c r="AS25" i="29" s="1"/>
  <c r="AJ164" i="29"/>
  <c r="AC170" i="29"/>
  <c r="X163" i="29"/>
  <c r="AT160" i="29"/>
  <c r="AT163" i="29" s="1"/>
  <c r="AC160" i="29"/>
  <c r="AE160" i="29"/>
  <c r="AD160" i="29"/>
  <c r="X143" i="29"/>
  <c r="AE136" i="29"/>
  <c r="AT136" i="29"/>
  <c r="AT143" i="29" s="1"/>
  <c r="AD136" i="29"/>
  <c r="AC136" i="29"/>
  <c r="AJ179" i="29"/>
  <c r="AS174" i="29"/>
  <c r="AS179" i="29" s="1"/>
  <c r="AV199" i="29"/>
  <c r="AV135" i="29"/>
  <c r="X133" i="29"/>
  <c r="AE128" i="29"/>
  <c r="AC128" i="29"/>
  <c r="AT128" i="29"/>
  <c r="AT133" i="29" s="1"/>
  <c r="AD128" i="29"/>
  <c r="AD200" i="29"/>
  <c r="AD13" i="29"/>
  <c r="AW12" i="29"/>
  <c r="AJ17" i="29"/>
  <c r="AC19" i="29"/>
  <c r="AW177" i="29"/>
  <c r="AJ177" i="29"/>
  <c r="AS177" i="29" s="1"/>
  <c r="AX179" i="29"/>
  <c r="AJ168" i="29"/>
  <c r="AS168" i="29" s="1"/>
  <c r="AJ161" i="29"/>
  <c r="AS161" i="29" s="1"/>
  <c r="AR154" i="29"/>
  <c r="AZ151" i="29"/>
  <c r="AZ154" i="29" s="1"/>
  <c r="AX170" i="29"/>
  <c r="AE159" i="29"/>
  <c r="AC186" i="29"/>
  <c r="AJ180" i="29"/>
  <c r="AC179" i="29"/>
  <c r="AR170" i="29"/>
  <c r="AZ164" i="29"/>
  <c r="AJ156" i="29"/>
  <c r="AS156" i="29" s="1"/>
  <c r="AD159" i="29"/>
  <c r="AE194" i="29"/>
  <c r="AX165" i="29"/>
  <c r="AX194" i="29" s="1"/>
  <c r="AZ155" i="29"/>
  <c r="AZ159" i="29" s="1"/>
  <c r="AR159" i="29"/>
  <c r="AJ139" i="29"/>
  <c r="AS139" i="29" s="1"/>
  <c r="AJ169" i="29"/>
  <c r="AS169" i="29" s="1"/>
  <c r="AX150" i="29"/>
  <c r="AE127" i="29"/>
  <c r="AD127" i="29"/>
  <c r="AW122" i="29"/>
  <c r="AW127" i="29" s="1"/>
  <c r="AJ123" i="29"/>
  <c r="AS123" i="29" s="1"/>
  <c r="AJ114" i="29"/>
  <c r="AS114" i="29" s="1"/>
  <c r="AE115" i="29"/>
  <c r="AX110" i="29"/>
  <c r="AX115" i="29" s="1"/>
  <c r="AV192" i="29"/>
  <c r="AV85" i="29"/>
  <c r="AJ146" i="29"/>
  <c r="AS146" i="29" s="1"/>
  <c r="AR150" i="29"/>
  <c r="AZ144" i="29"/>
  <c r="AZ150" i="29" s="1"/>
  <c r="AJ112" i="29"/>
  <c r="AS112" i="29" s="1"/>
  <c r="AJ105" i="29"/>
  <c r="AS105" i="29" s="1"/>
  <c r="AJ102" i="29"/>
  <c r="AS102" i="29" s="1"/>
  <c r="AC103" i="29"/>
  <c r="AJ98" i="29"/>
  <c r="AW89" i="29"/>
  <c r="AJ89" i="29"/>
  <c r="AS89" i="29" s="1"/>
  <c r="AR91" i="29"/>
  <c r="AZ86" i="29"/>
  <c r="AZ91" i="29" s="1"/>
  <c r="AR198" i="29"/>
  <c r="AZ83" i="29"/>
  <c r="AZ198" i="29" s="1"/>
  <c r="AT198" i="29"/>
  <c r="AC47" i="29"/>
  <c r="AJ44" i="29"/>
  <c r="AY16" i="29"/>
  <c r="BC197" i="29"/>
  <c r="AE197" i="29"/>
  <c r="AX15" i="29"/>
  <c r="AX197" i="29" s="1"/>
  <c r="AQ187" i="29"/>
  <c r="AJ88" i="29"/>
  <c r="AS88" i="29" s="1"/>
  <c r="AT74" i="29"/>
  <c r="AT91" i="29"/>
  <c r="AX71" i="29"/>
  <c r="AX74" i="29" s="1"/>
  <c r="AE74" i="29"/>
  <c r="AJ64" i="29"/>
  <c r="AS64" i="29" s="1"/>
  <c r="AJ52" i="29"/>
  <c r="AC54" i="29"/>
  <c r="AD197" i="29"/>
  <c r="AW15" i="29"/>
  <c r="AW197" i="29" s="1"/>
  <c r="AI190" i="29"/>
  <c r="AT200" i="29"/>
  <c r="AT13" i="29"/>
  <c r="AZ26" i="29"/>
  <c r="AB187" i="29"/>
  <c r="AV200" i="29"/>
  <c r="AV13" i="29"/>
  <c r="AV187" i="29" s="1"/>
  <c r="AE198" i="29"/>
  <c r="AJ76" i="29"/>
  <c r="AS76" i="29" s="1"/>
  <c r="AR62" i="29"/>
  <c r="AC26" i="29"/>
  <c r="AJ24" i="29"/>
  <c r="AC20" i="29"/>
  <c r="X23" i="29"/>
  <c r="AT20" i="29"/>
  <c r="AT23" i="29" s="1"/>
  <c r="AE20" i="29"/>
  <c r="AD20" i="29"/>
  <c r="AC197" i="29"/>
  <c r="AJ15" i="29"/>
  <c r="AQ190" i="29"/>
  <c r="AR189" i="29" s="1"/>
  <c r="AP188" i="29"/>
  <c r="AC200" i="29"/>
  <c r="AC13" i="29"/>
  <c r="AJ12" i="29"/>
  <c r="AJ68" i="29"/>
  <c r="AS68" i="29" s="1"/>
  <c r="AT19" i="29"/>
  <c r="AJ87" i="29"/>
  <c r="AS87" i="29" s="1"/>
  <c r="AJ41" i="29"/>
  <c r="AS41" i="29" s="1"/>
  <c r="AR26" i="29"/>
  <c r="AJ22" i="29"/>
  <c r="AS22" i="29" s="1"/>
  <c r="AJ84" i="29"/>
  <c r="AS84" i="29" s="1"/>
  <c r="AC311" i="32" l="1"/>
  <c r="AJ97" i="32"/>
  <c r="AD122" i="32"/>
  <c r="AW119" i="32"/>
  <c r="AW122" i="32" s="1"/>
  <c r="AT317" i="32"/>
  <c r="AT107" i="32"/>
  <c r="AX222" i="32"/>
  <c r="AX225" i="32" s="1"/>
  <c r="AE225" i="32"/>
  <c r="AJ253" i="32"/>
  <c r="AS251" i="32"/>
  <c r="AS253" i="32" s="1"/>
  <c r="AE316" i="32"/>
  <c r="AX48" i="32"/>
  <c r="AX316" i="32" s="1"/>
  <c r="AE128" i="32"/>
  <c r="AX123" i="32"/>
  <c r="AX128" i="32" s="1"/>
  <c r="AE304" i="32"/>
  <c r="AX303" i="32"/>
  <c r="AX304" i="32" s="1"/>
  <c r="AZ311" i="32"/>
  <c r="AZ105" i="32"/>
  <c r="AE317" i="32"/>
  <c r="AE107" i="32"/>
  <c r="AX106" i="32"/>
  <c r="AR306" i="32"/>
  <c r="AW42" i="32"/>
  <c r="AW43" i="32" s="1"/>
  <c r="AD43" i="32"/>
  <c r="AC309" i="32"/>
  <c r="AC17" i="32"/>
  <c r="AJ14" i="32"/>
  <c r="X308" i="32"/>
  <c r="AC307" i="32" s="1"/>
  <c r="AC314" i="32"/>
  <c r="AJ99" i="32"/>
  <c r="AJ105" i="32" s="1"/>
  <c r="AW182" i="32"/>
  <c r="AZ309" i="32"/>
  <c r="AZ310" i="32"/>
  <c r="AC105" i="32"/>
  <c r="AJ142" i="32"/>
  <c r="AS136" i="32"/>
  <c r="AS142" i="32" s="1"/>
  <c r="AJ148" i="32"/>
  <c r="AS145" i="32"/>
  <c r="AS148" i="32" s="1"/>
  <c r="AS198" i="32"/>
  <c r="AS203" i="32" s="1"/>
  <c r="AJ203" i="32"/>
  <c r="AS282" i="32"/>
  <c r="AS288" i="32" s="1"/>
  <c r="AJ288" i="32"/>
  <c r="AC316" i="32"/>
  <c r="AJ48" i="32"/>
  <c r="AJ83" i="32"/>
  <c r="AS77" i="32"/>
  <c r="AS83" i="32" s="1"/>
  <c r="AS84" i="32"/>
  <c r="AS89" i="32" s="1"/>
  <c r="AJ89" i="32"/>
  <c r="AW71" i="32"/>
  <c r="AW76" i="32" s="1"/>
  <c r="AD76" i="32"/>
  <c r="AC76" i="32"/>
  <c r="AJ71" i="32"/>
  <c r="AS177" i="32"/>
  <c r="AS182" i="32" s="1"/>
  <c r="AJ182" i="32"/>
  <c r="AX318" i="32"/>
  <c r="AX13" i="32"/>
  <c r="AS112" i="32"/>
  <c r="AC128" i="32"/>
  <c r="AJ123" i="32"/>
  <c r="AC315" i="32"/>
  <c r="AJ16" i="32"/>
  <c r="AJ162" i="32"/>
  <c r="AS156" i="32"/>
  <c r="AS162" i="32" s="1"/>
  <c r="AJ241" i="32"/>
  <c r="AC243" i="32"/>
  <c r="AX244" i="32"/>
  <c r="AX250" i="32" s="1"/>
  <c r="AE250" i="32"/>
  <c r="AS143" i="32"/>
  <c r="AS144" i="32" s="1"/>
  <c r="AJ144" i="32"/>
  <c r="AE314" i="32"/>
  <c r="AX99" i="32"/>
  <c r="AX314" i="32" s="1"/>
  <c r="AS96" i="32"/>
  <c r="AS187" i="32"/>
  <c r="AS193" i="32" s="1"/>
  <c r="AJ193" i="32"/>
  <c r="AE312" i="32"/>
  <c r="AX113" i="32"/>
  <c r="AX312" i="32" s="1"/>
  <c r="AJ212" i="32"/>
  <c r="AS204" i="32"/>
  <c r="AS212" i="32" s="1"/>
  <c r="AS275" i="32"/>
  <c r="AS281" i="32" s="1"/>
  <c r="AJ281" i="32"/>
  <c r="AJ135" i="32"/>
  <c r="AS129" i="32"/>
  <c r="AS135" i="32" s="1"/>
  <c r="AE63" i="32"/>
  <c r="AX57" i="32"/>
  <c r="AX63" i="32" s="1"/>
  <c r="AJ57" i="32"/>
  <c r="AC63" i="32"/>
  <c r="AE315" i="32"/>
  <c r="AX16" i="32"/>
  <c r="AJ186" i="32"/>
  <c r="AD311" i="32"/>
  <c r="AW97" i="32"/>
  <c r="AW311" i="32" s="1"/>
  <c r="AC312" i="32"/>
  <c r="AJ113" i="32"/>
  <c r="AJ118" i="32" s="1"/>
  <c r="AW155" i="32"/>
  <c r="AE122" i="32"/>
  <c r="AX119" i="32"/>
  <c r="AX122" i="32" s="1"/>
  <c r="BC305" i="32"/>
  <c r="AZ306" i="32" s="1"/>
  <c r="AE310" i="32"/>
  <c r="AD105" i="32"/>
  <c r="AW142" i="32"/>
  <c r="AX241" i="32"/>
  <c r="AX243" i="32" s="1"/>
  <c r="AE243" i="32"/>
  <c r="AW222" i="32"/>
  <c r="AW225" i="32" s="1"/>
  <c r="AD225" i="32"/>
  <c r="AS296" i="32"/>
  <c r="AS302" i="32" s="1"/>
  <c r="AJ302" i="32"/>
  <c r="AJ31" i="32"/>
  <c r="AT310" i="32"/>
  <c r="AJ232" i="32"/>
  <c r="AS226" i="32"/>
  <c r="AS232" i="32" s="1"/>
  <c r="AS32" i="32"/>
  <c r="AS34" i="32" s="1"/>
  <c r="AJ34" i="32"/>
  <c r="AC43" i="32"/>
  <c r="AJ42" i="32"/>
  <c r="AW90" i="32"/>
  <c r="AW95" i="32" s="1"/>
  <c r="AD95" i="32"/>
  <c r="AC95" i="32"/>
  <c r="AJ90" i="32"/>
  <c r="AJ310" i="32" s="1"/>
  <c r="AT309" i="32"/>
  <c r="AT17" i="32"/>
  <c r="AT305" i="32" s="1"/>
  <c r="AR308" i="32"/>
  <c r="AD314" i="32"/>
  <c r="AW99" i="32"/>
  <c r="AW314" i="32" s="1"/>
  <c r="AD312" i="32"/>
  <c r="AW113" i="32"/>
  <c r="AW312" i="32" s="1"/>
  <c r="AT105" i="32"/>
  <c r="AS289" i="32"/>
  <c r="AS295" i="32" s="1"/>
  <c r="AJ295" i="32"/>
  <c r="AS64" i="32"/>
  <c r="AS70" i="32" s="1"/>
  <c r="AJ70" i="32"/>
  <c r="AR307" i="32"/>
  <c r="AJ37" i="32"/>
  <c r="AD128" i="32"/>
  <c r="AW123" i="32"/>
  <c r="AW128" i="32" s="1"/>
  <c r="AJ303" i="32"/>
  <c r="AC304" i="32"/>
  <c r="AW57" i="32"/>
  <c r="AW63" i="32" s="1"/>
  <c r="AD63" i="32"/>
  <c r="AZ318" i="32"/>
  <c r="AZ13" i="32"/>
  <c r="AT315" i="32"/>
  <c r="AZ317" i="32"/>
  <c r="AZ107" i="32"/>
  <c r="BC308" i="32"/>
  <c r="AT50" i="32"/>
  <c r="AS18" i="32"/>
  <c r="AS22" i="32" s="1"/>
  <c r="AJ22" i="32"/>
  <c r="AJ268" i="32"/>
  <c r="AS261" i="32"/>
  <c r="AS268" i="32" s="1"/>
  <c r="AS45" i="32"/>
  <c r="AJ155" i="32"/>
  <c r="AS149" i="32"/>
  <c r="AS155" i="32" s="1"/>
  <c r="AE43" i="32"/>
  <c r="AX42" i="32"/>
  <c r="AX43" i="32" s="1"/>
  <c r="AE95" i="32"/>
  <c r="AX90" i="32"/>
  <c r="AX95" i="32" s="1"/>
  <c r="AE309" i="32"/>
  <c r="AE17" i="32"/>
  <c r="AE305" i="32" s="1"/>
  <c r="AX14" i="32"/>
  <c r="AX50" i="32"/>
  <c r="AJ222" i="32"/>
  <c r="AC225" i="32"/>
  <c r="AJ244" i="32"/>
  <c r="AC250" i="32"/>
  <c r="AY305" i="32"/>
  <c r="AY308" i="32"/>
  <c r="AW310" i="32"/>
  <c r="AE311" i="32"/>
  <c r="AX97" i="32"/>
  <c r="AX311" i="32" s="1"/>
  <c r="AC122" i="32"/>
  <c r="AC305" i="32" s="1"/>
  <c r="AJ119" i="32"/>
  <c r="AD317" i="32"/>
  <c r="AW106" i="32"/>
  <c r="AD107" i="32"/>
  <c r="AC317" i="32"/>
  <c r="AC107" i="32"/>
  <c r="AJ106" i="32"/>
  <c r="AS194" i="32"/>
  <c r="AS197" i="32" s="1"/>
  <c r="AJ197" i="32"/>
  <c r="AD250" i="32"/>
  <c r="AW244" i="32"/>
  <c r="AW250" i="32" s="1"/>
  <c r="AS31" i="32"/>
  <c r="AJ318" i="32"/>
  <c r="AS12" i="32"/>
  <c r="AJ13" i="32"/>
  <c r="AD309" i="32"/>
  <c r="AD17" i="32"/>
  <c r="AW14" i="32"/>
  <c r="AS108" i="32"/>
  <c r="AS111" i="32" s="1"/>
  <c r="AJ111" i="32"/>
  <c r="AS51" i="32"/>
  <c r="AS56" i="32" s="1"/>
  <c r="AJ56" i="32"/>
  <c r="AJ169" i="32"/>
  <c r="AS163" i="32"/>
  <c r="AS169" i="32" s="1"/>
  <c r="AT312" i="32"/>
  <c r="AT118" i="32"/>
  <c r="AW135" i="32"/>
  <c r="AW176" i="32"/>
  <c r="AS254" i="32"/>
  <c r="AS260" i="32" s="1"/>
  <c r="AJ260" i="32"/>
  <c r="AW243" i="32"/>
  <c r="AJ239" i="32"/>
  <c r="AS233" i="32"/>
  <c r="AS239" i="32" s="1"/>
  <c r="AS269" i="32"/>
  <c r="AS274" i="32" s="1"/>
  <c r="AJ274" i="32"/>
  <c r="BA308" i="32"/>
  <c r="AD316" i="32"/>
  <c r="AW48" i="32"/>
  <c r="AX118" i="32"/>
  <c r="AJ219" i="32"/>
  <c r="AS213" i="32"/>
  <c r="AS219" i="32" s="1"/>
  <c r="AV308" i="32"/>
  <c r="AE76" i="32"/>
  <c r="AX71" i="32"/>
  <c r="AX76" i="32" s="1"/>
  <c r="AS37" i="32"/>
  <c r="AJ176" i="32"/>
  <c r="AS170" i="32"/>
  <c r="AS176" i="32" s="1"/>
  <c r="AW303" i="32"/>
  <c r="AW304" i="32" s="1"/>
  <c r="AD304" i="32"/>
  <c r="AR305" i="32"/>
  <c r="AD315" i="32"/>
  <c r="AW16" i="32"/>
  <c r="AW315" i="32" s="1"/>
  <c r="AS186" i="32"/>
  <c r="AJ27" i="32"/>
  <c r="AW86" i="31"/>
  <c r="AW40" i="31"/>
  <c r="AD23" i="31"/>
  <c r="AW20" i="31"/>
  <c r="AW23" i="31" s="1"/>
  <c r="AJ64" i="31"/>
  <c r="AS58" i="31"/>
  <c r="AS64" i="31" s="1"/>
  <c r="AE38" i="31"/>
  <c r="AX33" i="31"/>
  <c r="AE79" i="31"/>
  <c r="AZ79" i="31"/>
  <c r="AZ32" i="31"/>
  <c r="AD78" i="31"/>
  <c r="AD15" i="31"/>
  <c r="AW12" i="31"/>
  <c r="X74" i="31"/>
  <c r="AC75" i="31" s="1"/>
  <c r="AE84" i="31"/>
  <c r="AX14" i="31"/>
  <c r="AX84" i="31" s="1"/>
  <c r="AS26" i="31"/>
  <c r="AZ86" i="31"/>
  <c r="AZ40" i="31"/>
  <c r="AZ87" i="31"/>
  <c r="AZ25" i="31"/>
  <c r="AC52" i="31"/>
  <c r="AJ49" i="31"/>
  <c r="BA77" i="31"/>
  <c r="AE23" i="31"/>
  <c r="AX20" i="31"/>
  <c r="AX23" i="31" s="1"/>
  <c r="BC77" i="31"/>
  <c r="AJ33" i="31"/>
  <c r="AC38" i="31"/>
  <c r="AT48" i="31"/>
  <c r="AT81" i="31"/>
  <c r="AE81" i="31"/>
  <c r="AX44" i="31"/>
  <c r="AE48" i="31"/>
  <c r="AE78" i="31"/>
  <c r="AE15" i="31"/>
  <c r="AX12" i="31"/>
  <c r="AE85" i="31"/>
  <c r="AE32" i="31"/>
  <c r="AX30" i="31"/>
  <c r="AD84" i="31"/>
  <c r="AW14" i="31"/>
  <c r="AW84" i="31" s="1"/>
  <c r="AR77" i="31"/>
  <c r="AC78" i="31"/>
  <c r="AJ12" i="31"/>
  <c r="AC15" i="31"/>
  <c r="X77" i="31"/>
  <c r="AC76" i="31" s="1"/>
  <c r="AC85" i="31"/>
  <c r="AJ30" i="31"/>
  <c r="AC32" i="31"/>
  <c r="AS68" i="31"/>
  <c r="AS73" i="31" s="1"/>
  <c r="AJ73" i="31"/>
  <c r="AT32" i="31"/>
  <c r="AX87" i="31"/>
  <c r="AX25" i="31"/>
  <c r="AW49" i="31"/>
  <c r="AW52" i="31" s="1"/>
  <c r="AD52" i="31"/>
  <c r="AR76" i="31"/>
  <c r="AJ67" i="31"/>
  <c r="AS65" i="31"/>
  <c r="AS67" i="31" s="1"/>
  <c r="BC74" i="31"/>
  <c r="AZ75" i="31" s="1"/>
  <c r="AD38" i="31"/>
  <c r="AW33" i="31"/>
  <c r="AW38" i="31" s="1"/>
  <c r="AC81" i="31"/>
  <c r="AC48" i="31"/>
  <c r="AJ44" i="31"/>
  <c r="AZ78" i="31"/>
  <c r="AZ15" i="31"/>
  <c r="AJ87" i="31"/>
  <c r="AS24" i="31"/>
  <c r="AJ25" i="31"/>
  <c r="AJ43" i="31"/>
  <c r="AS41" i="31"/>
  <c r="AS43" i="31" s="1"/>
  <c r="AW87" i="31"/>
  <c r="AW25" i="31"/>
  <c r="AD81" i="31"/>
  <c r="AD48" i="31"/>
  <c r="AW44" i="31"/>
  <c r="AT78" i="31"/>
  <c r="AT77" i="31" s="1"/>
  <c r="AT15" i="31"/>
  <c r="AW30" i="31"/>
  <c r="AW85" i="31" s="1"/>
  <c r="AD85" i="31"/>
  <c r="AC84" i="31"/>
  <c r="AJ14" i="31"/>
  <c r="AZ81" i="31"/>
  <c r="AZ48" i="31"/>
  <c r="AJ86" i="31"/>
  <c r="AS39" i="31"/>
  <c r="AJ40" i="31"/>
  <c r="AX86" i="31"/>
  <c r="AX40" i="31"/>
  <c r="AY77" i="31"/>
  <c r="AJ57" i="31"/>
  <c r="AS53" i="31"/>
  <c r="AS57" i="31" s="1"/>
  <c r="AS16" i="31"/>
  <c r="AS19" i="31" s="1"/>
  <c r="AJ19" i="31"/>
  <c r="AE52" i="31"/>
  <c r="AX49" i="31"/>
  <c r="AX52" i="31" s="1"/>
  <c r="AC23" i="31"/>
  <c r="AJ20" i="31"/>
  <c r="AR74" i="31"/>
  <c r="AZ112" i="30"/>
  <c r="AZ30" i="30"/>
  <c r="AW113" i="30"/>
  <c r="AW17" i="30"/>
  <c r="AT105" i="30"/>
  <c r="AT23" i="30"/>
  <c r="AD48" i="30"/>
  <c r="AW45" i="30"/>
  <c r="AW48" i="30" s="1"/>
  <c r="AW37" i="30"/>
  <c r="AS93" i="30"/>
  <c r="AS99" i="30" s="1"/>
  <c r="AJ99" i="30"/>
  <c r="AJ112" i="30"/>
  <c r="AS29" i="30"/>
  <c r="AJ30" i="30"/>
  <c r="AY100" i="30"/>
  <c r="AS72" i="30"/>
  <c r="AS75" i="30" s="1"/>
  <c r="AJ75" i="30"/>
  <c r="AJ37" i="30"/>
  <c r="AS31" i="30"/>
  <c r="AC110" i="30"/>
  <c r="AJ14" i="30"/>
  <c r="AV100" i="30"/>
  <c r="AS38" i="30"/>
  <c r="AS44" i="30" s="1"/>
  <c r="AJ44" i="30"/>
  <c r="AE105" i="30"/>
  <c r="AE23" i="30"/>
  <c r="AX18" i="30"/>
  <c r="AX82" i="30"/>
  <c r="AX85" i="30" s="1"/>
  <c r="AE85" i="30"/>
  <c r="AC85" i="30"/>
  <c r="AJ82" i="30"/>
  <c r="AX45" i="30"/>
  <c r="AX48" i="30" s="1"/>
  <c r="AE48" i="30"/>
  <c r="AW107" i="30"/>
  <c r="AZ104" i="30"/>
  <c r="AZ103" i="30" s="1"/>
  <c r="AE111" i="30"/>
  <c r="AX20" i="30"/>
  <c r="AX111" i="30" s="1"/>
  <c r="AT104" i="30"/>
  <c r="AT103" i="30" s="1"/>
  <c r="AT15" i="30"/>
  <c r="AT100" i="30" s="1"/>
  <c r="AR103" i="30"/>
  <c r="BA100" i="30"/>
  <c r="AJ28" i="30"/>
  <c r="AS24" i="30"/>
  <c r="AS28" i="30" s="1"/>
  <c r="AD104" i="30"/>
  <c r="AD15" i="30"/>
  <c r="AW12" i="30"/>
  <c r="AY103" i="30"/>
  <c r="AZ113" i="30"/>
  <c r="AZ17" i="30"/>
  <c r="AD110" i="30"/>
  <c r="AW14" i="30"/>
  <c r="AW110" i="30" s="1"/>
  <c r="AV103" i="30"/>
  <c r="AJ55" i="30"/>
  <c r="AC61" i="30"/>
  <c r="AC105" i="30"/>
  <c r="AJ18" i="30"/>
  <c r="AC23" i="30"/>
  <c r="AZ105" i="30"/>
  <c r="AJ67" i="30"/>
  <c r="AS67" i="30" s="1"/>
  <c r="AW82" i="30"/>
  <c r="AW85" i="30" s="1"/>
  <c r="AD85" i="30"/>
  <c r="AS32" i="30"/>
  <c r="AJ45" i="30"/>
  <c r="AC48" i="30"/>
  <c r="AW44" i="30"/>
  <c r="AW62" i="30"/>
  <c r="AW65" i="30" s="1"/>
  <c r="AD65" i="30"/>
  <c r="AD107" i="30"/>
  <c r="BC100" i="30"/>
  <c r="AC111" i="30"/>
  <c r="AJ20" i="30"/>
  <c r="AC104" i="30"/>
  <c r="AJ12" i="30"/>
  <c r="AC15" i="30"/>
  <c r="AC100" i="30" s="1"/>
  <c r="AE104" i="30"/>
  <c r="AE15" i="30"/>
  <c r="AX12" i="30"/>
  <c r="AJ92" i="30"/>
  <c r="AE110" i="30"/>
  <c r="AX14" i="30"/>
  <c r="AX110" i="30" s="1"/>
  <c r="AD61" i="30"/>
  <c r="AW55" i="30"/>
  <c r="AW61" i="30" s="1"/>
  <c r="AX67" i="30"/>
  <c r="AE107" i="30"/>
  <c r="AE71" i="30"/>
  <c r="AJ81" i="30"/>
  <c r="AS76" i="30"/>
  <c r="AS81" i="30" s="1"/>
  <c r="AC65" i="30"/>
  <c r="AJ62" i="30"/>
  <c r="AJ113" i="30"/>
  <c r="AS16" i="30"/>
  <c r="AJ17" i="30"/>
  <c r="AJ54" i="30"/>
  <c r="AS49" i="30"/>
  <c r="AS54" i="30" s="1"/>
  <c r="AZ107" i="30"/>
  <c r="AZ37" i="30"/>
  <c r="AS66" i="30"/>
  <c r="AS71" i="30" s="1"/>
  <c r="AX55" i="30"/>
  <c r="AX61" i="30" s="1"/>
  <c r="AE61" i="30"/>
  <c r="AD105" i="30"/>
  <c r="AD23" i="30"/>
  <c r="AW18" i="30"/>
  <c r="AW112" i="30"/>
  <c r="AW30" i="30"/>
  <c r="AC107" i="30"/>
  <c r="AE65" i="30"/>
  <c r="AX62" i="30"/>
  <c r="AX65" i="30" s="1"/>
  <c r="BC103" i="30"/>
  <c r="AZ102" i="30" s="1"/>
  <c r="AD111" i="30"/>
  <c r="AW20" i="30"/>
  <c r="AW111" i="30" s="1"/>
  <c r="X100" i="30"/>
  <c r="AC101" i="30" s="1"/>
  <c r="X103" i="30"/>
  <c r="AC102" i="30" s="1"/>
  <c r="AS92" i="30"/>
  <c r="AW20" i="29"/>
  <c r="AW23" i="29" s="1"/>
  <c r="AD23" i="29"/>
  <c r="AS44" i="29"/>
  <c r="AS47" i="29" s="1"/>
  <c r="AJ47" i="29"/>
  <c r="AR190" i="29"/>
  <c r="AD154" i="29"/>
  <c r="AW151" i="29"/>
  <c r="AW154" i="29" s="1"/>
  <c r="AJ48" i="29"/>
  <c r="AC51" i="29"/>
  <c r="AT192" i="29"/>
  <c r="AT85" i="29"/>
  <c r="AS86" i="29"/>
  <c r="AS91" i="29" s="1"/>
  <c r="AJ91" i="29"/>
  <c r="AW104" i="29"/>
  <c r="AW109" i="29" s="1"/>
  <c r="AD109" i="29"/>
  <c r="AS71" i="29"/>
  <c r="AS74" i="29" s="1"/>
  <c r="AJ74" i="29"/>
  <c r="AW116" i="29"/>
  <c r="AW121" i="29" s="1"/>
  <c r="AD121" i="29"/>
  <c r="AW179" i="29"/>
  <c r="AJ200" i="29"/>
  <c r="AS12" i="29"/>
  <c r="AJ13" i="29"/>
  <c r="AE23" i="29"/>
  <c r="AX20" i="29"/>
  <c r="AX23" i="29" s="1"/>
  <c r="AJ26" i="29"/>
  <c r="AS24" i="29"/>
  <c r="AS26" i="29" s="1"/>
  <c r="AS98" i="29"/>
  <c r="AS103" i="29" s="1"/>
  <c r="AJ103" i="29"/>
  <c r="AE133" i="29"/>
  <c r="AX128" i="29"/>
  <c r="AX133" i="29" s="1"/>
  <c r="AX160" i="29"/>
  <c r="AX163" i="29" s="1"/>
  <c r="AE163" i="29"/>
  <c r="AR188" i="29"/>
  <c r="AW91" i="29"/>
  <c r="AJ79" i="29"/>
  <c r="AS75" i="29"/>
  <c r="AS79" i="29" s="1"/>
  <c r="AS110" i="29"/>
  <c r="AS115" i="29" s="1"/>
  <c r="AJ115" i="29"/>
  <c r="AS122" i="29"/>
  <c r="AS127" i="29" s="1"/>
  <c r="AJ127" i="29"/>
  <c r="AJ194" i="29"/>
  <c r="AS165" i="29"/>
  <c r="AS194" i="29" s="1"/>
  <c r="AT191" i="29"/>
  <c r="AT16" i="29"/>
  <c r="AT187" i="29" s="1"/>
  <c r="AS55" i="29"/>
  <c r="AS58" i="29" s="1"/>
  <c r="AJ58" i="29"/>
  <c r="AE62" i="29"/>
  <c r="AX59" i="29"/>
  <c r="AX62" i="29" s="1"/>
  <c r="AC154" i="29"/>
  <c r="AJ151" i="29"/>
  <c r="AE192" i="29"/>
  <c r="AE85" i="29"/>
  <c r="AX80" i="29"/>
  <c r="AJ173" i="29"/>
  <c r="AS171" i="29"/>
  <c r="AS173" i="29" s="1"/>
  <c r="AS159" i="29"/>
  <c r="AC23" i="29"/>
  <c r="AJ20" i="29"/>
  <c r="AJ54" i="29"/>
  <c r="AS52" i="29"/>
  <c r="AS54" i="29" s="1"/>
  <c r="AD143" i="29"/>
  <c r="AW136" i="29"/>
  <c r="AW143" i="29" s="1"/>
  <c r="AD163" i="29"/>
  <c r="AW160" i="29"/>
  <c r="AW163" i="29" s="1"/>
  <c r="AE70" i="29"/>
  <c r="AX67" i="29"/>
  <c r="AX70" i="29" s="1"/>
  <c r="AZ199" i="29"/>
  <c r="AZ135" i="29"/>
  <c r="AZ187" i="29" s="1"/>
  <c r="AE191" i="29"/>
  <c r="AE16" i="29"/>
  <c r="AX14" i="29"/>
  <c r="AC191" i="29"/>
  <c r="AC190" i="29" s="1"/>
  <c r="AJ14" i="29"/>
  <c r="AC16" i="29"/>
  <c r="BC187" i="29"/>
  <c r="AZ188" i="29" s="1"/>
  <c r="AD62" i="29"/>
  <c r="AW59" i="29"/>
  <c r="AW62" i="29" s="1"/>
  <c r="AJ32" i="29"/>
  <c r="AS30" i="29"/>
  <c r="AS32" i="29" s="1"/>
  <c r="AJ198" i="29"/>
  <c r="AS83" i="29"/>
  <c r="AS198" i="29" s="1"/>
  <c r="AW170" i="29"/>
  <c r="AJ197" i="29"/>
  <c r="AS15" i="29"/>
  <c r="AS197" i="29" s="1"/>
  <c r="AJ186" i="29"/>
  <c r="AS180" i="29"/>
  <c r="AS186" i="29" s="1"/>
  <c r="AS17" i="29"/>
  <c r="AS19" i="29" s="1"/>
  <c r="AJ19" i="29"/>
  <c r="AD133" i="29"/>
  <c r="AW128" i="29"/>
  <c r="AW133" i="29" s="1"/>
  <c r="AE143" i="29"/>
  <c r="AX136" i="29"/>
  <c r="AX143" i="29" s="1"/>
  <c r="AC163" i="29"/>
  <c r="AJ160" i="29"/>
  <c r="AJ170" i="29"/>
  <c r="AS164" i="29"/>
  <c r="AS170" i="29" s="1"/>
  <c r="AC70" i="29"/>
  <c r="AJ67" i="29"/>
  <c r="AX200" i="29"/>
  <c r="AX13" i="29"/>
  <c r="X187" i="29"/>
  <c r="AC188" i="29" s="1"/>
  <c r="AJ29" i="29"/>
  <c r="AS27" i="29"/>
  <c r="AS29" i="29" s="1"/>
  <c r="AX151" i="29"/>
  <c r="AX154" i="29" s="1"/>
  <c r="AE154" i="29"/>
  <c r="AJ43" i="29"/>
  <c r="AS40" i="29"/>
  <c r="AS43" i="29" s="1"/>
  <c r="AV190" i="29"/>
  <c r="AE51" i="29"/>
  <c r="AE187" i="29" s="1"/>
  <c r="AX48" i="29"/>
  <c r="AX51" i="29" s="1"/>
  <c r="AC192" i="29"/>
  <c r="AJ80" i="29"/>
  <c r="AC85" i="29"/>
  <c r="AJ97" i="29"/>
  <c r="AS92" i="29"/>
  <c r="AS97" i="29" s="1"/>
  <c r="AE109" i="29"/>
  <c r="AX104" i="29"/>
  <c r="AX109" i="29" s="1"/>
  <c r="AY187" i="29"/>
  <c r="BA190" i="29"/>
  <c r="AE121" i="29"/>
  <c r="AX116" i="29"/>
  <c r="AX121" i="29" s="1"/>
  <c r="BC190" i="29"/>
  <c r="AC133" i="29"/>
  <c r="AJ128" i="29"/>
  <c r="AZ170" i="29"/>
  <c r="AW200" i="29"/>
  <c r="AW13" i="29"/>
  <c r="AC143" i="29"/>
  <c r="AJ136" i="29"/>
  <c r="AD70" i="29"/>
  <c r="AW67" i="29"/>
  <c r="AW70" i="29" s="1"/>
  <c r="AZ191" i="29"/>
  <c r="AZ16" i="29"/>
  <c r="AZ192" i="29"/>
  <c r="AZ85" i="29"/>
  <c r="AS33" i="29"/>
  <c r="AS35" i="29" s="1"/>
  <c r="AJ35" i="29"/>
  <c r="AW198" i="29"/>
  <c r="AD191" i="29"/>
  <c r="AW14" i="29"/>
  <c r="AD16" i="29"/>
  <c r="AD187" i="29" s="1"/>
  <c r="AC62" i="29"/>
  <c r="AC187" i="29" s="1"/>
  <c r="AJ59" i="29"/>
  <c r="AS63" i="29"/>
  <c r="AS66" i="29" s="1"/>
  <c r="AJ66" i="29"/>
  <c r="AJ150" i="29"/>
  <c r="AS144" i="29"/>
  <c r="AS150" i="29" s="1"/>
  <c r="AD51" i="29"/>
  <c r="AW48" i="29"/>
  <c r="AW51" i="29" s="1"/>
  <c r="AD192" i="29"/>
  <c r="AD85" i="29"/>
  <c r="AW80" i="29"/>
  <c r="AC109" i="29"/>
  <c r="AJ104" i="29"/>
  <c r="AW199" i="29"/>
  <c r="AW135" i="29"/>
  <c r="AC121" i="29"/>
  <c r="AJ116" i="29"/>
  <c r="AJ199" i="29"/>
  <c r="AS134" i="29"/>
  <c r="AJ135" i="29"/>
  <c r="AZ307" i="32" l="1"/>
  <c r="AJ317" i="32"/>
  <c r="AS106" i="32"/>
  <c r="AJ107" i="32"/>
  <c r="AW317" i="32"/>
  <c r="AW107" i="32"/>
  <c r="AJ225" i="32"/>
  <c r="AS222" i="32"/>
  <c r="AS225" i="32" s="1"/>
  <c r="AW105" i="32"/>
  <c r="AX315" i="32"/>
  <c r="AZ308" i="32"/>
  <c r="AX105" i="32"/>
  <c r="AW118" i="32"/>
  <c r="AW316" i="32"/>
  <c r="AW50" i="32"/>
  <c r="AW309" i="32"/>
  <c r="AW17" i="32"/>
  <c r="AW305" i="32" s="1"/>
  <c r="AS318" i="32"/>
  <c r="AS13" i="32"/>
  <c r="AE308" i="32"/>
  <c r="AZ305" i="32"/>
  <c r="AJ315" i="32"/>
  <c r="AS16" i="32"/>
  <c r="AJ309" i="32"/>
  <c r="AJ17" i="32"/>
  <c r="AJ305" i="32" s="1"/>
  <c r="AS14" i="32"/>
  <c r="AJ311" i="32"/>
  <c r="AS97" i="32"/>
  <c r="AS311" i="32" s="1"/>
  <c r="AD305" i="32"/>
  <c r="AJ306" i="32" s="1"/>
  <c r="AJ122" i="32"/>
  <c r="AS119" i="32"/>
  <c r="AS122" i="32" s="1"/>
  <c r="AS244" i="32"/>
  <c r="AS250" i="32" s="1"/>
  <c r="AJ250" i="32"/>
  <c r="AX310" i="32"/>
  <c r="AJ304" i="32"/>
  <c r="AS303" i="32"/>
  <c r="AS304" i="32" s="1"/>
  <c r="AT308" i="32"/>
  <c r="AJ312" i="32"/>
  <c r="AS113" i="32"/>
  <c r="AS312" i="32" s="1"/>
  <c r="AS105" i="32"/>
  <c r="AS241" i="32"/>
  <c r="AS243" i="32" s="1"/>
  <c r="AJ243" i="32"/>
  <c r="AS118" i="32"/>
  <c r="AJ314" i="32"/>
  <c r="AS99" i="32"/>
  <c r="AS314" i="32" s="1"/>
  <c r="AD308" i="32"/>
  <c r="AX309" i="32"/>
  <c r="AX17" i="32"/>
  <c r="AX305" i="32" s="1"/>
  <c r="AS90" i="32"/>
  <c r="AS95" i="32" s="1"/>
  <c r="AJ95" i="32"/>
  <c r="AS42" i="32"/>
  <c r="AS43" i="32" s="1"/>
  <c r="AJ43" i="32"/>
  <c r="AS57" i="32"/>
  <c r="AS63" i="32" s="1"/>
  <c r="AJ63" i="32"/>
  <c r="AJ128" i="32"/>
  <c r="AS123" i="32"/>
  <c r="AS128" i="32" s="1"/>
  <c r="AS71" i="32"/>
  <c r="AS76" i="32" s="1"/>
  <c r="AJ76" i="32"/>
  <c r="AJ316" i="32"/>
  <c r="AS48" i="32"/>
  <c r="AC308" i="32"/>
  <c r="AX317" i="32"/>
  <c r="AX107" i="32"/>
  <c r="AJ50" i="32"/>
  <c r="AW81" i="31"/>
  <c r="AW48" i="31"/>
  <c r="AS87" i="31"/>
  <c r="AS25" i="31"/>
  <c r="AC74" i="31"/>
  <c r="AD74" i="31"/>
  <c r="AJ85" i="31"/>
  <c r="AS30" i="31"/>
  <c r="AS85" i="31" s="1"/>
  <c r="AJ78" i="31"/>
  <c r="AJ15" i="31"/>
  <c r="AS12" i="31"/>
  <c r="AX78" i="31"/>
  <c r="AX15" i="31"/>
  <c r="AX81" i="31"/>
  <c r="AX48" i="31"/>
  <c r="AS79" i="31"/>
  <c r="AD77" i="31"/>
  <c r="AX38" i="31"/>
  <c r="AX79" i="31"/>
  <c r="AW32" i="31"/>
  <c r="AJ81" i="31"/>
  <c r="AJ48" i="31"/>
  <c r="AS44" i="31"/>
  <c r="AJ23" i="31"/>
  <c r="AS20" i="31"/>
  <c r="AS23" i="31" s="1"/>
  <c r="AS86" i="31"/>
  <c r="AS40" i="31"/>
  <c r="AJ84" i="31"/>
  <c r="AS14" i="31"/>
  <c r="AS84" i="31" s="1"/>
  <c r="AT74" i="31"/>
  <c r="AZ74" i="31"/>
  <c r="AC77" i="31"/>
  <c r="AX85" i="31"/>
  <c r="AX32" i="31"/>
  <c r="AE74" i="31"/>
  <c r="AJ38" i="31"/>
  <c r="AS33" i="31"/>
  <c r="AS38" i="31" s="1"/>
  <c r="AZ76" i="31"/>
  <c r="AJ32" i="31"/>
  <c r="AW79" i="31"/>
  <c r="AZ77" i="31"/>
  <c r="AE77" i="31"/>
  <c r="AJ52" i="31"/>
  <c r="AS49" i="31"/>
  <c r="AS52" i="31" s="1"/>
  <c r="AJ79" i="31"/>
  <c r="AW78" i="31"/>
  <c r="AW77" i="31" s="1"/>
  <c r="AW15" i="31"/>
  <c r="AW74" i="31" s="1"/>
  <c r="AS107" i="30"/>
  <c r="AJ71" i="30"/>
  <c r="AJ65" i="30"/>
  <c r="AS62" i="30"/>
  <c r="AS65" i="30" s="1"/>
  <c r="AX104" i="30"/>
  <c r="AX15" i="30"/>
  <c r="AJ104" i="30"/>
  <c r="AS12" i="30"/>
  <c r="AJ15" i="30"/>
  <c r="AJ107" i="30"/>
  <c r="AW104" i="30"/>
  <c r="AW15" i="30"/>
  <c r="AW100" i="30" s="1"/>
  <c r="AS82" i="30"/>
  <c r="AS85" i="30" s="1"/>
  <c r="AJ85" i="30"/>
  <c r="AX105" i="30"/>
  <c r="AX23" i="30"/>
  <c r="AS37" i="30"/>
  <c r="AE100" i="30"/>
  <c r="AC103" i="30"/>
  <c r="AS55" i="30"/>
  <c r="AS61" i="30" s="1"/>
  <c r="AJ61" i="30"/>
  <c r="AZ100" i="30"/>
  <c r="AD100" i="30"/>
  <c r="AJ101" i="30" s="1"/>
  <c r="AZ101" i="30"/>
  <c r="AJ110" i="30"/>
  <c r="AS14" i="30"/>
  <c r="AS110" i="30" s="1"/>
  <c r="AS112" i="30"/>
  <c r="AS30" i="30"/>
  <c r="AW105" i="30"/>
  <c r="AW23" i="30"/>
  <c r="AS113" i="30"/>
  <c r="AS17" i="30"/>
  <c r="AX71" i="30"/>
  <c r="AX107" i="30"/>
  <c r="AE103" i="30"/>
  <c r="AJ111" i="30"/>
  <c r="AS20" i="30"/>
  <c r="AS111" i="30" s="1"/>
  <c r="AJ48" i="30"/>
  <c r="AS45" i="30"/>
  <c r="AS48" i="30" s="1"/>
  <c r="AJ105" i="30"/>
  <c r="AJ23" i="30"/>
  <c r="AS18" i="30"/>
  <c r="AD103" i="30"/>
  <c r="AJ188" i="29"/>
  <c r="AJ70" i="29"/>
  <c r="AS67" i="29"/>
  <c r="AS70" i="29" s="1"/>
  <c r="AJ163" i="29"/>
  <c r="AS160" i="29"/>
  <c r="AS163" i="29" s="1"/>
  <c r="AS200" i="29"/>
  <c r="AS13" i="29"/>
  <c r="AS199" i="29"/>
  <c r="AS135" i="29"/>
  <c r="AW192" i="29"/>
  <c r="AW85" i="29"/>
  <c r="AW191" i="29"/>
  <c r="AW16" i="29"/>
  <c r="AJ143" i="29"/>
  <c r="AS136" i="29"/>
  <c r="AS143" i="29" s="1"/>
  <c r="AX191" i="29"/>
  <c r="AX16" i="29"/>
  <c r="AT190" i="29"/>
  <c r="AJ62" i="29"/>
  <c r="AS59" i="29"/>
  <c r="AS62" i="29" s="1"/>
  <c r="AD190" i="29"/>
  <c r="AZ190" i="29"/>
  <c r="AJ133" i="29"/>
  <c r="AS128" i="29"/>
  <c r="AS133" i="29" s="1"/>
  <c r="AJ192" i="29"/>
  <c r="AJ85" i="29"/>
  <c r="AS80" i="29"/>
  <c r="AS20" i="29"/>
  <c r="AS23" i="29" s="1"/>
  <c r="AJ23" i="29"/>
  <c r="AJ187" i="29" s="1"/>
  <c r="AJ154" i="29"/>
  <c r="AS151" i="29"/>
  <c r="AS154" i="29" s="1"/>
  <c r="AJ51" i="29"/>
  <c r="AS48" i="29"/>
  <c r="AS51" i="29" s="1"/>
  <c r="AJ121" i="29"/>
  <c r="AS116" i="29"/>
  <c r="AS121" i="29" s="1"/>
  <c r="AS104" i="29"/>
  <c r="AS109" i="29" s="1"/>
  <c r="AJ109" i="29"/>
  <c r="AW187" i="29"/>
  <c r="AZ189" i="29"/>
  <c r="AJ191" i="29"/>
  <c r="AJ190" i="29" s="1"/>
  <c r="AS14" i="29"/>
  <c r="AJ16" i="29"/>
  <c r="AE190" i="29"/>
  <c r="AX192" i="29"/>
  <c r="AX85" i="29"/>
  <c r="AX187" i="29" s="1"/>
  <c r="AJ307" i="32" l="1"/>
  <c r="AS306" i="32"/>
  <c r="AS316" i="32"/>
  <c r="AS50" i="32"/>
  <c r="AJ308" i="32"/>
  <c r="AW308" i="32"/>
  <c r="AS310" i="32"/>
  <c r="AX308" i="32"/>
  <c r="AS315" i="32"/>
  <c r="AS309" i="32"/>
  <c r="AS308" i="32" s="1"/>
  <c r="AS17" i="32"/>
  <c r="AS317" i="32"/>
  <c r="AS107" i="32"/>
  <c r="AS305" i="32" s="1"/>
  <c r="AS81" i="31"/>
  <c r="AS48" i="31"/>
  <c r="AX77" i="31"/>
  <c r="AS76" i="31" s="1"/>
  <c r="AS78" i="31"/>
  <c r="AS77" i="31" s="1"/>
  <c r="AS15" i="31"/>
  <c r="AJ74" i="31"/>
  <c r="AJ76" i="31"/>
  <c r="AS32" i="31"/>
  <c r="AX74" i="31"/>
  <c r="AS75" i="31" s="1"/>
  <c r="AJ77" i="31"/>
  <c r="AJ75" i="31"/>
  <c r="AJ102" i="30"/>
  <c r="AW103" i="30"/>
  <c r="AJ103" i="30"/>
  <c r="AX100" i="30"/>
  <c r="AS101" i="30" s="1"/>
  <c r="AS104" i="30"/>
  <c r="AS103" i="30" s="1"/>
  <c r="AS15" i="30"/>
  <c r="AS105" i="30"/>
  <c r="AS23" i="30"/>
  <c r="AJ100" i="30"/>
  <c r="AX103" i="30"/>
  <c r="AJ189" i="29"/>
  <c r="AS188" i="29"/>
  <c r="AX190" i="29"/>
  <c r="AW190" i="29"/>
  <c r="AS191" i="29"/>
  <c r="AS190" i="29" s="1"/>
  <c r="AS16" i="29"/>
  <c r="AS192" i="29"/>
  <c r="AS85" i="29"/>
  <c r="AS187" i="29" s="1"/>
  <c r="AS307" i="32" l="1"/>
  <c r="AS189" i="29"/>
  <c r="AS74" i="31"/>
  <c r="AS100" i="30"/>
  <c r="AS102" i="30"/>
  <c r="AD93" i="43" l="1"/>
  <c r="AD90" i="43"/>
  <c r="BB129" i="44" l="1"/>
  <c r="AU129" i="44"/>
  <c r="BB128" i="44"/>
  <c r="AU128" i="44"/>
  <c r="BB127" i="44"/>
  <c r="AU127" i="44"/>
  <c r="BB126" i="44"/>
  <c r="AU126" i="44"/>
  <c r="BB125" i="44"/>
  <c r="AU125" i="44"/>
  <c r="BB123" i="44"/>
  <c r="AU123" i="44"/>
  <c r="BB122" i="44"/>
  <c r="AU122" i="44"/>
  <c r="BB121" i="44"/>
  <c r="AU121" i="44"/>
  <c r="BB120" i="44"/>
  <c r="AU120" i="44"/>
  <c r="BB119" i="44"/>
  <c r="AU119" i="44"/>
  <c r="BB118" i="44"/>
  <c r="AU118" i="44"/>
  <c r="BB117" i="44"/>
  <c r="AU117" i="44"/>
  <c r="BB116" i="44"/>
  <c r="AU116" i="44"/>
  <c r="BB114" i="44"/>
  <c r="BB115" i="44" s="1"/>
  <c r="AU114" i="44"/>
  <c r="AU115" i="44" s="1"/>
  <c r="BB112" i="44"/>
  <c r="AU112" i="44"/>
  <c r="BB111" i="44"/>
  <c r="AU111" i="44"/>
  <c r="BB110" i="44"/>
  <c r="AU110" i="44"/>
  <c r="BB109" i="44"/>
  <c r="AU109" i="44"/>
  <c r="BB108" i="44"/>
  <c r="AU108" i="44"/>
  <c r="BB106" i="44"/>
  <c r="BB107" i="44" s="1"/>
  <c r="AU106" i="44"/>
  <c r="AU107" i="44" s="1"/>
  <c r="BB104" i="44"/>
  <c r="AU104" i="44"/>
  <c r="BB103" i="44"/>
  <c r="AU103" i="44"/>
  <c r="BB102" i="44"/>
  <c r="AU102" i="44"/>
  <c r="BB100" i="44"/>
  <c r="AU100" i="44"/>
  <c r="BB99" i="44"/>
  <c r="AU99" i="44"/>
  <c r="BB98" i="44"/>
  <c r="AU98" i="44"/>
  <c r="BB97" i="44"/>
  <c r="AU97" i="44"/>
  <c r="BB96" i="44"/>
  <c r="AU96" i="44"/>
  <c r="BB94" i="44"/>
  <c r="AU94" i="44"/>
  <c r="BB93" i="44"/>
  <c r="AU93" i="44"/>
  <c r="BB92" i="44"/>
  <c r="AU92" i="44"/>
  <c r="BB90" i="44"/>
  <c r="AU90" i="44"/>
  <c r="BB89" i="44"/>
  <c r="AU89" i="44"/>
  <c r="BB88" i="44"/>
  <c r="AU88" i="44"/>
  <c r="BB87" i="44"/>
  <c r="AU87" i="44"/>
  <c r="BB86" i="44"/>
  <c r="AU86" i="44"/>
  <c r="BB85" i="44"/>
  <c r="AU85" i="44"/>
  <c r="BB83" i="44"/>
  <c r="AU83" i="44"/>
  <c r="BB82" i="44"/>
  <c r="AU82" i="44"/>
  <c r="BB81" i="44"/>
  <c r="AU81" i="44"/>
  <c r="BB80" i="44"/>
  <c r="AU80" i="44"/>
  <c r="BB79" i="44"/>
  <c r="AU79" i="44"/>
  <c r="BB78" i="44"/>
  <c r="AU78" i="44"/>
  <c r="BB76" i="44"/>
  <c r="AU76" i="44"/>
  <c r="BB75" i="44"/>
  <c r="AU75" i="44"/>
  <c r="BB74" i="44"/>
  <c r="AU74" i="44"/>
  <c r="BB73" i="44"/>
  <c r="AU73" i="44"/>
  <c r="BB72" i="44"/>
  <c r="AU72" i="44"/>
  <c r="BB71" i="44"/>
  <c r="AU71" i="44"/>
  <c r="BB69" i="44"/>
  <c r="AU69" i="44"/>
  <c r="BB68" i="44"/>
  <c r="AU68" i="44"/>
  <c r="BB67" i="44"/>
  <c r="AU67" i="44"/>
  <c r="BB66" i="44"/>
  <c r="AU66" i="44"/>
  <c r="BB65" i="44"/>
  <c r="AU65" i="44"/>
  <c r="BB64" i="44"/>
  <c r="AU64" i="44"/>
  <c r="BB62" i="44"/>
  <c r="AU62" i="44"/>
  <c r="BB61" i="44"/>
  <c r="AU61" i="44"/>
  <c r="BB60" i="44"/>
  <c r="AU60" i="44"/>
  <c r="BB59" i="44"/>
  <c r="AU59" i="44"/>
  <c r="BB58" i="44"/>
  <c r="AU58" i="44"/>
  <c r="BB57" i="44"/>
  <c r="AU57" i="44"/>
  <c r="BB55" i="44"/>
  <c r="AU55" i="44"/>
  <c r="BB54" i="44"/>
  <c r="AU54" i="44"/>
  <c r="BB53" i="44"/>
  <c r="AU53" i="44"/>
  <c r="BB52" i="44"/>
  <c r="AU52" i="44"/>
  <c r="BB51" i="44"/>
  <c r="AU51" i="44"/>
  <c r="BB50" i="44"/>
  <c r="AU50" i="44"/>
  <c r="BB48" i="44"/>
  <c r="AU48" i="44"/>
  <c r="BB47" i="44"/>
  <c r="AU47" i="44"/>
  <c r="BB46" i="44"/>
  <c r="AU46" i="44"/>
  <c r="BB45" i="44"/>
  <c r="AU45" i="44"/>
  <c r="BB44" i="44"/>
  <c r="AU44" i="44"/>
  <c r="AU49" i="44" s="1"/>
  <c r="BB43" i="44"/>
  <c r="AU43" i="44"/>
  <c r="BB41" i="44"/>
  <c r="AU41" i="44"/>
  <c r="BB40" i="44"/>
  <c r="AU40" i="44"/>
  <c r="BB39" i="44"/>
  <c r="AU39" i="44"/>
  <c r="BB38" i="44"/>
  <c r="AU38" i="44"/>
  <c r="BB37" i="44"/>
  <c r="AU37" i="44"/>
  <c r="BB36" i="44"/>
  <c r="AU36" i="44"/>
  <c r="BB34" i="44"/>
  <c r="AU34" i="44"/>
  <c r="BB33" i="44"/>
  <c r="AU33" i="44"/>
  <c r="BB32" i="44"/>
  <c r="AU32" i="44"/>
  <c r="BB31" i="44"/>
  <c r="AU31" i="44"/>
  <c r="BB30" i="44"/>
  <c r="AU30" i="44"/>
  <c r="BB29" i="44"/>
  <c r="AU29" i="44"/>
  <c r="BB27" i="44"/>
  <c r="AU27" i="44"/>
  <c r="BB26" i="44"/>
  <c r="AU26" i="44"/>
  <c r="BB25" i="44"/>
  <c r="AU25" i="44"/>
  <c r="BB24" i="44"/>
  <c r="AU24" i="44"/>
  <c r="BB23" i="44"/>
  <c r="AU23" i="44"/>
  <c r="BB22" i="44"/>
  <c r="AU22" i="44"/>
  <c r="BB21" i="44"/>
  <c r="AU21" i="44"/>
  <c r="BB20" i="44"/>
  <c r="AU20" i="44"/>
  <c r="BB18" i="44"/>
  <c r="AU18" i="44"/>
  <c r="BB17" i="44"/>
  <c r="AU17" i="44"/>
  <c r="BB16" i="44"/>
  <c r="AU16" i="44"/>
  <c r="BB15" i="44"/>
  <c r="AU15" i="44"/>
  <c r="BB14" i="44"/>
  <c r="AU14" i="44"/>
  <c r="AO130" i="44"/>
  <c r="AN130" i="44"/>
  <c r="AM130" i="44"/>
  <c r="AL130" i="44"/>
  <c r="AK130" i="44"/>
  <c r="AH130" i="44"/>
  <c r="AG130" i="44"/>
  <c r="AF130" i="44"/>
  <c r="AA130" i="44"/>
  <c r="Z130" i="44"/>
  <c r="Y130" i="44"/>
  <c r="W130" i="44"/>
  <c r="V130" i="44"/>
  <c r="U130" i="44"/>
  <c r="AO124" i="44"/>
  <c r="AN124" i="44"/>
  <c r="AM124" i="44"/>
  <c r="AL124" i="44"/>
  <c r="AK124" i="44"/>
  <c r="AH124" i="44"/>
  <c r="AG124" i="44"/>
  <c r="AF124" i="44"/>
  <c r="AA124" i="44"/>
  <c r="Z124" i="44"/>
  <c r="Y124" i="44"/>
  <c r="W124" i="44"/>
  <c r="V124" i="44"/>
  <c r="U124" i="44"/>
  <c r="AO115" i="44"/>
  <c r="AN115" i="44"/>
  <c r="AM115" i="44"/>
  <c r="AL115" i="44"/>
  <c r="AK115" i="44"/>
  <c r="AH115" i="44"/>
  <c r="AG115" i="44"/>
  <c r="AF115" i="44"/>
  <c r="AA115" i="44"/>
  <c r="Z115" i="44"/>
  <c r="Y115" i="44"/>
  <c r="W115" i="44"/>
  <c r="V115" i="44"/>
  <c r="U115" i="44"/>
  <c r="AO113" i="44"/>
  <c r="AN113" i="44"/>
  <c r="AM113" i="44"/>
  <c r="AL113" i="44"/>
  <c r="AK113" i="44"/>
  <c r="AH113" i="44"/>
  <c r="AG113" i="44"/>
  <c r="AF113" i="44"/>
  <c r="AA113" i="44"/>
  <c r="Z113" i="44"/>
  <c r="Y113" i="44"/>
  <c r="W113" i="44"/>
  <c r="V113" i="44"/>
  <c r="U113" i="44"/>
  <c r="AO107" i="44"/>
  <c r="AN107" i="44"/>
  <c r="AM107" i="44"/>
  <c r="AL107" i="44"/>
  <c r="AK107" i="44"/>
  <c r="AH107" i="44"/>
  <c r="AG107" i="44"/>
  <c r="AF107" i="44"/>
  <c r="AA107" i="44"/>
  <c r="Z107" i="44"/>
  <c r="Y107" i="44"/>
  <c r="W107" i="44"/>
  <c r="V107" i="44"/>
  <c r="U107" i="44"/>
  <c r="AO105" i="44"/>
  <c r="AN105" i="44"/>
  <c r="AM105" i="44"/>
  <c r="AL105" i="44"/>
  <c r="AK105" i="44"/>
  <c r="AH105" i="44"/>
  <c r="AG105" i="44"/>
  <c r="AF105" i="44"/>
  <c r="AA105" i="44"/>
  <c r="Z105" i="44"/>
  <c r="Y105" i="44"/>
  <c r="W105" i="44"/>
  <c r="V105" i="44"/>
  <c r="U105" i="44"/>
  <c r="AO101" i="44"/>
  <c r="AN101" i="44"/>
  <c r="AM101" i="44"/>
  <c r="AL101" i="44"/>
  <c r="AK101" i="44"/>
  <c r="AH101" i="44"/>
  <c r="AG101" i="44"/>
  <c r="AF101" i="44"/>
  <c r="AA101" i="44"/>
  <c r="Z101" i="44"/>
  <c r="Y101" i="44"/>
  <c r="W101" i="44"/>
  <c r="V101" i="44"/>
  <c r="U101" i="44"/>
  <c r="AO95" i="44"/>
  <c r="AN95" i="44"/>
  <c r="AM95" i="44"/>
  <c r="AL95" i="44"/>
  <c r="AK95" i="44"/>
  <c r="AH95" i="44"/>
  <c r="AG95" i="44"/>
  <c r="AF95" i="44"/>
  <c r="AA95" i="44"/>
  <c r="Z95" i="44"/>
  <c r="Y95" i="44"/>
  <c r="W95" i="44"/>
  <c r="V95" i="44"/>
  <c r="U95" i="44"/>
  <c r="AO91" i="44"/>
  <c r="AN91" i="44"/>
  <c r="AM91" i="44"/>
  <c r="AL91" i="44"/>
  <c r="AK91" i="44"/>
  <c r="AH91" i="44"/>
  <c r="AG91" i="44"/>
  <c r="AF91" i="44"/>
  <c r="AA91" i="44"/>
  <c r="Z91" i="44"/>
  <c r="Y91" i="44"/>
  <c r="W91" i="44"/>
  <c r="V91" i="44"/>
  <c r="U91" i="44"/>
  <c r="AO84" i="44"/>
  <c r="AN84" i="44"/>
  <c r="AM84" i="44"/>
  <c r="AL84" i="44"/>
  <c r="AK84" i="44"/>
  <c r="AH84" i="44"/>
  <c r="AG84" i="44"/>
  <c r="AF84" i="44"/>
  <c r="AA84" i="44"/>
  <c r="Z84" i="44"/>
  <c r="Y84" i="44"/>
  <c r="W84" i="44"/>
  <c r="V84" i="44"/>
  <c r="U84" i="44"/>
  <c r="AO77" i="44"/>
  <c r="AN77" i="44"/>
  <c r="AM77" i="44"/>
  <c r="AL77" i="44"/>
  <c r="AK77" i="44"/>
  <c r="AH77" i="44"/>
  <c r="AG77" i="44"/>
  <c r="AF77" i="44"/>
  <c r="AA77" i="44"/>
  <c r="Z77" i="44"/>
  <c r="Y77" i="44"/>
  <c r="W77" i="44"/>
  <c r="V77" i="44"/>
  <c r="U77" i="44"/>
  <c r="AO70" i="44"/>
  <c r="AN70" i="44"/>
  <c r="AM70" i="44"/>
  <c r="AL70" i="44"/>
  <c r="AK70" i="44"/>
  <c r="AH70" i="44"/>
  <c r="AG70" i="44"/>
  <c r="AF70" i="44"/>
  <c r="AA70" i="44"/>
  <c r="Z70" i="44"/>
  <c r="Y70" i="44"/>
  <c r="W70" i="44"/>
  <c r="V70" i="44"/>
  <c r="U70" i="44"/>
  <c r="AO63" i="44"/>
  <c r="AN63" i="44"/>
  <c r="AM63" i="44"/>
  <c r="AL63" i="44"/>
  <c r="AK63" i="44"/>
  <c r="AH63" i="44"/>
  <c r="AG63" i="44"/>
  <c r="AF63" i="44"/>
  <c r="AA63" i="44"/>
  <c r="Z63" i="44"/>
  <c r="Y63" i="44"/>
  <c r="W63" i="44"/>
  <c r="V63" i="44"/>
  <c r="U63" i="44"/>
  <c r="AO56" i="44"/>
  <c r="AN56" i="44"/>
  <c r="AM56" i="44"/>
  <c r="AL56" i="44"/>
  <c r="AK56" i="44"/>
  <c r="AH56" i="44"/>
  <c r="AG56" i="44"/>
  <c r="AF56" i="44"/>
  <c r="AA56" i="44"/>
  <c r="Z56" i="44"/>
  <c r="Y56" i="44"/>
  <c r="W56" i="44"/>
  <c r="V56" i="44"/>
  <c r="U56" i="44"/>
  <c r="AO49" i="44"/>
  <c r="AN49" i="44"/>
  <c r="AM49" i="44"/>
  <c r="AL49" i="44"/>
  <c r="AK49" i="44"/>
  <c r="AH49" i="44"/>
  <c r="AG49" i="44"/>
  <c r="AF49" i="44"/>
  <c r="AA49" i="44"/>
  <c r="Z49" i="44"/>
  <c r="Y49" i="44"/>
  <c r="W49" i="44"/>
  <c r="V49" i="44"/>
  <c r="U49" i="44"/>
  <c r="AO42" i="44"/>
  <c r="AN42" i="44"/>
  <c r="AM42" i="44"/>
  <c r="AL42" i="44"/>
  <c r="AK42" i="44"/>
  <c r="AH42" i="44"/>
  <c r="AG42" i="44"/>
  <c r="AF42" i="44"/>
  <c r="AA42" i="44"/>
  <c r="Z42" i="44"/>
  <c r="Y42" i="44"/>
  <c r="W42" i="44"/>
  <c r="V42" i="44"/>
  <c r="U42" i="44"/>
  <c r="AO35" i="44"/>
  <c r="AN35" i="44"/>
  <c r="AM35" i="44"/>
  <c r="AL35" i="44"/>
  <c r="AK35" i="44"/>
  <c r="AH35" i="44"/>
  <c r="AG35" i="44"/>
  <c r="AF35" i="44"/>
  <c r="AA35" i="44"/>
  <c r="Z35" i="44"/>
  <c r="Y35" i="44"/>
  <c r="W35" i="44"/>
  <c r="V35" i="44"/>
  <c r="U35" i="44"/>
  <c r="AO28" i="44"/>
  <c r="AN28" i="44"/>
  <c r="AM28" i="44"/>
  <c r="AL28" i="44"/>
  <c r="AK28" i="44"/>
  <c r="AH28" i="44"/>
  <c r="AG28" i="44"/>
  <c r="AF28" i="44"/>
  <c r="AA28" i="44"/>
  <c r="Z28" i="44"/>
  <c r="Y28" i="44"/>
  <c r="W28" i="44"/>
  <c r="V28" i="44"/>
  <c r="U28" i="44"/>
  <c r="AO19" i="44"/>
  <c r="AN19" i="44"/>
  <c r="AM19" i="44"/>
  <c r="AL19" i="44"/>
  <c r="AK19" i="44"/>
  <c r="AH19" i="44"/>
  <c r="AG19" i="44"/>
  <c r="AF19" i="44"/>
  <c r="AA19" i="44"/>
  <c r="Z19" i="44"/>
  <c r="Y19" i="44"/>
  <c r="W19" i="44"/>
  <c r="V19" i="44"/>
  <c r="U19" i="44"/>
  <c r="AO13" i="44"/>
  <c r="AN13" i="44"/>
  <c r="AM13" i="44"/>
  <c r="AL13" i="44"/>
  <c r="AK13" i="44"/>
  <c r="AH13" i="44"/>
  <c r="AG13" i="44"/>
  <c r="AF13" i="44"/>
  <c r="AA13" i="44"/>
  <c r="Z13" i="44"/>
  <c r="Y13" i="44"/>
  <c r="W13" i="44"/>
  <c r="V13" i="44"/>
  <c r="U13" i="44"/>
  <c r="AO462" i="43"/>
  <c r="AN462" i="43"/>
  <c r="AM462" i="43"/>
  <c r="AL462" i="43"/>
  <c r="AK462" i="43"/>
  <c r="AH462" i="43"/>
  <c r="AG462" i="43"/>
  <c r="AF462" i="43"/>
  <c r="AA462" i="43"/>
  <c r="Z462" i="43"/>
  <c r="Y462" i="43"/>
  <c r="W462" i="43"/>
  <c r="V462" i="43"/>
  <c r="U462" i="43"/>
  <c r="AO458" i="43"/>
  <c r="AN458" i="43"/>
  <c r="AM458" i="43"/>
  <c r="AL458" i="43"/>
  <c r="AK458" i="43"/>
  <c r="AH458" i="43"/>
  <c r="AG458" i="43"/>
  <c r="AF458" i="43"/>
  <c r="AA458" i="43"/>
  <c r="Z458" i="43"/>
  <c r="Y458" i="43"/>
  <c r="W458" i="43"/>
  <c r="V458" i="43"/>
  <c r="U458" i="43"/>
  <c r="AO455" i="43"/>
  <c r="AN455" i="43"/>
  <c r="AM455" i="43"/>
  <c r="AL455" i="43"/>
  <c r="AK455" i="43"/>
  <c r="AH455" i="43"/>
  <c r="AG455" i="43"/>
  <c r="AF455" i="43"/>
  <c r="AA455" i="43"/>
  <c r="Z455" i="43"/>
  <c r="Y455" i="43"/>
  <c r="W455" i="43"/>
  <c r="V455" i="43"/>
  <c r="U455" i="43"/>
  <c r="AO448" i="43"/>
  <c r="AN448" i="43"/>
  <c r="AM448" i="43"/>
  <c r="AL448" i="43"/>
  <c r="AK448" i="43"/>
  <c r="AH448" i="43"/>
  <c r="AG448" i="43"/>
  <c r="AF448" i="43"/>
  <c r="AA448" i="43"/>
  <c r="Z448" i="43"/>
  <c r="Y448" i="43"/>
  <c r="W448" i="43"/>
  <c r="V448" i="43"/>
  <c r="U448" i="43"/>
  <c r="AO441" i="43"/>
  <c r="AN441" i="43"/>
  <c r="AM441" i="43"/>
  <c r="AL441" i="43"/>
  <c r="AK441" i="43"/>
  <c r="AH441" i="43"/>
  <c r="AG441" i="43"/>
  <c r="AF441" i="43"/>
  <c r="AA441" i="43"/>
  <c r="Z441" i="43"/>
  <c r="Y441" i="43"/>
  <c r="W441" i="43"/>
  <c r="V441" i="43"/>
  <c r="U441" i="43"/>
  <c r="AO434" i="43"/>
  <c r="AN434" i="43"/>
  <c r="AM434" i="43"/>
  <c r="AL434" i="43"/>
  <c r="AK434" i="43"/>
  <c r="AH434" i="43"/>
  <c r="AG434" i="43"/>
  <c r="AF434" i="43"/>
  <c r="AA434" i="43"/>
  <c r="Z434" i="43"/>
  <c r="Y434" i="43"/>
  <c r="W434" i="43"/>
  <c r="V434" i="43"/>
  <c r="U434" i="43"/>
  <c r="AO427" i="43"/>
  <c r="AN427" i="43"/>
  <c r="AM427" i="43"/>
  <c r="AL427" i="43"/>
  <c r="AK427" i="43"/>
  <c r="AH427" i="43"/>
  <c r="AG427" i="43"/>
  <c r="AF427" i="43"/>
  <c r="AA427" i="43"/>
  <c r="Z427" i="43"/>
  <c r="Y427" i="43"/>
  <c r="W427" i="43"/>
  <c r="V427" i="43"/>
  <c r="U427" i="43"/>
  <c r="AO420" i="43"/>
  <c r="AN420" i="43"/>
  <c r="AM420" i="43"/>
  <c r="AL420" i="43"/>
  <c r="AK420" i="43"/>
  <c r="AH420" i="43"/>
  <c r="AG420" i="43"/>
  <c r="AF420" i="43"/>
  <c r="AA420" i="43"/>
  <c r="Z420" i="43"/>
  <c r="Y420" i="43"/>
  <c r="W420" i="43"/>
  <c r="V420" i="43"/>
  <c r="U420" i="43"/>
  <c r="AO413" i="43"/>
  <c r="AN413" i="43"/>
  <c r="AM413" i="43"/>
  <c r="AL413" i="43"/>
  <c r="AK413" i="43"/>
  <c r="AH413" i="43"/>
  <c r="AG413" i="43"/>
  <c r="AF413" i="43"/>
  <c r="AA413" i="43"/>
  <c r="Z413" i="43"/>
  <c r="Y413" i="43"/>
  <c r="W413" i="43"/>
  <c r="V413" i="43"/>
  <c r="U413" i="43"/>
  <c r="AO407" i="43"/>
  <c r="AN407" i="43"/>
  <c r="AM407" i="43"/>
  <c r="AL407" i="43"/>
  <c r="AK407" i="43"/>
  <c r="AH407" i="43"/>
  <c r="AG407" i="43"/>
  <c r="AF407" i="43"/>
  <c r="AA407" i="43"/>
  <c r="Z407" i="43"/>
  <c r="Y407" i="43"/>
  <c r="W407" i="43"/>
  <c r="V407" i="43"/>
  <c r="U407" i="43"/>
  <c r="AO404" i="43"/>
  <c r="AN404" i="43"/>
  <c r="AM404" i="43"/>
  <c r="AL404" i="43"/>
  <c r="AK404" i="43"/>
  <c r="AH404" i="43"/>
  <c r="AG404" i="43"/>
  <c r="AF404" i="43"/>
  <c r="AA404" i="43"/>
  <c r="Z404" i="43"/>
  <c r="Y404" i="43"/>
  <c r="W404" i="43"/>
  <c r="V404" i="43"/>
  <c r="U404" i="43"/>
  <c r="AO397" i="43"/>
  <c r="AN397" i="43"/>
  <c r="AM397" i="43"/>
  <c r="AL397" i="43"/>
  <c r="AK397" i="43"/>
  <c r="AH397" i="43"/>
  <c r="AG397" i="43"/>
  <c r="AF397" i="43"/>
  <c r="AA397" i="43"/>
  <c r="Z397" i="43"/>
  <c r="Y397" i="43"/>
  <c r="W397" i="43"/>
  <c r="V397" i="43"/>
  <c r="U397" i="43"/>
  <c r="AO390" i="43"/>
  <c r="AN390" i="43"/>
  <c r="AM390" i="43"/>
  <c r="AL390" i="43"/>
  <c r="AK390" i="43"/>
  <c r="AH390" i="43"/>
  <c r="AG390" i="43"/>
  <c r="AF390" i="43"/>
  <c r="AA390" i="43"/>
  <c r="Z390" i="43"/>
  <c r="Y390" i="43"/>
  <c r="W390" i="43"/>
  <c r="V390" i="43"/>
  <c r="U390" i="43"/>
  <c r="AO386" i="43"/>
  <c r="AN386" i="43"/>
  <c r="AM386" i="43"/>
  <c r="AL386" i="43"/>
  <c r="AK386" i="43"/>
  <c r="AH386" i="43"/>
  <c r="AG386" i="43"/>
  <c r="AF386" i="43"/>
  <c r="AA386" i="43"/>
  <c r="Z386" i="43"/>
  <c r="Y386" i="43"/>
  <c r="W386" i="43"/>
  <c r="V386" i="43"/>
  <c r="U386" i="43"/>
  <c r="AO380" i="43"/>
  <c r="AN380" i="43"/>
  <c r="AM380" i="43"/>
  <c r="AL380" i="43"/>
  <c r="AK380" i="43"/>
  <c r="AH380" i="43"/>
  <c r="AG380" i="43"/>
  <c r="AF380" i="43"/>
  <c r="AA380" i="43"/>
  <c r="Z380" i="43"/>
  <c r="Y380" i="43"/>
  <c r="W380" i="43"/>
  <c r="V380" i="43"/>
  <c r="U380" i="43"/>
  <c r="AO373" i="43"/>
  <c r="AN373" i="43"/>
  <c r="AM373" i="43"/>
  <c r="AL373" i="43"/>
  <c r="AK373" i="43"/>
  <c r="AH373" i="43"/>
  <c r="AG373" i="43"/>
  <c r="AF373" i="43"/>
  <c r="AA373" i="43"/>
  <c r="Z373" i="43"/>
  <c r="Y373" i="43"/>
  <c r="W373" i="43"/>
  <c r="V373" i="43"/>
  <c r="U373" i="43"/>
  <c r="AO371" i="43"/>
  <c r="AN371" i="43"/>
  <c r="AM371" i="43"/>
  <c r="AL371" i="43"/>
  <c r="AK371" i="43"/>
  <c r="AH371" i="43"/>
  <c r="AG371" i="43"/>
  <c r="AF371" i="43"/>
  <c r="AA371" i="43"/>
  <c r="Z371" i="43"/>
  <c r="Y371" i="43"/>
  <c r="W371" i="43"/>
  <c r="V371" i="43"/>
  <c r="U371" i="43"/>
  <c r="AO367" i="43"/>
  <c r="AN367" i="43"/>
  <c r="AM367" i="43"/>
  <c r="AL367" i="43"/>
  <c r="AK367" i="43"/>
  <c r="AH367" i="43"/>
  <c r="AG367" i="43"/>
  <c r="AF367" i="43"/>
  <c r="AA367" i="43"/>
  <c r="Z367" i="43"/>
  <c r="Y367" i="43"/>
  <c r="W367" i="43"/>
  <c r="V367" i="43"/>
  <c r="U367" i="43"/>
  <c r="AO360" i="43"/>
  <c r="AN360" i="43"/>
  <c r="AM360" i="43"/>
  <c r="AL360" i="43"/>
  <c r="AK360" i="43"/>
  <c r="AH360" i="43"/>
  <c r="AG360" i="43"/>
  <c r="AF360" i="43"/>
  <c r="AA360" i="43"/>
  <c r="Z360" i="43"/>
  <c r="Y360" i="43"/>
  <c r="W360" i="43"/>
  <c r="V360" i="43"/>
  <c r="U360" i="43"/>
  <c r="AO355" i="43"/>
  <c r="AN355" i="43"/>
  <c r="AM355" i="43"/>
  <c r="AL355" i="43"/>
  <c r="AK355" i="43"/>
  <c r="AH355" i="43"/>
  <c r="AG355" i="43"/>
  <c r="AF355" i="43"/>
  <c r="AA355" i="43"/>
  <c r="Z355" i="43"/>
  <c r="Y355" i="43"/>
  <c r="W355" i="43"/>
  <c r="V355" i="43"/>
  <c r="U355" i="43"/>
  <c r="AO348" i="43"/>
  <c r="AN348" i="43"/>
  <c r="AM348" i="43"/>
  <c r="AL348" i="43"/>
  <c r="AK348" i="43"/>
  <c r="AH348" i="43"/>
  <c r="AG348" i="43"/>
  <c r="AF348" i="43"/>
  <c r="AA348" i="43"/>
  <c r="Z348" i="43"/>
  <c r="Y348" i="43"/>
  <c r="W348" i="43"/>
  <c r="V348" i="43"/>
  <c r="U348" i="43"/>
  <c r="AO342" i="43"/>
  <c r="AN342" i="43"/>
  <c r="AM342" i="43"/>
  <c r="AL342" i="43"/>
  <c r="AK342" i="43"/>
  <c r="AH342" i="43"/>
  <c r="AG342" i="43"/>
  <c r="AF342" i="43"/>
  <c r="AA342" i="43"/>
  <c r="Z342" i="43"/>
  <c r="Y342" i="43"/>
  <c r="W342" i="43"/>
  <c r="V342" i="43"/>
  <c r="U342" i="43"/>
  <c r="AO333" i="43"/>
  <c r="AN333" i="43"/>
  <c r="AM333" i="43"/>
  <c r="AL333" i="43"/>
  <c r="AK333" i="43"/>
  <c r="AH333" i="43"/>
  <c r="AG333" i="43"/>
  <c r="AF333" i="43"/>
  <c r="AA333" i="43"/>
  <c r="Z333" i="43"/>
  <c r="Y333" i="43"/>
  <c r="W333" i="43"/>
  <c r="V333" i="43"/>
  <c r="U333" i="43"/>
  <c r="AO330" i="43"/>
  <c r="AN330" i="43"/>
  <c r="AM330" i="43"/>
  <c r="AL330" i="43"/>
  <c r="AK330" i="43"/>
  <c r="AH330" i="43"/>
  <c r="AG330" i="43"/>
  <c r="AF330" i="43"/>
  <c r="AA330" i="43"/>
  <c r="Z330" i="43"/>
  <c r="Y330" i="43"/>
  <c r="W330" i="43"/>
  <c r="V330" i="43"/>
  <c r="U330" i="43"/>
  <c r="AO326" i="43"/>
  <c r="AN326" i="43"/>
  <c r="AM326" i="43"/>
  <c r="AL326" i="43"/>
  <c r="AK326" i="43"/>
  <c r="AH326" i="43"/>
  <c r="AG326" i="43"/>
  <c r="AF326" i="43"/>
  <c r="AA326" i="43"/>
  <c r="Z326" i="43"/>
  <c r="Y326" i="43"/>
  <c r="W326" i="43"/>
  <c r="V326" i="43"/>
  <c r="U326" i="43"/>
  <c r="AO322" i="43"/>
  <c r="AN322" i="43"/>
  <c r="AM322" i="43"/>
  <c r="AL322" i="43"/>
  <c r="AK322" i="43"/>
  <c r="AH322" i="43"/>
  <c r="AG322" i="43"/>
  <c r="AF322" i="43"/>
  <c r="AA322" i="43"/>
  <c r="Z322" i="43"/>
  <c r="Y322" i="43"/>
  <c r="W322" i="43"/>
  <c r="V322" i="43"/>
  <c r="U322" i="43"/>
  <c r="AO320" i="43"/>
  <c r="AN320" i="43"/>
  <c r="AM320" i="43"/>
  <c r="AL320" i="43"/>
  <c r="AK320" i="43"/>
  <c r="AH320" i="43"/>
  <c r="AG320" i="43"/>
  <c r="AF320" i="43"/>
  <c r="AA320" i="43"/>
  <c r="Z320" i="43"/>
  <c r="Y320" i="43"/>
  <c r="W320" i="43"/>
  <c r="V320" i="43"/>
  <c r="U320" i="43"/>
  <c r="AO314" i="43"/>
  <c r="AN314" i="43"/>
  <c r="AM314" i="43"/>
  <c r="AL314" i="43"/>
  <c r="AK314" i="43"/>
  <c r="AH314" i="43"/>
  <c r="AG314" i="43"/>
  <c r="AF314" i="43"/>
  <c r="AA314" i="43"/>
  <c r="Z314" i="43"/>
  <c r="Y314" i="43"/>
  <c r="W314" i="43"/>
  <c r="V314" i="43"/>
  <c r="U314" i="43"/>
  <c r="AO310" i="43"/>
  <c r="AN310" i="43"/>
  <c r="AM310" i="43"/>
  <c r="AL310" i="43"/>
  <c r="AK310" i="43"/>
  <c r="AH310" i="43"/>
  <c r="AG310" i="43"/>
  <c r="AF310" i="43"/>
  <c r="AA310" i="43"/>
  <c r="Z310" i="43"/>
  <c r="Y310" i="43"/>
  <c r="W310" i="43"/>
  <c r="V310" i="43"/>
  <c r="U310" i="43"/>
  <c r="AO303" i="43"/>
  <c r="AN303" i="43"/>
  <c r="AM303" i="43"/>
  <c r="AL303" i="43"/>
  <c r="AK303" i="43"/>
  <c r="AH303" i="43"/>
  <c r="AG303" i="43"/>
  <c r="AF303" i="43"/>
  <c r="AA303" i="43"/>
  <c r="Z303" i="43"/>
  <c r="Y303" i="43"/>
  <c r="W303" i="43"/>
  <c r="V303" i="43"/>
  <c r="U303" i="43"/>
  <c r="AO296" i="43"/>
  <c r="AN296" i="43"/>
  <c r="AM296" i="43"/>
  <c r="AL296" i="43"/>
  <c r="AK296" i="43"/>
  <c r="AH296" i="43"/>
  <c r="AG296" i="43"/>
  <c r="AF296" i="43"/>
  <c r="AA296" i="43"/>
  <c r="Z296" i="43"/>
  <c r="Y296" i="43"/>
  <c r="W296" i="43"/>
  <c r="V296" i="43"/>
  <c r="U296" i="43"/>
  <c r="AO294" i="43"/>
  <c r="AN294" i="43"/>
  <c r="AM294" i="43"/>
  <c r="AL294" i="43"/>
  <c r="AK294" i="43"/>
  <c r="AH294" i="43"/>
  <c r="AG294" i="43"/>
  <c r="AF294" i="43"/>
  <c r="AA294" i="43"/>
  <c r="Z294" i="43"/>
  <c r="Y294" i="43"/>
  <c r="W294" i="43"/>
  <c r="V294" i="43"/>
  <c r="U294" i="43"/>
  <c r="AO286" i="43"/>
  <c r="AN286" i="43"/>
  <c r="AM286" i="43"/>
  <c r="AL286" i="43"/>
  <c r="AK286" i="43"/>
  <c r="AH286" i="43"/>
  <c r="AG286" i="43"/>
  <c r="AF286" i="43"/>
  <c r="AA286" i="43"/>
  <c r="Z286" i="43"/>
  <c r="Y286" i="43"/>
  <c r="W286" i="43"/>
  <c r="V286" i="43"/>
  <c r="U286" i="43"/>
  <c r="AO281" i="43"/>
  <c r="AN281" i="43"/>
  <c r="AM281" i="43"/>
  <c r="AL281" i="43"/>
  <c r="AK281" i="43"/>
  <c r="AH281" i="43"/>
  <c r="AG281" i="43"/>
  <c r="AF281" i="43"/>
  <c r="AA281" i="43"/>
  <c r="Z281" i="43"/>
  <c r="Y281" i="43"/>
  <c r="W281" i="43"/>
  <c r="V281" i="43"/>
  <c r="U281" i="43"/>
  <c r="AO274" i="43"/>
  <c r="AN274" i="43"/>
  <c r="AM274" i="43"/>
  <c r="AL274" i="43"/>
  <c r="AK274" i="43"/>
  <c r="AH274" i="43"/>
  <c r="AG274" i="43"/>
  <c r="AF274" i="43"/>
  <c r="AA274" i="43"/>
  <c r="Z274" i="43"/>
  <c r="Y274" i="43"/>
  <c r="W274" i="43"/>
  <c r="V274" i="43"/>
  <c r="U274" i="43"/>
  <c r="AO270" i="43"/>
  <c r="AN270" i="43"/>
  <c r="AM270" i="43"/>
  <c r="AL270" i="43"/>
  <c r="AK270" i="43"/>
  <c r="AH270" i="43"/>
  <c r="AG270" i="43"/>
  <c r="AF270" i="43"/>
  <c r="AA270" i="43"/>
  <c r="Z270" i="43"/>
  <c r="Y270" i="43"/>
  <c r="W270" i="43"/>
  <c r="V270" i="43"/>
  <c r="U270" i="43"/>
  <c r="AO264" i="43"/>
  <c r="AN264" i="43"/>
  <c r="AM264" i="43"/>
  <c r="AL264" i="43"/>
  <c r="AK264" i="43"/>
  <c r="AH264" i="43"/>
  <c r="AG264" i="43"/>
  <c r="AF264" i="43"/>
  <c r="AA264" i="43"/>
  <c r="Z264" i="43"/>
  <c r="Y264" i="43"/>
  <c r="W264" i="43"/>
  <c r="V264" i="43"/>
  <c r="U264" i="43"/>
  <c r="AO260" i="43"/>
  <c r="AN260" i="43"/>
  <c r="AM260" i="43"/>
  <c r="AL260" i="43"/>
  <c r="AK260" i="43"/>
  <c r="AH260" i="43"/>
  <c r="AG260" i="43"/>
  <c r="AF260" i="43"/>
  <c r="AA260" i="43"/>
  <c r="Z260" i="43"/>
  <c r="Y260" i="43"/>
  <c r="W260" i="43"/>
  <c r="V260" i="43"/>
  <c r="U260" i="43"/>
  <c r="AO256" i="43"/>
  <c r="AN256" i="43"/>
  <c r="AM256" i="43"/>
  <c r="AL256" i="43"/>
  <c r="AK256" i="43"/>
  <c r="AH256" i="43"/>
  <c r="AG256" i="43"/>
  <c r="AF256" i="43"/>
  <c r="AA256" i="43"/>
  <c r="Z256" i="43"/>
  <c r="Y256" i="43"/>
  <c r="W256" i="43"/>
  <c r="V256" i="43"/>
  <c r="U256" i="43"/>
  <c r="AO254" i="43"/>
  <c r="AN254" i="43"/>
  <c r="AM254" i="43"/>
  <c r="AL254" i="43"/>
  <c r="AK254" i="43"/>
  <c r="AH254" i="43"/>
  <c r="AG254" i="43"/>
  <c r="AF254" i="43"/>
  <c r="AA254" i="43"/>
  <c r="Z254" i="43"/>
  <c r="Y254" i="43"/>
  <c r="W254" i="43"/>
  <c r="V254" i="43"/>
  <c r="U254" i="43"/>
  <c r="AO247" i="43"/>
  <c r="AN247" i="43"/>
  <c r="AM247" i="43"/>
  <c r="AL247" i="43"/>
  <c r="AK247" i="43"/>
  <c r="AH247" i="43"/>
  <c r="AG247" i="43"/>
  <c r="AF247" i="43"/>
  <c r="AA247" i="43"/>
  <c r="Z247" i="43"/>
  <c r="Y247" i="43"/>
  <c r="W247" i="43"/>
  <c r="V247" i="43"/>
  <c r="U247" i="43"/>
  <c r="AO241" i="43"/>
  <c r="AN241" i="43"/>
  <c r="AM241" i="43"/>
  <c r="AL241" i="43"/>
  <c r="AK241" i="43"/>
  <c r="AH241" i="43"/>
  <c r="AG241" i="43"/>
  <c r="AF241" i="43"/>
  <c r="AA241" i="43"/>
  <c r="Z241" i="43"/>
  <c r="Y241" i="43"/>
  <c r="W241" i="43"/>
  <c r="V241" i="43"/>
  <c r="U241" i="43"/>
  <c r="AO235" i="43"/>
  <c r="AN235" i="43"/>
  <c r="AM235" i="43"/>
  <c r="AL235" i="43"/>
  <c r="AK235" i="43"/>
  <c r="AH235" i="43"/>
  <c r="AG235" i="43"/>
  <c r="AF235" i="43"/>
  <c r="AA235" i="43"/>
  <c r="Z235" i="43"/>
  <c r="Y235" i="43"/>
  <c r="W235" i="43"/>
  <c r="V235" i="43"/>
  <c r="U235" i="43"/>
  <c r="AO229" i="43"/>
  <c r="AN229" i="43"/>
  <c r="AM229" i="43"/>
  <c r="AL229" i="43"/>
  <c r="AK229" i="43"/>
  <c r="AH229" i="43"/>
  <c r="AG229" i="43"/>
  <c r="AF229" i="43"/>
  <c r="AA229" i="43"/>
  <c r="Z229" i="43"/>
  <c r="Y229" i="43"/>
  <c r="W229" i="43"/>
  <c r="V229" i="43"/>
  <c r="U229" i="43"/>
  <c r="AO223" i="43"/>
  <c r="AN223" i="43"/>
  <c r="AM223" i="43"/>
  <c r="AL223" i="43"/>
  <c r="AK223" i="43"/>
  <c r="AH223" i="43"/>
  <c r="AG223" i="43"/>
  <c r="AF223" i="43"/>
  <c r="AA223" i="43"/>
  <c r="Z223" i="43"/>
  <c r="Y223" i="43"/>
  <c r="W223" i="43"/>
  <c r="V223" i="43"/>
  <c r="U223" i="43"/>
  <c r="AO217" i="43"/>
  <c r="AN217" i="43"/>
  <c r="AM217" i="43"/>
  <c r="AL217" i="43"/>
  <c r="AK217" i="43"/>
  <c r="AH217" i="43"/>
  <c r="AG217" i="43"/>
  <c r="AF217" i="43"/>
  <c r="AA217" i="43"/>
  <c r="Z217" i="43"/>
  <c r="Y217" i="43"/>
  <c r="W217" i="43"/>
  <c r="V217" i="43"/>
  <c r="U217" i="43"/>
  <c r="AO211" i="43"/>
  <c r="AN211" i="43"/>
  <c r="AM211" i="43"/>
  <c r="AL211" i="43"/>
  <c r="AK211" i="43"/>
  <c r="AH211" i="43"/>
  <c r="AG211" i="43"/>
  <c r="AF211" i="43"/>
  <c r="AA211" i="43"/>
  <c r="Z211" i="43"/>
  <c r="Y211" i="43"/>
  <c r="W211" i="43"/>
  <c r="V211" i="43"/>
  <c r="U211" i="43"/>
  <c r="AO204" i="43"/>
  <c r="AN204" i="43"/>
  <c r="AM204" i="43"/>
  <c r="AL204" i="43"/>
  <c r="AK204" i="43"/>
  <c r="AH204" i="43"/>
  <c r="AG204" i="43"/>
  <c r="AF204" i="43"/>
  <c r="AA204" i="43"/>
  <c r="Z204" i="43"/>
  <c r="Y204" i="43"/>
  <c r="W204" i="43"/>
  <c r="V204" i="43"/>
  <c r="U204" i="43"/>
  <c r="AO198" i="43"/>
  <c r="AN198" i="43"/>
  <c r="AM198" i="43"/>
  <c r="AL198" i="43"/>
  <c r="AK198" i="43"/>
  <c r="AH198" i="43"/>
  <c r="AG198" i="43"/>
  <c r="AF198" i="43"/>
  <c r="AA198" i="43"/>
  <c r="Z198" i="43"/>
  <c r="Y198" i="43"/>
  <c r="W198" i="43"/>
  <c r="V198" i="43"/>
  <c r="U198" i="43"/>
  <c r="AO192" i="43"/>
  <c r="AN192" i="43"/>
  <c r="AM192" i="43"/>
  <c r="AL192" i="43"/>
  <c r="AK192" i="43"/>
  <c r="AH192" i="43"/>
  <c r="AG192" i="43"/>
  <c r="AF192" i="43"/>
  <c r="AA192" i="43"/>
  <c r="Z192" i="43"/>
  <c r="Y192" i="43"/>
  <c r="W192" i="43"/>
  <c r="V192" i="43"/>
  <c r="U192" i="43"/>
  <c r="AO185" i="43"/>
  <c r="AN185" i="43"/>
  <c r="AM185" i="43"/>
  <c r="AL185" i="43"/>
  <c r="AK185" i="43"/>
  <c r="AH185" i="43"/>
  <c r="AG185" i="43"/>
  <c r="AF185" i="43"/>
  <c r="AA185" i="43"/>
  <c r="Z185" i="43"/>
  <c r="Y185" i="43"/>
  <c r="W185" i="43"/>
  <c r="V185" i="43"/>
  <c r="U185" i="43"/>
  <c r="AO178" i="43"/>
  <c r="AN178" i="43"/>
  <c r="AM178" i="43"/>
  <c r="AL178" i="43"/>
  <c r="AK178" i="43"/>
  <c r="AH178" i="43"/>
  <c r="AG178" i="43"/>
  <c r="AF178" i="43"/>
  <c r="AA178" i="43"/>
  <c r="Z178" i="43"/>
  <c r="Y178" i="43"/>
  <c r="W178" i="43"/>
  <c r="V178" i="43"/>
  <c r="U178" i="43"/>
  <c r="AO172" i="43"/>
  <c r="AN172" i="43"/>
  <c r="AM172" i="43"/>
  <c r="AL172" i="43"/>
  <c r="AK172" i="43"/>
  <c r="AH172" i="43"/>
  <c r="AG172" i="43"/>
  <c r="AF172" i="43"/>
  <c r="AA172" i="43"/>
  <c r="Z172" i="43"/>
  <c r="Y172" i="43"/>
  <c r="W172" i="43"/>
  <c r="V172" i="43"/>
  <c r="U172" i="43"/>
  <c r="AO166" i="43"/>
  <c r="AN166" i="43"/>
  <c r="AM166" i="43"/>
  <c r="AL166" i="43"/>
  <c r="AK166" i="43"/>
  <c r="AH166" i="43"/>
  <c r="AG166" i="43"/>
  <c r="AF166" i="43"/>
  <c r="AA166" i="43"/>
  <c r="Z166" i="43"/>
  <c r="Y166" i="43"/>
  <c r="W166" i="43"/>
  <c r="V166" i="43"/>
  <c r="U166" i="43"/>
  <c r="AO160" i="43"/>
  <c r="AN160" i="43"/>
  <c r="AM160" i="43"/>
  <c r="AL160" i="43"/>
  <c r="AK160" i="43"/>
  <c r="AH160" i="43"/>
  <c r="AG160" i="43"/>
  <c r="AF160" i="43"/>
  <c r="AA160" i="43"/>
  <c r="Z160" i="43"/>
  <c r="Y160" i="43"/>
  <c r="W160" i="43"/>
  <c r="V160" i="43"/>
  <c r="U160" i="43"/>
  <c r="AO155" i="43"/>
  <c r="AN155" i="43"/>
  <c r="AM155" i="43"/>
  <c r="AL155" i="43"/>
  <c r="AK155" i="43"/>
  <c r="AH155" i="43"/>
  <c r="AG155" i="43"/>
  <c r="AF155" i="43"/>
  <c r="AA155" i="43"/>
  <c r="Z155" i="43"/>
  <c r="Y155" i="43"/>
  <c r="W155" i="43"/>
  <c r="V155" i="43"/>
  <c r="U155" i="43"/>
  <c r="AO149" i="43"/>
  <c r="AN149" i="43"/>
  <c r="AM149" i="43"/>
  <c r="AL149" i="43"/>
  <c r="AK149" i="43"/>
  <c r="AH149" i="43"/>
  <c r="AG149" i="43"/>
  <c r="AF149" i="43"/>
  <c r="AA149" i="43"/>
  <c r="Z149" i="43"/>
  <c r="Y149" i="43"/>
  <c r="W149" i="43"/>
  <c r="V149" i="43"/>
  <c r="U149" i="43"/>
  <c r="AO143" i="43"/>
  <c r="AN143" i="43"/>
  <c r="AM143" i="43"/>
  <c r="AL143" i="43"/>
  <c r="AK143" i="43"/>
  <c r="AH143" i="43"/>
  <c r="AG143" i="43"/>
  <c r="AF143" i="43"/>
  <c r="AA143" i="43"/>
  <c r="Z143" i="43"/>
  <c r="Y143" i="43"/>
  <c r="W143" i="43"/>
  <c r="V143" i="43"/>
  <c r="U143" i="43"/>
  <c r="AO137" i="43"/>
  <c r="AN137" i="43"/>
  <c r="AM137" i="43"/>
  <c r="AL137" i="43"/>
  <c r="AK137" i="43"/>
  <c r="AH137" i="43"/>
  <c r="AG137" i="43"/>
  <c r="AF137" i="43"/>
  <c r="AA137" i="43"/>
  <c r="Z137" i="43"/>
  <c r="Y137" i="43"/>
  <c r="W137" i="43"/>
  <c r="V137" i="43"/>
  <c r="U137" i="43"/>
  <c r="AO130" i="43"/>
  <c r="AN130" i="43"/>
  <c r="AM130" i="43"/>
  <c r="AL130" i="43"/>
  <c r="AK130" i="43"/>
  <c r="AH130" i="43"/>
  <c r="AG130" i="43"/>
  <c r="AF130" i="43"/>
  <c r="AA130" i="43"/>
  <c r="Z130" i="43"/>
  <c r="Y130" i="43"/>
  <c r="W130" i="43"/>
  <c r="V130" i="43"/>
  <c r="U130" i="43"/>
  <c r="AO123" i="43"/>
  <c r="AN123" i="43"/>
  <c r="AM123" i="43"/>
  <c r="AL123" i="43"/>
  <c r="AK123" i="43"/>
  <c r="AH123" i="43"/>
  <c r="AG123" i="43"/>
  <c r="AF123" i="43"/>
  <c r="AA123" i="43"/>
  <c r="Z123" i="43"/>
  <c r="Y123" i="43"/>
  <c r="W123" i="43"/>
  <c r="V123" i="43"/>
  <c r="U123" i="43"/>
  <c r="AO118" i="43"/>
  <c r="AN118" i="43"/>
  <c r="AM118" i="43"/>
  <c r="AL118" i="43"/>
  <c r="AK118" i="43"/>
  <c r="AH118" i="43"/>
  <c r="AG118" i="43"/>
  <c r="AF118" i="43"/>
  <c r="AA118" i="43"/>
  <c r="Z118" i="43"/>
  <c r="Y118" i="43"/>
  <c r="W118" i="43"/>
  <c r="V118" i="43"/>
  <c r="U118" i="43"/>
  <c r="AO114" i="43"/>
  <c r="AN114" i="43"/>
  <c r="AM114" i="43"/>
  <c r="AL114" i="43"/>
  <c r="AK114" i="43"/>
  <c r="AH114" i="43"/>
  <c r="AG114" i="43"/>
  <c r="AF114" i="43"/>
  <c r="AA114" i="43"/>
  <c r="Z114" i="43"/>
  <c r="Y114" i="43"/>
  <c r="W114" i="43"/>
  <c r="V114" i="43"/>
  <c r="U114" i="43"/>
  <c r="AO111" i="43"/>
  <c r="AN111" i="43"/>
  <c r="AM111" i="43"/>
  <c r="AL111" i="43"/>
  <c r="AK111" i="43"/>
  <c r="AH111" i="43"/>
  <c r="AG111" i="43"/>
  <c r="AF111" i="43"/>
  <c r="AA111" i="43"/>
  <c r="Z111" i="43"/>
  <c r="Y111" i="43"/>
  <c r="W111" i="43"/>
  <c r="V111" i="43"/>
  <c r="U111" i="43"/>
  <c r="AO107" i="43"/>
  <c r="AN107" i="43"/>
  <c r="AM107" i="43"/>
  <c r="AL107" i="43"/>
  <c r="AK107" i="43"/>
  <c r="AH107" i="43"/>
  <c r="AG107" i="43"/>
  <c r="AF107" i="43"/>
  <c r="AA107" i="43"/>
  <c r="Z107" i="43"/>
  <c r="Y107" i="43"/>
  <c r="W107" i="43"/>
  <c r="V107" i="43"/>
  <c r="U107" i="43"/>
  <c r="AO103" i="43"/>
  <c r="AN103" i="43"/>
  <c r="AM103" i="43"/>
  <c r="AL103" i="43"/>
  <c r="AK103" i="43"/>
  <c r="AH103" i="43"/>
  <c r="AG103" i="43"/>
  <c r="AF103" i="43"/>
  <c r="AA103" i="43"/>
  <c r="Z103" i="43"/>
  <c r="Y103" i="43"/>
  <c r="W103" i="43"/>
  <c r="V103" i="43"/>
  <c r="U103" i="43"/>
  <c r="AO100" i="43"/>
  <c r="AN100" i="43"/>
  <c r="AM100" i="43"/>
  <c r="AL100" i="43"/>
  <c r="AK100" i="43"/>
  <c r="AH100" i="43"/>
  <c r="AG100" i="43"/>
  <c r="AF100" i="43"/>
  <c r="AA100" i="43"/>
  <c r="Z100" i="43"/>
  <c r="Y100" i="43"/>
  <c r="W100" i="43"/>
  <c r="V100" i="43"/>
  <c r="U100" i="43"/>
  <c r="AO96" i="43"/>
  <c r="AN96" i="43"/>
  <c r="AM96" i="43"/>
  <c r="AL96" i="43"/>
  <c r="AK96" i="43"/>
  <c r="AH96" i="43"/>
  <c r="AG96" i="43"/>
  <c r="AF96" i="43"/>
  <c r="AA96" i="43"/>
  <c r="Z96" i="43"/>
  <c r="Y96" i="43"/>
  <c r="W96" i="43"/>
  <c r="V96" i="43"/>
  <c r="U96" i="43"/>
  <c r="AO92" i="43"/>
  <c r="AN92" i="43"/>
  <c r="AM92" i="43"/>
  <c r="AL92" i="43"/>
  <c r="AK92" i="43"/>
  <c r="AH92" i="43"/>
  <c r="AG92" i="43"/>
  <c r="AF92" i="43"/>
  <c r="AA92" i="43"/>
  <c r="Z92" i="43"/>
  <c r="Y92" i="43"/>
  <c r="W92" i="43"/>
  <c r="V92" i="43"/>
  <c r="U92" i="43"/>
  <c r="AO89" i="43"/>
  <c r="AN89" i="43"/>
  <c r="AM89" i="43"/>
  <c r="AL89" i="43"/>
  <c r="AK89" i="43"/>
  <c r="AH89" i="43"/>
  <c r="AG89" i="43"/>
  <c r="AF89" i="43"/>
  <c r="AA89" i="43"/>
  <c r="Z89" i="43"/>
  <c r="Y89" i="43"/>
  <c r="W89" i="43"/>
  <c r="V89" i="43"/>
  <c r="U89" i="43"/>
  <c r="AO85" i="43"/>
  <c r="AN85" i="43"/>
  <c r="AM85" i="43"/>
  <c r="AL85" i="43"/>
  <c r="AK85" i="43"/>
  <c r="AH85" i="43"/>
  <c r="AG85" i="43"/>
  <c r="AF85" i="43"/>
  <c r="AA85" i="43"/>
  <c r="Z85" i="43"/>
  <c r="Y85" i="43"/>
  <c r="W85" i="43"/>
  <c r="V85" i="43"/>
  <c r="U85" i="43"/>
  <c r="AO81" i="43"/>
  <c r="AN81" i="43"/>
  <c r="AM81" i="43"/>
  <c r="AL81" i="43"/>
  <c r="AK81" i="43"/>
  <c r="AH81" i="43"/>
  <c r="AG81" i="43"/>
  <c r="AF81" i="43"/>
  <c r="AA81" i="43"/>
  <c r="Z81" i="43"/>
  <c r="Y81" i="43"/>
  <c r="W81" i="43"/>
  <c r="V81" i="43"/>
  <c r="U81" i="43"/>
  <c r="AO78" i="43"/>
  <c r="AN78" i="43"/>
  <c r="AM78" i="43"/>
  <c r="AL78" i="43"/>
  <c r="AK78" i="43"/>
  <c r="AH78" i="43"/>
  <c r="AG78" i="43"/>
  <c r="AF78" i="43"/>
  <c r="AA78" i="43"/>
  <c r="Z78" i="43"/>
  <c r="Y78" i="43"/>
  <c r="W78" i="43"/>
  <c r="V78" i="43"/>
  <c r="U78" i="43"/>
  <c r="AO74" i="43"/>
  <c r="AN74" i="43"/>
  <c r="AM74" i="43"/>
  <c r="AL74" i="43"/>
  <c r="AK74" i="43"/>
  <c r="AH74" i="43"/>
  <c r="AG74" i="43"/>
  <c r="AF74" i="43"/>
  <c r="AA74" i="43"/>
  <c r="Z74" i="43"/>
  <c r="Y74" i="43"/>
  <c r="W74" i="43"/>
  <c r="V74" i="43"/>
  <c r="U74" i="43"/>
  <c r="AO69" i="43"/>
  <c r="AN69" i="43"/>
  <c r="AM69" i="43"/>
  <c r="AL69" i="43"/>
  <c r="AK69" i="43"/>
  <c r="AH69" i="43"/>
  <c r="AG69" i="43"/>
  <c r="AF69" i="43"/>
  <c r="AA69" i="43"/>
  <c r="Z69" i="43"/>
  <c r="Y69" i="43"/>
  <c r="W69" i="43"/>
  <c r="V69" i="43"/>
  <c r="U69" i="43"/>
  <c r="AO66" i="43"/>
  <c r="AN66" i="43"/>
  <c r="AM66" i="43"/>
  <c r="AL66" i="43"/>
  <c r="AK66" i="43"/>
  <c r="AH66" i="43"/>
  <c r="AG66" i="43"/>
  <c r="AF66" i="43"/>
  <c r="AA66" i="43"/>
  <c r="Z66" i="43"/>
  <c r="Y66" i="43"/>
  <c r="W66" i="43"/>
  <c r="V66" i="43"/>
  <c r="U66" i="43"/>
  <c r="AO62" i="43"/>
  <c r="AN62" i="43"/>
  <c r="AM62" i="43"/>
  <c r="AL62" i="43"/>
  <c r="AK62" i="43"/>
  <c r="AH62" i="43"/>
  <c r="AG62" i="43"/>
  <c r="AF62" i="43"/>
  <c r="AA62" i="43"/>
  <c r="Z62" i="43"/>
  <c r="Y62" i="43"/>
  <c r="W62" i="43"/>
  <c r="V62" i="43"/>
  <c r="U62" i="43"/>
  <c r="AO58" i="43"/>
  <c r="AN58" i="43"/>
  <c r="AM58" i="43"/>
  <c r="AL58" i="43"/>
  <c r="AK58" i="43"/>
  <c r="AH58" i="43"/>
  <c r="AG58" i="43"/>
  <c r="AF58" i="43"/>
  <c r="AA58" i="43"/>
  <c r="Z58" i="43"/>
  <c r="Y58" i="43"/>
  <c r="W58" i="43"/>
  <c r="V58" i="43"/>
  <c r="U58" i="43"/>
  <c r="AO54" i="43"/>
  <c r="AN54" i="43"/>
  <c r="AM54" i="43"/>
  <c r="AL54" i="43"/>
  <c r="AK54" i="43"/>
  <c r="AH54" i="43"/>
  <c r="AG54" i="43"/>
  <c r="AF54" i="43"/>
  <c r="AA54" i="43"/>
  <c r="Z54" i="43"/>
  <c r="Y54" i="43"/>
  <c r="W54" i="43"/>
  <c r="V54" i="43"/>
  <c r="U54" i="43"/>
  <c r="AO51" i="43"/>
  <c r="AN51" i="43"/>
  <c r="AM51" i="43"/>
  <c r="AL51" i="43"/>
  <c r="AK51" i="43"/>
  <c r="AH51" i="43"/>
  <c r="AG51" i="43"/>
  <c r="AF51" i="43"/>
  <c r="AA51" i="43"/>
  <c r="Z51" i="43"/>
  <c r="Y51" i="43"/>
  <c r="W51" i="43"/>
  <c r="V51" i="43"/>
  <c r="U51" i="43"/>
  <c r="AO48" i="43"/>
  <c r="AN48" i="43"/>
  <c r="AM48" i="43"/>
  <c r="AL48" i="43"/>
  <c r="AK48" i="43"/>
  <c r="AH48" i="43"/>
  <c r="AG48" i="43"/>
  <c r="AF48" i="43"/>
  <c r="AA48" i="43"/>
  <c r="Z48" i="43"/>
  <c r="Y48" i="43"/>
  <c r="W48" i="43"/>
  <c r="V48" i="43"/>
  <c r="U48" i="43"/>
  <c r="AO45" i="43"/>
  <c r="AN45" i="43"/>
  <c r="AM45" i="43"/>
  <c r="AL45" i="43"/>
  <c r="AK45" i="43"/>
  <c r="AH45" i="43"/>
  <c r="AG45" i="43"/>
  <c r="AF45" i="43"/>
  <c r="AA45" i="43"/>
  <c r="Z45" i="43"/>
  <c r="Y45" i="43"/>
  <c r="W45" i="43"/>
  <c r="V45" i="43"/>
  <c r="U45" i="43"/>
  <c r="AO41" i="43"/>
  <c r="AN41" i="43"/>
  <c r="AM41" i="43"/>
  <c r="AL41" i="43"/>
  <c r="AK41" i="43"/>
  <c r="AH41" i="43"/>
  <c r="AG41" i="43"/>
  <c r="AF41" i="43"/>
  <c r="AA41" i="43"/>
  <c r="Z41" i="43"/>
  <c r="Y41" i="43"/>
  <c r="W41" i="43"/>
  <c r="V41" i="43"/>
  <c r="U41" i="43"/>
  <c r="AO38" i="43"/>
  <c r="AN38" i="43"/>
  <c r="AM38" i="43"/>
  <c r="AL38" i="43"/>
  <c r="AK38" i="43"/>
  <c r="AH38" i="43"/>
  <c r="AG38" i="43"/>
  <c r="AF38" i="43"/>
  <c r="AA38" i="43"/>
  <c r="Z38" i="43"/>
  <c r="Y38" i="43"/>
  <c r="W38" i="43"/>
  <c r="V38" i="43"/>
  <c r="U38" i="43"/>
  <c r="AO34" i="43"/>
  <c r="AN34" i="43"/>
  <c r="AM34" i="43"/>
  <c r="AL34" i="43"/>
  <c r="AK34" i="43"/>
  <c r="AH34" i="43"/>
  <c r="AG34" i="43"/>
  <c r="AF34" i="43"/>
  <c r="AA34" i="43"/>
  <c r="Z34" i="43"/>
  <c r="Y34" i="43"/>
  <c r="W34" i="43"/>
  <c r="V34" i="43"/>
  <c r="U34" i="43"/>
  <c r="AO30" i="43"/>
  <c r="AN30" i="43"/>
  <c r="AM30" i="43"/>
  <c r="AL30" i="43"/>
  <c r="AK30" i="43"/>
  <c r="AH30" i="43"/>
  <c r="AG30" i="43"/>
  <c r="AF30" i="43"/>
  <c r="AA30" i="43"/>
  <c r="Z30" i="43"/>
  <c r="Y30" i="43"/>
  <c r="W30" i="43"/>
  <c r="V30" i="43"/>
  <c r="U30" i="43"/>
  <c r="AO27" i="43"/>
  <c r="AN27" i="43"/>
  <c r="AM27" i="43"/>
  <c r="AL27" i="43"/>
  <c r="AK27" i="43"/>
  <c r="AH27" i="43"/>
  <c r="AG27" i="43"/>
  <c r="AF27" i="43"/>
  <c r="AA27" i="43"/>
  <c r="Z27" i="43"/>
  <c r="Y27" i="43"/>
  <c r="W27" i="43"/>
  <c r="V27" i="43"/>
  <c r="U27" i="43"/>
  <c r="AO22" i="43"/>
  <c r="AN22" i="43"/>
  <c r="AM22" i="43"/>
  <c r="AL22" i="43"/>
  <c r="AK22" i="43"/>
  <c r="AH22" i="43"/>
  <c r="AG22" i="43"/>
  <c r="AF22" i="43"/>
  <c r="AA22" i="43"/>
  <c r="Z22" i="43"/>
  <c r="Y22" i="43"/>
  <c r="W22" i="43"/>
  <c r="V22" i="43"/>
  <c r="U22" i="43"/>
  <c r="AO18" i="43"/>
  <c r="AN18" i="43"/>
  <c r="AM18" i="43"/>
  <c r="AL18" i="43"/>
  <c r="AK18" i="43"/>
  <c r="AH18" i="43"/>
  <c r="AG18" i="43"/>
  <c r="AF18" i="43"/>
  <c r="AA18" i="43"/>
  <c r="Z18" i="43"/>
  <c r="Y18" i="43"/>
  <c r="W18" i="43"/>
  <c r="V18" i="43"/>
  <c r="U18" i="43"/>
  <c r="AO13" i="43"/>
  <c r="AN13" i="43"/>
  <c r="AM13" i="43"/>
  <c r="AL13" i="43"/>
  <c r="AK13" i="43"/>
  <c r="AH13" i="43"/>
  <c r="AG13" i="43"/>
  <c r="AF13" i="43"/>
  <c r="AA13" i="43"/>
  <c r="Z13" i="43"/>
  <c r="Y13" i="43"/>
  <c r="W13" i="43"/>
  <c r="V13" i="43"/>
  <c r="U13" i="43"/>
  <c r="AU14" i="43"/>
  <c r="BB14" i="43"/>
  <c r="AU15" i="43"/>
  <c r="BB15" i="43"/>
  <c r="AU16" i="43"/>
  <c r="BB16" i="43"/>
  <c r="AU17" i="43"/>
  <c r="BB17" i="43"/>
  <c r="AU19" i="43"/>
  <c r="BB19" i="43"/>
  <c r="AU20" i="43"/>
  <c r="BB20" i="43"/>
  <c r="AU21" i="43"/>
  <c r="BB21" i="43"/>
  <c r="AU23" i="43"/>
  <c r="BB23" i="43"/>
  <c r="AU24" i="43"/>
  <c r="BB24" i="43"/>
  <c r="AU25" i="43"/>
  <c r="BB25" i="43"/>
  <c r="AU26" i="43"/>
  <c r="BB26" i="43"/>
  <c r="AU28" i="43"/>
  <c r="AU30" i="43" s="1"/>
  <c r="BB28" i="43"/>
  <c r="AU29" i="43"/>
  <c r="BB29" i="43"/>
  <c r="AU31" i="43"/>
  <c r="BB31" i="43"/>
  <c r="AU32" i="43"/>
  <c r="BB32" i="43"/>
  <c r="AU33" i="43"/>
  <c r="BB33" i="43"/>
  <c r="AU35" i="43"/>
  <c r="BB35" i="43"/>
  <c r="AU36" i="43"/>
  <c r="BB36" i="43"/>
  <c r="AU37" i="43"/>
  <c r="BB37" i="43"/>
  <c r="AU39" i="43"/>
  <c r="AU41" i="43" s="1"/>
  <c r="BB39" i="43"/>
  <c r="AU40" i="43"/>
  <c r="BB40" i="43"/>
  <c r="AU42" i="43"/>
  <c r="BB42" i="43"/>
  <c r="AU43" i="43"/>
  <c r="BB43" i="43"/>
  <c r="AU44" i="43"/>
  <c r="BB44" i="43"/>
  <c r="AU46" i="43"/>
  <c r="BB46" i="43"/>
  <c r="AU47" i="43"/>
  <c r="BB47" i="43"/>
  <c r="AU49" i="43"/>
  <c r="BB49" i="43"/>
  <c r="AU50" i="43"/>
  <c r="BB50" i="43"/>
  <c r="AU52" i="43"/>
  <c r="BB52" i="43"/>
  <c r="AU53" i="43"/>
  <c r="BB53" i="43"/>
  <c r="AU55" i="43"/>
  <c r="BB55" i="43"/>
  <c r="AU56" i="43"/>
  <c r="BB56" i="43"/>
  <c r="AU57" i="43"/>
  <c r="BB57" i="43"/>
  <c r="AU59" i="43"/>
  <c r="BB59" i="43"/>
  <c r="AU60" i="43"/>
  <c r="BB60" i="43"/>
  <c r="AU61" i="43"/>
  <c r="BB61" i="43"/>
  <c r="AU63" i="43"/>
  <c r="BB63" i="43"/>
  <c r="AU64" i="43"/>
  <c r="BB64" i="43"/>
  <c r="AU65" i="43"/>
  <c r="BB65" i="43"/>
  <c r="AU67" i="43"/>
  <c r="AU69" i="43" s="1"/>
  <c r="BB67" i="43"/>
  <c r="AU68" i="43"/>
  <c r="BB68" i="43"/>
  <c r="AU70" i="43"/>
  <c r="BB70" i="43"/>
  <c r="AU71" i="43"/>
  <c r="BB71" i="43"/>
  <c r="AU72" i="43"/>
  <c r="BB72" i="43"/>
  <c r="AU73" i="43"/>
  <c r="BB73" i="43"/>
  <c r="AU75" i="43"/>
  <c r="BB75" i="43"/>
  <c r="AU76" i="43"/>
  <c r="BB76" i="43"/>
  <c r="AU77" i="43"/>
  <c r="BB77" i="43"/>
  <c r="AU79" i="43"/>
  <c r="BB79" i="43"/>
  <c r="AU80" i="43"/>
  <c r="BB80" i="43"/>
  <c r="AU82" i="43"/>
  <c r="BB82" i="43"/>
  <c r="AU83" i="43"/>
  <c r="BB83" i="43"/>
  <c r="AU84" i="43"/>
  <c r="BB84" i="43"/>
  <c r="AU86" i="43"/>
  <c r="BB86" i="43"/>
  <c r="AU87" i="43"/>
  <c r="BB87" i="43"/>
  <c r="AU88" i="43"/>
  <c r="BB88" i="43"/>
  <c r="AU90" i="43"/>
  <c r="BB90" i="43"/>
  <c r="AU91" i="43"/>
  <c r="BB91" i="43"/>
  <c r="AU93" i="43"/>
  <c r="BB93" i="43"/>
  <c r="AU94" i="43"/>
  <c r="BB94" i="43"/>
  <c r="AU95" i="43"/>
  <c r="BB95" i="43"/>
  <c r="AU97" i="43"/>
  <c r="BB97" i="43"/>
  <c r="AU98" i="43"/>
  <c r="BB98" i="43"/>
  <c r="AU99" i="43"/>
  <c r="BB99" i="43"/>
  <c r="AU101" i="43"/>
  <c r="BB101" i="43"/>
  <c r="AU102" i="43"/>
  <c r="BB102" i="43"/>
  <c r="AU104" i="43"/>
  <c r="BB104" i="43"/>
  <c r="AU105" i="43"/>
  <c r="AU107" i="43" s="1"/>
  <c r="BB105" i="43"/>
  <c r="AU106" i="43"/>
  <c r="BB106" i="43"/>
  <c r="AU108" i="43"/>
  <c r="BB108" i="43"/>
  <c r="AU109" i="43"/>
  <c r="BB109" i="43"/>
  <c r="AU110" i="43"/>
  <c r="BB110" i="43"/>
  <c r="AU112" i="43"/>
  <c r="BB112" i="43"/>
  <c r="AU113" i="43"/>
  <c r="BB113" i="43"/>
  <c r="AU115" i="43"/>
  <c r="BB115" i="43"/>
  <c r="AU116" i="43"/>
  <c r="BB116" i="43"/>
  <c r="AU117" i="43"/>
  <c r="BB117" i="43"/>
  <c r="AU119" i="43"/>
  <c r="BB119" i="43"/>
  <c r="AU120" i="43"/>
  <c r="BB120" i="43"/>
  <c r="AU121" i="43"/>
  <c r="BB121" i="43"/>
  <c r="AU122" i="43"/>
  <c r="BB122" i="43"/>
  <c r="AU124" i="43"/>
  <c r="BB124" i="43"/>
  <c r="AU125" i="43"/>
  <c r="BB125" i="43"/>
  <c r="AU126" i="43"/>
  <c r="BB126" i="43"/>
  <c r="AU127" i="43"/>
  <c r="BB127" i="43"/>
  <c r="AU128" i="43"/>
  <c r="BB128" i="43"/>
  <c r="AU129" i="43"/>
  <c r="BB129" i="43"/>
  <c r="AU131" i="43"/>
  <c r="BB131" i="43"/>
  <c r="AU132" i="43"/>
  <c r="BB132" i="43"/>
  <c r="AU133" i="43"/>
  <c r="BB133" i="43"/>
  <c r="AU134" i="43"/>
  <c r="BB134" i="43"/>
  <c r="AU135" i="43"/>
  <c r="BB135" i="43"/>
  <c r="AU136" i="43"/>
  <c r="BB136" i="43"/>
  <c r="AU138" i="43"/>
  <c r="BB138" i="43"/>
  <c r="AU139" i="43"/>
  <c r="BB139" i="43"/>
  <c r="AU140" i="43"/>
  <c r="BB140" i="43"/>
  <c r="AU141" i="43"/>
  <c r="BB141" i="43"/>
  <c r="AU142" i="43"/>
  <c r="BB142" i="43"/>
  <c r="AU144" i="43"/>
  <c r="BB144" i="43"/>
  <c r="AU145" i="43"/>
  <c r="BB145" i="43"/>
  <c r="AU146" i="43"/>
  <c r="BB146" i="43"/>
  <c r="AU147" i="43"/>
  <c r="BB147" i="43"/>
  <c r="AU148" i="43"/>
  <c r="BB148" i="43"/>
  <c r="AU150" i="43"/>
  <c r="BB150" i="43"/>
  <c r="AU151" i="43"/>
  <c r="BB151" i="43"/>
  <c r="AU152" i="43"/>
  <c r="BB152" i="43"/>
  <c r="AU153" i="43"/>
  <c r="BB153" i="43"/>
  <c r="AU154" i="43"/>
  <c r="BB154" i="43"/>
  <c r="AU156" i="43"/>
  <c r="BB156" i="43"/>
  <c r="AU157" i="43"/>
  <c r="BB157" i="43"/>
  <c r="AU158" i="43"/>
  <c r="BB158" i="43"/>
  <c r="AU159" i="43"/>
  <c r="BB159" i="43"/>
  <c r="AU161" i="43"/>
  <c r="BB161" i="43"/>
  <c r="AU162" i="43"/>
  <c r="BB162" i="43"/>
  <c r="AU163" i="43"/>
  <c r="BB163" i="43"/>
  <c r="AU164" i="43"/>
  <c r="BB164" i="43"/>
  <c r="AU165" i="43"/>
  <c r="BB165" i="43"/>
  <c r="AU167" i="43"/>
  <c r="BB167" i="43"/>
  <c r="AU168" i="43"/>
  <c r="BB168" i="43"/>
  <c r="AU169" i="43"/>
  <c r="BB169" i="43"/>
  <c r="AU170" i="43"/>
  <c r="BB170" i="43"/>
  <c r="AU171" i="43"/>
  <c r="BB171" i="43"/>
  <c r="AU173" i="43"/>
  <c r="BB173" i="43"/>
  <c r="AU174" i="43"/>
  <c r="BB174" i="43"/>
  <c r="AU175" i="43"/>
  <c r="BB175" i="43"/>
  <c r="AU176" i="43"/>
  <c r="BB176" i="43"/>
  <c r="AU177" i="43"/>
  <c r="BB177" i="43"/>
  <c r="AU179" i="43"/>
  <c r="BB179" i="43"/>
  <c r="AU180" i="43"/>
  <c r="BB180" i="43"/>
  <c r="AU181" i="43"/>
  <c r="BB181" i="43"/>
  <c r="AU182" i="43"/>
  <c r="BB182" i="43"/>
  <c r="AU183" i="43"/>
  <c r="BB183" i="43"/>
  <c r="AU184" i="43"/>
  <c r="BB184" i="43"/>
  <c r="AU186" i="43"/>
  <c r="BB186" i="43"/>
  <c r="AU187" i="43"/>
  <c r="BB187" i="43"/>
  <c r="AU188" i="43"/>
  <c r="BB188" i="43"/>
  <c r="AU189" i="43"/>
  <c r="BB189" i="43"/>
  <c r="AU190" i="43"/>
  <c r="BB190" i="43"/>
  <c r="AU191" i="43"/>
  <c r="BB191" i="43"/>
  <c r="AU193" i="43"/>
  <c r="BB193" i="43"/>
  <c r="AU194" i="43"/>
  <c r="BB194" i="43"/>
  <c r="AU195" i="43"/>
  <c r="BB195" i="43"/>
  <c r="AU196" i="43"/>
  <c r="BB196" i="43"/>
  <c r="AU197" i="43"/>
  <c r="BB197" i="43"/>
  <c r="AU199" i="43"/>
  <c r="BB199" i="43"/>
  <c r="AU200" i="43"/>
  <c r="BB200" i="43"/>
  <c r="AU201" i="43"/>
  <c r="BB201" i="43"/>
  <c r="AU202" i="43"/>
  <c r="BB202" i="43"/>
  <c r="AU203" i="43"/>
  <c r="BB203" i="43"/>
  <c r="AU205" i="43"/>
  <c r="BB205" i="43"/>
  <c r="AU206" i="43"/>
  <c r="BB206" i="43"/>
  <c r="AU207" i="43"/>
  <c r="BB207" i="43"/>
  <c r="AU208" i="43"/>
  <c r="BB208" i="43"/>
  <c r="AU209" i="43"/>
  <c r="BB209" i="43"/>
  <c r="AU210" i="43"/>
  <c r="BB210" i="43"/>
  <c r="AU212" i="43"/>
  <c r="BB212" i="43"/>
  <c r="AU213" i="43"/>
  <c r="BB213" i="43"/>
  <c r="AU214" i="43"/>
  <c r="BB214" i="43"/>
  <c r="AU215" i="43"/>
  <c r="BB215" i="43"/>
  <c r="AU216" i="43"/>
  <c r="BB216" i="43"/>
  <c r="AU218" i="43"/>
  <c r="BB218" i="43"/>
  <c r="AU219" i="43"/>
  <c r="BB219" i="43"/>
  <c r="AU220" i="43"/>
  <c r="BB220" i="43"/>
  <c r="AU221" i="43"/>
  <c r="BB221" i="43"/>
  <c r="AU222" i="43"/>
  <c r="BB222" i="43"/>
  <c r="AU224" i="43"/>
  <c r="BB224" i="43"/>
  <c r="AU225" i="43"/>
  <c r="BB225" i="43"/>
  <c r="AU226" i="43"/>
  <c r="BB226" i="43"/>
  <c r="AU227" i="43"/>
  <c r="BB227" i="43"/>
  <c r="AU228" i="43"/>
  <c r="BB228" i="43"/>
  <c r="AU230" i="43"/>
  <c r="BB230" i="43"/>
  <c r="AU231" i="43"/>
  <c r="BB231" i="43"/>
  <c r="AU232" i="43"/>
  <c r="BB232" i="43"/>
  <c r="AU233" i="43"/>
  <c r="BB233" i="43"/>
  <c r="AU234" i="43"/>
  <c r="BB234" i="43"/>
  <c r="AU236" i="43"/>
  <c r="BB236" i="43"/>
  <c r="AU237" i="43"/>
  <c r="BB237" i="43"/>
  <c r="AU238" i="43"/>
  <c r="BB238" i="43"/>
  <c r="AU239" i="43"/>
  <c r="BB239" i="43"/>
  <c r="AU240" i="43"/>
  <c r="BB240" i="43"/>
  <c r="AU242" i="43"/>
  <c r="BB242" i="43"/>
  <c r="AU243" i="43"/>
  <c r="BB243" i="43"/>
  <c r="AU244" i="43"/>
  <c r="BB244" i="43"/>
  <c r="AU245" i="43"/>
  <c r="BB245" i="43"/>
  <c r="AU246" i="43"/>
  <c r="BB246" i="43"/>
  <c r="AU248" i="43"/>
  <c r="BB248" i="43"/>
  <c r="AU249" i="43"/>
  <c r="BB249" i="43"/>
  <c r="AU250" i="43"/>
  <c r="BB250" i="43"/>
  <c r="AU251" i="43"/>
  <c r="BB251" i="43"/>
  <c r="AU252" i="43"/>
  <c r="BB252" i="43"/>
  <c r="AU253" i="43"/>
  <c r="BB253" i="43"/>
  <c r="AU255" i="43"/>
  <c r="AU256" i="43" s="1"/>
  <c r="BB255" i="43"/>
  <c r="BB256" i="43" s="1"/>
  <c r="AU257" i="43"/>
  <c r="BB257" i="43"/>
  <c r="AU258" i="43"/>
  <c r="BB258" i="43"/>
  <c r="AU259" i="43"/>
  <c r="BB259" i="43"/>
  <c r="AU261" i="43"/>
  <c r="BB261" i="43"/>
  <c r="AU262" i="43"/>
  <c r="BB262" i="43"/>
  <c r="AU263" i="43"/>
  <c r="BB263" i="43"/>
  <c r="AU265" i="43"/>
  <c r="BB265" i="43"/>
  <c r="AU266" i="43"/>
  <c r="BB266" i="43"/>
  <c r="AU267" i="43"/>
  <c r="BB267" i="43"/>
  <c r="AU268" i="43"/>
  <c r="BB268" i="43"/>
  <c r="AU269" i="43"/>
  <c r="BB269" i="43"/>
  <c r="AU271" i="43"/>
  <c r="BB271" i="43"/>
  <c r="AU272" i="43"/>
  <c r="BB272" i="43"/>
  <c r="AU273" i="43"/>
  <c r="BB273" i="43"/>
  <c r="AU275" i="43"/>
  <c r="BB275" i="43"/>
  <c r="AU276" i="43"/>
  <c r="BB276" i="43"/>
  <c r="AU277" i="43"/>
  <c r="BB277" i="43"/>
  <c r="AU278" i="43"/>
  <c r="BB278" i="43"/>
  <c r="AU279" i="43"/>
  <c r="BB279" i="43"/>
  <c r="AU280" i="43"/>
  <c r="BB280" i="43"/>
  <c r="AU282" i="43"/>
  <c r="BB282" i="43"/>
  <c r="AU283" i="43"/>
  <c r="BB283" i="43"/>
  <c r="AU284" i="43"/>
  <c r="BB284" i="43"/>
  <c r="AU285" i="43"/>
  <c r="BB285" i="43"/>
  <c r="AU287" i="43"/>
  <c r="BB287" i="43"/>
  <c r="AU288" i="43"/>
  <c r="BB288" i="43"/>
  <c r="AU289" i="43"/>
  <c r="BB289" i="43"/>
  <c r="AU290" i="43"/>
  <c r="BB290" i="43"/>
  <c r="AU291" i="43"/>
  <c r="BB291" i="43"/>
  <c r="AU292" i="43"/>
  <c r="BB292" i="43"/>
  <c r="AU293" i="43"/>
  <c r="BB293" i="43"/>
  <c r="AU295" i="43"/>
  <c r="AU296" i="43" s="1"/>
  <c r="BB295" i="43"/>
  <c r="BB296" i="43" s="1"/>
  <c r="AU297" i="43"/>
  <c r="BB297" i="43"/>
  <c r="AU298" i="43"/>
  <c r="BB298" i="43"/>
  <c r="AU299" i="43"/>
  <c r="BB299" i="43"/>
  <c r="AU300" i="43"/>
  <c r="BB300" i="43"/>
  <c r="AU301" i="43"/>
  <c r="BB301" i="43"/>
  <c r="AU302" i="43"/>
  <c r="BB302" i="43"/>
  <c r="AU304" i="43"/>
  <c r="BB304" i="43"/>
  <c r="AU305" i="43"/>
  <c r="BB305" i="43"/>
  <c r="AU306" i="43"/>
  <c r="BB306" i="43"/>
  <c r="AU307" i="43"/>
  <c r="BB307" i="43"/>
  <c r="AU308" i="43"/>
  <c r="BB308" i="43"/>
  <c r="AU309" i="43"/>
  <c r="BB309" i="43"/>
  <c r="AU311" i="43"/>
  <c r="BB311" i="43"/>
  <c r="AU312" i="43"/>
  <c r="BB312" i="43"/>
  <c r="AU313" i="43"/>
  <c r="BB313" i="43"/>
  <c r="AU315" i="43"/>
  <c r="BB315" i="43"/>
  <c r="AU316" i="43"/>
  <c r="BB316" i="43"/>
  <c r="AU317" i="43"/>
  <c r="BB317" i="43"/>
  <c r="AU318" i="43"/>
  <c r="BB318" i="43"/>
  <c r="AU319" i="43"/>
  <c r="BB319" i="43"/>
  <c r="AU321" i="43"/>
  <c r="AU322" i="43" s="1"/>
  <c r="BB321" i="43"/>
  <c r="BB322" i="43" s="1"/>
  <c r="AU323" i="43"/>
  <c r="BB323" i="43"/>
  <c r="AU324" i="43"/>
  <c r="BB324" i="43"/>
  <c r="AU325" i="43"/>
  <c r="BB325" i="43"/>
  <c r="AU327" i="43"/>
  <c r="BB327" i="43"/>
  <c r="AU328" i="43"/>
  <c r="BB328" i="43"/>
  <c r="AU329" i="43"/>
  <c r="BB329" i="43"/>
  <c r="AU331" i="43"/>
  <c r="AU333" i="43" s="1"/>
  <c r="BB331" i="43"/>
  <c r="AU332" i="43"/>
  <c r="BB332" i="43"/>
  <c r="AU334" i="43"/>
  <c r="BB334" i="43"/>
  <c r="AU335" i="43"/>
  <c r="BB335" i="43"/>
  <c r="AU336" i="43"/>
  <c r="BB336" i="43"/>
  <c r="AU337" i="43"/>
  <c r="BB337" i="43"/>
  <c r="AU338" i="43"/>
  <c r="BB338" i="43"/>
  <c r="AU339" i="43"/>
  <c r="BB339" i="43"/>
  <c r="AU340" i="43"/>
  <c r="BB340" i="43"/>
  <c r="AU341" i="43"/>
  <c r="BB341" i="43"/>
  <c r="AU343" i="43"/>
  <c r="BB343" i="43"/>
  <c r="AU344" i="43"/>
  <c r="BB344" i="43"/>
  <c r="AU345" i="43"/>
  <c r="BB345" i="43"/>
  <c r="AU346" i="43"/>
  <c r="BB346" i="43"/>
  <c r="AU347" i="43"/>
  <c r="BB347" i="43"/>
  <c r="AU349" i="43"/>
  <c r="BB349" i="43"/>
  <c r="AU350" i="43"/>
  <c r="BB350" i="43"/>
  <c r="AU351" i="43"/>
  <c r="BB351" i="43"/>
  <c r="AU352" i="43"/>
  <c r="BB352" i="43"/>
  <c r="AU353" i="43"/>
  <c r="BB353" i="43"/>
  <c r="AU354" i="43"/>
  <c r="BB354" i="43"/>
  <c r="AU356" i="43"/>
  <c r="BB356" i="43"/>
  <c r="AU357" i="43"/>
  <c r="BB357" i="43"/>
  <c r="AU358" i="43"/>
  <c r="BB358" i="43"/>
  <c r="AU359" i="43"/>
  <c r="BB359" i="43"/>
  <c r="AU361" i="43"/>
  <c r="BB361" i="43"/>
  <c r="AU362" i="43"/>
  <c r="BB362" i="43"/>
  <c r="AU363" i="43"/>
  <c r="BB363" i="43"/>
  <c r="AU364" i="43"/>
  <c r="BB364" i="43"/>
  <c r="AU365" i="43"/>
  <c r="BB365" i="43"/>
  <c r="AU366" i="43"/>
  <c r="BB366" i="43"/>
  <c r="AU368" i="43"/>
  <c r="BB368" i="43"/>
  <c r="AU369" i="43"/>
  <c r="BB369" i="43"/>
  <c r="AU370" i="43"/>
  <c r="BB370" i="43"/>
  <c r="AU372" i="43"/>
  <c r="AU373" i="43" s="1"/>
  <c r="BB372" i="43"/>
  <c r="BB373" i="43" s="1"/>
  <c r="AU374" i="43"/>
  <c r="BB374" i="43"/>
  <c r="AU375" i="43"/>
  <c r="BB375" i="43"/>
  <c r="AU376" i="43"/>
  <c r="BB376" i="43"/>
  <c r="AU377" i="43"/>
  <c r="BB377" i="43"/>
  <c r="AU378" i="43"/>
  <c r="BB378" i="43"/>
  <c r="AU379" i="43"/>
  <c r="BB379" i="43"/>
  <c r="AU381" i="43"/>
  <c r="BB381" i="43"/>
  <c r="AU382" i="43"/>
  <c r="BB382" i="43"/>
  <c r="AU383" i="43"/>
  <c r="BB383" i="43"/>
  <c r="AU384" i="43"/>
  <c r="BB384" i="43"/>
  <c r="AU385" i="43"/>
  <c r="BB385" i="43"/>
  <c r="AU387" i="43"/>
  <c r="BB387" i="43"/>
  <c r="AU388" i="43"/>
  <c r="BB388" i="43"/>
  <c r="AU389" i="43"/>
  <c r="BB389" i="43"/>
  <c r="AU391" i="43"/>
  <c r="BB391" i="43"/>
  <c r="AU392" i="43"/>
  <c r="BB392" i="43"/>
  <c r="AU393" i="43"/>
  <c r="BB393" i="43"/>
  <c r="AU394" i="43"/>
  <c r="BB394" i="43"/>
  <c r="AU395" i="43"/>
  <c r="BB395" i="43"/>
  <c r="AU396" i="43"/>
  <c r="BB396" i="43"/>
  <c r="AU398" i="43"/>
  <c r="BB398" i="43"/>
  <c r="AU399" i="43"/>
  <c r="BB399" i="43"/>
  <c r="AU400" i="43"/>
  <c r="BB400" i="43"/>
  <c r="AU401" i="43"/>
  <c r="BB401" i="43"/>
  <c r="AU402" i="43"/>
  <c r="BB402" i="43"/>
  <c r="AU403" i="43"/>
  <c r="BB403" i="43"/>
  <c r="AU405" i="43"/>
  <c r="BB405" i="43"/>
  <c r="AU406" i="43"/>
  <c r="BB406" i="43"/>
  <c r="AU408" i="43"/>
  <c r="BB408" i="43"/>
  <c r="AU409" i="43"/>
  <c r="BB409" i="43"/>
  <c r="AU410" i="43"/>
  <c r="BB410" i="43"/>
  <c r="AU411" i="43"/>
  <c r="BB411" i="43"/>
  <c r="AU412" i="43"/>
  <c r="BB412" i="43"/>
  <c r="AU414" i="43"/>
  <c r="BB414" i="43"/>
  <c r="AU415" i="43"/>
  <c r="BB415" i="43"/>
  <c r="AU416" i="43"/>
  <c r="BB416" i="43"/>
  <c r="AU417" i="43"/>
  <c r="BB417" i="43"/>
  <c r="AU418" i="43"/>
  <c r="BB418" i="43"/>
  <c r="AU419" i="43"/>
  <c r="BB419" i="43"/>
  <c r="AU421" i="43"/>
  <c r="BB421" i="43"/>
  <c r="AU422" i="43"/>
  <c r="BB422" i="43"/>
  <c r="AU423" i="43"/>
  <c r="BB423" i="43"/>
  <c r="AU424" i="43"/>
  <c r="BB424" i="43"/>
  <c r="AU425" i="43"/>
  <c r="BB425" i="43"/>
  <c r="AU426" i="43"/>
  <c r="BB426" i="43"/>
  <c r="AU428" i="43"/>
  <c r="BB428" i="43"/>
  <c r="AU429" i="43"/>
  <c r="BB429" i="43"/>
  <c r="AU430" i="43"/>
  <c r="BB430" i="43"/>
  <c r="AU431" i="43"/>
  <c r="BB431" i="43"/>
  <c r="AU432" i="43"/>
  <c r="BB432" i="43"/>
  <c r="AU433" i="43"/>
  <c r="BB433" i="43"/>
  <c r="AU435" i="43"/>
  <c r="BB435" i="43"/>
  <c r="AU436" i="43"/>
  <c r="BB436" i="43"/>
  <c r="AU437" i="43"/>
  <c r="BB437" i="43"/>
  <c r="AU438" i="43"/>
  <c r="BB438" i="43"/>
  <c r="AU439" i="43"/>
  <c r="BB439" i="43"/>
  <c r="AU440" i="43"/>
  <c r="BB440" i="43"/>
  <c r="AU442" i="43"/>
  <c r="BB442" i="43"/>
  <c r="AU443" i="43"/>
  <c r="BB443" i="43"/>
  <c r="AU444" i="43"/>
  <c r="BB444" i="43"/>
  <c r="AU445" i="43"/>
  <c r="BB445" i="43"/>
  <c r="AU446" i="43"/>
  <c r="BB446" i="43"/>
  <c r="AU447" i="43"/>
  <c r="BB447" i="43"/>
  <c r="AU449" i="43"/>
  <c r="BB449" i="43"/>
  <c r="AU450" i="43"/>
  <c r="BB450" i="43"/>
  <c r="AU451" i="43"/>
  <c r="BB451" i="43"/>
  <c r="AU452" i="43"/>
  <c r="BB452" i="43"/>
  <c r="AU453" i="43"/>
  <c r="BB453" i="43"/>
  <c r="AU454" i="43"/>
  <c r="BB454" i="43"/>
  <c r="AU456" i="43"/>
  <c r="AU458" i="43" s="1"/>
  <c r="BB456" i="43"/>
  <c r="AU457" i="43"/>
  <c r="BB457" i="43"/>
  <c r="AU459" i="43"/>
  <c r="BB459" i="43"/>
  <c r="AU460" i="43"/>
  <c r="BB460" i="43"/>
  <c r="AU461" i="43"/>
  <c r="BB461" i="43"/>
  <c r="AQ129" i="44"/>
  <c r="AP129" i="44"/>
  <c r="BA129" i="44" s="1"/>
  <c r="AI129" i="44"/>
  <c r="AY129" i="44" s="1"/>
  <c r="AB129" i="44"/>
  <c r="AV129" i="44" s="1"/>
  <c r="T129" i="44"/>
  <c r="X129" i="44" s="1"/>
  <c r="AT129" i="44" s="1"/>
  <c r="AQ128" i="44"/>
  <c r="BC128" i="44" s="1"/>
  <c r="AP128" i="44"/>
  <c r="BA128" i="44" s="1"/>
  <c r="AI128" i="44"/>
  <c r="AY128" i="44" s="1"/>
  <c r="AB128" i="44"/>
  <c r="AV128" i="44" s="1"/>
  <c r="T128" i="44"/>
  <c r="X128" i="44" s="1"/>
  <c r="AT128" i="44" s="1"/>
  <c r="AQ127" i="44"/>
  <c r="BC127" i="44" s="1"/>
  <c r="AP127" i="44"/>
  <c r="BA127" i="44" s="1"/>
  <c r="AI127" i="44"/>
  <c r="AY127" i="44" s="1"/>
  <c r="AB127" i="44"/>
  <c r="AV127" i="44" s="1"/>
  <c r="T127" i="44"/>
  <c r="X127" i="44" s="1"/>
  <c r="AT127" i="44" s="1"/>
  <c r="AQ126" i="44"/>
  <c r="BC126" i="44" s="1"/>
  <c r="AP126" i="44"/>
  <c r="AI126" i="44"/>
  <c r="AY126" i="44" s="1"/>
  <c r="AB126" i="44"/>
  <c r="AV126" i="44" s="1"/>
  <c r="T126" i="44"/>
  <c r="X126" i="44" s="1"/>
  <c r="AT126" i="44" s="1"/>
  <c r="AQ125" i="44"/>
  <c r="BC125" i="44" s="1"/>
  <c r="AP125" i="44"/>
  <c r="AI125" i="44"/>
  <c r="AY125" i="44" s="1"/>
  <c r="AB125" i="44"/>
  <c r="AV125" i="44" s="1"/>
  <c r="T125" i="44"/>
  <c r="X125" i="44" s="1"/>
  <c r="AT125" i="44" s="1"/>
  <c r="AQ123" i="44"/>
  <c r="BC123" i="44" s="1"/>
  <c r="AP123" i="44"/>
  <c r="BA123" i="44" s="1"/>
  <c r="AI123" i="44"/>
  <c r="AY123" i="44" s="1"/>
  <c r="AB123" i="44"/>
  <c r="AV123" i="44" s="1"/>
  <c r="T123" i="44"/>
  <c r="X123" i="44" s="1"/>
  <c r="AT123" i="44" s="1"/>
  <c r="AQ122" i="44"/>
  <c r="BC122" i="44" s="1"/>
  <c r="AP122" i="44"/>
  <c r="BA122" i="44" s="1"/>
  <c r="AI122" i="44"/>
  <c r="AY122" i="44" s="1"/>
  <c r="AB122" i="44"/>
  <c r="AV122" i="44" s="1"/>
  <c r="T122" i="44"/>
  <c r="X122" i="44" s="1"/>
  <c r="AT122" i="44" s="1"/>
  <c r="AQ121" i="44"/>
  <c r="BC121" i="44" s="1"/>
  <c r="AP121" i="44"/>
  <c r="BA121" i="44" s="1"/>
  <c r="AI121" i="44"/>
  <c r="AY121" i="44" s="1"/>
  <c r="AB121" i="44"/>
  <c r="AV121" i="44" s="1"/>
  <c r="T121" i="44"/>
  <c r="X121" i="44" s="1"/>
  <c r="AT121" i="44" s="1"/>
  <c r="AQ120" i="44"/>
  <c r="BC120" i="44" s="1"/>
  <c r="AP120" i="44"/>
  <c r="BA120" i="44" s="1"/>
  <c r="AI120" i="44"/>
  <c r="AY120" i="44" s="1"/>
  <c r="AB120" i="44"/>
  <c r="AV120" i="44" s="1"/>
  <c r="T120" i="44"/>
  <c r="X120" i="44" s="1"/>
  <c r="AT120" i="44" s="1"/>
  <c r="AQ119" i="44"/>
  <c r="BC119" i="44" s="1"/>
  <c r="AP119" i="44"/>
  <c r="BA119" i="44" s="1"/>
  <c r="AI119" i="44"/>
  <c r="AY119" i="44" s="1"/>
  <c r="AB119" i="44"/>
  <c r="AV119" i="44" s="1"/>
  <c r="T119" i="44"/>
  <c r="X119" i="44" s="1"/>
  <c r="AT119" i="44" s="1"/>
  <c r="AQ118" i="44"/>
  <c r="BC118" i="44" s="1"/>
  <c r="AP118" i="44"/>
  <c r="BA118" i="44" s="1"/>
  <c r="AI118" i="44"/>
  <c r="AY118" i="44" s="1"/>
  <c r="AB118" i="44"/>
  <c r="AV118" i="44" s="1"/>
  <c r="T118" i="44"/>
  <c r="X118" i="44" s="1"/>
  <c r="AT118" i="44" s="1"/>
  <c r="AQ117" i="44"/>
  <c r="BC117" i="44" s="1"/>
  <c r="AP117" i="44"/>
  <c r="AI117" i="44"/>
  <c r="AY117" i="44" s="1"/>
  <c r="AB117" i="44"/>
  <c r="AV117" i="44" s="1"/>
  <c r="T117" i="44"/>
  <c r="X117" i="44" s="1"/>
  <c r="AT117" i="44" s="1"/>
  <c r="AQ116" i="44"/>
  <c r="BC116" i="44" s="1"/>
  <c r="AP116" i="44"/>
  <c r="AI116" i="44"/>
  <c r="AY116" i="44" s="1"/>
  <c r="AB116" i="44"/>
  <c r="AV116" i="44" s="1"/>
  <c r="T116" i="44"/>
  <c r="X116" i="44" s="1"/>
  <c r="AT116" i="44" s="1"/>
  <c r="AQ114" i="44"/>
  <c r="AP114" i="44"/>
  <c r="AI114" i="44"/>
  <c r="AY114" i="44" s="1"/>
  <c r="AY115" i="44" s="1"/>
  <c r="AB114" i="44"/>
  <c r="AV114" i="44" s="1"/>
  <c r="AV115" i="44" s="1"/>
  <c r="T114" i="44"/>
  <c r="X114" i="44" s="1"/>
  <c r="AQ112" i="44"/>
  <c r="BC112" i="44" s="1"/>
  <c r="AP112" i="44"/>
  <c r="BA112" i="44" s="1"/>
  <c r="AI112" i="44"/>
  <c r="AY112" i="44" s="1"/>
  <c r="AB112" i="44"/>
  <c r="AV112" i="44" s="1"/>
  <c r="T112" i="44"/>
  <c r="X112" i="44" s="1"/>
  <c r="AT112" i="44" s="1"/>
  <c r="AQ111" i="44"/>
  <c r="BC111" i="44" s="1"/>
  <c r="AP111" i="44"/>
  <c r="BA111" i="44" s="1"/>
  <c r="AI111" i="44"/>
  <c r="AY111" i="44" s="1"/>
  <c r="AB111" i="44"/>
  <c r="AV111" i="44" s="1"/>
  <c r="T111" i="44"/>
  <c r="X111" i="44" s="1"/>
  <c r="AT111" i="44" s="1"/>
  <c r="AQ110" i="44"/>
  <c r="BC110" i="44" s="1"/>
  <c r="AP110" i="44"/>
  <c r="BA110" i="44" s="1"/>
  <c r="AI110" i="44"/>
  <c r="AY110" i="44" s="1"/>
  <c r="AB110" i="44"/>
  <c r="AV110" i="44" s="1"/>
  <c r="T110" i="44"/>
  <c r="X110" i="44" s="1"/>
  <c r="AT110" i="44" s="1"/>
  <c r="AQ109" i="44"/>
  <c r="BC109" i="44" s="1"/>
  <c r="AP109" i="44"/>
  <c r="BA109" i="44" s="1"/>
  <c r="AI109" i="44"/>
  <c r="AY109" i="44" s="1"/>
  <c r="AB109" i="44"/>
  <c r="AV109" i="44" s="1"/>
  <c r="T109" i="44"/>
  <c r="X109" i="44" s="1"/>
  <c r="AT109" i="44" s="1"/>
  <c r="AQ108" i="44"/>
  <c r="BC108" i="44" s="1"/>
  <c r="AP108" i="44"/>
  <c r="BA108" i="44" s="1"/>
  <c r="AI108" i="44"/>
  <c r="AY108" i="44" s="1"/>
  <c r="AB108" i="44"/>
  <c r="AV108" i="44" s="1"/>
  <c r="T108" i="44"/>
  <c r="X108" i="44" s="1"/>
  <c r="AQ106" i="44"/>
  <c r="BC106" i="44" s="1"/>
  <c r="BC107" i="44" s="1"/>
  <c r="AP106" i="44"/>
  <c r="BA106" i="44" s="1"/>
  <c r="BA107" i="44" s="1"/>
  <c r="AI106" i="44"/>
  <c r="AY106" i="44" s="1"/>
  <c r="AY107" i="44" s="1"/>
  <c r="AB106" i="44"/>
  <c r="T106" i="44"/>
  <c r="X106" i="44" s="1"/>
  <c r="AT106" i="44" s="1"/>
  <c r="AT107" i="44" s="1"/>
  <c r="AQ104" i="44"/>
  <c r="BC104" i="44" s="1"/>
  <c r="AP104" i="44"/>
  <c r="BA104" i="44" s="1"/>
  <c r="AI104" i="44"/>
  <c r="AY104" i="44" s="1"/>
  <c r="AB104" i="44"/>
  <c r="AV104" i="44" s="1"/>
  <c r="T104" i="44"/>
  <c r="X104" i="44" s="1"/>
  <c r="AT104" i="44" s="1"/>
  <c r="AQ103" i="44"/>
  <c r="BC103" i="44" s="1"/>
  <c r="AP103" i="44"/>
  <c r="BA103" i="44" s="1"/>
  <c r="AI103" i="44"/>
  <c r="AY103" i="44" s="1"/>
  <c r="AB103" i="44"/>
  <c r="AV103" i="44" s="1"/>
  <c r="T103" i="44"/>
  <c r="X103" i="44" s="1"/>
  <c r="AT103" i="44" s="1"/>
  <c r="AQ102" i="44"/>
  <c r="BC102" i="44" s="1"/>
  <c r="AP102" i="44"/>
  <c r="BA102" i="44" s="1"/>
  <c r="AI102" i="44"/>
  <c r="AY102" i="44" s="1"/>
  <c r="AB102" i="44"/>
  <c r="AV102" i="44" s="1"/>
  <c r="T102" i="44"/>
  <c r="AQ100" i="44"/>
  <c r="BC100" i="44" s="1"/>
  <c r="AP100" i="44"/>
  <c r="BA100" i="44" s="1"/>
  <c r="AI100" i="44"/>
  <c r="AY100" i="44" s="1"/>
  <c r="AB100" i="44"/>
  <c r="AV100" i="44" s="1"/>
  <c r="T100" i="44"/>
  <c r="X100" i="44" s="1"/>
  <c r="AT100" i="44" s="1"/>
  <c r="AQ99" i="44"/>
  <c r="BC99" i="44" s="1"/>
  <c r="AP99" i="44"/>
  <c r="BA99" i="44" s="1"/>
  <c r="AI99" i="44"/>
  <c r="AY99" i="44" s="1"/>
  <c r="AB99" i="44"/>
  <c r="AV99" i="44" s="1"/>
  <c r="T99" i="44"/>
  <c r="X99" i="44" s="1"/>
  <c r="AQ98" i="44"/>
  <c r="BC98" i="44" s="1"/>
  <c r="AP98" i="44"/>
  <c r="BA98" i="44" s="1"/>
  <c r="AI98" i="44"/>
  <c r="AY98" i="44" s="1"/>
  <c r="AB98" i="44"/>
  <c r="AV98" i="44" s="1"/>
  <c r="T98" i="44"/>
  <c r="X98" i="44" s="1"/>
  <c r="AT98" i="44" s="1"/>
  <c r="AQ97" i="44"/>
  <c r="AP97" i="44"/>
  <c r="BA97" i="44" s="1"/>
  <c r="AI97" i="44"/>
  <c r="AY97" i="44" s="1"/>
  <c r="AB97" i="44"/>
  <c r="AV97" i="44" s="1"/>
  <c r="T97" i="44"/>
  <c r="X97" i="44" s="1"/>
  <c r="AT97" i="44" s="1"/>
  <c r="AQ96" i="44"/>
  <c r="BC96" i="44" s="1"/>
  <c r="AP96" i="44"/>
  <c r="BA96" i="44" s="1"/>
  <c r="AI96" i="44"/>
  <c r="AY96" i="44" s="1"/>
  <c r="AB96" i="44"/>
  <c r="AV96" i="44" s="1"/>
  <c r="T96" i="44"/>
  <c r="AQ94" i="44"/>
  <c r="BC94" i="44" s="1"/>
  <c r="AP94" i="44"/>
  <c r="BA94" i="44" s="1"/>
  <c r="AI94" i="44"/>
  <c r="AY94" i="44" s="1"/>
  <c r="AB94" i="44"/>
  <c r="AV94" i="44" s="1"/>
  <c r="T94" i="44"/>
  <c r="X94" i="44" s="1"/>
  <c r="AT94" i="44" s="1"/>
  <c r="AQ93" i="44"/>
  <c r="BC93" i="44" s="1"/>
  <c r="AP93" i="44"/>
  <c r="BA93" i="44" s="1"/>
  <c r="AI93" i="44"/>
  <c r="AY93" i="44" s="1"/>
  <c r="AB93" i="44"/>
  <c r="AV93" i="44" s="1"/>
  <c r="T93" i="44"/>
  <c r="X93" i="44" s="1"/>
  <c r="AT93" i="44" s="1"/>
  <c r="AQ92" i="44"/>
  <c r="BC92" i="44" s="1"/>
  <c r="AP92" i="44"/>
  <c r="BA92" i="44" s="1"/>
  <c r="AI92" i="44"/>
  <c r="AY92" i="44" s="1"/>
  <c r="AB92" i="44"/>
  <c r="AV92" i="44" s="1"/>
  <c r="T92" i="44"/>
  <c r="X92" i="44" s="1"/>
  <c r="AT92" i="44" s="1"/>
  <c r="AQ90" i="44"/>
  <c r="BC90" i="44" s="1"/>
  <c r="AP90" i="44"/>
  <c r="BA90" i="44" s="1"/>
  <c r="AI90" i="44"/>
  <c r="AY90" i="44" s="1"/>
  <c r="AB90" i="44"/>
  <c r="AV90" i="44" s="1"/>
  <c r="T90" i="44"/>
  <c r="X90" i="44" s="1"/>
  <c r="AT90" i="44" s="1"/>
  <c r="AQ89" i="44"/>
  <c r="BC89" i="44" s="1"/>
  <c r="AP89" i="44"/>
  <c r="BA89" i="44" s="1"/>
  <c r="AI89" i="44"/>
  <c r="AY89" i="44" s="1"/>
  <c r="AB89" i="44"/>
  <c r="AV89" i="44" s="1"/>
  <c r="T89" i="44"/>
  <c r="X89" i="44" s="1"/>
  <c r="AT89" i="44" s="1"/>
  <c r="AQ88" i="44"/>
  <c r="BC88" i="44" s="1"/>
  <c r="AP88" i="44"/>
  <c r="BA88" i="44" s="1"/>
  <c r="AI88" i="44"/>
  <c r="AY88" i="44" s="1"/>
  <c r="AB88" i="44"/>
  <c r="AV88" i="44" s="1"/>
  <c r="T88" i="44"/>
  <c r="X88" i="44" s="1"/>
  <c r="AT88" i="44" s="1"/>
  <c r="AQ87" i="44"/>
  <c r="BC87" i="44" s="1"/>
  <c r="AP87" i="44"/>
  <c r="BA87" i="44" s="1"/>
  <c r="AI87" i="44"/>
  <c r="AY87" i="44" s="1"/>
  <c r="AB87" i="44"/>
  <c r="AV87" i="44" s="1"/>
  <c r="T87" i="44"/>
  <c r="X87" i="44" s="1"/>
  <c r="AT87" i="44" s="1"/>
  <c r="AQ86" i="44"/>
  <c r="BC86" i="44" s="1"/>
  <c r="AP86" i="44"/>
  <c r="BA86" i="44" s="1"/>
  <c r="AI86" i="44"/>
  <c r="AY86" i="44" s="1"/>
  <c r="AB86" i="44"/>
  <c r="AV86" i="44" s="1"/>
  <c r="T86" i="44"/>
  <c r="X86" i="44" s="1"/>
  <c r="AT86" i="44" s="1"/>
  <c r="AQ85" i="44"/>
  <c r="BC85" i="44" s="1"/>
  <c r="AP85" i="44"/>
  <c r="AI85" i="44"/>
  <c r="AY85" i="44" s="1"/>
  <c r="AB85" i="44"/>
  <c r="AV85" i="44" s="1"/>
  <c r="T85" i="44"/>
  <c r="AQ83" i="44"/>
  <c r="BC83" i="44" s="1"/>
  <c r="AP83" i="44"/>
  <c r="BA83" i="44" s="1"/>
  <c r="AI83" i="44"/>
  <c r="AY83" i="44" s="1"/>
  <c r="AB83" i="44"/>
  <c r="AV83" i="44" s="1"/>
  <c r="T83" i="44"/>
  <c r="X83" i="44" s="1"/>
  <c r="AT83" i="44" s="1"/>
  <c r="AQ82" i="44"/>
  <c r="BC82" i="44" s="1"/>
  <c r="AP82" i="44"/>
  <c r="BA82" i="44" s="1"/>
  <c r="AI82" i="44"/>
  <c r="AY82" i="44" s="1"/>
  <c r="AB82" i="44"/>
  <c r="AV82" i="44" s="1"/>
  <c r="T82" i="44"/>
  <c r="X82" i="44" s="1"/>
  <c r="AT82" i="44" s="1"/>
  <c r="AQ81" i="44"/>
  <c r="BC81" i="44" s="1"/>
  <c r="AP81" i="44"/>
  <c r="BA81" i="44" s="1"/>
  <c r="AI81" i="44"/>
  <c r="AY81" i="44" s="1"/>
  <c r="AB81" i="44"/>
  <c r="AV81" i="44" s="1"/>
  <c r="T81" i="44"/>
  <c r="X81" i="44" s="1"/>
  <c r="AT81" i="44" s="1"/>
  <c r="AQ80" i="44"/>
  <c r="BC80" i="44" s="1"/>
  <c r="AP80" i="44"/>
  <c r="BA80" i="44" s="1"/>
  <c r="AI80" i="44"/>
  <c r="AY80" i="44" s="1"/>
  <c r="AB80" i="44"/>
  <c r="AV80" i="44" s="1"/>
  <c r="T80" i="44"/>
  <c r="X80" i="44" s="1"/>
  <c r="AT80" i="44" s="1"/>
  <c r="AQ79" i="44"/>
  <c r="BC79" i="44" s="1"/>
  <c r="AP79" i="44"/>
  <c r="BA79" i="44" s="1"/>
  <c r="AI79" i="44"/>
  <c r="AY79" i="44" s="1"/>
  <c r="AB79" i="44"/>
  <c r="AV79" i="44" s="1"/>
  <c r="T79" i="44"/>
  <c r="X79" i="44" s="1"/>
  <c r="AQ78" i="44"/>
  <c r="BC78" i="44" s="1"/>
  <c r="AP78" i="44"/>
  <c r="AI78" i="44"/>
  <c r="AY78" i="44" s="1"/>
  <c r="AB78" i="44"/>
  <c r="AV78" i="44" s="1"/>
  <c r="T78" i="44"/>
  <c r="AQ76" i="44"/>
  <c r="BC76" i="44" s="1"/>
  <c r="AP76" i="44"/>
  <c r="BA76" i="44" s="1"/>
  <c r="AI76" i="44"/>
  <c r="AY76" i="44" s="1"/>
  <c r="AB76" i="44"/>
  <c r="AV76" i="44" s="1"/>
  <c r="T76" i="44"/>
  <c r="X76" i="44" s="1"/>
  <c r="AT76" i="44" s="1"/>
  <c r="AQ75" i="44"/>
  <c r="BC75" i="44" s="1"/>
  <c r="AP75" i="44"/>
  <c r="BA75" i="44" s="1"/>
  <c r="AI75" i="44"/>
  <c r="AY75" i="44" s="1"/>
  <c r="AB75" i="44"/>
  <c r="AV75" i="44" s="1"/>
  <c r="T75" i="44"/>
  <c r="X75" i="44" s="1"/>
  <c r="AT75" i="44" s="1"/>
  <c r="AQ74" i="44"/>
  <c r="BC74" i="44" s="1"/>
  <c r="AP74" i="44"/>
  <c r="BA74" i="44" s="1"/>
  <c r="AI74" i="44"/>
  <c r="AY74" i="44" s="1"/>
  <c r="AB74" i="44"/>
  <c r="AV74" i="44" s="1"/>
  <c r="T74" i="44"/>
  <c r="X74" i="44" s="1"/>
  <c r="AQ73" i="44"/>
  <c r="BC73" i="44" s="1"/>
  <c r="AP73" i="44"/>
  <c r="BA73" i="44" s="1"/>
  <c r="AI73" i="44"/>
  <c r="AY73" i="44" s="1"/>
  <c r="AB73" i="44"/>
  <c r="AV73" i="44" s="1"/>
  <c r="T73" i="44"/>
  <c r="X73" i="44" s="1"/>
  <c r="AT73" i="44" s="1"/>
  <c r="AQ72" i="44"/>
  <c r="BC72" i="44" s="1"/>
  <c r="AP72" i="44"/>
  <c r="BA72" i="44" s="1"/>
  <c r="AI72" i="44"/>
  <c r="AY72" i="44" s="1"/>
  <c r="AB72" i="44"/>
  <c r="AV72" i="44" s="1"/>
  <c r="T72" i="44"/>
  <c r="X72" i="44" s="1"/>
  <c r="AQ71" i="44"/>
  <c r="AP71" i="44"/>
  <c r="BA71" i="44" s="1"/>
  <c r="AI71" i="44"/>
  <c r="AY71" i="44" s="1"/>
  <c r="AB71" i="44"/>
  <c r="AV71" i="44" s="1"/>
  <c r="T71" i="44"/>
  <c r="AQ69" i="44"/>
  <c r="BC69" i="44" s="1"/>
  <c r="AP69" i="44"/>
  <c r="BA69" i="44" s="1"/>
  <c r="AI69" i="44"/>
  <c r="AY69" i="44" s="1"/>
  <c r="AB69" i="44"/>
  <c r="AV69" i="44" s="1"/>
  <c r="T69" i="44"/>
  <c r="X69" i="44" s="1"/>
  <c r="AT69" i="44" s="1"/>
  <c r="AQ68" i="44"/>
  <c r="BC68" i="44" s="1"/>
  <c r="AP68" i="44"/>
  <c r="BA68" i="44" s="1"/>
  <c r="AI68" i="44"/>
  <c r="AY68" i="44" s="1"/>
  <c r="AB68" i="44"/>
  <c r="AV68" i="44" s="1"/>
  <c r="T68" i="44"/>
  <c r="X68" i="44" s="1"/>
  <c r="AD68" i="44" s="1"/>
  <c r="AW68" i="44" s="1"/>
  <c r="AQ67" i="44"/>
  <c r="BC67" i="44" s="1"/>
  <c r="AP67" i="44"/>
  <c r="BA67" i="44" s="1"/>
  <c r="AI67" i="44"/>
  <c r="AY67" i="44" s="1"/>
  <c r="AB67" i="44"/>
  <c r="AV67" i="44" s="1"/>
  <c r="T67" i="44"/>
  <c r="X67" i="44" s="1"/>
  <c r="AT67" i="44" s="1"/>
  <c r="AQ66" i="44"/>
  <c r="BC66" i="44" s="1"/>
  <c r="AP66" i="44"/>
  <c r="BA66" i="44" s="1"/>
  <c r="AI66" i="44"/>
  <c r="AY66" i="44" s="1"/>
  <c r="AB66" i="44"/>
  <c r="AV66" i="44" s="1"/>
  <c r="T66" i="44"/>
  <c r="X66" i="44" s="1"/>
  <c r="AT66" i="44" s="1"/>
  <c r="AQ65" i="44"/>
  <c r="BC65" i="44" s="1"/>
  <c r="AP65" i="44"/>
  <c r="AI65" i="44"/>
  <c r="AY65" i="44" s="1"/>
  <c r="AB65" i="44"/>
  <c r="AV65" i="44" s="1"/>
  <c r="T65" i="44"/>
  <c r="X65" i="44" s="1"/>
  <c r="AT65" i="44" s="1"/>
  <c r="AQ64" i="44"/>
  <c r="BC64" i="44" s="1"/>
  <c r="AP64" i="44"/>
  <c r="BA64" i="44" s="1"/>
  <c r="AI64" i="44"/>
  <c r="AY64" i="44" s="1"/>
  <c r="AB64" i="44"/>
  <c r="AV64" i="44" s="1"/>
  <c r="T64" i="44"/>
  <c r="X64" i="44" s="1"/>
  <c r="AT64" i="44" s="1"/>
  <c r="AQ62" i="44"/>
  <c r="AP62" i="44"/>
  <c r="BA62" i="44" s="1"/>
  <c r="AI62" i="44"/>
  <c r="AY62" i="44" s="1"/>
  <c r="AB62" i="44"/>
  <c r="AV62" i="44" s="1"/>
  <c r="T62" i="44"/>
  <c r="X62" i="44" s="1"/>
  <c r="AT62" i="44" s="1"/>
  <c r="AQ61" i="44"/>
  <c r="BC61" i="44" s="1"/>
  <c r="AP61" i="44"/>
  <c r="BA61" i="44" s="1"/>
  <c r="AI61" i="44"/>
  <c r="AY61" i="44" s="1"/>
  <c r="AB61" i="44"/>
  <c r="AV61" i="44" s="1"/>
  <c r="T61" i="44"/>
  <c r="X61" i="44" s="1"/>
  <c r="AQ60" i="44"/>
  <c r="BC60" i="44" s="1"/>
  <c r="AP60" i="44"/>
  <c r="BA60" i="44" s="1"/>
  <c r="AI60" i="44"/>
  <c r="AY60" i="44" s="1"/>
  <c r="AB60" i="44"/>
  <c r="AV60" i="44" s="1"/>
  <c r="T60" i="44"/>
  <c r="X60" i="44" s="1"/>
  <c r="AE60" i="44" s="1"/>
  <c r="AX60" i="44" s="1"/>
  <c r="AQ59" i="44"/>
  <c r="BC59" i="44" s="1"/>
  <c r="AP59" i="44"/>
  <c r="BA59" i="44" s="1"/>
  <c r="AI59" i="44"/>
  <c r="AY59" i="44" s="1"/>
  <c r="AB59" i="44"/>
  <c r="AV59" i="44" s="1"/>
  <c r="T59" i="44"/>
  <c r="X59" i="44" s="1"/>
  <c r="AT59" i="44" s="1"/>
  <c r="AQ58" i="44"/>
  <c r="BC58" i="44" s="1"/>
  <c r="AP58" i="44"/>
  <c r="BA58" i="44" s="1"/>
  <c r="AI58" i="44"/>
  <c r="AY58" i="44" s="1"/>
  <c r="AB58" i="44"/>
  <c r="AV58" i="44" s="1"/>
  <c r="T58" i="44"/>
  <c r="X58" i="44" s="1"/>
  <c r="AQ57" i="44"/>
  <c r="BC57" i="44" s="1"/>
  <c r="AP57" i="44"/>
  <c r="BA57" i="44" s="1"/>
  <c r="AI57" i="44"/>
  <c r="AY57" i="44" s="1"/>
  <c r="AB57" i="44"/>
  <c r="AV57" i="44" s="1"/>
  <c r="T57" i="44"/>
  <c r="AQ55" i="44"/>
  <c r="BC55" i="44" s="1"/>
  <c r="AP55" i="44"/>
  <c r="BA55" i="44" s="1"/>
  <c r="AI55" i="44"/>
  <c r="AY55" i="44" s="1"/>
  <c r="AB55" i="44"/>
  <c r="AV55" i="44" s="1"/>
  <c r="T55" i="44"/>
  <c r="X55" i="44" s="1"/>
  <c r="AT55" i="44" s="1"/>
  <c r="AQ54" i="44"/>
  <c r="BC54" i="44" s="1"/>
  <c r="AP54" i="44"/>
  <c r="BA54" i="44" s="1"/>
  <c r="AI54" i="44"/>
  <c r="AY54" i="44" s="1"/>
  <c r="AB54" i="44"/>
  <c r="AV54" i="44" s="1"/>
  <c r="T54" i="44"/>
  <c r="X54" i="44" s="1"/>
  <c r="AT54" i="44" s="1"/>
  <c r="AQ53" i="44"/>
  <c r="BC53" i="44" s="1"/>
  <c r="AP53" i="44"/>
  <c r="BA53" i="44" s="1"/>
  <c r="AI53" i="44"/>
  <c r="AY53" i="44" s="1"/>
  <c r="AB53" i="44"/>
  <c r="AV53" i="44" s="1"/>
  <c r="T53" i="44"/>
  <c r="X53" i="44" s="1"/>
  <c r="AT53" i="44" s="1"/>
  <c r="AQ52" i="44"/>
  <c r="BC52" i="44" s="1"/>
  <c r="AP52" i="44"/>
  <c r="AI52" i="44"/>
  <c r="AY52" i="44" s="1"/>
  <c r="AB52" i="44"/>
  <c r="AV52" i="44" s="1"/>
  <c r="T52" i="44"/>
  <c r="X52" i="44" s="1"/>
  <c r="AD52" i="44" s="1"/>
  <c r="AW52" i="44" s="1"/>
  <c r="AQ51" i="44"/>
  <c r="BC51" i="44" s="1"/>
  <c r="AP51" i="44"/>
  <c r="BA51" i="44" s="1"/>
  <c r="AI51" i="44"/>
  <c r="AY51" i="44" s="1"/>
  <c r="AB51" i="44"/>
  <c r="AV51" i="44" s="1"/>
  <c r="T51" i="44"/>
  <c r="X51" i="44" s="1"/>
  <c r="AQ50" i="44"/>
  <c r="BC50" i="44" s="1"/>
  <c r="AP50" i="44"/>
  <c r="AI50" i="44"/>
  <c r="AY50" i="44" s="1"/>
  <c r="AB50" i="44"/>
  <c r="AV50" i="44" s="1"/>
  <c r="T50" i="44"/>
  <c r="AQ48" i="44"/>
  <c r="BC48" i="44" s="1"/>
  <c r="AP48" i="44"/>
  <c r="BA48" i="44" s="1"/>
  <c r="AI48" i="44"/>
  <c r="AY48" i="44" s="1"/>
  <c r="AB48" i="44"/>
  <c r="AV48" i="44" s="1"/>
  <c r="T48" i="44"/>
  <c r="X48" i="44" s="1"/>
  <c r="AT48" i="44" s="1"/>
  <c r="AQ47" i="44"/>
  <c r="BC47" i="44" s="1"/>
  <c r="AP47" i="44"/>
  <c r="BA47" i="44" s="1"/>
  <c r="AI47" i="44"/>
  <c r="AY47" i="44" s="1"/>
  <c r="AB47" i="44"/>
  <c r="AV47" i="44" s="1"/>
  <c r="T47" i="44"/>
  <c r="X47" i="44" s="1"/>
  <c r="AE47" i="44" s="1"/>
  <c r="AX47" i="44" s="1"/>
  <c r="AQ46" i="44"/>
  <c r="BC46" i="44" s="1"/>
  <c r="AP46" i="44"/>
  <c r="BA46" i="44" s="1"/>
  <c r="AI46" i="44"/>
  <c r="AY46" i="44" s="1"/>
  <c r="AB46" i="44"/>
  <c r="AV46" i="44" s="1"/>
  <c r="T46" i="44"/>
  <c r="X46" i="44" s="1"/>
  <c r="AT46" i="44" s="1"/>
  <c r="AQ45" i="44"/>
  <c r="BC45" i="44" s="1"/>
  <c r="AP45" i="44"/>
  <c r="BA45" i="44" s="1"/>
  <c r="AI45" i="44"/>
  <c r="AY45" i="44" s="1"/>
  <c r="AB45" i="44"/>
  <c r="AV45" i="44" s="1"/>
  <c r="T45" i="44"/>
  <c r="X45" i="44" s="1"/>
  <c r="AT45" i="44" s="1"/>
  <c r="AQ44" i="44"/>
  <c r="BC44" i="44" s="1"/>
  <c r="AP44" i="44"/>
  <c r="BA44" i="44" s="1"/>
  <c r="AI44" i="44"/>
  <c r="AY44" i="44" s="1"/>
  <c r="AB44" i="44"/>
  <c r="AV44" i="44" s="1"/>
  <c r="T44" i="44"/>
  <c r="X44" i="44" s="1"/>
  <c r="AT44" i="44" s="1"/>
  <c r="AQ43" i="44"/>
  <c r="AP43" i="44"/>
  <c r="BA43" i="44" s="1"/>
  <c r="AI43" i="44"/>
  <c r="AY43" i="44" s="1"/>
  <c r="AB43" i="44"/>
  <c r="AV43" i="44" s="1"/>
  <c r="T43" i="44"/>
  <c r="AQ41" i="44"/>
  <c r="BC41" i="44" s="1"/>
  <c r="AP41" i="44"/>
  <c r="BA41" i="44" s="1"/>
  <c r="AI41" i="44"/>
  <c r="AY41" i="44" s="1"/>
  <c r="AB41" i="44"/>
  <c r="AV41" i="44" s="1"/>
  <c r="T41" i="44"/>
  <c r="X41" i="44" s="1"/>
  <c r="AT41" i="44" s="1"/>
  <c r="AQ40" i="44"/>
  <c r="BC40" i="44" s="1"/>
  <c r="AP40" i="44"/>
  <c r="BA40" i="44" s="1"/>
  <c r="AI40" i="44"/>
  <c r="AY40" i="44" s="1"/>
  <c r="AB40" i="44"/>
  <c r="AV40" i="44" s="1"/>
  <c r="T40" i="44"/>
  <c r="X40" i="44" s="1"/>
  <c r="AQ39" i="44"/>
  <c r="BC39" i="44" s="1"/>
  <c r="AP39" i="44"/>
  <c r="BA39" i="44" s="1"/>
  <c r="AI39" i="44"/>
  <c r="AY39" i="44" s="1"/>
  <c r="AB39" i="44"/>
  <c r="AV39" i="44" s="1"/>
  <c r="T39" i="44"/>
  <c r="X39" i="44" s="1"/>
  <c r="AT39" i="44" s="1"/>
  <c r="AQ38" i="44"/>
  <c r="BC38" i="44" s="1"/>
  <c r="AP38" i="44"/>
  <c r="BA38" i="44" s="1"/>
  <c r="AI38" i="44"/>
  <c r="AY38" i="44" s="1"/>
  <c r="AB38" i="44"/>
  <c r="AV38" i="44" s="1"/>
  <c r="T38" i="44"/>
  <c r="X38" i="44" s="1"/>
  <c r="AT38" i="44" s="1"/>
  <c r="AQ37" i="44"/>
  <c r="BC37" i="44" s="1"/>
  <c r="AP37" i="44"/>
  <c r="BA37" i="44" s="1"/>
  <c r="AI37" i="44"/>
  <c r="AY37" i="44" s="1"/>
  <c r="AB37" i="44"/>
  <c r="AV37" i="44" s="1"/>
  <c r="T37" i="44"/>
  <c r="AQ36" i="44"/>
  <c r="BC36" i="44" s="1"/>
  <c r="AP36" i="44"/>
  <c r="BA36" i="44" s="1"/>
  <c r="AI36" i="44"/>
  <c r="AY36" i="44" s="1"/>
  <c r="AB36" i="44"/>
  <c r="AV36" i="44" s="1"/>
  <c r="T36" i="44"/>
  <c r="X36" i="44" s="1"/>
  <c r="AT36" i="44" s="1"/>
  <c r="AQ34" i="44"/>
  <c r="BC34" i="44" s="1"/>
  <c r="AP34" i="44"/>
  <c r="BA34" i="44" s="1"/>
  <c r="AI34" i="44"/>
  <c r="AY34" i="44" s="1"/>
  <c r="AB34" i="44"/>
  <c r="AV34" i="44" s="1"/>
  <c r="T34" i="44"/>
  <c r="X34" i="44" s="1"/>
  <c r="AT34" i="44" s="1"/>
  <c r="AQ33" i="44"/>
  <c r="BC33" i="44" s="1"/>
  <c r="AP33" i="44"/>
  <c r="BA33" i="44" s="1"/>
  <c r="AI33" i="44"/>
  <c r="AY33" i="44" s="1"/>
  <c r="AB33" i="44"/>
  <c r="AV33" i="44" s="1"/>
  <c r="T33" i="44"/>
  <c r="X33" i="44" s="1"/>
  <c r="AT33" i="44" s="1"/>
  <c r="AQ32" i="44"/>
  <c r="BC32" i="44" s="1"/>
  <c r="AP32" i="44"/>
  <c r="BA32" i="44" s="1"/>
  <c r="AI32" i="44"/>
  <c r="AY32" i="44" s="1"/>
  <c r="AB32" i="44"/>
  <c r="AV32" i="44" s="1"/>
  <c r="T32" i="44"/>
  <c r="X32" i="44" s="1"/>
  <c r="AT32" i="44" s="1"/>
  <c r="AQ31" i="44"/>
  <c r="BC31" i="44" s="1"/>
  <c r="AP31" i="44"/>
  <c r="BA31" i="44" s="1"/>
  <c r="AI31" i="44"/>
  <c r="AY31" i="44" s="1"/>
  <c r="AB31" i="44"/>
  <c r="AV31" i="44" s="1"/>
  <c r="T31" i="44"/>
  <c r="X31" i="44" s="1"/>
  <c r="AT31" i="44" s="1"/>
  <c r="AQ30" i="44"/>
  <c r="BC30" i="44" s="1"/>
  <c r="AP30" i="44"/>
  <c r="BA30" i="44" s="1"/>
  <c r="AI30" i="44"/>
  <c r="AY30" i="44" s="1"/>
  <c r="AB30" i="44"/>
  <c r="AV30" i="44" s="1"/>
  <c r="T30" i="44"/>
  <c r="X30" i="44" s="1"/>
  <c r="AT30" i="44" s="1"/>
  <c r="AQ29" i="44"/>
  <c r="BC29" i="44" s="1"/>
  <c r="AP29" i="44"/>
  <c r="BA29" i="44" s="1"/>
  <c r="AI29" i="44"/>
  <c r="AY29" i="44" s="1"/>
  <c r="AB29" i="44"/>
  <c r="AV29" i="44" s="1"/>
  <c r="T29" i="44"/>
  <c r="AQ27" i="44"/>
  <c r="BC27" i="44" s="1"/>
  <c r="AP27" i="44"/>
  <c r="BA27" i="44" s="1"/>
  <c r="AI27" i="44"/>
  <c r="AY27" i="44" s="1"/>
  <c r="AB27" i="44"/>
  <c r="AV27" i="44" s="1"/>
  <c r="T27" i="44"/>
  <c r="X27" i="44" s="1"/>
  <c r="AT27" i="44" s="1"/>
  <c r="AQ26" i="44"/>
  <c r="BC26" i="44" s="1"/>
  <c r="AP26" i="44"/>
  <c r="BA26" i="44" s="1"/>
  <c r="AI26" i="44"/>
  <c r="AY26" i="44" s="1"/>
  <c r="AB26" i="44"/>
  <c r="AV26" i="44" s="1"/>
  <c r="T26" i="44"/>
  <c r="X26" i="44" s="1"/>
  <c r="AT26" i="44" s="1"/>
  <c r="AQ25" i="44"/>
  <c r="BC25" i="44" s="1"/>
  <c r="AP25" i="44"/>
  <c r="BA25" i="44" s="1"/>
  <c r="AI25" i="44"/>
  <c r="AY25" i="44" s="1"/>
  <c r="AB25" i="44"/>
  <c r="AV25" i="44" s="1"/>
  <c r="T25" i="44"/>
  <c r="X25" i="44" s="1"/>
  <c r="AT25" i="44" s="1"/>
  <c r="AQ24" i="44"/>
  <c r="BC24" i="44" s="1"/>
  <c r="AP24" i="44"/>
  <c r="BA24" i="44" s="1"/>
  <c r="AI24" i="44"/>
  <c r="AY24" i="44" s="1"/>
  <c r="AB24" i="44"/>
  <c r="AV24" i="44" s="1"/>
  <c r="T24" i="44"/>
  <c r="X24" i="44" s="1"/>
  <c r="AT24" i="44" s="1"/>
  <c r="AQ23" i="44"/>
  <c r="BC23" i="44" s="1"/>
  <c r="AP23" i="44"/>
  <c r="BA23" i="44" s="1"/>
  <c r="AI23" i="44"/>
  <c r="AY23" i="44" s="1"/>
  <c r="AB23" i="44"/>
  <c r="AV23" i="44" s="1"/>
  <c r="T23" i="44"/>
  <c r="X23" i="44" s="1"/>
  <c r="AT23" i="44" s="1"/>
  <c r="AQ22" i="44"/>
  <c r="BC22" i="44" s="1"/>
  <c r="AP22" i="44"/>
  <c r="BA22" i="44" s="1"/>
  <c r="AI22" i="44"/>
  <c r="AY22" i="44" s="1"/>
  <c r="AB22" i="44"/>
  <c r="AV22" i="44" s="1"/>
  <c r="T22" i="44"/>
  <c r="X22" i="44" s="1"/>
  <c r="AT22" i="44" s="1"/>
  <c r="AQ21" i="44"/>
  <c r="BC21" i="44" s="1"/>
  <c r="AP21" i="44"/>
  <c r="BA21" i="44" s="1"/>
  <c r="AI21" i="44"/>
  <c r="AY21" i="44" s="1"/>
  <c r="AB21" i="44"/>
  <c r="AV21" i="44" s="1"/>
  <c r="T21" i="44"/>
  <c r="X21" i="44" s="1"/>
  <c r="AQ20" i="44"/>
  <c r="BC20" i="44" s="1"/>
  <c r="AP20" i="44"/>
  <c r="AI20" i="44"/>
  <c r="AY20" i="44" s="1"/>
  <c r="AB20" i="44"/>
  <c r="AV20" i="44" s="1"/>
  <c r="T20" i="44"/>
  <c r="AQ18" i="44"/>
  <c r="BC18" i="44" s="1"/>
  <c r="AP18" i="44"/>
  <c r="BA18" i="44" s="1"/>
  <c r="AI18" i="44"/>
  <c r="AY18" i="44" s="1"/>
  <c r="AB18" i="44"/>
  <c r="AV18" i="44" s="1"/>
  <c r="T18" i="44"/>
  <c r="X18" i="44" s="1"/>
  <c r="AT18" i="44" s="1"/>
  <c r="AQ17" i="44"/>
  <c r="AP17" i="44"/>
  <c r="BA17" i="44" s="1"/>
  <c r="AI17" i="44"/>
  <c r="AY17" i="44" s="1"/>
  <c r="AB17" i="44"/>
  <c r="AV17" i="44" s="1"/>
  <c r="T17" i="44"/>
  <c r="X17" i="44" s="1"/>
  <c r="AT17" i="44" s="1"/>
  <c r="AQ16" i="44"/>
  <c r="BC16" i="44" s="1"/>
  <c r="AP16" i="44"/>
  <c r="BA16" i="44" s="1"/>
  <c r="AI16" i="44"/>
  <c r="AY16" i="44" s="1"/>
  <c r="AB16" i="44"/>
  <c r="AV16" i="44" s="1"/>
  <c r="T16" i="44"/>
  <c r="X16" i="44" s="1"/>
  <c r="AT16" i="44" s="1"/>
  <c r="AQ15" i="44"/>
  <c r="BC15" i="44" s="1"/>
  <c r="AP15" i="44"/>
  <c r="BA15" i="44" s="1"/>
  <c r="AI15" i="44"/>
  <c r="AY15" i="44" s="1"/>
  <c r="AB15" i="44"/>
  <c r="AV15" i="44" s="1"/>
  <c r="T15" i="44"/>
  <c r="X15" i="44" s="1"/>
  <c r="AT15" i="44" s="1"/>
  <c r="AQ14" i="44"/>
  <c r="BC14" i="44" s="1"/>
  <c r="AP14" i="44"/>
  <c r="BA14" i="44" s="1"/>
  <c r="AI14" i="44"/>
  <c r="AY14" i="44" s="1"/>
  <c r="AB14" i="44"/>
  <c r="AV14" i="44" s="1"/>
  <c r="T14" i="44"/>
  <c r="AQ461" i="43"/>
  <c r="AR461" i="43" s="1"/>
  <c r="AZ461" i="43" s="1"/>
  <c r="AP461" i="43"/>
  <c r="BA461" i="43" s="1"/>
  <c r="AI461" i="43"/>
  <c r="AY461" i="43" s="1"/>
  <c r="AB461" i="43"/>
  <c r="AV461" i="43" s="1"/>
  <c r="X461" i="43"/>
  <c r="AT461" i="43" s="1"/>
  <c r="T461" i="43"/>
  <c r="AQ460" i="43"/>
  <c r="BC460" i="43" s="1"/>
  <c r="AP460" i="43"/>
  <c r="AI460" i="43"/>
  <c r="AY460" i="43" s="1"/>
  <c r="AB460" i="43"/>
  <c r="AV460" i="43" s="1"/>
  <c r="T460" i="43"/>
  <c r="X460" i="43" s="1"/>
  <c r="AT460" i="43" s="1"/>
  <c r="AQ459" i="43"/>
  <c r="AP459" i="43"/>
  <c r="AI459" i="43"/>
  <c r="AB459" i="43"/>
  <c r="T459" i="43"/>
  <c r="AQ457" i="43"/>
  <c r="AP457" i="43"/>
  <c r="BA457" i="43" s="1"/>
  <c r="AI457" i="43"/>
  <c r="AY457" i="43" s="1"/>
  <c r="AB457" i="43"/>
  <c r="AV457" i="43" s="1"/>
  <c r="T457" i="43"/>
  <c r="X457" i="43" s="1"/>
  <c r="AT457" i="43" s="1"/>
  <c r="AQ456" i="43"/>
  <c r="AP456" i="43"/>
  <c r="AP458" i="43" s="1"/>
  <c r="AI456" i="43"/>
  <c r="AB456" i="43"/>
  <c r="T456" i="43"/>
  <c r="AQ454" i="43"/>
  <c r="BC454" i="43" s="1"/>
  <c r="AP454" i="43"/>
  <c r="BA454" i="43" s="1"/>
  <c r="AI454" i="43"/>
  <c r="AY454" i="43" s="1"/>
  <c r="AB454" i="43"/>
  <c r="AV454" i="43" s="1"/>
  <c r="T454" i="43"/>
  <c r="X454" i="43" s="1"/>
  <c r="AT454" i="43" s="1"/>
  <c r="AQ453" i="43"/>
  <c r="AP453" i="43"/>
  <c r="BA453" i="43" s="1"/>
  <c r="AI453" i="43"/>
  <c r="AY453" i="43" s="1"/>
  <c r="AB453" i="43"/>
  <c r="AV453" i="43" s="1"/>
  <c r="T453" i="43"/>
  <c r="X453" i="43" s="1"/>
  <c r="AT453" i="43" s="1"/>
  <c r="AQ452" i="43"/>
  <c r="BC452" i="43" s="1"/>
  <c r="AP452" i="43"/>
  <c r="AI452" i="43"/>
  <c r="AY452" i="43" s="1"/>
  <c r="AB452" i="43"/>
  <c r="AV452" i="43" s="1"/>
  <c r="T452" i="43"/>
  <c r="X452" i="43" s="1"/>
  <c r="AT452" i="43" s="1"/>
  <c r="AQ451" i="43"/>
  <c r="BC451" i="43" s="1"/>
  <c r="AP451" i="43"/>
  <c r="BA451" i="43" s="1"/>
  <c r="AI451" i="43"/>
  <c r="AY451" i="43" s="1"/>
  <c r="AB451" i="43"/>
  <c r="AV451" i="43" s="1"/>
  <c r="T451" i="43"/>
  <c r="X451" i="43" s="1"/>
  <c r="AQ450" i="43"/>
  <c r="BC450" i="43" s="1"/>
  <c r="AP450" i="43"/>
  <c r="BA450" i="43" s="1"/>
  <c r="AI450" i="43"/>
  <c r="AY450" i="43" s="1"/>
  <c r="AB450" i="43"/>
  <c r="T450" i="43"/>
  <c r="X450" i="43" s="1"/>
  <c r="AT450" i="43" s="1"/>
  <c r="AQ449" i="43"/>
  <c r="AP449" i="43"/>
  <c r="AI449" i="43"/>
  <c r="AB449" i="43"/>
  <c r="T449" i="43"/>
  <c r="AQ447" i="43"/>
  <c r="BC447" i="43" s="1"/>
  <c r="AP447" i="43"/>
  <c r="AI447" i="43"/>
  <c r="AY447" i="43" s="1"/>
  <c r="AB447" i="43"/>
  <c r="AV447" i="43" s="1"/>
  <c r="T447" i="43"/>
  <c r="X447" i="43" s="1"/>
  <c r="AQ446" i="43"/>
  <c r="BC446" i="43" s="1"/>
  <c r="AP446" i="43"/>
  <c r="AI446" i="43"/>
  <c r="AY446" i="43" s="1"/>
  <c r="AB446" i="43"/>
  <c r="T446" i="43"/>
  <c r="X446" i="43" s="1"/>
  <c r="AT446" i="43" s="1"/>
  <c r="AQ445" i="43"/>
  <c r="AP445" i="43"/>
  <c r="BA445" i="43" s="1"/>
  <c r="AI445" i="43"/>
  <c r="AY445" i="43" s="1"/>
  <c r="AB445" i="43"/>
  <c r="AV445" i="43" s="1"/>
  <c r="T445" i="43"/>
  <c r="X445" i="43" s="1"/>
  <c r="AT445" i="43" s="1"/>
  <c r="AQ444" i="43"/>
  <c r="BC444" i="43" s="1"/>
  <c r="AP444" i="43"/>
  <c r="AI444" i="43"/>
  <c r="AY444" i="43" s="1"/>
  <c r="AB444" i="43"/>
  <c r="AV444" i="43" s="1"/>
  <c r="T444" i="43"/>
  <c r="X444" i="43" s="1"/>
  <c r="AT444" i="43" s="1"/>
  <c r="AQ443" i="43"/>
  <c r="BC443" i="43" s="1"/>
  <c r="AP443" i="43"/>
  <c r="AI443" i="43"/>
  <c r="AY443" i="43" s="1"/>
  <c r="AB443" i="43"/>
  <c r="AV443" i="43" s="1"/>
  <c r="T443" i="43"/>
  <c r="X443" i="43" s="1"/>
  <c r="AE443" i="43" s="1"/>
  <c r="AX443" i="43" s="1"/>
  <c r="AQ442" i="43"/>
  <c r="AP442" i="43"/>
  <c r="AI442" i="43"/>
  <c r="AB442" i="43"/>
  <c r="T442" i="43"/>
  <c r="AQ440" i="43"/>
  <c r="BC440" i="43" s="1"/>
  <c r="AP440" i="43"/>
  <c r="AI440" i="43"/>
  <c r="AY440" i="43" s="1"/>
  <c r="AB440" i="43"/>
  <c r="AV440" i="43" s="1"/>
  <c r="T440" i="43"/>
  <c r="X440" i="43" s="1"/>
  <c r="AT440" i="43" s="1"/>
  <c r="AQ439" i="43"/>
  <c r="BC439" i="43" s="1"/>
  <c r="AP439" i="43"/>
  <c r="AI439" i="43"/>
  <c r="AY439" i="43" s="1"/>
  <c r="AB439" i="43"/>
  <c r="AV439" i="43" s="1"/>
  <c r="T439" i="43"/>
  <c r="X439" i="43" s="1"/>
  <c r="AQ438" i="43"/>
  <c r="BC438" i="43" s="1"/>
  <c r="AP438" i="43"/>
  <c r="BA438" i="43" s="1"/>
  <c r="AI438" i="43"/>
  <c r="AY438" i="43" s="1"/>
  <c r="AB438" i="43"/>
  <c r="T438" i="43"/>
  <c r="X438" i="43" s="1"/>
  <c r="AQ437" i="43"/>
  <c r="AP437" i="43"/>
  <c r="BA437" i="43" s="1"/>
  <c r="AI437" i="43"/>
  <c r="AY437" i="43" s="1"/>
  <c r="AB437" i="43"/>
  <c r="AV437" i="43" s="1"/>
  <c r="T437" i="43"/>
  <c r="X437" i="43" s="1"/>
  <c r="AQ436" i="43"/>
  <c r="BC436" i="43" s="1"/>
  <c r="AP436" i="43"/>
  <c r="AI436" i="43"/>
  <c r="AY436" i="43" s="1"/>
  <c r="AB436" i="43"/>
  <c r="AV436" i="43" s="1"/>
  <c r="T436" i="43"/>
  <c r="X436" i="43" s="1"/>
  <c r="AQ435" i="43"/>
  <c r="AP435" i="43"/>
  <c r="AI435" i="43"/>
  <c r="AB435" i="43"/>
  <c r="T435" i="43"/>
  <c r="AQ433" i="43"/>
  <c r="BC433" i="43" s="1"/>
  <c r="AP433" i="43"/>
  <c r="BA433" i="43" s="1"/>
  <c r="AI433" i="43"/>
  <c r="AY433" i="43" s="1"/>
  <c r="AB433" i="43"/>
  <c r="AV433" i="43" s="1"/>
  <c r="T433" i="43"/>
  <c r="X433" i="43" s="1"/>
  <c r="AQ432" i="43"/>
  <c r="BC432" i="43" s="1"/>
  <c r="AP432" i="43"/>
  <c r="BA432" i="43" s="1"/>
  <c r="AI432" i="43"/>
  <c r="AY432" i="43" s="1"/>
  <c r="AB432" i="43"/>
  <c r="AV432" i="43" s="1"/>
  <c r="T432" i="43"/>
  <c r="X432" i="43" s="1"/>
  <c r="AT432" i="43" s="1"/>
  <c r="AQ431" i="43"/>
  <c r="BC431" i="43" s="1"/>
  <c r="AP431" i="43"/>
  <c r="AI431" i="43"/>
  <c r="AY431" i="43" s="1"/>
  <c r="AB431" i="43"/>
  <c r="AV431" i="43" s="1"/>
  <c r="T431" i="43"/>
  <c r="X431" i="43" s="1"/>
  <c r="AQ430" i="43"/>
  <c r="BC430" i="43" s="1"/>
  <c r="AP430" i="43"/>
  <c r="BA430" i="43" s="1"/>
  <c r="AI430" i="43"/>
  <c r="AY430" i="43" s="1"/>
  <c r="AB430" i="43"/>
  <c r="AV430" i="43" s="1"/>
  <c r="T430" i="43"/>
  <c r="X430" i="43" s="1"/>
  <c r="AT430" i="43" s="1"/>
  <c r="AQ429" i="43"/>
  <c r="BC429" i="43" s="1"/>
  <c r="AP429" i="43"/>
  <c r="AI429" i="43"/>
  <c r="AY429" i="43" s="1"/>
  <c r="AB429" i="43"/>
  <c r="AV429" i="43" s="1"/>
  <c r="T429" i="43"/>
  <c r="X429" i="43" s="1"/>
  <c r="AQ428" i="43"/>
  <c r="AP428" i="43"/>
  <c r="BA428" i="43" s="1"/>
  <c r="AI428" i="43"/>
  <c r="AB428" i="43"/>
  <c r="T428" i="43"/>
  <c r="AQ426" i="43"/>
  <c r="BC426" i="43" s="1"/>
  <c r="AP426" i="43"/>
  <c r="BA426" i="43" s="1"/>
  <c r="AI426" i="43"/>
  <c r="AY426" i="43" s="1"/>
  <c r="AB426" i="43"/>
  <c r="AV426" i="43" s="1"/>
  <c r="T426" i="43"/>
  <c r="X426" i="43" s="1"/>
  <c r="AQ425" i="43"/>
  <c r="BC425" i="43" s="1"/>
  <c r="AP425" i="43"/>
  <c r="BA425" i="43" s="1"/>
  <c r="AI425" i="43"/>
  <c r="AY425" i="43" s="1"/>
  <c r="AB425" i="43"/>
  <c r="AV425" i="43" s="1"/>
  <c r="T425" i="43"/>
  <c r="X425" i="43" s="1"/>
  <c r="AQ424" i="43"/>
  <c r="BC424" i="43" s="1"/>
  <c r="AP424" i="43"/>
  <c r="BA424" i="43" s="1"/>
  <c r="AI424" i="43"/>
  <c r="AY424" i="43" s="1"/>
  <c r="AB424" i="43"/>
  <c r="AV424" i="43" s="1"/>
  <c r="T424" i="43"/>
  <c r="X424" i="43" s="1"/>
  <c r="AT424" i="43" s="1"/>
  <c r="AQ423" i="43"/>
  <c r="BC423" i="43" s="1"/>
  <c r="AP423" i="43"/>
  <c r="AI423" i="43"/>
  <c r="AY423" i="43" s="1"/>
  <c r="AB423" i="43"/>
  <c r="AV423" i="43" s="1"/>
  <c r="T423" i="43"/>
  <c r="X423" i="43" s="1"/>
  <c r="AT423" i="43" s="1"/>
  <c r="AQ422" i="43"/>
  <c r="BC422" i="43" s="1"/>
  <c r="AP422" i="43"/>
  <c r="AI422" i="43"/>
  <c r="AY422" i="43" s="1"/>
  <c r="AB422" i="43"/>
  <c r="AV422" i="43" s="1"/>
  <c r="T422" i="43"/>
  <c r="X422" i="43" s="1"/>
  <c r="AT422" i="43" s="1"/>
  <c r="AQ421" i="43"/>
  <c r="AP421" i="43"/>
  <c r="AI421" i="43"/>
  <c r="AB421" i="43"/>
  <c r="T421" i="43"/>
  <c r="AQ419" i="43"/>
  <c r="BC419" i="43" s="1"/>
  <c r="AP419" i="43"/>
  <c r="AI419" i="43"/>
  <c r="AY419" i="43" s="1"/>
  <c r="AB419" i="43"/>
  <c r="AV419" i="43" s="1"/>
  <c r="T419" i="43"/>
  <c r="X419" i="43" s="1"/>
  <c r="AQ418" i="43"/>
  <c r="BC418" i="43" s="1"/>
  <c r="AP418" i="43"/>
  <c r="BA418" i="43" s="1"/>
  <c r="AI418" i="43"/>
  <c r="AY418" i="43" s="1"/>
  <c r="AB418" i="43"/>
  <c r="AV418" i="43" s="1"/>
  <c r="T418" i="43"/>
  <c r="X418" i="43" s="1"/>
  <c r="AT418" i="43" s="1"/>
  <c r="AQ417" i="43"/>
  <c r="BC417" i="43" s="1"/>
  <c r="AP417" i="43"/>
  <c r="AI417" i="43"/>
  <c r="AY417" i="43" s="1"/>
  <c r="AB417" i="43"/>
  <c r="AV417" i="43" s="1"/>
  <c r="T417" i="43"/>
  <c r="X417" i="43" s="1"/>
  <c r="AQ416" i="43"/>
  <c r="BC416" i="43" s="1"/>
  <c r="AP416" i="43"/>
  <c r="BA416" i="43" s="1"/>
  <c r="AI416" i="43"/>
  <c r="AY416" i="43" s="1"/>
  <c r="AB416" i="43"/>
  <c r="AV416" i="43" s="1"/>
  <c r="T416" i="43"/>
  <c r="X416" i="43" s="1"/>
  <c r="AT416" i="43" s="1"/>
  <c r="AQ415" i="43"/>
  <c r="BC415" i="43" s="1"/>
  <c r="AP415" i="43"/>
  <c r="AI415" i="43"/>
  <c r="AY415" i="43" s="1"/>
  <c r="AB415" i="43"/>
  <c r="AV415" i="43" s="1"/>
  <c r="T415" i="43"/>
  <c r="X415" i="43" s="1"/>
  <c r="AT415" i="43" s="1"/>
  <c r="AQ414" i="43"/>
  <c r="AP414" i="43"/>
  <c r="BA414" i="43" s="1"/>
  <c r="AI414" i="43"/>
  <c r="AB414" i="43"/>
  <c r="T414" i="43"/>
  <c r="AQ412" i="43"/>
  <c r="BC412" i="43" s="1"/>
  <c r="AP412" i="43"/>
  <c r="BA412" i="43" s="1"/>
  <c r="AI412" i="43"/>
  <c r="AY412" i="43" s="1"/>
  <c r="AB412" i="43"/>
  <c r="AV412" i="43" s="1"/>
  <c r="T412" i="43"/>
  <c r="X412" i="43" s="1"/>
  <c r="AT412" i="43" s="1"/>
  <c r="AQ411" i="43"/>
  <c r="BC411" i="43" s="1"/>
  <c r="AP411" i="43"/>
  <c r="AI411" i="43"/>
  <c r="AY411" i="43" s="1"/>
  <c r="AB411" i="43"/>
  <c r="AV411" i="43" s="1"/>
  <c r="T411" i="43"/>
  <c r="X411" i="43" s="1"/>
  <c r="AT411" i="43" s="1"/>
  <c r="AQ410" i="43"/>
  <c r="BC410" i="43" s="1"/>
  <c r="AP410" i="43"/>
  <c r="BA410" i="43" s="1"/>
  <c r="AI410" i="43"/>
  <c r="AY410" i="43" s="1"/>
  <c r="AB410" i="43"/>
  <c r="AV410" i="43" s="1"/>
  <c r="T410" i="43"/>
  <c r="X410" i="43" s="1"/>
  <c r="AT410" i="43" s="1"/>
  <c r="AQ409" i="43"/>
  <c r="BC409" i="43" s="1"/>
  <c r="AP409" i="43"/>
  <c r="BA409" i="43" s="1"/>
  <c r="AI409" i="43"/>
  <c r="AY409" i="43" s="1"/>
  <c r="AB409" i="43"/>
  <c r="AV409" i="43" s="1"/>
  <c r="T409" i="43"/>
  <c r="X409" i="43" s="1"/>
  <c r="AT409" i="43" s="1"/>
  <c r="AQ408" i="43"/>
  <c r="AP408" i="43"/>
  <c r="AI408" i="43"/>
  <c r="AY408" i="43" s="1"/>
  <c r="AB408" i="43"/>
  <c r="T408" i="43"/>
  <c r="AQ406" i="43"/>
  <c r="BC406" i="43" s="1"/>
  <c r="AP406" i="43"/>
  <c r="BA406" i="43" s="1"/>
  <c r="AI406" i="43"/>
  <c r="AY406" i="43" s="1"/>
  <c r="AB406" i="43"/>
  <c r="AV406" i="43" s="1"/>
  <c r="T406" i="43"/>
  <c r="X406" i="43" s="1"/>
  <c r="AT406" i="43" s="1"/>
  <c r="AQ405" i="43"/>
  <c r="AP405" i="43"/>
  <c r="AI405" i="43"/>
  <c r="AB405" i="43"/>
  <c r="T405" i="43"/>
  <c r="AQ403" i="43"/>
  <c r="BC403" i="43" s="1"/>
  <c r="AP403" i="43"/>
  <c r="AI403" i="43"/>
  <c r="AY403" i="43" s="1"/>
  <c r="AB403" i="43"/>
  <c r="AV403" i="43" s="1"/>
  <c r="T403" i="43"/>
  <c r="X403" i="43" s="1"/>
  <c r="AT403" i="43" s="1"/>
  <c r="AQ402" i="43"/>
  <c r="BC402" i="43" s="1"/>
  <c r="AP402" i="43"/>
  <c r="AI402" i="43"/>
  <c r="AY402" i="43" s="1"/>
  <c r="AB402" i="43"/>
  <c r="AV402" i="43" s="1"/>
  <c r="T402" i="43"/>
  <c r="X402" i="43" s="1"/>
  <c r="AE402" i="43" s="1"/>
  <c r="AX402" i="43" s="1"/>
  <c r="AQ401" i="43"/>
  <c r="BC401" i="43" s="1"/>
  <c r="AP401" i="43"/>
  <c r="BA401" i="43" s="1"/>
  <c r="AI401" i="43"/>
  <c r="AY401" i="43" s="1"/>
  <c r="AB401" i="43"/>
  <c r="T401" i="43"/>
  <c r="X401" i="43" s="1"/>
  <c r="AQ400" i="43"/>
  <c r="AP400" i="43"/>
  <c r="BA400" i="43" s="1"/>
  <c r="AI400" i="43"/>
  <c r="AY400" i="43" s="1"/>
  <c r="AB400" i="43"/>
  <c r="AV400" i="43" s="1"/>
  <c r="T400" i="43"/>
  <c r="X400" i="43" s="1"/>
  <c r="AQ399" i="43"/>
  <c r="BC399" i="43" s="1"/>
  <c r="AP399" i="43"/>
  <c r="AI399" i="43"/>
  <c r="AY399" i="43" s="1"/>
  <c r="AB399" i="43"/>
  <c r="AV399" i="43" s="1"/>
  <c r="T399" i="43"/>
  <c r="X399" i="43" s="1"/>
  <c r="AD399" i="43" s="1"/>
  <c r="AW399" i="43" s="1"/>
  <c r="AQ398" i="43"/>
  <c r="AP398" i="43"/>
  <c r="AI398" i="43"/>
  <c r="AB398" i="43"/>
  <c r="T398" i="43"/>
  <c r="AQ396" i="43"/>
  <c r="BC396" i="43" s="1"/>
  <c r="AP396" i="43"/>
  <c r="BA396" i="43" s="1"/>
  <c r="AI396" i="43"/>
  <c r="AY396" i="43" s="1"/>
  <c r="AB396" i="43"/>
  <c r="AV396" i="43" s="1"/>
  <c r="T396" i="43"/>
  <c r="X396" i="43" s="1"/>
  <c r="AT396" i="43" s="1"/>
  <c r="AQ395" i="43"/>
  <c r="BC395" i="43" s="1"/>
  <c r="AP395" i="43"/>
  <c r="BA395" i="43" s="1"/>
  <c r="AI395" i="43"/>
  <c r="AY395" i="43" s="1"/>
  <c r="AB395" i="43"/>
  <c r="AV395" i="43" s="1"/>
  <c r="T395" i="43"/>
  <c r="X395" i="43" s="1"/>
  <c r="AD395" i="43" s="1"/>
  <c r="AW395" i="43" s="1"/>
  <c r="AQ394" i="43"/>
  <c r="BC394" i="43" s="1"/>
  <c r="AP394" i="43"/>
  <c r="AI394" i="43"/>
  <c r="AY394" i="43" s="1"/>
  <c r="AB394" i="43"/>
  <c r="AV394" i="43" s="1"/>
  <c r="T394" i="43"/>
  <c r="X394" i="43" s="1"/>
  <c r="AT394" i="43" s="1"/>
  <c r="AQ393" i="43"/>
  <c r="BC393" i="43" s="1"/>
  <c r="AP393" i="43"/>
  <c r="BA393" i="43" s="1"/>
  <c r="AI393" i="43"/>
  <c r="AY393" i="43" s="1"/>
  <c r="AB393" i="43"/>
  <c r="AV393" i="43" s="1"/>
  <c r="T393" i="43"/>
  <c r="X393" i="43" s="1"/>
  <c r="AE393" i="43" s="1"/>
  <c r="AX393" i="43" s="1"/>
  <c r="AQ392" i="43"/>
  <c r="BC392" i="43" s="1"/>
  <c r="AP392" i="43"/>
  <c r="BA392" i="43" s="1"/>
  <c r="AI392" i="43"/>
  <c r="AY392" i="43" s="1"/>
  <c r="AB392" i="43"/>
  <c r="AV392" i="43" s="1"/>
  <c r="T392" i="43"/>
  <c r="X392" i="43" s="1"/>
  <c r="AT392" i="43" s="1"/>
  <c r="AQ391" i="43"/>
  <c r="AP391" i="43"/>
  <c r="AI391" i="43"/>
  <c r="AB391" i="43"/>
  <c r="T391" i="43"/>
  <c r="AQ389" i="43"/>
  <c r="BC389" i="43" s="1"/>
  <c r="AP389" i="43"/>
  <c r="BA389" i="43" s="1"/>
  <c r="AI389" i="43"/>
  <c r="AY389" i="43" s="1"/>
  <c r="AB389" i="43"/>
  <c r="T389" i="43"/>
  <c r="X389" i="43" s="1"/>
  <c r="AQ388" i="43"/>
  <c r="AP388" i="43"/>
  <c r="BA388" i="43" s="1"/>
  <c r="AI388" i="43"/>
  <c r="AY388" i="43" s="1"/>
  <c r="AB388" i="43"/>
  <c r="AV388" i="43" s="1"/>
  <c r="T388" i="43"/>
  <c r="X388" i="43" s="1"/>
  <c r="AT388" i="43" s="1"/>
  <c r="AQ387" i="43"/>
  <c r="AP387" i="43"/>
  <c r="AI387" i="43"/>
  <c r="AB387" i="43"/>
  <c r="T387" i="43"/>
  <c r="AQ385" i="43"/>
  <c r="BC385" i="43" s="1"/>
  <c r="AP385" i="43"/>
  <c r="BA385" i="43" s="1"/>
  <c r="AI385" i="43"/>
  <c r="AY385" i="43" s="1"/>
  <c r="AB385" i="43"/>
  <c r="AV385" i="43" s="1"/>
  <c r="T385" i="43"/>
  <c r="X385" i="43" s="1"/>
  <c r="AT385" i="43" s="1"/>
  <c r="AQ384" i="43"/>
  <c r="AP384" i="43"/>
  <c r="BA384" i="43" s="1"/>
  <c r="AI384" i="43"/>
  <c r="AY384" i="43" s="1"/>
  <c r="AB384" i="43"/>
  <c r="AV384" i="43" s="1"/>
  <c r="T384" i="43"/>
  <c r="X384" i="43" s="1"/>
  <c r="AT384" i="43" s="1"/>
  <c r="AQ383" i="43"/>
  <c r="BC383" i="43" s="1"/>
  <c r="AP383" i="43"/>
  <c r="AI383" i="43"/>
  <c r="AY383" i="43" s="1"/>
  <c r="AB383" i="43"/>
  <c r="AV383" i="43" s="1"/>
  <c r="T383" i="43"/>
  <c r="X383" i="43" s="1"/>
  <c r="AT383" i="43" s="1"/>
  <c r="AQ382" i="43"/>
  <c r="BC382" i="43" s="1"/>
  <c r="AP382" i="43"/>
  <c r="BA382" i="43" s="1"/>
  <c r="AI382" i="43"/>
  <c r="AY382" i="43" s="1"/>
  <c r="AB382" i="43"/>
  <c r="AV382" i="43" s="1"/>
  <c r="T382" i="43"/>
  <c r="X382" i="43" s="1"/>
  <c r="AQ381" i="43"/>
  <c r="AP381" i="43"/>
  <c r="AI381" i="43"/>
  <c r="AB381" i="43"/>
  <c r="T381" i="43"/>
  <c r="AQ379" i="43"/>
  <c r="BC379" i="43" s="1"/>
  <c r="AP379" i="43"/>
  <c r="AI379" i="43"/>
  <c r="AY379" i="43" s="1"/>
  <c r="AB379" i="43"/>
  <c r="AV379" i="43" s="1"/>
  <c r="T379" i="43"/>
  <c r="X379" i="43" s="1"/>
  <c r="AT379" i="43" s="1"/>
  <c r="AQ378" i="43"/>
  <c r="BC378" i="43" s="1"/>
  <c r="AP378" i="43"/>
  <c r="AI378" i="43"/>
  <c r="AY378" i="43" s="1"/>
  <c r="AB378" i="43"/>
  <c r="AV378" i="43" s="1"/>
  <c r="T378" i="43"/>
  <c r="X378" i="43" s="1"/>
  <c r="AE378" i="43" s="1"/>
  <c r="AX378" i="43" s="1"/>
  <c r="AQ377" i="43"/>
  <c r="BC377" i="43" s="1"/>
  <c r="AP377" i="43"/>
  <c r="BA377" i="43" s="1"/>
  <c r="AI377" i="43"/>
  <c r="AY377" i="43" s="1"/>
  <c r="AB377" i="43"/>
  <c r="AV377" i="43" s="1"/>
  <c r="T377" i="43"/>
  <c r="X377" i="43" s="1"/>
  <c r="AT377" i="43" s="1"/>
  <c r="AQ376" i="43"/>
  <c r="AP376" i="43"/>
  <c r="BA376" i="43" s="1"/>
  <c r="AI376" i="43"/>
  <c r="AY376" i="43" s="1"/>
  <c r="AB376" i="43"/>
  <c r="AV376" i="43" s="1"/>
  <c r="T376" i="43"/>
  <c r="X376" i="43" s="1"/>
  <c r="AT376" i="43" s="1"/>
  <c r="AQ375" i="43"/>
  <c r="BC375" i="43" s="1"/>
  <c r="AP375" i="43"/>
  <c r="AI375" i="43"/>
  <c r="AY375" i="43" s="1"/>
  <c r="AB375" i="43"/>
  <c r="AV375" i="43" s="1"/>
  <c r="T375" i="43"/>
  <c r="X375" i="43" s="1"/>
  <c r="AT375" i="43" s="1"/>
  <c r="AQ374" i="43"/>
  <c r="AP374" i="43"/>
  <c r="AI374" i="43"/>
  <c r="AB374" i="43"/>
  <c r="T374" i="43"/>
  <c r="AQ372" i="43"/>
  <c r="AP372" i="43"/>
  <c r="AP373" i="43" s="1"/>
  <c r="AI372" i="43"/>
  <c r="AB372" i="43"/>
  <c r="T372" i="43"/>
  <c r="AQ370" i="43"/>
  <c r="BC370" i="43" s="1"/>
  <c r="AP370" i="43"/>
  <c r="BA370" i="43" s="1"/>
  <c r="AI370" i="43"/>
  <c r="AY370" i="43" s="1"/>
  <c r="AB370" i="43"/>
  <c r="AV370" i="43" s="1"/>
  <c r="T370" i="43"/>
  <c r="X370" i="43" s="1"/>
  <c r="AQ369" i="43"/>
  <c r="BC369" i="43" s="1"/>
  <c r="AP369" i="43"/>
  <c r="BA369" i="43" s="1"/>
  <c r="AI369" i="43"/>
  <c r="AY369" i="43" s="1"/>
  <c r="AB369" i="43"/>
  <c r="AV369" i="43" s="1"/>
  <c r="T369" i="43"/>
  <c r="X369" i="43" s="1"/>
  <c r="AT369" i="43" s="1"/>
  <c r="AQ368" i="43"/>
  <c r="AP368" i="43"/>
  <c r="AI368" i="43"/>
  <c r="AY368" i="43" s="1"/>
  <c r="AB368" i="43"/>
  <c r="T368" i="43"/>
  <c r="AQ366" i="43"/>
  <c r="BC366" i="43" s="1"/>
  <c r="AP366" i="43"/>
  <c r="BA366" i="43" s="1"/>
  <c r="AI366" i="43"/>
  <c r="AY366" i="43" s="1"/>
  <c r="AB366" i="43"/>
  <c r="AV366" i="43" s="1"/>
  <c r="T366" i="43"/>
  <c r="X366" i="43" s="1"/>
  <c r="AE366" i="43" s="1"/>
  <c r="AX366" i="43" s="1"/>
  <c r="AQ365" i="43"/>
  <c r="BC365" i="43" s="1"/>
  <c r="AP365" i="43"/>
  <c r="BA365" i="43" s="1"/>
  <c r="AI365" i="43"/>
  <c r="AY365" i="43" s="1"/>
  <c r="AB365" i="43"/>
  <c r="AV365" i="43" s="1"/>
  <c r="T365" i="43"/>
  <c r="X365" i="43" s="1"/>
  <c r="AT365" i="43" s="1"/>
  <c r="AQ364" i="43"/>
  <c r="BC364" i="43" s="1"/>
  <c r="AP364" i="43"/>
  <c r="BA364" i="43" s="1"/>
  <c r="AI364" i="43"/>
  <c r="AY364" i="43" s="1"/>
  <c r="AB364" i="43"/>
  <c r="AV364" i="43" s="1"/>
  <c r="T364" i="43"/>
  <c r="X364" i="43" s="1"/>
  <c r="AT364" i="43" s="1"/>
  <c r="AQ363" i="43"/>
  <c r="BC363" i="43" s="1"/>
  <c r="AP363" i="43"/>
  <c r="AI363" i="43"/>
  <c r="AY363" i="43" s="1"/>
  <c r="AB363" i="43"/>
  <c r="AV363" i="43" s="1"/>
  <c r="T363" i="43"/>
  <c r="X363" i="43" s="1"/>
  <c r="AT363" i="43" s="1"/>
  <c r="AQ362" i="43"/>
  <c r="BC362" i="43" s="1"/>
  <c r="AP362" i="43"/>
  <c r="BA362" i="43" s="1"/>
  <c r="AI362" i="43"/>
  <c r="AY362" i="43" s="1"/>
  <c r="AB362" i="43"/>
  <c r="T362" i="43"/>
  <c r="X362" i="43" s="1"/>
  <c r="AE362" i="43" s="1"/>
  <c r="AX362" i="43" s="1"/>
  <c r="AQ361" i="43"/>
  <c r="AP361" i="43"/>
  <c r="AI361" i="43"/>
  <c r="AY361" i="43" s="1"/>
  <c r="AB361" i="43"/>
  <c r="T361" i="43"/>
  <c r="AQ359" i="43"/>
  <c r="BC359" i="43" s="1"/>
  <c r="AP359" i="43"/>
  <c r="AI359" i="43"/>
  <c r="AY359" i="43" s="1"/>
  <c r="AB359" i="43"/>
  <c r="AV359" i="43" s="1"/>
  <c r="T359" i="43"/>
  <c r="X359" i="43" s="1"/>
  <c r="AQ358" i="43"/>
  <c r="BC358" i="43" s="1"/>
  <c r="AP358" i="43"/>
  <c r="BA358" i="43" s="1"/>
  <c r="AI358" i="43"/>
  <c r="AY358" i="43" s="1"/>
  <c r="AB358" i="43"/>
  <c r="T358" i="43"/>
  <c r="X358" i="43" s="1"/>
  <c r="AQ357" i="43"/>
  <c r="AP357" i="43"/>
  <c r="BA357" i="43" s="1"/>
  <c r="AI357" i="43"/>
  <c r="AY357" i="43" s="1"/>
  <c r="AB357" i="43"/>
  <c r="AV357" i="43" s="1"/>
  <c r="T357" i="43"/>
  <c r="X357" i="43" s="1"/>
  <c r="AT357" i="43" s="1"/>
  <c r="AQ356" i="43"/>
  <c r="AP356" i="43"/>
  <c r="AI356" i="43"/>
  <c r="AB356" i="43"/>
  <c r="T356" i="43"/>
  <c r="AQ354" i="43"/>
  <c r="BC354" i="43" s="1"/>
  <c r="AP354" i="43"/>
  <c r="AI354" i="43"/>
  <c r="AY354" i="43" s="1"/>
  <c r="AB354" i="43"/>
  <c r="AV354" i="43" s="1"/>
  <c r="T354" i="43"/>
  <c r="X354" i="43" s="1"/>
  <c r="AQ353" i="43"/>
  <c r="BC353" i="43" s="1"/>
  <c r="AP353" i="43"/>
  <c r="BA353" i="43" s="1"/>
  <c r="AI353" i="43"/>
  <c r="AY353" i="43" s="1"/>
  <c r="AB353" i="43"/>
  <c r="AV353" i="43" s="1"/>
  <c r="T353" i="43"/>
  <c r="X353" i="43" s="1"/>
  <c r="AQ352" i="43"/>
  <c r="BC352" i="43" s="1"/>
  <c r="AP352" i="43"/>
  <c r="BA352" i="43" s="1"/>
  <c r="AI352" i="43"/>
  <c r="AY352" i="43" s="1"/>
  <c r="AB352" i="43"/>
  <c r="AV352" i="43" s="1"/>
  <c r="T352" i="43"/>
  <c r="X352" i="43" s="1"/>
  <c r="AQ351" i="43"/>
  <c r="BC351" i="43" s="1"/>
  <c r="AP351" i="43"/>
  <c r="AI351" i="43"/>
  <c r="AY351" i="43" s="1"/>
  <c r="AB351" i="43"/>
  <c r="AV351" i="43" s="1"/>
  <c r="T351" i="43"/>
  <c r="X351" i="43" s="1"/>
  <c r="AT351" i="43" s="1"/>
  <c r="AQ350" i="43"/>
  <c r="BC350" i="43" s="1"/>
  <c r="AP350" i="43"/>
  <c r="AI350" i="43"/>
  <c r="AY350" i="43" s="1"/>
  <c r="AB350" i="43"/>
  <c r="AV350" i="43" s="1"/>
  <c r="T350" i="43"/>
  <c r="X350" i="43" s="1"/>
  <c r="AQ349" i="43"/>
  <c r="AP349" i="43"/>
  <c r="AI349" i="43"/>
  <c r="AB349" i="43"/>
  <c r="T349" i="43"/>
  <c r="X349" i="43" s="1"/>
  <c r="AQ347" i="43"/>
  <c r="BC347" i="43" s="1"/>
  <c r="AP347" i="43"/>
  <c r="AI347" i="43"/>
  <c r="AY347" i="43" s="1"/>
  <c r="AB347" i="43"/>
  <c r="AV347" i="43" s="1"/>
  <c r="T347" i="43"/>
  <c r="X347" i="43" s="1"/>
  <c r="AT347" i="43" s="1"/>
  <c r="AQ346" i="43"/>
  <c r="BC346" i="43" s="1"/>
  <c r="AP346" i="43"/>
  <c r="BA346" i="43" s="1"/>
  <c r="AI346" i="43"/>
  <c r="AY346" i="43" s="1"/>
  <c r="AB346" i="43"/>
  <c r="T346" i="43"/>
  <c r="X346" i="43" s="1"/>
  <c r="AQ345" i="43"/>
  <c r="AP345" i="43"/>
  <c r="BA345" i="43" s="1"/>
  <c r="AI345" i="43"/>
  <c r="AY345" i="43" s="1"/>
  <c r="AB345" i="43"/>
  <c r="AV345" i="43" s="1"/>
  <c r="T345" i="43"/>
  <c r="X345" i="43" s="1"/>
  <c r="AT345" i="43" s="1"/>
  <c r="AQ344" i="43"/>
  <c r="BC344" i="43" s="1"/>
  <c r="AP344" i="43"/>
  <c r="AI344" i="43"/>
  <c r="AY344" i="43" s="1"/>
  <c r="AB344" i="43"/>
  <c r="AV344" i="43" s="1"/>
  <c r="T344" i="43"/>
  <c r="X344" i="43" s="1"/>
  <c r="AT344" i="43" s="1"/>
  <c r="AQ343" i="43"/>
  <c r="AP343" i="43"/>
  <c r="AI343" i="43"/>
  <c r="AB343" i="43"/>
  <c r="T343" i="43"/>
  <c r="AQ341" i="43"/>
  <c r="BC341" i="43" s="1"/>
  <c r="AP341" i="43"/>
  <c r="BA341" i="43" s="1"/>
  <c r="AI341" i="43"/>
  <c r="AY341" i="43" s="1"/>
  <c r="AB341" i="43"/>
  <c r="AV341" i="43" s="1"/>
  <c r="T341" i="43"/>
  <c r="X341" i="43" s="1"/>
  <c r="AQ340" i="43"/>
  <c r="BC340" i="43" s="1"/>
  <c r="AP340" i="43"/>
  <c r="BA340" i="43" s="1"/>
  <c r="AI340" i="43"/>
  <c r="AY340" i="43" s="1"/>
  <c r="AB340" i="43"/>
  <c r="AV340" i="43" s="1"/>
  <c r="T340" i="43"/>
  <c r="X340" i="43" s="1"/>
  <c r="AQ339" i="43"/>
  <c r="BC339" i="43" s="1"/>
  <c r="AP339" i="43"/>
  <c r="AI339" i="43"/>
  <c r="AY339" i="43" s="1"/>
  <c r="AB339" i="43"/>
  <c r="AV339" i="43" s="1"/>
  <c r="T339" i="43"/>
  <c r="X339" i="43" s="1"/>
  <c r="AQ338" i="43"/>
  <c r="BC338" i="43" s="1"/>
  <c r="AP338" i="43"/>
  <c r="BA338" i="43" s="1"/>
  <c r="AI338" i="43"/>
  <c r="AY338" i="43" s="1"/>
  <c r="AB338" i="43"/>
  <c r="AV338" i="43" s="1"/>
  <c r="T338" i="43"/>
  <c r="X338" i="43" s="1"/>
  <c r="AQ337" i="43"/>
  <c r="BC337" i="43" s="1"/>
  <c r="AP337" i="43"/>
  <c r="BA337" i="43" s="1"/>
  <c r="AI337" i="43"/>
  <c r="AY337" i="43" s="1"/>
  <c r="AB337" i="43"/>
  <c r="AV337" i="43" s="1"/>
  <c r="T337" i="43"/>
  <c r="X337" i="43" s="1"/>
  <c r="AT337" i="43" s="1"/>
  <c r="AQ336" i="43"/>
  <c r="BC336" i="43" s="1"/>
  <c r="AP336" i="43"/>
  <c r="BA336" i="43" s="1"/>
  <c r="AI336" i="43"/>
  <c r="AY336" i="43" s="1"/>
  <c r="AB336" i="43"/>
  <c r="AV336" i="43" s="1"/>
  <c r="T336" i="43"/>
  <c r="X336" i="43" s="1"/>
  <c r="AT336" i="43" s="1"/>
  <c r="AQ335" i="43"/>
  <c r="BC335" i="43" s="1"/>
  <c r="AP335" i="43"/>
  <c r="AI335" i="43"/>
  <c r="AY335" i="43" s="1"/>
  <c r="AB335" i="43"/>
  <c r="AV335" i="43" s="1"/>
  <c r="T335" i="43"/>
  <c r="X335" i="43" s="1"/>
  <c r="AQ334" i="43"/>
  <c r="AP334" i="43"/>
  <c r="AI334" i="43"/>
  <c r="AB334" i="43"/>
  <c r="T334" i="43"/>
  <c r="AQ332" i="43"/>
  <c r="BC332" i="43" s="1"/>
  <c r="AP332" i="43"/>
  <c r="AI332" i="43"/>
  <c r="AY332" i="43" s="1"/>
  <c r="AB332" i="43"/>
  <c r="AV332" i="43" s="1"/>
  <c r="T332" i="43"/>
  <c r="X332" i="43" s="1"/>
  <c r="AT332" i="43" s="1"/>
  <c r="AQ331" i="43"/>
  <c r="AP331" i="43"/>
  <c r="AR331" i="43" s="1"/>
  <c r="AI331" i="43"/>
  <c r="AB331" i="43"/>
  <c r="T331" i="43"/>
  <c r="AQ329" i="43"/>
  <c r="BC329" i="43" s="1"/>
  <c r="AP329" i="43"/>
  <c r="AI329" i="43"/>
  <c r="AY329" i="43" s="1"/>
  <c r="AB329" i="43"/>
  <c r="AV329" i="43" s="1"/>
  <c r="T329" i="43"/>
  <c r="X329" i="43" s="1"/>
  <c r="AT329" i="43" s="1"/>
  <c r="AQ328" i="43"/>
  <c r="BC328" i="43" s="1"/>
  <c r="AP328" i="43"/>
  <c r="AI328" i="43"/>
  <c r="AY328" i="43" s="1"/>
  <c r="AB328" i="43"/>
  <c r="T328" i="43"/>
  <c r="X328" i="43" s="1"/>
  <c r="AE328" i="43" s="1"/>
  <c r="AX328" i="43" s="1"/>
  <c r="AQ327" i="43"/>
  <c r="AP327" i="43"/>
  <c r="AI327" i="43"/>
  <c r="AB327" i="43"/>
  <c r="T327" i="43"/>
  <c r="AQ325" i="43"/>
  <c r="BC325" i="43" s="1"/>
  <c r="AP325" i="43"/>
  <c r="BA325" i="43" s="1"/>
  <c r="AI325" i="43"/>
  <c r="AY325" i="43" s="1"/>
  <c r="AB325" i="43"/>
  <c r="AV325" i="43" s="1"/>
  <c r="T325" i="43"/>
  <c r="X325" i="43" s="1"/>
  <c r="AT325" i="43" s="1"/>
  <c r="AQ324" i="43"/>
  <c r="BC324" i="43" s="1"/>
  <c r="AP324" i="43"/>
  <c r="AI324" i="43"/>
  <c r="AY324" i="43" s="1"/>
  <c r="AB324" i="43"/>
  <c r="AV324" i="43" s="1"/>
  <c r="T324" i="43"/>
  <c r="X324" i="43" s="1"/>
  <c r="AD324" i="43" s="1"/>
  <c r="AW324" i="43" s="1"/>
  <c r="AQ323" i="43"/>
  <c r="AP323" i="43"/>
  <c r="AI323" i="43"/>
  <c r="AB323" i="43"/>
  <c r="T323" i="43"/>
  <c r="AQ321" i="43"/>
  <c r="AP321" i="43"/>
  <c r="AI321" i="43"/>
  <c r="AY321" i="43" s="1"/>
  <c r="AY322" i="43" s="1"/>
  <c r="AB321" i="43"/>
  <c r="T321" i="43"/>
  <c r="AQ319" i="43"/>
  <c r="BC319" i="43" s="1"/>
  <c r="AP319" i="43"/>
  <c r="AI319" i="43"/>
  <c r="AY319" i="43" s="1"/>
  <c r="AB319" i="43"/>
  <c r="AV319" i="43" s="1"/>
  <c r="T319" i="43"/>
  <c r="X319" i="43" s="1"/>
  <c r="AQ318" i="43"/>
  <c r="BC318" i="43" s="1"/>
  <c r="AP318" i="43"/>
  <c r="BA318" i="43" s="1"/>
  <c r="AI318" i="43"/>
  <c r="AY318" i="43" s="1"/>
  <c r="AB318" i="43"/>
  <c r="AV318" i="43" s="1"/>
  <c r="T318" i="43"/>
  <c r="X318" i="43" s="1"/>
  <c r="AQ317" i="43"/>
  <c r="BC317" i="43" s="1"/>
  <c r="AP317" i="43"/>
  <c r="BA317" i="43" s="1"/>
  <c r="AI317" i="43"/>
  <c r="AY317" i="43" s="1"/>
  <c r="AB317" i="43"/>
  <c r="AV317" i="43" s="1"/>
  <c r="T317" i="43"/>
  <c r="X317" i="43" s="1"/>
  <c r="AT317" i="43" s="1"/>
  <c r="AQ316" i="43"/>
  <c r="BC316" i="43" s="1"/>
  <c r="AP316" i="43"/>
  <c r="AI316" i="43"/>
  <c r="AY316" i="43" s="1"/>
  <c r="AB316" i="43"/>
  <c r="AV316" i="43" s="1"/>
  <c r="T316" i="43"/>
  <c r="X316" i="43" s="1"/>
  <c r="AQ315" i="43"/>
  <c r="AP315" i="43"/>
  <c r="AI315" i="43"/>
  <c r="AB315" i="43"/>
  <c r="T315" i="43"/>
  <c r="AQ313" i="43"/>
  <c r="BC313" i="43" s="1"/>
  <c r="AP313" i="43"/>
  <c r="BA313" i="43" s="1"/>
  <c r="AI313" i="43"/>
  <c r="AY313" i="43" s="1"/>
  <c r="AB313" i="43"/>
  <c r="AV313" i="43" s="1"/>
  <c r="T313" i="43"/>
  <c r="X313" i="43" s="1"/>
  <c r="AT313" i="43" s="1"/>
  <c r="AQ312" i="43"/>
  <c r="BC312" i="43" s="1"/>
  <c r="AP312" i="43"/>
  <c r="AI312" i="43"/>
  <c r="AY312" i="43" s="1"/>
  <c r="AB312" i="43"/>
  <c r="AV312" i="43" s="1"/>
  <c r="T312" i="43"/>
  <c r="X312" i="43" s="1"/>
  <c r="AD312" i="43" s="1"/>
  <c r="AW312" i="43" s="1"/>
  <c r="AQ311" i="43"/>
  <c r="AP311" i="43"/>
  <c r="AI311" i="43"/>
  <c r="AB311" i="43"/>
  <c r="T311" i="43"/>
  <c r="AQ309" i="43"/>
  <c r="BC309" i="43" s="1"/>
  <c r="AP309" i="43"/>
  <c r="BA309" i="43" s="1"/>
  <c r="AI309" i="43"/>
  <c r="AY309" i="43" s="1"/>
  <c r="AB309" i="43"/>
  <c r="AV309" i="43" s="1"/>
  <c r="T309" i="43"/>
  <c r="X309" i="43" s="1"/>
  <c r="AT309" i="43" s="1"/>
  <c r="AQ308" i="43"/>
  <c r="BC308" i="43" s="1"/>
  <c r="AP308" i="43"/>
  <c r="AI308" i="43"/>
  <c r="AY308" i="43" s="1"/>
  <c r="AB308" i="43"/>
  <c r="AV308" i="43" s="1"/>
  <c r="T308" i="43"/>
  <c r="X308" i="43" s="1"/>
  <c r="AD308" i="43" s="1"/>
  <c r="AW308" i="43" s="1"/>
  <c r="AQ307" i="43"/>
  <c r="BC307" i="43" s="1"/>
  <c r="AP307" i="43"/>
  <c r="BA307" i="43" s="1"/>
  <c r="AI307" i="43"/>
  <c r="AY307" i="43" s="1"/>
  <c r="AB307" i="43"/>
  <c r="AV307" i="43" s="1"/>
  <c r="T307" i="43"/>
  <c r="X307" i="43" s="1"/>
  <c r="AT307" i="43" s="1"/>
  <c r="AQ306" i="43"/>
  <c r="BC306" i="43" s="1"/>
  <c r="AP306" i="43"/>
  <c r="BA306" i="43" s="1"/>
  <c r="AI306" i="43"/>
  <c r="AY306" i="43" s="1"/>
  <c r="AB306" i="43"/>
  <c r="AV306" i="43" s="1"/>
  <c r="T306" i="43"/>
  <c r="X306" i="43" s="1"/>
  <c r="AQ305" i="43"/>
  <c r="BC305" i="43" s="1"/>
  <c r="AP305" i="43"/>
  <c r="BA305" i="43" s="1"/>
  <c r="AI305" i="43"/>
  <c r="AY305" i="43" s="1"/>
  <c r="AB305" i="43"/>
  <c r="AV305" i="43" s="1"/>
  <c r="T305" i="43"/>
  <c r="X305" i="43" s="1"/>
  <c r="AT305" i="43" s="1"/>
  <c r="AQ304" i="43"/>
  <c r="AP304" i="43"/>
  <c r="AI304" i="43"/>
  <c r="AB304" i="43"/>
  <c r="T304" i="43"/>
  <c r="AQ302" i="43"/>
  <c r="BC302" i="43" s="1"/>
  <c r="AP302" i="43"/>
  <c r="AI302" i="43"/>
  <c r="AY302" i="43" s="1"/>
  <c r="AB302" i="43"/>
  <c r="AV302" i="43" s="1"/>
  <c r="T302" i="43"/>
  <c r="X302" i="43" s="1"/>
  <c r="AQ301" i="43"/>
  <c r="BC301" i="43" s="1"/>
  <c r="AP301" i="43"/>
  <c r="BA301" i="43" s="1"/>
  <c r="AI301" i="43"/>
  <c r="AY301" i="43" s="1"/>
  <c r="AB301" i="43"/>
  <c r="AV301" i="43" s="1"/>
  <c r="T301" i="43"/>
  <c r="X301" i="43" s="1"/>
  <c r="AE301" i="43" s="1"/>
  <c r="AX301" i="43" s="1"/>
  <c r="AQ300" i="43"/>
  <c r="BC300" i="43" s="1"/>
  <c r="AP300" i="43"/>
  <c r="AI300" i="43"/>
  <c r="AY300" i="43" s="1"/>
  <c r="AB300" i="43"/>
  <c r="AV300" i="43" s="1"/>
  <c r="T300" i="43"/>
  <c r="X300" i="43" s="1"/>
  <c r="AT300" i="43" s="1"/>
  <c r="AQ299" i="43"/>
  <c r="BC299" i="43" s="1"/>
  <c r="AP299" i="43"/>
  <c r="BA299" i="43" s="1"/>
  <c r="AI299" i="43"/>
  <c r="AY299" i="43" s="1"/>
  <c r="AB299" i="43"/>
  <c r="AV299" i="43" s="1"/>
  <c r="T299" i="43"/>
  <c r="X299" i="43" s="1"/>
  <c r="AT299" i="43" s="1"/>
  <c r="AQ298" i="43"/>
  <c r="BC298" i="43" s="1"/>
  <c r="AP298" i="43"/>
  <c r="BA298" i="43" s="1"/>
  <c r="AI298" i="43"/>
  <c r="AY298" i="43" s="1"/>
  <c r="AB298" i="43"/>
  <c r="AV298" i="43" s="1"/>
  <c r="T298" i="43"/>
  <c r="X298" i="43" s="1"/>
  <c r="AT298" i="43" s="1"/>
  <c r="AQ297" i="43"/>
  <c r="AP297" i="43"/>
  <c r="AI297" i="43"/>
  <c r="AB297" i="43"/>
  <c r="T297" i="43"/>
  <c r="AQ295" i="43"/>
  <c r="AP295" i="43"/>
  <c r="AI295" i="43"/>
  <c r="AB295" i="43"/>
  <c r="AB296" i="43" s="1"/>
  <c r="T295" i="43"/>
  <c r="AQ293" i="43"/>
  <c r="BC293" i="43" s="1"/>
  <c r="AP293" i="43"/>
  <c r="AI293" i="43"/>
  <c r="AY293" i="43" s="1"/>
  <c r="AB293" i="43"/>
  <c r="AV293" i="43" s="1"/>
  <c r="T293" i="43"/>
  <c r="X293" i="43" s="1"/>
  <c r="AT293" i="43" s="1"/>
  <c r="AQ292" i="43"/>
  <c r="BC292" i="43" s="1"/>
  <c r="AP292" i="43"/>
  <c r="AI292" i="43"/>
  <c r="AY292" i="43" s="1"/>
  <c r="AB292" i="43"/>
  <c r="AV292" i="43" s="1"/>
  <c r="T292" i="43"/>
  <c r="X292" i="43" s="1"/>
  <c r="AT292" i="43" s="1"/>
  <c r="AQ291" i="43"/>
  <c r="BC291" i="43" s="1"/>
  <c r="AP291" i="43"/>
  <c r="BA291" i="43" s="1"/>
  <c r="AI291" i="43"/>
  <c r="AY291" i="43" s="1"/>
  <c r="AB291" i="43"/>
  <c r="AV291" i="43" s="1"/>
  <c r="T291" i="43"/>
  <c r="X291" i="43" s="1"/>
  <c r="AT291" i="43" s="1"/>
  <c r="AQ290" i="43"/>
  <c r="AP290" i="43"/>
  <c r="BA290" i="43" s="1"/>
  <c r="AI290" i="43"/>
  <c r="AY290" i="43" s="1"/>
  <c r="AB290" i="43"/>
  <c r="AV290" i="43" s="1"/>
  <c r="T290" i="43"/>
  <c r="X290" i="43" s="1"/>
  <c r="AT290" i="43" s="1"/>
  <c r="AQ289" i="43"/>
  <c r="BC289" i="43" s="1"/>
  <c r="AP289" i="43"/>
  <c r="AI289" i="43"/>
  <c r="AY289" i="43" s="1"/>
  <c r="AB289" i="43"/>
  <c r="AV289" i="43" s="1"/>
  <c r="T289" i="43"/>
  <c r="X289" i="43" s="1"/>
  <c r="AT289" i="43" s="1"/>
  <c r="AQ288" i="43"/>
  <c r="BC288" i="43" s="1"/>
  <c r="AP288" i="43"/>
  <c r="AI288" i="43"/>
  <c r="AY288" i="43" s="1"/>
  <c r="AB288" i="43"/>
  <c r="AV288" i="43" s="1"/>
  <c r="T288" i="43"/>
  <c r="X288" i="43" s="1"/>
  <c r="AT288" i="43" s="1"/>
  <c r="AQ287" i="43"/>
  <c r="AP287" i="43"/>
  <c r="AI287" i="43"/>
  <c r="AB287" i="43"/>
  <c r="T287" i="43"/>
  <c r="X287" i="43" s="1"/>
  <c r="AT287" i="43" s="1"/>
  <c r="AQ285" i="43"/>
  <c r="BC285" i="43" s="1"/>
  <c r="AP285" i="43"/>
  <c r="AI285" i="43"/>
  <c r="AY285" i="43" s="1"/>
  <c r="AB285" i="43"/>
  <c r="AV285" i="43" s="1"/>
  <c r="T285" i="43"/>
  <c r="X285" i="43" s="1"/>
  <c r="AQ284" i="43"/>
  <c r="BC284" i="43" s="1"/>
  <c r="AP284" i="43"/>
  <c r="AI284" i="43"/>
  <c r="AY284" i="43" s="1"/>
  <c r="AB284" i="43"/>
  <c r="AV284" i="43" s="1"/>
  <c r="T284" i="43"/>
  <c r="X284" i="43" s="1"/>
  <c r="AT284" i="43" s="1"/>
  <c r="AQ283" i="43"/>
  <c r="BC283" i="43" s="1"/>
  <c r="AP283" i="43"/>
  <c r="BA283" i="43" s="1"/>
  <c r="AI283" i="43"/>
  <c r="AY283" i="43" s="1"/>
  <c r="AB283" i="43"/>
  <c r="AV283" i="43" s="1"/>
  <c r="T283" i="43"/>
  <c r="X283" i="43" s="1"/>
  <c r="AT283" i="43" s="1"/>
  <c r="AQ282" i="43"/>
  <c r="AP282" i="43"/>
  <c r="AI282" i="43"/>
  <c r="AB282" i="43"/>
  <c r="T282" i="43"/>
  <c r="AQ280" i="43"/>
  <c r="BC280" i="43" s="1"/>
  <c r="AP280" i="43"/>
  <c r="AI280" i="43"/>
  <c r="AY280" i="43" s="1"/>
  <c r="AB280" i="43"/>
  <c r="AV280" i="43" s="1"/>
  <c r="T280" i="43"/>
  <c r="X280" i="43" s="1"/>
  <c r="AT280" i="43" s="1"/>
  <c r="AQ279" i="43"/>
  <c r="BC279" i="43" s="1"/>
  <c r="AP279" i="43"/>
  <c r="BA279" i="43" s="1"/>
  <c r="AI279" i="43"/>
  <c r="AY279" i="43" s="1"/>
  <c r="AB279" i="43"/>
  <c r="AV279" i="43" s="1"/>
  <c r="T279" i="43"/>
  <c r="X279" i="43" s="1"/>
  <c r="AT279" i="43" s="1"/>
  <c r="AQ278" i="43"/>
  <c r="AP278" i="43"/>
  <c r="BA278" i="43" s="1"/>
  <c r="AI278" i="43"/>
  <c r="AY278" i="43" s="1"/>
  <c r="AB278" i="43"/>
  <c r="AV278" i="43" s="1"/>
  <c r="T278" i="43"/>
  <c r="X278" i="43" s="1"/>
  <c r="AT278" i="43" s="1"/>
  <c r="AQ277" i="43"/>
  <c r="BC277" i="43" s="1"/>
  <c r="AP277" i="43"/>
  <c r="AI277" i="43"/>
  <c r="AY277" i="43" s="1"/>
  <c r="AB277" i="43"/>
  <c r="AV277" i="43" s="1"/>
  <c r="T277" i="43"/>
  <c r="X277" i="43" s="1"/>
  <c r="AE277" i="43" s="1"/>
  <c r="AX277" i="43" s="1"/>
  <c r="AQ276" i="43"/>
  <c r="BC276" i="43" s="1"/>
  <c r="AP276" i="43"/>
  <c r="AI276" i="43"/>
  <c r="AY276" i="43" s="1"/>
  <c r="AB276" i="43"/>
  <c r="AV276" i="43" s="1"/>
  <c r="T276" i="43"/>
  <c r="X276" i="43" s="1"/>
  <c r="AT276" i="43" s="1"/>
  <c r="AQ275" i="43"/>
  <c r="AP275" i="43"/>
  <c r="BA275" i="43" s="1"/>
  <c r="AI275" i="43"/>
  <c r="AB275" i="43"/>
  <c r="T275" i="43"/>
  <c r="AQ273" i="43"/>
  <c r="BC273" i="43" s="1"/>
  <c r="AP273" i="43"/>
  <c r="AI273" i="43"/>
  <c r="AY273" i="43" s="1"/>
  <c r="AB273" i="43"/>
  <c r="AV273" i="43" s="1"/>
  <c r="T273" i="43"/>
  <c r="X273" i="43" s="1"/>
  <c r="AT273" i="43" s="1"/>
  <c r="AQ272" i="43"/>
  <c r="BC272" i="43" s="1"/>
  <c r="AP272" i="43"/>
  <c r="AI272" i="43"/>
  <c r="AY272" i="43" s="1"/>
  <c r="AB272" i="43"/>
  <c r="AV272" i="43" s="1"/>
  <c r="T272" i="43"/>
  <c r="X272" i="43" s="1"/>
  <c r="AT272" i="43" s="1"/>
  <c r="AQ271" i="43"/>
  <c r="AP271" i="43"/>
  <c r="AI271" i="43"/>
  <c r="AB271" i="43"/>
  <c r="T271" i="43"/>
  <c r="AQ269" i="43"/>
  <c r="BC269" i="43" s="1"/>
  <c r="AP269" i="43"/>
  <c r="AI269" i="43"/>
  <c r="AY269" i="43" s="1"/>
  <c r="AB269" i="43"/>
  <c r="AV269" i="43" s="1"/>
  <c r="T269" i="43"/>
  <c r="X269" i="43" s="1"/>
  <c r="AQ268" i="43"/>
  <c r="BC268" i="43" s="1"/>
  <c r="AP268" i="43"/>
  <c r="AI268" i="43"/>
  <c r="AY268" i="43" s="1"/>
  <c r="AB268" i="43"/>
  <c r="AV268" i="43" s="1"/>
  <c r="T268" i="43"/>
  <c r="X268" i="43" s="1"/>
  <c r="AT268" i="43" s="1"/>
  <c r="AQ267" i="43"/>
  <c r="BC267" i="43" s="1"/>
  <c r="AP267" i="43"/>
  <c r="AI267" i="43"/>
  <c r="AY267" i="43" s="1"/>
  <c r="AB267" i="43"/>
  <c r="AV267" i="43" s="1"/>
  <c r="T267" i="43"/>
  <c r="X267" i="43" s="1"/>
  <c r="AT267" i="43" s="1"/>
  <c r="AQ266" i="43"/>
  <c r="AP266" i="43"/>
  <c r="BA266" i="43" s="1"/>
  <c r="AI266" i="43"/>
  <c r="AY266" i="43" s="1"/>
  <c r="AB266" i="43"/>
  <c r="AV266" i="43" s="1"/>
  <c r="T266" i="43"/>
  <c r="X266" i="43" s="1"/>
  <c r="AT266" i="43" s="1"/>
  <c r="AQ265" i="43"/>
  <c r="AP265" i="43"/>
  <c r="AI265" i="43"/>
  <c r="AB265" i="43"/>
  <c r="T265" i="43"/>
  <c r="AQ263" i="43"/>
  <c r="BC263" i="43" s="1"/>
  <c r="AP263" i="43"/>
  <c r="BA263" i="43" s="1"/>
  <c r="AI263" i="43"/>
  <c r="AY263" i="43" s="1"/>
  <c r="AB263" i="43"/>
  <c r="T263" i="43"/>
  <c r="X263" i="43" s="1"/>
  <c r="AQ262" i="43"/>
  <c r="AP262" i="43"/>
  <c r="BA262" i="43" s="1"/>
  <c r="AI262" i="43"/>
  <c r="AY262" i="43" s="1"/>
  <c r="AB262" i="43"/>
  <c r="AV262" i="43" s="1"/>
  <c r="T262" i="43"/>
  <c r="X262" i="43" s="1"/>
  <c r="AT262" i="43" s="1"/>
  <c r="AQ261" i="43"/>
  <c r="AP261" i="43"/>
  <c r="AI261" i="43"/>
  <c r="AB261" i="43"/>
  <c r="T261" i="43"/>
  <c r="AQ259" i="43"/>
  <c r="BC259" i="43" s="1"/>
  <c r="AP259" i="43"/>
  <c r="BA259" i="43" s="1"/>
  <c r="AI259" i="43"/>
  <c r="AY259" i="43" s="1"/>
  <c r="AB259" i="43"/>
  <c r="T259" i="43"/>
  <c r="X259" i="43" s="1"/>
  <c r="AQ258" i="43"/>
  <c r="AP258" i="43"/>
  <c r="BA258" i="43" s="1"/>
  <c r="AI258" i="43"/>
  <c r="AY258" i="43" s="1"/>
  <c r="AB258" i="43"/>
  <c r="AV258" i="43" s="1"/>
  <c r="T258" i="43"/>
  <c r="X258" i="43" s="1"/>
  <c r="AQ257" i="43"/>
  <c r="AP257" i="43"/>
  <c r="AI257" i="43"/>
  <c r="AB257" i="43"/>
  <c r="T257" i="43"/>
  <c r="AQ255" i="43"/>
  <c r="AP255" i="43"/>
  <c r="AI255" i="43"/>
  <c r="AB255" i="43"/>
  <c r="T255" i="43"/>
  <c r="AQ253" i="43"/>
  <c r="BC253" i="43" s="1"/>
  <c r="AP253" i="43"/>
  <c r="AI253" i="43"/>
  <c r="AY253" i="43" s="1"/>
  <c r="AB253" i="43"/>
  <c r="AV253" i="43" s="1"/>
  <c r="T253" i="43"/>
  <c r="X253" i="43" s="1"/>
  <c r="AT253" i="43" s="1"/>
  <c r="AQ252" i="43"/>
  <c r="BC252" i="43" s="1"/>
  <c r="AP252" i="43"/>
  <c r="AI252" i="43"/>
  <c r="AY252" i="43" s="1"/>
  <c r="AB252" i="43"/>
  <c r="AV252" i="43" s="1"/>
  <c r="T252" i="43"/>
  <c r="X252" i="43" s="1"/>
  <c r="AQ251" i="43"/>
  <c r="BC251" i="43" s="1"/>
  <c r="AP251" i="43"/>
  <c r="BA251" i="43" s="1"/>
  <c r="AI251" i="43"/>
  <c r="AY251" i="43" s="1"/>
  <c r="AB251" i="43"/>
  <c r="AV251" i="43" s="1"/>
  <c r="T251" i="43"/>
  <c r="X251" i="43" s="1"/>
  <c r="AT251" i="43" s="1"/>
  <c r="AQ250" i="43"/>
  <c r="AP250" i="43"/>
  <c r="BA250" i="43" s="1"/>
  <c r="AI250" i="43"/>
  <c r="AY250" i="43" s="1"/>
  <c r="AB250" i="43"/>
  <c r="AV250" i="43" s="1"/>
  <c r="T250" i="43"/>
  <c r="X250" i="43" s="1"/>
  <c r="AQ249" i="43"/>
  <c r="BC249" i="43" s="1"/>
  <c r="AP249" i="43"/>
  <c r="AI249" i="43"/>
  <c r="AY249" i="43" s="1"/>
  <c r="AB249" i="43"/>
  <c r="AV249" i="43" s="1"/>
  <c r="T249" i="43"/>
  <c r="X249" i="43" s="1"/>
  <c r="AT249" i="43" s="1"/>
  <c r="AQ248" i="43"/>
  <c r="AP248" i="43"/>
  <c r="AI248" i="43"/>
  <c r="AB248" i="43"/>
  <c r="T248" i="43"/>
  <c r="AQ246" i="43"/>
  <c r="BC246" i="43" s="1"/>
  <c r="AP246" i="43"/>
  <c r="BA246" i="43" s="1"/>
  <c r="AI246" i="43"/>
  <c r="AY246" i="43" s="1"/>
  <c r="AB246" i="43"/>
  <c r="AV246" i="43" s="1"/>
  <c r="T246" i="43"/>
  <c r="X246" i="43" s="1"/>
  <c r="AT246" i="43" s="1"/>
  <c r="AQ245" i="43"/>
  <c r="BC245" i="43" s="1"/>
  <c r="AP245" i="43"/>
  <c r="BA245" i="43" s="1"/>
  <c r="AI245" i="43"/>
  <c r="AY245" i="43" s="1"/>
  <c r="AB245" i="43"/>
  <c r="AV245" i="43" s="1"/>
  <c r="T245" i="43"/>
  <c r="X245" i="43" s="1"/>
  <c r="AT245" i="43" s="1"/>
  <c r="AQ244" i="43"/>
  <c r="BC244" i="43" s="1"/>
  <c r="AP244" i="43"/>
  <c r="AI244" i="43"/>
  <c r="AY244" i="43" s="1"/>
  <c r="AB244" i="43"/>
  <c r="AV244" i="43" s="1"/>
  <c r="T244" i="43"/>
  <c r="X244" i="43" s="1"/>
  <c r="AD244" i="43" s="1"/>
  <c r="AW244" i="43" s="1"/>
  <c r="AQ243" i="43"/>
  <c r="BC243" i="43" s="1"/>
  <c r="AP243" i="43"/>
  <c r="BA243" i="43" s="1"/>
  <c r="AI243" i="43"/>
  <c r="AY243" i="43" s="1"/>
  <c r="AB243" i="43"/>
  <c r="AV243" i="43" s="1"/>
  <c r="T243" i="43"/>
  <c r="X243" i="43" s="1"/>
  <c r="AT243" i="43" s="1"/>
  <c r="AQ242" i="43"/>
  <c r="AP242" i="43"/>
  <c r="AI242" i="43"/>
  <c r="AB242" i="43"/>
  <c r="T242" i="43"/>
  <c r="AQ240" i="43"/>
  <c r="BC240" i="43" s="1"/>
  <c r="AP240" i="43"/>
  <c r="BA240" i="43" s="1"/>
  <c r="AI240" i="43"/>
  <c r="AY240" i="43" s="1"/>
  <c r="AB240" i="43"/>
  <c r="AV240" i="43" s="1"/>
  <c r="T240" i="43"/>
  <c r="X240" i="43" s="1"/>
  <c r="AQ239" i="43"/>
  <c r="BC239" i="43" s="1"/>
  <c r="AP239" i="43"/>
  <c r="BA239" i="43" s="1"/>
  <c r="AI239" i="43"/>
  <c r="AY239" i="43" s="1"/>
  <c r="AB239" i="43"/>
  <c r="AV239" i="43" s="1"/>
  <c r="T239" i="43"/>
  <c r="X239" i="43" s="1"/>
  <c r="AE239" i="43" s="1"/>
  <c r="AX239" i="43" s="1"/>
  <c r="AQ238" i="43"/>
  <c r="BC238" i="43" s="1"/>
  <c r="AP238" i="43"/>
  <c r="AI238" i="43"/>
  <c r="AY238" i="43" s="1"/>
  <c r="AB238" i="43"/>
  <c r="AV238" i="43" s="1"/>
  <c r="T238" i="43"/>
  <c r="X238" i="43" s="1"/>
  <c r="AT238" i="43" s="1"/>
  <c r="AQ237" i="43"/>
  <c r="BC237" i="43" s="1"/>
  <c r="AP237" i="43"/>
  <c r="BA237" i="43" s="1"/>
  <c r="AI237" i="43"/>
  <c r="AY237" i="43" s="1"/>
  <c r="AB237" i="43"/>
  <c r="AV237" i="43" s="1"/>
  <c r="T237" i="43"/>
  <c r="X237" i="43" s="1"/>
  <c r="AT237" i="43" s="1"/>
  <c r="AQ236" i="43"/>
  <c r="AP236" i="43"/>
  <c r="AI236" i="43"/>
  <c r="AB236" i="43"/>
  <c r="T236" i="43"/>
  <c r="AQ234" i="43"/>
  <c r="BC234" i="43" s="1"/>
  <c r="AP234" i="43"/>
  <c r="AI234" i="43"/>
  <c r="AY234" i="43" s="1"/>
  <c r="AB234" i="43"/>
  <c r="AV234" i="43" s="1"/>
  <c r="T234" i="43"/>
  <c r="X234" i="43" s="1"/>
  <c r="AT234" i="43" s="1"/>
  <c r="AQ233" i="43"/>
  <c r="BC233" i="43" s="1"/>
  <c r="AP233" i="43"/>
  <c r="BA233" i="43" s="1"/>
  <c r="AI233" i="43"/>
  <c r="AY233" i="43" s="1"/>
  <c r="AB233" i="43"/>
  <c r="AV233" i="43" s="1"/>
  <c r="T233" i="43"/>
  <c r="X233" i="43" s="1"/>
  <c r="AT233" i="43" s="1"/>
  <c r="AQ232" i="43"/>
  <c r="BC232" i="43" s="1"/>
  <c r="AP232" i="43"/>
  <c r="BA232" i="43" s="1"/>
  <c r="AI232" i="43"/>
  <c r="AY232" i="43" s="1"/>
  <c r="AB232" i="43"/>
  <c r="AV232" i="43" s="1"/>
  <c r="T232" i="43"/>
  <c r="X232" i="43" s="1"/>
  <c r="AQ231" i="43"/>
  <c r="BC231" i="43" s="1"/>
  <c r="AP231" i="43"/>
  <c r="BA231" i="43" s="1"/>
  <c r="AI231" i="43"/>
  <c r="AY231" i="43" s="1"/>
  <c r="AB231" i="43"/>
  <c r="AV231" i="43" s="1"/>
  <c r="T231" i="43"/>
  <c r="X231" i="43" s="1"/>
  <c r="AE231" i="43" s="1"/>
  <c r="AX231" i="43" s="1"/>
  <c r="AQ230" i="43"/>
  <c r="AP230" i="43"/>
  <c r="AI230" i="43"/>
  <c r="AB230" i="43"/>
  <c r="T230" i="43"/>
  <c r="AQ228" i="43"/>
  <c r="BC228" i="43" s="1"/>
  <c r="AP228" i="43"/>
  <c r="AI228" i="43"/>
  <c r="AY228" i="43" s="1"/>
  <c r="AB228" i="43"/>
  <c r="AV228" i="43" s="1"/>
  <c r="T228" i="43"/>
  <c r="X228" i="43" s="1"/>
  <c r="AQ227" i="43"/>
  <c r="BC227" i="43" s="1"/>
  <c r="AP227" i="43"/>
  <c r="BA227" i="43" s="1"/>
  <c r="AI227" i="43"/>
  <c r="AY227" i="43" s="1"/>
  <c r="AB227" i="43"/>
  <c r="AV227" i="43" s="1"/>
  <c r="T227" i="43"/>
  <c r="X227" i="43" s="1"/>
  <c r="AQ226" i="43"/>
  <c r="BC226" i="43" s="1"/>
  <c r="AP226" i="43"/>
  <c r="AI226" i="43"/>
  <c r="AY226" i="43" s="1"/>
  <c r="AB226" i="43"/>
  <c r="AV226" i="43" s="1"/>
  <c r="T226" i="43"/>
  <c r="X226" i="43" s="1"/>
  <c r="AT226" i="43" s="1"/>
  <c r="AQ225" i="43"/>
  <c r="BC225" i="43" s="1"/>
  <c r="AP225" i="43"/>
  <c r="AI225" i="43"/>
  <c r="AY225" i="43" s="1"/>
  <c r="AB225" i="43"/>
  <c r="AV225" i="43" s="1"/>
  <c r="T225" i="43"/>
  <c r="X225" i="43" s="1"/>
  <c r="AT225" i="43" s="1"/>
  <c r="AQ224" i="43"/>
  <c r="AP224" i="43"/>
  <c r="AI224" i="43"/>
  <c r="AB224" i="43"/>
  <c r="T224" i="43"/>
  <c r="AQ222" i="43"/>
  <c r="BC222" i="43" s="1"/>
  <c r="AP222" i="43"/>
  <c r="AI222" i="43"/>
  <c r="AY222" i="43" s="1"/>
  <c r="AB222" i="43"/>
  <c r="AV222" i="43" s="1"/>
  <c r="T222" i="43"/>
  <c r="X222" i="43" s="1"/>
  <c r="AT222" i="43" s="1"/>
  <c r="AQ221" i="43"/>
  <c r="BC221" i="43" s="1"/>
  <c r="AP221" i="43"/>
  <c r="BA221" i="43" s="1"/>
  <c r="AI221" i="43"/>
  <c r="AY221" i="43" s="1"/>
  <c r="AB221" i="43"/>
  <c r="AV221" i="43" s="1"/>
  <c r="T221" i="43"/>
  <c r="X221" i="43" s="1"/>
  <c r="AT221" i="43" s="1"/>
  <c r="AQ220" i="43"/>
  <c r="BC220" i="43" s="1"/>
  <c r="AP220" i="43"/>
  <c r="AI220" i="43"/>
  <c r="AY220" i="43" s="1"/>
  <c r="AB220" i="43"/>
  <c r="AV220" i="43" s="1"/>
  <c r="T220" i="43"/>
  <c r="X220" i="43" s="1"/>
  <c r="AQ219" i="43"/>
  <c r="BC219" i="43" s="1"/>
  <c r="AP219" i="43"/>
  <c r="BA219" i="43" s="1"/>
  <c r="AI219" i="43"/>
  <c r="AY219" i="43" s="1"/>
  <c r="AB219" i="43"/>
  <c r="AV219" i="43" s="1"/>
  <c r="T219" i="43"/>
  <c r="X219" i="43" s="1"/>
  <c r="AQ218" i="43"/>
  <c r="AP218" i="43"/>
  <c r="AI218" i="43"/>
  <c r="AB218" i="43"/>
  <c r="T218" i="43"/>
  <c r="AQ216" i="43"/>
  <c r="BC216" i="43" s="1"/>
  <c r="AP216" i="43"/>
  <c r="BA216" i="43" s="1"/>
  <c r="AI216" i="43"/>
  <c r="AY216" i="43" s="1"/>
  <c r="AB216" i="43"/>
  <c r="AV216" i="43" s="1"/>
  <c r="T216" i="43"/>
  <c r="X216" i="43" s="1"/>
  <c r="AT216" i="43" s="1"/>
  <c r="AQ215" i="43"/>
  <c r="BC215" i="43" s="1"/>
  <c r="AP215" i="43"/>
  <c r="BA215" i="43" s="1"/>
  <c r="AI215" i="43"/>
  <c r="AY215" i="43" s="1"/>
  <c r="AB215" i="43"/>
  <c r="AV215" i="43" s="1"/>
  <c r="T215" i="43"/>
  <c r="X215" i="43" s="1"/>
  <c r="AE215" i="43" s="1"/>
  <c r="AX215" i="43" s="1"/>
  <c r="AQ214" i="43"/>
  <c r="BC214" i="43" s="1"/>
  <c r="AP214" i="43"/>
  <c r="AI214" i="43"/>
  <c r="AY214" i="43" s="1"/>
  <c r="AB214" i="43"/>
  <c r="AV214" i="43" s="1"/>
  <c r="T214" i="43"/>
  <c r="X214" i="43" s="1"/>
  <c r="AT214" i="43" s="1"/>
  <c r="AQ213" i="43"/>
  <c r="BC213" i="43" s="1"/>
  <c r="AP213" i="43"/>
  <c r="BA213" i="43" s="1"/>
  <c r="AI213" i="43"/>
  <c r="AY213" i="43" s="1"/>
  <c r="AB213" i="43"/>
  <c r="AV213" i="43" s="1"/>
  <c r="T213" i="43"/>
  <c r="X213" i="43" s="1"/>
  <c r="AT213" i="43" s="1"/>
  <c r="AQ212" i="43"/>
  <c r="AP212" i="43"/>
  <c r="AI212" i="43"/>
  <c r="AB212" i="43"/>
  <c r="T212" i="43"/>
  <c r="X212" i="43" s="1"/>
  <c r="AQ210" i="43"/>
  <c r="BC210" i="43" s="1"/>
  <c r="AP210" i="43"/>
  <c r="AI210" i="43"/>
  <c r="AY210" i="43" s="1"/>
  <c r="AB210" i="43"/>
  <c r="AV210" i="43" s="1"/>
  <c r="T210" i="43"/>
  <c r="X210" i="43" s="1"/>
  <c r="AT210" i="43" s="1"/>
  <c r="AQ209" i="43"/>
  <c r="BC209" i="43" s="1"/>
  <c r="AP209" i="43"/>
  <c r="AI209" i="43"/>
  <c r="AY209" i="43" s="1"/>
  <c r="AB209" i="43"/>
  <c r="AV209" i="43" s="1"/>
  <c r="T209" i="43"/>
  <c r="X209" i="43" s="1"/>
  <c r="AT209" i="43" s="1"/>
  <c r="AQ208" i="43"/>
  <c r="BC208" i="43" s="1"/>
  <c r="AP208" i="43"/>
  <c r="BA208" i="43" s="1"/>
  <c r="AI208" i="43"/>
  <c r="AY208" i="43" s="1"/>
  <c r="AB208" i="43"/>
  <c r="AV208" i="43" s="1"/>
  <c r="T208" i="43"/>
  <c r="X208" i="43" s="1"/>
  <c r="AT208" i="43" s="1"/>
  <c r="AQ207" i="43"/>
  <c r="BC207" i="43" s="1"/>
  <c r="AP207" i="43"/>
  <c r="BA207" i="43" s="1"/>
  <c r="AI207" i="43"/>
  <c r="AY207" i="43" s="1"/>
  <c r="AB207" i="43"/>
  <c r="AV207" i="43" s="1"/>
  <c r="T207" i="43"/>
  <c r="X207" i="43" s="1"/>
  <c r="AE207" i="43" s="1"/>
  <c r="AX207" i="43" s="1"/>
  <c r="AQ206" i="43"/>
  <c r="BC206" i="43" s="1"/>
  <c r="AP206" i="43"/>
  <c r="AI206" i="43"/>
  <c r="AY206" i="43" s="1"/>
  <c r="AB206" i="43"/>
  <c r="AV206" i="43" s="1"/>
  <c r="T206" i="43"/>
  <c r="X206" i="43" s="1"/>
  <c r="AT206" i="43" s="1"/>
  <c r="AQ205" i="43"/>
  <c r="AP205" i="43"/>
  <c r="AI205" i="43"/>
  <c r="AB205" i="43"/>
  <c r="T205" i="43"/>
  <c r="AQ203" i="43"/>
  <c r="BC203" i="43" s="1"/>
  <c r="AP203" i="43"/>
  <c r="BA203" i="43" s="1"/>
  <c r="AI203" i="43"/>
  <c r="AY203" i="43" s="1"/>
  <c r="AB203" i="43"/>
  <c r="AV203" i="43" s="1"/>
  <c r="T203" i="43"/>
  <c r="X203" i="43" s="1"/>
  <c r="AQ202" i="43"/>
  <c r="BC202" i="43" s="1"/>
  <c r="AP202" i="43"/>
  <c r="AI202" i="43"/>
  <c r="AY202" i="43" s="1"/>
  <c r="AB202" i="43"/>
  <c r="AV202" i="43" s="1"/>
  <c r="T202" i="43"/>
  <c r="X202" i="43" s="1"/>
  <c r="AT202" i="43" s="1"/>
  <c r="AQ201" i="43"/>
  <c r="BC201" i="43" s="1"/>
  <c r="AP201" i="43"/>
  <c r="AI201" i="43"/>
  <c r="AY201" i="43" s="1"/>
  <c r="AB201" i="43"/>
  <c r="AV201" i="43" s="1"/>
  <c r="T201" i="43"/>
  <c r="X201" i="43" s="1"/>
  <c r="AT201" i="43" s="1"/>
  <c r="AQ200" i="43"/>
  <c r="BC200" i="43" s="1"/>
  <c r="AP200" i="43"/>
  <c r="BA200" i="43" s="1"/>
  <c r="AI200" i="43"/>
  <c r="AY200" i="43" s="1"/>
  <c r="AB200" i="43"/>
  <c r="AV200" i="43" s="1"/>
  <c r="T200" i="43"/>
  <c r="X200" i="43" s="1"/>
  <c r="AT200" i="43" s="1"/>
  <c r="AQ199" i="43"/>
  <c r="AP199" i="43"/>
  <c r="BA199" i="43" s="1"/>
  <c r="AI199" i="43"/>
  <c r="AB199" i="43"/>
  <c r="T199" i="43"/>
  <c r="AQ197" i="43"/>
  <c r="BC197" i="43" s="1"/>
  <c r="AP197" i="43"/>
  <c r="BA197" i="43" s="1"/>
  <c r="AI197" i="43"/>
  <c r="AY197" i="43" s="1"/>
  <c r="AB197" i="43"/>
  <c r="AV197" i="43" s="1"/>
  <c r="T197" i="43"/>
  <c r="X197" i="43" s="1"/>
  <c r="AT197" i="43" s="1"/>
  <c r="AQ196" i="43"/>
  <c r="BC196" i="43" s="1"/>
  <c r="AP196" i="43"/>
  <c r="AI196" i="43"/>
  <c r="AY196" i="43" s="1"/>
  <c r="AB196" i="43"/>
  <c r="AV196" i="43" s="1"/>
  <c r="T196" i="43"/>
  <c r="X196" i="43" s="1"/>
  <c r="AQ195" i="43"/>
  <c r="BC195" i="43" s="1"/>
  <c r="AP195" i="43"/>
  <c r="BA195" i="43" s="1"/>
  <c r="AI195" i="43"/>
  <c r="AY195" i="43" s="1"/>
  <c r="AB195" i="43"/>
  <c r="AV195" i="43" s="1"/>
  <c r="T195" i="43"/>
  <c r="X195" i="43" s="1"/>
  <c r="AQ194" i="43"/>
  <c r="BC194" i="43" s="1"/>
  <c r="AP194" i="43"/>
  <c r="AI194" i="43"/>
  <c r="AY194" i="43" s="1"/>
  <c r="AB194" i="43"/>
  <c r="AV194" i="43" s="1"/>
  <c r="T194" i="43"/>
  <c r="X194" i="43" s="1"/>
  <c r="AT194" i="43" s="1"/>
  <c r="AQ193" i="43"/>
  <c r="AP193" i="43"/>
  <c r="AI193" i="43"/>
  <c r="AY193" i="43" s="1"/>
  <c r="AB193" i="43"/>
  <c r="T193" i="43"/>
  <c r="AQ191" i="43"/>
  <c r="BC191" i="43" s="1"/>
  <c r="AP191" i="43"/>
  <c r="BA191" i="43" s="1"/>
  <c r="AI191" i="43"/>
  <c r="AY191" i="43" s="1"/>
  <c r="AB191" i="43"/>
  <c r="AV191" i="43" s="1"/>
  <c r="T191" i="43"/>
  <c r="X191" i="43" s="1"/>
  <c r="AE191" i="43" s="1"/>
  <c r="AX191" i="43" s="1"/>
  <c r="AQ190" i="43"/>
  <c r="BC190" i="43" s="1"/>
  <c r="AP190" i="43"/>
  <c r="AI190" i="43"/>
  <c r="AY190" i="43" s="1"/>
  <c r="AB190" i="43"/>
  <c r="AV190" i="43" s="1"/>
  <c r="T190" i="43"/>
  <c r="X190" i="43" s="1"/>
  <c r="AT190" i="43" s="1"/>
  <c r="AQ189" i="43"/>
  <c r="BC189" i="43" s="1"/>
  <c r="AP189" i="43"/>
  <c r="BA189" i="43" s="1"/>
  <c r="AI189" i="43"/>
  <c r="AY189" i="43" s="1"/>
  <c r="AB189" i="43"/>
  <c r="AV189" i="43" s="1"/>
  <c r="T189" i="43"/>
  <c r="X189" i="43" s="1"/>
  <c r="AT189" i="43" s="1"/>
  <c r="AQ188" i="43"/>
  <c r="BC188" i="43" s="1"/>
  <c r="AP188" i="43"/>
  <c r="AI188" i="43"/>
  <c r="AY188" i="43" s="1"/>
  <c r="AB188" i="43"/>
  <c r="AV188" i="43" s="1"/>
  <c r="T188" i="43"/>
  <c r="X188" i="43" s="1"/>
  <c r="AQ187" i="43"/>
  <c r="BC187" i="43" s="1"/>
  <c r="AP187" i="43"/>
  <c r="BA187" i="43" s="1"/>
  <c r="AI187" i="43"/>
  <c r="AY187" i="43" s="1"/>
  <c r="AB187" i="43"/>
  <c r="AV187" i="43" s="1"/>
  <c r="T187" i="43"/>
  <c r="X187" i="43" s="1"/>
  <c r="AQ186" i="43"/>
  <c r="AP186" i="43"/>
  <c r="AI186" i="43"/>
  <c r="AY186" i="43" s="1"/>
  <c r="AB186" i="43"/>
  <c r="T186" i="43"/>
  <c r="AQ184" i="43"/>
  <c r="BC184" i="43" s="1"/>
  <c r="AP184" i="43"/>
  <c r="AI184" i="43"/>
  <c r="AY184" i="43" s="1"/>
  <c r="AB184" i="43"/>
  <c r="AV184" i="43" s="1"/>
  <c r="T184" i="43"/>
  <c r="X184" i="43" s="1"/>
  <c r="AT184" i="43" s="1"/>
  <c r="AQ183" i="43"/>
  <c r="BC183" i="43" s="1"/>
  <c r="AP183" i="43"/>
  <c r="BA183" i="43" s="1"/>
  <c r="AI183" i="43"/>
  <c r="AY183" i="43" s="1"/>
  <c r="AB183" i="43"/>
  <c r="AV183" i="43" s="1"/>
  <c r="T183" i="43"/>
  <c r="X183" i="43" s="1"/>
  <c r="AT183" i="43" s="1"/>
  <c r="AQ182" i="43"/>
  <c r="BC182" i="43" s="1"/>
  <c r="AP182" i="43"/>
  <c r="AI182" i="43"/>
  <c r="AY182" i="43" s="1"/>
  <c r="AB182" i="43"/>
  <c r="AV182" i="43" s="1"/>
  <c r="T182" i="43"/>
  <c r="X182" i="43" s="1"/>
  <c r="AT182" i="43" s="1"/>
  <c r="AQ181" i="43"/>
  <c r="BC181" i="43" s="1"/>
  <c r="AP181" i="43"/>
  <c r="AI181" i="43"/>
  <c r="AY181" i="43" s="1"/>
  <c r="AB181" i="43"/>
  <c r="AV181" i="43" s="1"/>
  <c r="T181" i="43"/>
  <c r="X181" i="43" s="1"/>
  <c r="AQ180" i="43"/>
  <c r="BC180" i="43" s="1"/>
  <c r="AP180" i="43"/>
  <c r="BA180" i="43" s="1"/>
  <c r="AI180" i="43"/>
  <c r="AY180" i="43" s="1"/>
  <c r="AB180" i="43"/>
  <c r="T180" i="43"/>
  <c r="X180" i="43" s="1"/>
  <c r="AQ179" i="43"/>
  <c r="AP179" i="43"/>
  <c r="AI179" i="43"/>
  <c r="AB179" i="43"/>
  <c r="T179" i="43"/>
  <c r="X179" i="43" s="1"/>
  <c r="AQ177" i="43"/>
  <c r="BC177" i="43" s="1"/>
  <c r="AP177" i="43"/>
  <c r="AI177" i="43"/>
  <c r="AY177" i="43" s="1"/>
  <c r="AB177" i="43"/>
  <c r="T177" i="43"/>
  <c r="X177" i="43" s="1"/>
  <c r="AQ176" i="43"/>
  <c r="BC176" i="43" s="1"/>
  <c r="AP176" i="43"/>
  <c r="AI176" i="43"/>
  <c r="AY176" i="43" s="1"/>
  <c r="AB176" i="43"/>
  <c r="T176" i="43"/>
  <c r="X176" i="43" s="1"/>
  <c r="AQ175" i="43"/>
  <c r="AP175" i="43"/>
  <c r="BA175" i="43" s="1"/>
  <c r="AI175" i="43"/>
  <c r="AY175" i="43" s="1"/>
  <c r="AB175" i="43"/>
  <c r="AV175" i="43" s="1"/>
  <c r="T175" i="43"/>
  <c r="X175" i="43" s="1"/>
  <c r="AT175" i="43" s="1"/>
  <c r="AQ174" i="43"/>
  <c r="BC174" i="43" s="1"/>
  <c r="AP174" i="43"/>
  <c r="AI174" i="43"/>
  <c r="AY174" i="43" s="1"/>
  <c r="AB174" i="43"/>
  <c r="AV174" i="43" s="1"/>
  <c r="T174" i="43"/>
  <c r="X174" i="43" s="1"/>
  <c r="AQ173" i="43"/>
  <c r="AP173" i="43"/>
  <c r="AI173" i="43"/>
  <c r="AB173" i="43"/>
  <c r="T173" i="43"/>
  <c r="AQ171" i="43"/>
  <c r="BC171" i="43" s="1"/>
  <c r="AP171" i="43"/>
  <c r="AI171" i="43"/>
  <c r="AY171" i="43" s="1"/>
  <c r="AB171" i="43"/>
  <c r="AV171" i="43" s="1"/>
  <c r="T171" i="43"/>
  <c r="X171" i="43" s="1"/>
  <c r="AQ170" i="43"/>
  <c r="BC170" i="43" s="1"/>
  <c r="AP170" i="43"/>
  <c r="BA170" i="43" s="1"/>
  <c r="AI170" i="43"/>
  <c r="AY170" i="43" s="1"/>
  <c r="AB170" i="43"/>
  <c r="AV170" i="43" s="1"/>
  <c r="T170" i="43"/>
  <c r="X170" i="43" s="1"/>
  <c r="AT170" i="43" s="1"/>
  <c r="AQ169" i="43"/>
  <c r="BC169" i="43" s="1"/>
  <c r="AP169" i="43"/>
  <c r="AI169" i="43"/>
  <c r="AY169" i="43" s="1"/>
  <c r="AB169" i="43"/>
  <c r="AV169" i="43" s="1"/>
  <c r="T169" i="43"/>
  <c r="X169" i="43" s="1"/>
  <c r="AQ168" i="43"/>
  <c r="BC168" i="43" s="1"/>
  <c r="AP168" i="43"/>
  <c r="BA168" i="43" s="1"/>
  <c r="AI168" i="43"/>
  <c r="AY168" i="43" s="1"/>
  <c r="AB168" i="43"/>
  <c r="AV168" i="43" s="1"/>
  <c r="T168" i="43"/>
  <c r="X168" i="43" s="1"/>
  <c r="AQ167" i="43"/>
  <c r="AP167" i="43"/>
  <c r="BA167" i="43" s="1"/>
  <c r="AI167" i="43"/>
  <c r="AB167" i="43"/>
  <c r="T167" i="43"/>
  <c r="AQ165" i="43"/>
  <c r="BC165" i="43" s="1"/>
  <c r="AP165" i="43"/>
  <c r="AI165" i="43"/>
  <c r="AY165" i="43" s="1"/>
  <c r="AB165" i="43"/>
  <c r="AV165" i="43" s="1"/>
  <c r="T165" i="43"/>
  <c r="X165" i="43" s="1"/>
  <c r="AQ164" i="43"/>
  <c r="BC164" i="43" s="1"/>
  <c r="AP164" i="43"/>
  <c r="AI164" i="43"/>
  <c r="AY164" i="43" s="1"/>
  <c r="AB164" i="43"/>
  <c r="T164" i="43"/>
  <c r="X164" i="43" s="1"/>
  <c r="AQ163" i="43"/>
  <c r="AP163" i="43"/>
  <c r="BA163" i="43" s="1"/>
  <c r="AI163" i="43"/>
  <c r="AY163" i="43" s="1"/>
  <c r="AB163" i="43"/>
  <c r="AV163" i="43" s="1"/>
  <c r="T163" i="43"/>
  <c r="X163" i="43" s="1"/>
  <c r="AT163" i="43" s="1"/>
  <c r="AQ162" i="43"/>
  <c r="BC162" i="43" s="1"/>
  <c r="AP162" i="43"/>
  <c r="AI162" i="43"/>
  <c r="AY162" i="43" s="1"/>
  <c r="AB162" i="43"/>
  <c r="AV162" i="43" s="1"/>
  <c r="T162" i="43"/>
  <c r="X162" i="43" s="1"/>
  <c r="AQ161" i="43"/>
  <c r="AP161" i="43"/>
  <c r="AI161" i="43"/>
  <c r="AB161" i="43"/>
  <c r="T161" i="43"/>
  <c r="AQ159" i="43"/>
  <c r="AP159" i="43"/>
  <c r="BA159" i="43" s="1"/>
  <c r="AI159" i="43"/>
  <c r="AY159" i="43" s="1"/>
  <c r="AB159" i="43"/>
  <c r="AV159" i="43" s="1"/>
  <c r="T159" i="43"/>
  <c r="X159" i="43" s="1"/>
  <c r="AQ158" i="43"/>
  <c r="BC158" i="43" s="1"/>
  <c r="AP158" i="43"/>
  <c r="AI158" i="43"/>
  <c r="AY158" i="43" s="1"/>
  <c r="AB158" i="43"/>
  <c r="AV158" i="43" s="1"/>
  <c r="T158" i="43"/>
  <c r="X158" i="43" s="1"/>
  <c r="AD158" i="43" s="1"/>
  <c r="AW158" i="43" s="1"/>
  <c r="AQ157" i="43"/>
  <c r="BC157" i="43" s="1"/>
  <c r="AP157" i="43"/>
  <c r="AI157" i="43"/>
  <c r="AY157" i="43" s="1"/>
  <c r="AB157" i="43"/>
  <c r="AV157" i="43" s="1"/>
  <c r="T157" i="43"/>
  <c r="X157" i="43" s="1"/>
  <c r="AD157" i="43" s="1"/>
  <c r="AW157" i="43" s="1"/>
  <c r="AQ156" i="43"/>
  <c r="AP156" i="43"/>
  <c r="AI156" i="43"/>
  <c r="AB156" i="43"/>
  <c r="T156" i="43"/>
  <c r="AQ154" i="43"/>
  <c r="BC154" i="43" s="1"/>
  <c r="AP154" i="43"/>
  <c r="BA154" i="43" s="1"/>
  <c r="AI154" i="43"/>
  <c r="AY154" i="43" s="1"/>
  <c r="AB154" i="43"/>
  <c r="AV154" i="43" s="1"/>
  <c r="T154" i="43"/>
  <c r="X154" i="43" s="1"/>
  <c r="AT154" i="43" s="1"/>
  <c r="AQ153" i="43"/>
  <c r="BC153" i="43" s="1"/>
  <c r="AP153" i="43"/>
  <c r="AI153" i="43"/>
  <c r="AY153" i="43" s="1"/>
  <c r="AB153" i="43"/>
  <c r="AV153" i="43" s="1"/>
  <c r="T153" i="43"/>
  <c r="X153" i="43" s="1"/>
  <c r="AD153" i="43" s="1"/>
  <c r="AW153" i="43" s="1"/>
  <c r="AQ152" i="43"/>
  <c r="BC152" i="43" s="1"/>
  <c r="AP152" i="43"/>
  <c r="AI152" i="43"/>
  <c r="AY152" i="43" s="1"/>
  <c r="AB152" i="43"/>
  <c r="AV152" i="43" s="1"/>
  <c r="T152" i="43"/>
  <c r="X152" i="43" s="1"/>
  <c r="AQ151" i="43"/>
  <c r="BC151" i="43" s="1"/>
  <c r="AP151" i="43"/>
  <c r="AI151" i="43"/>
  <c r="AY151" i="43" s="1"/>
  <c r="AB151" i="43"/>
  <c r="AV151" i="43" s="1"/>
  <c r="T151" i="43"/>
  <c r="X151" i="43" s="1"/>
  <c r="AT151" i="43" s="1"/>
  <c r="AQ150" i="43"/>
  <c r="AP150" i="43"/>
  <c r="BA150" i="43" s="1"/>
  <c r="AI150" i="43"/>
  <c r="AB150" i="43"/>
  <c r="T150" i="43"/>
  <c r="AQ148" i="43"/>
  <c r="AP148" i="43"/>
  <c r="BA148" i="43" s="1"/>
  <c r="AI148" i="43"/>
  <c r="AY148" i="43" s="1"/>
  <c r="AB148" i="43"/>
  <c r="T148" i="43"/>
  <c r="X148" i="43" s="1"/>
  <c r="AQ147" i="43"/>
  <c r="AP147" i="43"/>
  <c r="BA147" i="43" s="1"/>
  <c r="AI147" i="43"/>
  <c r="AY147" i="43" s="1"/>
  <c r="AB147" i="43"/>
  <c r="AV147" i="43" s="1"/>
  <c r="T147" i="43"/>
  <c r="X147" i="43" s="1"/>
  <c r="AQ146" i="43"/>
  <c r="BC146" i="43" s="1"/>
  <c r="AP146" i="43"/>
  <c r="AI146" i="43"/>
  <c r="AY146" i="43" s="1"/>
  <c r="AB146" i="43"/>
  <c r="AV146" i="43" s="1"/>
  <c r="T146" i="43"/>
  <c r="X146" i="43" s="1"/>
  <c r="AQ145" i="43"/>
  <c r="BC145" i="43" s="1"/>
  <c r="AP145" i="43"/>
  <c r="AI145" i="43"/>
  <c r="AY145" i="43" s="1"/>
  <c r="AB145" i="43"/>
  <c r="AV145" i="43" s="1"/>
  <c r="T145" i="43"/>
  <c r="X145" i="43" s="1"/>
  <c r="AQ144" i="43"/>
  <c r="AP144" i="43"/>
  <c r="AI144" i="43"/>
  <c r="AY144" i="43" s="1"/>
  <c r="AB144" i="43"/>
  <c r="T144" i="43"/>
  <c r="AQ142" i="43"/>
  <c r="BC142" i="43" s="1"/>
  <c r="AP142" i="43"/>
  <c r="AI142" i="43"/>
  <c r="AY142" i="43" s="1"/>
  <c r="AB142" i="43"/>
  <c r="AV142" i="43" s="1"/>
  <c r="T142" i="43"/>
  <c r="X142" i="43" s="1"/>
  <c r="AQ141" i="43"/>
  <c r="BC141" i="43" s="1"/>
  <c r="AP141" i="43"/>
  <c r="AI141" i="43"/>
  <c r="AY141" i="43" s="1"/>
  <c r="AB141" i="43"/>
  <c r="AV141" i="43" s="1"/>
  <c r="T141" i="43"/>
  <c r="X141" i="43" s="1"/>
  <c r="AD141" i="43" s="1"/>
  <c r="AW141" i="43" s="1"/>
  <c r="AQ140" i="43"/>
  <c r="BC140" i="43" s="1"/>
  <c r="AP140" i="43"/>
  <c r="BA140" i="43" s="1"/>
  <c r="AI140" i="43"/>
  <c r="AY140" i="43" s="1"/>
  <c r="AB140" i="43"/>
  <c r="AV140" i="43" s="1"/>
  <c r="T140" i="43"/>
  <c r="X140" i="43" s="1"/>
  <c r="AQ139" i="43"/>
  <c r="BC139" i="43" s="1"/>
  <c r="AP139" i="43"/>
  <c r="BA139" i="43" s="1"/>
  <c r="AI139" i="43"/>
  <c r="AY139" i="43" s="1"/>
  <c r="AB139" i="43"/>
  <c r="AV139" i="43" s="1"/>
  <c r="T139" i="43"/>
  <c r="X139" i="43" s="1"/>
  <c r="AT139" i="43" s="1"/>
  <c r="AQ138" i="43"/>
  <c r="AP138" i="43"/>
  <c r="AI138" i="43"/>
  <c r="AY138" i="43" s="1"/>
  <c r="AB138" i="43"/>
  <c r="T138" i="43"/>
  <c r="AQ136" i="43"/>
  <c r="AP136" i="43"/>
  <c r="BA136" i="43" s="1"/>
  <c r="AI136" i="43"/>
  <c r="AY136" i="43" s="1"/>
  <c r="AB136" i="43"/>
  <c r="AV136" i="43" s="1"/>
  <c r="T136" i="43"/>
  <c r="X136" i="43" s="1"/>
  <c r="AQ135" i="43"/>
  <c r="AP135" i="43"/>
  <c r="BA135" i="43" s="1"/>
  <c r="AI135" i="43"/>
  <c r="AY135" i="43" s="1"/>
  <c r="AB135" i="43"/>
  <c r="AV135" i="43" s="1"/>
  <c r="T135" i="43"/>
  <c r="X135" i="43" s="1"/>
  <c r="AT135" i="43" s="1"/>
  <c r="AQ134" i="43"/>
  <c r="BC134" i="43" s="1"/>
  <c r="AP134" i="43"/>
  <c r="BA134" i="43" s="1"/>
  <c r="AI134" i="43"/>
  <c r="AY134" i="43" s="1"/>
  <c r="AB134" i="43"/>
  <c r="AV134" i="43" s="1"/>
  <c r="T134" i="43"/>
  <c r="X134" i="43" s="1"/>
  <c r="AT134" i="43" s="1"/>
  <c r="AQ133" i="43"/>
  <c r="BC133" i="43" s="1"/>
  <c r="AP133" i="43"/>
  <c r="AI133" i="43"/>
  <c r="AY133" i="43" s="1"/>
  <c r="AB133" i="43"/>
  <c r="AV133" i="43" s="1"/>
  <c r="T133" i="43"/>
  <c r="X133" i="43" s="1"/>
  <c r="AQ132" i="43"/>
  <c r="BC132" i="43" s="1"/>
  <c r="AP132" i="43"/>
  <c r="BA132" i="43" s="1"/>
  <c r="AI132" i="43"/>
  <c r="AY132" i="43" s="1"/>
  <c r="AB132" i="43"/>
  <c r="T132" i="43"/>
  <c r="X132" i="43" s="1"/>
  <c r="AQ131" i="43"/>
  <c r="AP131" i="43"/>
  <c r="AI131" i="43"/>
  <c r="AB131" i="43"/>
  <c r="T131" i="43"/>
  <c r="AQ129" i="43"/>
  <c r="BC129" i="43" s="1"/>
  <c r="AP129" i="43"/>
  <c r="AI129" i="43"/>
  <c r="AY129" i="43" s="1"/>
  <c r="AB129" i="43"/>
  <c r="AV129" i="43" s="1"/>
  <c r="T129" i="43"/>
  <c r="X129" i="43" s="1"/>
  <c r="AQ128" i="43"/>
  <c r="BC128" i="43" s="1"/>
  <c r="AP128" i="43"/>
  <c r="BA128" i="43" s="1"/>
  <c r="AI128" i="43"/>
  <c r="AY128" i="43" s="1"/>
  <c r="AB128" i="43"/>
  <c r="T128" i="43"/>
  <c r="X128" i="43" s="1"/>
  <c r="AQ127" i="43"/>
  <c r="AP127" i="43"/>
  <c r="BA127" i="43" s="1"/>
  <c r="AI127" i="43"/>
  <c r="AY127" i="43" s="1"/>
  <c r="AB127" i="43"/>
  <c r="AV127" i="43" s="1"/>
  <c r="T127" i="43"/>
  <c r="X127" i="43" s="1"/>
  <c r="AQ126" i="43"/>
  <c r="BC126" i="43" s="1"/>
  <c r="AP126" i="43"/>
  <c r="AI126" i="43"/>
  <c r="AY126" i="43" s="1"/>
  <c r="AB126" i="43"/>
  <c r="AV126" i="43" s="1"/>
  <c r="T126" i="43"/>
  <c r="X126" i="43" s="1"/>
  <c r="AQ125" i="43"/>
  <c r="BC125" i="43" s="1"/>
  <c r="AP125" i="43"/>
  <c r="AI125" i="43"/>
  <c r="AY125" i="43" s="1"/>
  <c r="AB125" i="43"/>
  <c r="AV125" i="43" s="1"/>
  <c r="T125" i="43"/>
  <c r="X125" i="43" s="1"/>
  <c r="AQ124" i="43"/>
  <c r="AP124" i="43"/>
  <c r="AI124" i="43"/>
  <c r="AB124" i="43"/>
  <c r="T124" i="43"/>
  <c r="AQ122" i="43"/>
  <c r="BC122" i="43" s="1"/>
  <c r="AP122" i="43"/>
  <c r="BA122" i="43" s="1"/>
  <c r="AI122" i="43"/>
  <c r="AY122" i="43" s="1"/>
  <c r="AB122" i="43"/>
  <c r="AV122" i="43" s="1"/>
  <c r="T122" i="43"/>
  <c r="X122" i="43" s="1"/>
  <c r="AT122" i="43" s="1"/>
  <c r="AQ121" i="43"/>
  <c r="BC121" i="43" s="1"/>
  <c r="AP121" i="43"/>
  <c r="AI121" i="43"/>
  <c r="AY121" i="43" s="1"/>
  <c r="AB121" i="43"/>
  <c r="AV121" i="43" s="1"/>
  <c r="T121" i="43"/>
  <c r="X121" i="43" s="1"/>
  <c r="AQ120" i="43"/>
  <c r="BC120" i="43" s="1"/>
  <c r="AP120" i="43"/>
  <c r="BA120" i="43" s="1"/>
  <c r="AI120" i="43"/>
  <c r="AY120" i="43" s="1"/>
  <c r="AB120" i="43"/>
  <c r="AV120" i="43" s="1"/>
  <c r="T120" i="43"/>
  <c r="X120" i="43" s="1"/>
  <c r="AC120" i="43" s="1"/>
  <c r="AQ119" i="43"/>
  <c r="AP119" i="43"/>
  <c r="BA119" i="43" s="1"/>
  <c r="AI119" i="43"/>
  <c r="AB119" i="43"/>
  <c r="T119" i="43"/>
  <c r="AQ117" i="43"/>
  <c r="BC117" i="43" s="1"/>
  <c r="AP117" i="43"/>
  <c r="AI117" i="43"/>
  <c r="AY117" i="43" s="1"/>
  <c r="AB117" i="43"/>
  <c r="AV117" i="43" s="1"/>
  <c r="T117" i="43"/>
  <c r="X117" i="43" s="1"/>
  <c r="AQ116" i="43"/>
  <c r="BC116" i="43" s="1"/>
  <c r="AP116" i="43"/>
  <c r="BA116" i="43" s="1"/>
  <c r="AI116" i="43"/>
  <c r="AY116" i="43" s="1"/>
  <c r="AB116" i="43"/>
  <c r="T116" i="43"/>
  <c r="X116" i="43" s="1"/>
  <c r="AQ115" i="43"/>
  <c r="AP115" i="43"/>
  <c r="AI115" i="43"/>
  <c r="AB115" i="43"/>
  <c r="T115" i="43"/>
  <c r="AQ113" i="43"/>
  <c r="BC113" i="43" s="1"/>
  <c r="AP113" i="43"/>
  <c r="AI113" i="43"/>
  <c r="AY113" i="43" s="1"/>
  <c r="AB113" i="43"/>
  <c r="T113" i="43"/>
  <c r="X113" i="43" s="1"/>
  <c r="AQ112" i="43"/>
  <c r="AP112" i="43"/>
  <c r="AI112" i="43"/>
  <c r="AB112" i="43"/>
  <c r="T112" i="43"/>
  <c r="AQ110" i="43"/>
  <c r="BC110" i="43" s="1"/>
  <c r="AP110" i="43"/>
  <c r="AI110" i="43"/>
  <c r="AY110" i="43" s="1"/>
  <c r="AB110" i="43"/>
  <c r="AV110" i="43" s="1"/>
  <c r="T110" i="43"/>
  <c r="X110" i="43" s="1"/>
  <c r="AQ109" i="43"/>
  <c r="BC109" i="43" s="1"/>
  <c r="AP109" i="43"/>
  <c r="AI109" i="43"/>
  <c r="AY109" i="43" s="1"/>
  <c r="AB109" i="43"/>
  <c r="T109" i="43"/>
  <c r="X109" i="43" s="1"/>
  <c r="AD109" i="43" s="1"/>
  <c r="AW109" i="43" s="1"/>
  <c r="AQ108" i="43"/>
  <c r="AP108" i="43"/>
  <c r="AI108" i="43"/>
  <c r="AB108" i="43"/>
  <c r="T108" i="43"/>
  <c r="AQ106" i="43"/>
  <c r="BC106" i="43" s="1"/>
  <c r="AP106" i="43"/>
  <c r="BA106" i="43" s="1"/>
  <c r="AI106" i="43"/>
  <c r="AY106" i="43" s="1"/>
  <c r="AB106" i="43"/>
  <c r="AV106" i="43" s="1"/>
  <c r="T106" i="43"/>
  <c r="X106" i="43" s="1"/>
  <c r="AT106" i="43" s="1"/>
  <c r="AQ105" i="43"/>
  <c r="BC105" i="43" s="1"/>
  <c r="AP105" i="43"/>
  <c r="AI105" i="43"/>
  <c r="AY105" i="43" s="1"/>
  <c r="AB105" i="43"/>
  <c r="AV105" i="43" s="1"/>
  <c r="T105" i="43"/>
  <c r="X105" i="43" s="1"/>
  <c r="AQ104" i="43"/>
  <c r="AP104" i="43"/>
  <c r="AI104" i="43"/>
  <c r="AB104" i="43"/>
  <c r="T104" i="43"/>
  <c r="AQ102" i="43"/>
  <c r="BC102" i="43" s="1"/>
  <c r="AP102" i="43"/>
  <c r="BA102" i="43" s="1"/>
  <c r="AI102" i="43"/>
  <c r="AY102" i="43" s="1"/>
  <c r="AB102" i="43"/>
  <c r="AV102" i="43" s="1"/>
  <c r="T102" i="43"/>
  <c r="X102" i="43" s="1"/>
  <c r="AT102" i="43" s="1"/>
  <c r="AQ101" i="43"/>
  <c r="AP101" i="43"/>
  <c r="AI101" i="43"/>
  <c r="AB101" i="43"/>
  <c r="T101" i="43"/>
  <c r="AQ99" i="43"/>
  <c r="AP99" i="43"/>
  <c r="BA99" i="43" s="1"/>
  <c r="AI99" i="43"/>
  <c r="AY99" i="43" s="1"/>
  <c r="AB99" i="43"/>
  <c r="AV99" i="43" s="1"/>
  <c r="T99" i="43"/>
  <c r="X99" i="43" s="1"/>
  <c r="AQ98" i="43"/>
  <c r="BC98" i="43" s="1"/>
  <c r="AP98" i="43"/>
  <c r="AI98" i="43"/>
  <c r="AY98" i="43" s="1"/>
  <c r="AB98" i="43"/>
  <c r="AV98" i="43" s="1"/>
  <c r="T98" i="43"/>
  <c r="X98" i="43" s="1"/>
  <c r="AQ97" i="43"/>
  <c r="AP97" i="43"/>
  <c r="AI97" i="43"/>
  <c r="AB97" i="43"/>
  <c r="AV97" i="43" s="1"/>
  <c r="T97" i="43"/>
  <c r="X97" i="43" s="1"/>
  <c r="AQ95" i="43"/>
  <c r="AP95" i="43"/>
  <c r="BA95" i="43" s="1"/>
  <c r="AI95" i="43"/>
  <c r="AY95" i="43" s="1"/>
  <c r="AB95" i="43"/>
  <c r="AV95" i="43" s="1"/>
  <c r="T95" i="43"/>
  <c r="X95" i="43" s="1"/>
  <c r="AQ94" i="43"/>
  <c r="BC94" i="43" s="1"/>
  <c r="AP94" i="43"/>
  <c r="AI94" i="43"/>
  <c r="AY94" i="43" s="1"/>
  <c r="AB94" i="43"/>
  <c r="AV94" i="43" s="1"/>
  <c r="T94" i="43"/>
  <c r="X94" i="43" s="1"/>
  <c r="AQ93" i="43"/>
  <c r="AP93" i="43"/>
  <c r="AI93" i="43"/>
  <c r="AB93" i="43"/>
  <c r="T93" i="43"/>
  <c r="AQ91" i="43"/>
  <c r="AP91" i="43"/>
  <c r="BA91" i="43" s="1"/>
  <c r="AI91" i="43"/>
  <c r="AY91" i="43" s="1"/>
  <c r="AB91" i="43"/>
  <c r="AV91" i="43" s="1"/>
  <c r="T91" i="43"/>
  <c r="X91" i="43" s="1"/>
  <c r="AQ90" i="43"/>
  <c r="AP90" i="43"/>
  <c r="BA90" i="43" s="1"/>
  <c r="AI90" i="43"/>
  <c r="AB90" i="43"/>
  <c r="T90" i="43"/>
  <c r="AQ88" i="43"/>
  <c r="BC88" i="43" s="1"/>
  <c r="AP88" i="43"/>
  <c r="AI88" i="43"/>
  <c r="AY88" i="43" s="1"/>
  <c r="AB88" i="43"/>
  <c r="AV88" i="43" s="1"/>
  <c r="T88" i="43"/>
  <c r="X88" i="43" s="1"/>
  <c r="AQ87" i="43"/>
  <c r="BC87" i="43" s="1"/>
  <c r="AP87" i="43"/>
  <c r="AI87" i="43"/>
  <c r="AY87" i="43" s="1"/>
  <c r="AB87" i="43"/>
  <c r="AV87" i="43" s="1"/>
  <c r="T87" i="43"/>
  <c r="X87" i="43" s="1"/>
  <c r="AT87" i="43" s="1"/>
  <c r="AQ86" i="43"/>
  <c r="BC86" i="43" s="1"/>
  <c r="AP86" i="43"/>
  <c r="AI86" i="43"/>
  <c r="AY86" i="43" s="1"/>
  <c r="AB86" i="43"/>
  <c r="T86" i="43"/>
  <c r="AQ84" i="43"/>
  <c r="AP84" i="43"/>
  <c r="BA84" i="43" s="1"/>
  <c r="AI84" i="43"/>
  <c r="AY84" i="43" s="1"/>
  <c r="AB84" i="43"/>
  <c r="T84" i="43"/>
  <c r="X84" i="43" s="1"/>
  <c r="AQ83" i="43"/>
  <c r="AP83" i="43"/>
  <c r="BA83" i="43" s="1"/>
  <c r="AI83" i="43"/>
  <c r="AY83" i="43" s="1"/>
  <c r="AB83" i="43"/>
  <c r="AV83" i="43" s="1"/>
  <c r="T83" i="43"/>
  <c r="X83" i="43" s="1"/>
  <c r="AQ82" i="43"/>
  <c r="AP82" i="43"/>
  <c r="AI82" i="43"/>
  <c r="AB82" i="43"/>
  <c r="AV82" i="43" s="1"/>
  <c r="T82" i="43"/>
  <c r="AQ80" i="43"/>
  <c r="BC80" i="43" s="1"/>
  <c r="AP80" i="43"/>
  <c r="BA80" i="43" s="1"/>
  <c r="AI80" i="43"/>
  <c r="AY80" i="43" s="1"/>
  <c r="AB80" i="43"/>
  <c r="T80" i="43"/>
  <c r="X80" i="43" s="1"/>
  <c r="AQ79" i="43"/>
  <c r="AP79" i="43"/>
  <c r="AI79" i="43"/>
  <c r="AB79" i="43"/>
  <c r="T79" i="43"/>
  <c r="X79" i="43" s="1"/>
  <c r="AD79" i="43" s="1"/>
  <c r="AQ77" i="43"/>
  <c r="BC77" i="43" s="1"/>
  <c r="AP77" i="43"/>
  <c r="AI77" i="43"/>
  <c r="AY77" i="43" s="1"/>
  <c r="AB77" i="43"/>
  <c r="AV77" i="43" s="1"/>
  <c r="T77" i="43"/>
  <c r="X77" i="43" s="1"/>
  <c r="AD77" i="43" s="1"/>
  <c r="AW77" i="43" s="1"/>
  <c r="AQ76" i="43"/>
  <c r="BC76" i="43" s="1"/>
  <c r="AP76" i="43"/>
  <c r="BA76" i="43" s="1"/>
  <c r="AI76" i="43"/>
  <c r="AY76" i="43" s="1"/>
  <c r="AB76" i="43"/>
  <c r="AV76" i="43" s="1"/>
  <c r="T76" i="43"/>
  <c r="X76" i="43" s="1"/>
  <c r="AQ75" i="43"/>
  <c r="AP75" i="43"/>
  <c r="BA75" i="43" s="1"/>
  <c r="AI75" i="43"/>
  <c r="AB75" i="43"/>
  <c r="T75" i="43"/>
  <c r="AQ73" i="43"/>
  <c r="BC73" i="43" s="1"/>
  <c r="AP73" i="43"/>
  <c r="AI73" i="43"/>
  <c r="AY73" i="43" s="1"/>
  <c r="AB73" i="43"/>
  <c r="AV73" i="43" s="1"/>
  <c r="T73" i="43"/>
  <c r="X73" i="43" s="1"/>
  <c r="AD73" i="43" s="1"/>
  <c r="AW73" i="43" s="1"/>
  <c r="AQ72" i="43"/>
  <c r="AP72" i="43"/>
  <c r="BA72" i="43" s="1"/>
  <c r="AI72" i="43"/>
  <c r="AY72" i="43" s="1"/>
  <c r="AB72" i="43"/>
  <c r="T72" i="43"/>
  <c r="X72" i="43" s="1"/>
  <c r="AQ71" i="43"/>
  <c r="AP71" i="43"/>
  <c r="BA71" i="43" s="1"/>
  <c r="AI71" i="43"/>
  <c r="AY71" i="43" s="1"/>
  <c r="AB71" i="43"/>
  <c r="AV71" i="43" s="1"/>
  <c r="T71" i="43"/>
  <c r="X71" i="43" s="1"/>
  <c r="AT71" i="43" s="1"/>
  <c r="AQ70" i="43"/>
  <c r="BC70" i="43" s="1"/>
  <c r="AP70" i="43"/>
  <c r="AI70" i="43"/>
  <c r="AY70" i="43" s="1"/>
  <c r="AB70" i="43"/>
  <c r="T70" i="43"/>
  <c r="AQ68" i="43"/>
  <c r="BC68" i="43" s="1"/>
  <c r="AP68" i="43"/>
  <c r="BA68" i="43" s="1"/>
  <c r="AI68" i="43"/>
  <c r="AY68" i="43" s="1"/>
  <c r="AB68" i="43"/>
  <c r="T68" i="43"/>
  <c r="X68" i="43" s="1"/>
  <c r="AQ67" i="43"/>
  <c r="AP67" i="43"/>
  <c r="AI67" i="43"/>
  <c r="AB67" i="43"/>
  <c r="AV67" i="43" s="1"/>
  <c r="T67" i="43"/>
  <c r="X67" i="43" s="1"/>
  <c r="AQ65" i="43"/>
  <c r="BC65" i="43" s="1"/>
  <c r="AP65" i="43"/>
  <c r="AI65" i="43"/>
  <c r="AY65" i="43" s="1"/>
  <c r="AB65" i="43"/>
  <c r="AV65" i="43" s="1"/>
  <c r="T65" i="43"/>
  <c r="X65" i="43" s="1"/>
  <c r="AQ64" i="43"/>
  <c r="BC64" i="43" s="1"/>
  <c r="AP64" i="43"/>
  <c r="BA64" i="43" s="1"/>
  <c r="AI64" i="43"/>
  <c r="AY64" i="43" s="1"/>
  <c r="AB64" i="43"/>
  <c r="T64" i="43"/>
  <c r="X64" i="43" s="1"/>
  <c r="AQ63" i="43"/>
  <c r="AP63" i="43"/>
  <c r="AI63" i="43"/>
  <c r="AB63" i="43"/>
  <c r="T63" i="43"/>
  <c r="AQ61" i="43"/>
  <c r="BC61" i="43" s="1"/>
  <c r="AP61" i="43"/>
  <c r="AI61" i="43"/>
  <c r="AY61" i="43" s="1"/>
  <c r="AB61" i="43"/>
  <c r="AV61" i="43" s="1"/>
  <c r="T61" i="43"/>
  <c r="X61" i="43" s="1"/>
  <c r="AQ60" i="43"/>
  <c r="BC60" i="43" s="1"/>
  <c r="AP60" i="43"/>
  <c r="BA60" i="43" s="1"/>
  <c r="AI60" i="43"/>
  <c r="AY60" i="43" s="1"/>
  <c r="AB60" i="43"/>
  <c r="AV60" i="43" s="1"/>
  <c r="T60" i="43"/>
  <c r="X60" i="43" s="1"/>
  <c r="AQ59" i="43"/>
  <c r="AP59" i="43"/>
  <c r="BA59" i="43" s="1"/>
  <c r="AI59" i="43"/>
  <c r="AB59" i="43"/>
  <c r="T59" i="43"/>
  <c r="AQ57" i="43"/>
  <c r="BC57" i="43" s="1"/>
  <c r="AP57" i="43"/>
  <c r="AI57" i="43"/>
  <c r="AY57" i="43" s="1"/>
  <c r="AB57" i="43"/>
  <c r="AV57" i="43" s="1"/>
  <c r="T57" i="43"/>
  <c r="X57" i="43" s="1"/>
  <c r="AQ56" i="43"/>
  <c r="BC56" i="43" s="1"/>
  <c r="AP56" i="43"/>
  <c r="BA56" i="43" s="1"/>
  <c r="AI56" i="43"/>
  <c r="AY56" i="43" s="1"/>
  <c r="AB56" i="43"/>
  <c r="AV56" i="43" s="1"/>
  <c r="T56" i="43"/>
  <c r="X56" i="43" s="1"/>
  <c r="AQ55" i="43"/>
  <c r="BC55" i="43" s="1"/>
  <c r="AP55" i="43"/>
  <c r="AI55" i="43"/>
  <c r="AY55" i="43" s="1"/>
  <c r="AB55" i="43"/>
  <c r="T55" i="43"/>
  <c r="AQ53" i="43"/>
  <c r="BC53" i="43" s="1"/>
  <c r="AP53" i="43"/>
  <c r="AI53" i="43"/>
  <c r="AY53" i="43" s="1"/>
  <c r="AB53" i="43"/>
  <c r="AV53" i="43" s="1"/>
  <c r="T53" i="43"/>
  <c r="X53" i="43" s="1"/>
  <c r="AQ52" i="43"/>
  <c r="AP52" i="43"/>
  <c r="AI52" i="43"/>
  <c r="AB52" i="43"/>
  <c r="T52" i="43"/>
  <c r="X52" i="43" s="1"/>
  <c r="AQ50" i="43"/>
  <c r="BC50" i="43" s="1"/>
  <c r="AP50" i="43"/>
  <c r="AI50" i="43"/>
  <c r="AY50" i="43" s="1"/>
  <c r="AB50" i="43"/>
  <c r="AV50" i="43" s="1"/>
  <c r="T50" i="43"/>
  <c r="X50" i="43" s="1"/>
  <c r="AQ49" i="43"/>
  <c r="AP49" i="43"/>
  <c r="AI49" i="43"/>
  <c r="AB49" i="43"/>
  <c r="T49" i="43"/>
  <c r="AQ47" i="43"/>
  <c r="AP47" i="43"/>
  <c r="BA47" i="43" s="1"/>
  <c r="AI47" i="43"/>
  <c r="AY47" i="43" s="1"/>
  <c r="AB47" i="43"/>
  <c r="AV47" i="43" s="1"/>
  <c r="T47" i="43"/>
  <c r="X47" i="43" s="1"/>
  <c r="AT47" i="43" s="1"/>
  <c r="AQ46" i="43"/>
  <c r="AP46" i="43"/>
  <c r="AI46" i="43"/>
  <c r="AB46" i="43"/>
  <c r="T46" i="43"/>
  <c r="AQ44" i="43"/>
  <c r="BC44" i="43" s="1"/>
  <c r="AP44" i="43"/>
  <c r="AI44" i="43"/>
  <c r="AY44" i="43" s="1"/>
  <c r="AB44" i="43"/>
  <c r="AV44" i="43" s="1"/>
  <c r="T44" i="43"/>
  <c r="X44" i="43" s="1"/>
  <c r="AQ43" i="43"/>
  <c r="BC43" i="43" s="1"/>
  <c r="AP43" i="43"/>
  <c r="AI43" i="43"/>
  <c r="AY43" i="43" s="1"/>
  <c r="AB43" i="43"/>
  <c r="AV43" i="43" s="1"/>
  <c r="T43" i="43"/>
  <c r="X43" i="43" s="1"/>
  <c r="AQ42" i="43"/>
  <c r="BC42" i="43" s="1"/>
  <c r="AP42" i="43"/>
  <c r="AI42" i="43"/>
  <c r="AY42" i="43" s="1"/>
  <c r="AB42" i="43"/>
  <c r="T42" i="43"/>
  <c r="AQ40" i="43"/>
  <c r="BC40" i="43" s="1"/>
  <c r="AP40" i="43"/>
  <c r="BA40" i="43" s="1"/>
  <c r="AI40" i="43"/>
  <c r="AY40" i="43" s="1"/>
  <c r="AB40" i="43"/>
  <c r="AV40" i="43" s="1"/>
  <c r="T40" i="43"/>
  <c r="X40" i="43" s="1"/>
  <c r="AQ39" i="43"/>
  <c r="AP39" i="43"/>
  <c r="AI39" i="43"/>
  <c r="AB39" i="43"/>
  <c r="AV39" i="43" s="1"/>
  <c r="T39" i="43"/>
  <c r="X39" i="43" s="1"/>
  <c r="AT39" i="43" s="1"/>
  <c r="AQ37" i="43"/>
  <c r="BC37" i="43" s="1"/>
  <c r="AP37" i="43"/>
  <c r="AI37" i="43"/>
  <c r="AY37" i="43" s="1"/>
  <c r="AB37" i="43"/>
  <c r="AV37" i="43" s="1"/>
  <c r="T37" i="43"/>
  <c r="X37" i="43" s="1"/>
  <c r="AQ36" i="43"/>
  <c r="BC36" i="43" s="1"/>
  <c r="AP36" i="43"/>
  <c r="AI36" i="43"/>
  <c r="AY36" i="43" s="1"/>
  <c r="AB36" i="43"/>
  <c r="T36" i="43"/>
  <c r="X36" i="43" s="1"/>
  <c r="AQ35" i="43"/>
  <c r="AP35" i="43"/>
  <c r="AI35" i="43"/>
  <c r="AB35" i="43"/>
  <c r="T35" i="43"/>
  <c r="AQ33" i="43"/>
  <c r="BC33" i="43" s="1"/>
  <c r="AP33" i="43"/>
  <c r="AI33" i="43"/>
  <c r="AY33" i="43" s="1"/>
  <c r="AB33" i="43"/>
  <c r="AV33" i="43" s="1"/>
  <c r="T33" i="43"/>
  <c r="X33" i="43" s="1"/>
  <c r="AQ32" i="43"/>
  <c r="AP32" i="43"/>
  <c r="BA32" i="43" s="1"/>
  <c r="AI32" i="43"/>
  <c r="AY32" i="43" s="1"/>
  <c r="AB32" i="43"/>
  <c r="T32" i="43"/>
  <c r="X32" i="43" s="1"/>
  <c r="AQ31" i="43"/>
  <c r="AP31" i="43"/>
  <c r="BA31" i="43" s="1"/>
  <c r="AI31" i="43"/>
  <c r="AB31" i="43"/>
  <c r="T31" i="43"/>
  <c r="AQ29" i="43"/>
  <c r="BC29" i="43" s="1"/>
  <c r="AP29" i="43"/>
  <c r="AI29" i="43"/>
  <c r="AY29" i="43" s="1"/>
  <c r="AB29" i="43"/>
  <c r="AV29" i="43" s="1"/>
  <c r="T29" i="43"/>
  <c r="X29" i="43" s="1"/>
  <c r="AD29" i="43" s="1"/>
  <c r="AW29" i="43" s="1"/>
  <c r="AQ28" i="43"/>
  <c r="AP28" i="43"/>
  <c r="AI28" i="43"/>
  <c r="AY28" i="43" s="1"/>
  <c r="AB28" i="43"/>
  <c r="T28" i="43"/>
  <c r="AQ26" i="43"/>
  <c r="BC26" i="43" s="1"/>
  <c r="AP26" i="43"/>
  <c r="BA26" i="43" s="1"/>
  <c r="AI26" i="43"/>
  <c r="AY26" i="43" s="1"/>
  <c r="AB26" i="43"/>
  <c r="AV26" i="43" s="1"/>
  <c r="T26" i="43"/>
  <c r="X26" i="43" s="1"/>
  <c r="AT26" i="43" s="1"/>
  <c r="AQ25" i="43"/>
  <c r="BC25" i="43" s="1"/>
  <c r="AP25" i="43"/>
  <c r="AI25" i="43"/>
  <c r="AY25" i="43" s="1"/>
  <c r="AB25" i="43"/>
  <c r="AV25" i="43" s="1"/>
  <c r="T25" i="43"/>
  <c r="X25" i="43" s="1"/>
  <c r="AD25" i="43" s="1"/>
  <c r="AW25" i="43" s="1"/>
  <c r="AQ24" i="43"/>
  <c r="BC24" i="43" s="1"/>
  <c r="AP24" i="43"/>
  <c r="AI24" i="43"/>
  <c r="AY24" i="43" s="1"/>
  <c r="AB24" i="43"/>
  <c r="AV24" i="43" s="1"/>
  <c r="T24" i="43"/>
  <c r="X24" i="43" s="1"/>
  <c r="AQ23" i="43"/>
  <c r="AP23" i="43"/>
  <c r="AI23" i="43"/>
  <c r="AB23" i="43"/>
  <c r="AV23" i="43" s="1"/>
  <c r="T23" i="43"/>
  <c r="X23" i="43" s="1"/>
  <c r="AT23" i="43" s="1"/>
  <c r="AQ21" i="43"/>
  <c r="BC21" i="43" s="1"/>
  <c r="AP21" i="43"/>
  <c r="AI21" i="43"/>
  <c r="AY21" i="43" s="1"/>
  <c r="AB21" i="43"/>
  <c r="AV21" i="43" s="1"/>
  <c r="T21" i="43"/>
  <c r="X21" i="43" s="1"/>
  <c r="AQ20" i="43"/>
  <c r="AP20" i="43"/>
  <c r="BA20" i="43" s="1"/>
  <c r="AI20" i="43"/>
  <c r="AY20" i="43" s="1"/>
  <c r="AB20" i="43"/>
  <c r="T20" i="43"/>
  <c r="X20" i="43" s="1"/>
  <c r="AQ19" i="43"/>
  <c r="AP19" i="43"/>
  <c r="AI19" i="43"/>
  <c r="AB19" i="43"/>
  <c r="T19" i="43"/>
  <c r="AQ17" i="43"/>
  <c r="BC17" i="43" s="1"/>
  <c r="AP17" i="43"/>
  <c r="AI17" i="43"/>
  <c r="AY17" i="43" s="1"/>
  <c r="AB17" i="43"/>
  <c r="AV17" i="43" s="1"/>
  <c r="T17" i="43"/>
  <c r="X17" i="43" s="1"/>
  <c r="AQ16" i="43"/>
  <c r="BC16" i="43" s="1"/>
  <c r="AP16" i="43"/>
  <c r="BA16" i="43" s="1"/>
  <c r="AI16" i="43"/>
  <c r="AY16" i="43" s="1"/>
  <c r="AB16" i="43"/>
  <c r="T16" i="43"/>
  <c r="X16" i="43" s="1"/>
  <c r="AQ15" i="43"/>
  <c r="AP15" i="43"/>
  <c r="BA15" i="43" s="1"/>
  <c r="AI15" i="43"/>
  <c r="AY15" i="43" s="1"/>
  <c r="AB15" i="43"/>
  <c r="AV15" i="43" s="1"/>
  <c r="T15" i="43"/>
  <c r="X15" i="43" s="1"/>
  <c r="AQ14" i="43"/>
  <c r="AP14" i="43"/>
  <c r="AI14" i="43"/>
  <c r="AB14" i="43"/>
  <c r="T14" i="43"/>
  <c r="AQ12" i="44"/>
  <c r="AQ13" i="44" s="1"/>
  <c r="AP12" i="44"/>
  <c r="AI12" i="44"/>
  <c r="AI13" i="44" s="1"/>
  <c r="AB12" i="44"/>
  <c r="AB13" i="44" s="1"/>
  <c r="T12" i="44"/>
  <c r="X12" i="44" s="1"/>
  <c r="X13" i="44" s="1"/>
  <c r="AQ12" i="43"/>
  <c r="AQ13" i="43" s="1"/>
  <c r="AP12" i="43"/>
  <c r="AP13" i="43" s="1"/>
  <c r="AI12" i="43"/>
  <c r="AI13" i="43" s="1"/>
  <c r="AB12" i="43"/>
  <c r="AB13" i="43" s="1"/>
  <c r="T12" i="43"/>
  <c r="BB12" i="44"/>
  <c r="BB13" i="44" s="1"/>
  <c r="AU12" i="44"/>
  <c r="AU13" i="44" s="1"/>
  <c r="BB12" i="43"/>
  <c r="BB13" i="43" s="1"/>
  <c r="AU12" i="43"/>
  <c r="AU13" i="43" s="1"/>
  <c r="R135" i="44"/>
  <c r="R136" i="44"/>
  <c r="R137" i="44"/>
  <c r="R138" i="44"/>
  <c r="R139" i="44"/>
  <c r="R140" i="44"/>
  <c r="R141" i="44"/>
  <c r="R142" i="44"/>
  <c r="R143" i="44"/>
  <c r="R144" i="44"/>
  <c r="K135" i="44"/>
  <c r="K136" i="44"/>
  <c r="K137" i="44"/>
  <c r="K138" i="44"/>
  <c r="K139" i="44"/>
  <c r="K140" i="44"/>
  <c r="K141" i="44"/>
  <c r="K142" i="44"/>
  <c r="K143" i="44"/>
  <c r="K144" i="44"/>
  <c r="R131" i="44"/>
  <c r="K131" i="44"/>
  <c r="R467" i="43"/>
  <c r="K27" i="47" s="1"/>
  <c r="R468" i="43"/>
  <c r="R469" i="43"/>
  <c r="R470" i="43"/>
  <c r="R471" i="43"/>
  <c r="R472" i="43"/>
  <c r="R473" i="43"/>
  <c r="R474" i="43"/>
  <c r="R475" i="43"/>
  <c r="R476" i="43"/>
  <c r="K467" i="43"/>
  <c r="K468" i="43"/>
  <c r="K469" i="43"/>
  <c r="K470" i="43"/>
  <c r="K471" i="43"/>
  <c r="K472" i="43"/>
  <c r="K473" i="43"/>
  <c r="K474" i="43"/>
  <c r="K475" i="43"/>
  <c r="K476" i="43"/>
  <c r="R463" i="43"/>
  <c r="K463" i="43"/>
  <c r="D27" i="47" l="1"/>
  <c r="AC33" i="43"/>
  <c r="X69" i="43"/>
  <c r="AQ69" i="43"/>
  <c r="AQ185" i="43"/>
  <c r="AY192" i="43"/>
  <c r="AC97" i="43"/>
  <c r="AR144" i="43"/>
  <c r="AU198" i="43"/>
  <c r="AU78" i="43"/>
  <c r="AU62" i="43"/>
  <c r="AU34" i="43"/>
  <c r="AY45" i="43"/>
  <c r="AY74" i="43"/>
  <c r="AY371" i="43"/>
  <c r="AY413" i="43"/>
  <c r="BB407" i="43"/>
  <c r="BB404" i="43"/>
  <c r="BB397" i="43"/>
  <c r="BB371" i="43"/>
  <c r="BB367" i="43"/>
  <c r="BB360" i="43"/>
  <c r="BB355" i="43"/>
  <c r="BB330" i="43"/>
  <c r="BB314" i="43"/>
  <c r="BB303" i="43"/>
  <c r="BB286" i="43"/>
  <c r="BB281" i="43"/>
  <c r="BB260" i="43"/>
  <c r="BB247" i="43"/>
  <c r="BB235" i="43"/>
  <c r="BB223" i="43"/>
  <c r="BB178" i="43"/>
  <c r="BB160" i="43"/>
  <c r="BB149" i="43"/>
  <c r="BB114" i="43"/>
  <c r="BB103" i="43"/>
  <c r="BB92" i="43"/>
  <c r="BB89" i="43"/>
  <c r="BB85" i="43"/>
  <c r="BB81" i="43"/>
  <c r="BB74" i="43"/>
  <c r="BB66" i="43"/>
  <c r="BB58" i="43"/>
  <c r="BB54" i="43"/>
  <c r="BB51" i="43"/>
  <c r="BB48" i="43"/>
  <c r="BB45" i="43"/>
  <c r="BB38" i="43"/>
  <c r="BB30" i="43"/>
  <c r="BB18" i="43"/>
  <c r="AB30" i="43"/>
  <c r="AV41" i="43"/>
  <c r="AR278" i="43"/>
  <c r="AZ278" i="43" s="1"/>
  <c r="AC447" i="43"/>
  <c r="AU48" i="43"/>
  <c r="AU18" i="43"/>
  <c r="BB294" i="43"/>
  <c r="BB166" i="43"/>
  <c r="BB22" i="43"/>
  <c r="AV27" i="43"/>
  <c r="X54" i="43"/>
  <c r="AD52" i="43"/>
  <c r="AY58" i="43"/>
  <c r="AU270" i="43"/>
  <c r="AU149" i="43"/>
  <c r="AU92" i="43"/>
  <c r="AU85" i="43"/>
  <c r="AU81" i="43"/>
  <c r="AU66" i="43"/>
  <c r="AU58" i="43"/>
  <c r="AU54" i="43"/>
  <c r="AU51" i="43"/>
  <c r="AU38" i="43"/>
  <c r="AU22" i="43"/>
  <c r="BB386" i="43"/>
  <c r="BB380" i="43"/>
  <c r="BB270" i="43"/>
  <c r="BB118" i="43"/>
  <c r="AY30" i="43"/>
  <c r="BC45" i="43"/>
  <c r="AY198" i="43"/>
  <c r="AY367" i="43"/>
  <c r="BB320" i="43"/>
  <c r="BB192" i="43"/>
  <c r="BB143" i="43"/>
  <c r="BB78" i="43"/>
  <c r="BB69" i="43"/>
  <c r="BB62" i="43"/>
  <c r="BB41" i="43"/>
  <c r="BB34" i="43"/>
  <c r="BB27" i="43"/>
  <c r="BC58" i="43"/>
  <c r="AY149" i="43"/>
  <c r="AU434" i="43"/>
  <c r="AU172" i="43"/>
  <c r="AU123" i="43"/>
  <c r="AU89" i="43"/>
  <c r="AU74" i="43"/>
  <c r="AU45" i="43"/>
  <c r="AU27" i="43"/>
  <c r="BC12" i="44"/>
  <c r="BC13" i="44" s="1"/>
  <c r="BB77" i="44"/>
  <c r="D23" i="47"/>
  <c r="BB35" i="44"/>
  <c r="BB42" i="44"/>
  <c r="AU63" i="44"/>
  <c r="AY56" i="44"/>
  <c r="BC56" i="44"/>
  <c r="BA63" i="44"/>
  <c r="AV63" i="44"/>
  <c r="AY70" i="44"/>
  <c r="BC91" i="44"/>
  <c r="AY95" i="44"/>
  <c r="BA101" i="44"/>
  <c r="AY105" i="44"/>
  <c r="AV113" i="44"/>
  <c r="AU19" i="44"/>
  <c r="AU101" i="44"/>
  <c r="AU124" i="44"/>
  <c r="BA19" i="44"/>
  <c r="AY28" i="44"/>
  <c r="AY35" i="44"/>
  <c r="AV35" i="44"/>
  <c r="BA42" i="44"/>
  <c r="BA105" i="44"/>
  <c r="BB49" i="44"/>
  <c r="AU56" i="44"/>
  <c r="AU105" i="44"/>
  <c r="AY19" i="44"/>
  <c r="AY42" i="44"/>
  <c r="AT58" i="44"/>
  <c r="AD58" i="44"/>
  <c r="AY113" i="44"/>
  <c r="AT130" i="44"/>
  <c r="AV56" i="44"/>
  <c r="AU70" i="44"/>
  <c r="K23" i="47"/>
  <c r="AV77" i="44"/>
  <c r="AT124" i="44"/>
  <c r="BA35" i="44"/>
  <c r="BC42" i="44"/>
  <c r="AY49" i="44"/>
  <c r="BC70" i="44"/>
  <c r="AY91" i="44"/>
  <c r="BC95" i="44"/>
  <c r="AV101" i="44"/>
  <c r="AU28" i="44"/>
  <c r="BB56" i="44"/>
  <c r="BB63" i="44"/>
  <c r="BB70" i="44"/>
  <c r="AU77" i="44"/>
  <c r="AU84" i="44"/>
  <c r="AU91" i="44"/>
  <c r="AU95" i="44"/>
  <c r="AU113" i="44"/>
  <c r="AU130" i="44"/>
  <c r="AV49" i="44"/>
  <c r="AV19" i="44"/>
  <c r="BC35" i="44"/>
  <c r="AV42" i="44"/>
  <c r="BA49" i="44"/>
  <c r="AV70" i="44"/>
  <c r="BA77" i="44"/>
  <c r="AY77" i="44"/>
  <c r="AV84" i="44"/>
  <c r="AT79" i="44"/>
  <c r="AD79" i="44"/>
  <c r="AW79" i="44" s="1"/>
  <c r="BC84" i="44"/>
  <c r="AV91" i="44"/>
  <c r="AV95" i="44"/>
  <c r="AT95" i="44"/>
  <c r="BA95" i="44"/>
  <c r="AY101" i="44"/>
  <c r="AV105" i="44"/>
  <c r="BC105" i="44"/>
  <c r="BC113" i="44"/>
  <c r="BA113" i="44"/>
  <c r="AY124" i="44"/>
  <c r="AV124" i="44"/>
  <c r="BC124" i="44"/>
  <c r="AY130" i="44"/>
  <c r="AV130" i="44"/>
  <c r="BB19" i="44"/>
  <c r="BB28" i="44"/>
  <c r="AU35" i="44"/>
  <c r="AU42" i="44"/>
  <c r="BB84" i="44"/>
  <c r="BB91" i="44"/>
  <c r="BB95" i="44"/>
  <c r="BB101" i="44"/>
  <c r="BB105" i="44"/>
  <c r="BB113" i="44"/>
  <c r="BB124" i="44"/>
  <c r="BB130" i="44"/>
  <c r="AY63" i="44"/>
  <c r="AY84" i="44"/>
  <c r="BC28" i="44"/>
  <c r="AR267" i="43"/>
  <c r="AZ267" i="43" s="1"/>
  <c r="X185" i="43"/>
  <c r="X217" i="43"/>
  <c r="AV28" i="44"/>
  <c r="AV12" i="44"/>
  <c r="AV13" i="44" s="1"/>
  <c r="AR64" i="44"/>
  <c r="AZ64" i="44" s="1"/>
  <c r="AT60" i="44"/>
  <c r="BB413" i="43"/>
  <c r="BB310" i="43"/>
  <c r="BB204" i="43"/>
  <c r="BB96" i="43"/>
  <c r="AP18" i="43"/>
  <c r="AR16" i="43"/>
  <c r="AZ16" i="43" s="1"/>
  <c r="T66" i="43"/>
  <c r="AQ66" i="43"/>
  <c r="AY89" i="43"/>
  <c r="AV100" i="43"/>
  <c r="AC382" i="43"/>
  <c r="AU413" i="43"/>
  <c r="AU407" i="43"/>
  <c r="AU404" i="43"/>
  <c r="AU397" i="43"/>
  <c r="AU386" i="43"/>
  <c r="AU380" i="43"/>
  <c r="AU371" i="43"/>
  <c r="AU367" i="43"/>
  <c r="AU360" i="43"/>
  <c r="AU355" i="43"/>
  <c r="AU330" i="43"/>
  <c r="AU314" i="43"/>
  <c r="AU310" i="43"/>
  <c r="AU303" i="43"/>
  <c r="AU294" i="43"/>
  <c r="AU286" i="43"/>
  <c r="AU281" i="43"/>
  <c r="AU260" i="43"/>
  <c r="AU247" i="43"/>
  <c r="AU235" i="43"/>
  <c r="AU223" i="43"/>
  <c r="AU204" i="43"/>
  <c r="AU178" i="43"/>
  <c r="AU166" i="43"/>
  <c r="AU160" i="43"/>
  <c r="AU118" i="43"/>
  <c r="AU114" i="43"/>
  <c r="AU103" i="43"/>
  <c r="AU96" i="43"/>
  <c r="BB107" i="43"/>
  <c r="AB54" i="43"/>
  <c r="AR55" i="43"/>
  <c r="BA92" i="43"/>
  <c r="AP103" i="43"/>
  <c r="AY143" i="43"/>
  <c r="AD202" i="43"/>
  <c r="AW202" i="43" s="1"/>
  <c r="AR205" i="43"/>
  <c r="AZ205" i="43" s="1"/>
  <c r="AT294" i="43"/>
  <c r="AB333" i="43"/>
  <c r="AR332" i="43"/>
  <c r="AZ332" i="43" s="1"/>
  <c r="AR349" i="43"/>
  <c r="AZ349" i="43" s="1"/>
  <c r="BB462" i="43"/>
  <c r="BB458" i="43"/>
  <c r="BB455" i="43"/>
  <c r="BB448" i="43"/>
  <c r="BB441" i="43"/>
  <c r="BB434" i="43"/>
  <c r="BB427" i="43"/>
  <c r="BB420" i="43"/>
  <c r="BB390" i="43"/>
  <c r="BB348" i="43"/>
  <c r="BB342" i="43"/>
  <c r="BB333" i="43"/>
  <c r="BB326" i="43"/>
  <c r="BB274" i="43"/>
  <c r="BB264" i="43"/>
  <c r="BB254" i="43"/>
  <c r="BB241" i="43"/>
  <c r="BB229" i="43"/>
  <c r="BB217" i="43"/>
  <c r="BB211" i="43"/>
  <c r="BB198" i="43"/>
  <c r="BB185" i="43"/>
  <c r="BB172" i="43"/>
  <c r="BB155" i="43"/>
  <c r="BB137" i="43"/>
  <c r="BB130" i="43"/>
  <c r="BB123" i="43"/>
  <c r="BB111" i="43"/>
  <c r="BB100" i="43"/>
  <c r="T58" i="43"/>
  <c r="BC89" i="43"/>
  <c r="AU462" i="43"/>
  <c r="AU455" i="43"/>
  <c r="AU448" i="43"/>
  <c r="AU441" i="43"/>
  <c r="AU427" i="43"/>
  <c r="AU420" i="43"/>
  <c r="AU390" i="43"/>
  <c r="AU348" i="43"/>
  <c r="AU342" i="43"/>
  <c r="AU326" i="43"/>
  <c r="AU320" i="43"/>
  <c r="AU274" i="43"/>
  <c r="AU264" i="43"/>
  <c r="AU254" i="43"/>
  <c r="AU241" i="43"/>
  <c r="AU229" i="43"/>
  <c r="AU217" i="43"/>
  <c r="AU211" i="43"/>
  <c r="AU192" i="43"/>
  <c r="AU185" i="43"/>
  <c r="AU155" i="43"/>
  <c r="AU143" i="43"/>
  <c r="AU137" i="43"/>
  <c r="AU130" i="43"/>
  <c r="AU111" i="43"/>
  <c r="AU100" i="43"/>
  <c r="AP27" i="43"/>
  <c r="X55" i="43"/>
  <c r="AD55" i="43" s="1"/>
  <c r="X63" i="43"/>
  <c r="AD63" i="43" s="1"/>
  <c r="T85" i="43"/>
  <c r="AC157" i="43"/>
  <c r="AP178" i="43"/>
  <c r="AR216" i="43"/>
  <c r="AZ216" i="43" s="1"/>
  <c r="AP223" i="43"/>
  <c r="AP235" i="43"/>
  <c r="AP348" i="43"/>
  <c r="T427" i="43"/>
  <c r="AR433" i="43"/>
  <c r="AZ433" i="43" s="1"/>
  <c r="AP441" i="43"/>
  <c r="AC29" i="43"/>
  <c r="AQ34" i="43"/>
  <c r="X82" i="43"/>
  <c r="X85" i="43" s="1"/>
  <c r="AP96" i="43"/>
  <c r="T111" i="43"/>
  <c r="AP111" i="43"/>
  <c r="AQ137" i="43"/>
  <c r="AR139" i="43"/>
  <c r="AZ139" i="43" s="1"/>
  <c r="AP166" i="43"/>
  <c r="AR237" i="43"/>
  <c r="AZ237" i="43" s="1"/>
  <c r="AP264" i="43"/>
  <c r="AR353" i="43"/>
  <c r="AZ353" i="43" s="1"/>
  <c r="AB448" i="43"/>
  <c r="T30" i="43"/>
  <c r="AQ30" i="43"/>
  <c r="AP51" i="43"/>
  <c r="AC56" i="43"/>
  <c r="AQ81" i="43"/>
  <c r="X108" i="43"/>
  <c r="X111" i="43" s="1"/>
  <c r="AB114" i="43"/>
  <c r="AC140" i="43"/>
  <c r="AR189" i="43"/>
  <c r="AZ189" i="43" s="1"/>
  <c r="AE208" i="43"/>
  <c r="AX208" i="43" s="1"/>
  <c r="AR208" i="43"/>
  <c r="AZ208" i="43" s="1"/>
  <c r="AD210" i="43"/>
  <c r="AW210" i="43" s="1"/>
  <c r="T217" i="43"/>
  <c r="AR316" i="43"/>
  <c r="AZ316" i="43" s="1"/>
  <c r="AR358" i="43"/>
  <c r="AZ358" i="43" s="1"/>
  <c r="AR387" i="43"/>
  <c r="AQ19" i="44"/>
  <c r="BC17" i="44"/>
  <c r="BC19" i="44" s="1"/>
  <c r="AQ77" i="44"/>
  <c r="BC71" i="44"/>
  <c r="BC77" i="44" s="1"/>
  <c r="T42" i="44"/>
  <c r="AR62" i="44"/>
  <c r="AZ62" i="44" s="1"/>
  <c r="BC62" i="44"/>
  <c r="BC63" i="44" s="1"/>
  <c r="AC68" i="44"/>
  <c r="AP130" i="44"/>
  <c r="BA125" i="44"/>
  <c r="AC126" i="44"/>
  <c r="AY12" i="44"/>
  <c r="AY13" i="44" s="1"/>
  <c r="AR97" i="44"/>
  <c r="AZ97" i="44" s="1"/>
  <c r="BC97" i="44"/>
  <c r="BC101" i="44" s="1"/>
  <c r="BA116" i="44"/>
  <c r="AP124" i="44"/>
  <c r="AD21" i="44"/>
  <c r="AW21" i="44" s="1"/>
  <c r="AT21" i="44"/>
  <c r="AQ49" i="44"/>
  <c r="BC43" i="44"/>
  <c r="BC49" i="44" s="1"/>
  <c r="AE51" i="44"/>
  <c r="AX51" i="44" s="1"/>
  <c r="AT51" i="44"/>
  <c r="AR52" i="44"/>
  <c r="AZ52" i="44" s="1"/>
  <c r="BA52" i="44"/>
  <c r="AD74" i="44"/>
  <c r="AW74" i="44" s="1"/>
  <c r="AT74" i="44"/>
  <c r="AP91" i="44"/>
  <c r="BA85" i="44"/>
  <c r="BA91" i="44" s="1"/>
  <c r="AB107" i="44"/>
  <c r="AV106" i="44"/>
  <c r="AV107" i="44" s="1"/>
  <c r="AR117" i="44"/>
  <c r="AZ117" i="44" s="1"/>
  <c r="BA117" i="44"/>
  <c r="AT52" i="44"/>
  <c r="AT47" i="44"/>
  <c r="AR65" i="44"/>
  <c r="AZ65" i="44" s="1"/>
  <c r="BA65" i="44"/>
  <c r="BA70" i="44" s="1"/>
  <c r="AE108" i="44"/>
  <c r="AX108" i="44" s="1"/>
  <c r="AT108" i="44"/>
  <c r="AT113" i="44" s="1"/>
  <c r="AP115" i="44"/>
  <c r="BA114" i="44"/>
  <c r="BA115" i="44" s="1"/>
  <c r="AR126" i="44"/>
  <c r="AZ126" i="44" s="1"/>
  <c r="BA126" i="44"/>
  <c r="AR20" i="44"/>
  <c r="AZ20" i="44" s="1"/>
  <c r="BA20" i="44"/>
  <c r="BA28" i="44" s="1"/>
  <c r="AE40" i="44"/>
  <c r="AX40" i="44" s="1"/>
  <c r="AT40" i="44"/>
  <c r="AP56" i="44"/>
  <c r="BA50" i="44"/>
  <c r="BA56" i="44" s="1"/>
  <c r="AC60" i="44"/>
  <c r="AD61" i="44"/>
  <c r="AW61" i="44" s="1"/>
  <c r="AT61" i="44"/>
  <c r="AE72" i="44"/>
  <c r="AX72" i="44" s="1"/>
  <c r="AT72" i="44"/>
  <c r="AP84" i="44"/>
  <c r="BA78" i="44"/>
  <c r="BA84" i="44" s="1"/>
  <c r="AC98" i="44"/>
  <c r="AD99" i="44"/>
  <c r="AW99" i="44" s="1"/>
  <c r="AT99" i="44"/>
  <c r="X115" i="44"/>
  <c r="AT114" i="44"/>
  <c r="AT115" i="44" s="1"/>
  <c r="BC114" i="44"/>
  <c r="BC115" i="44" s="1"/>
  <c r="AQ115" i="44"/>
  <c r="AR129" i="44"/>
  <c r="AZ129" i="44" s="1"/>
  <c r="BC129" i="44"/>
  <c r="BC130" i="44" s="1"/>
  <c r="AT68" i="44"/>
  <c r="AT70" i="44" s="1"/>
  <c r="X95" i="44"/>
  <c r="X70" i="44"/>
  <c r="AE88" i="44"/>
  <c r="AX88" i="44" s="1"/>
  <c r="AE100" i="44"/>
  <c r="AX100" i="44" s="1"/>
  <c r="AI105" i="44"/>
  <c r="AI107" i="44"/>
  <c r="AQ113" i="44"/>
  <c r="AB42" i="44"/>
  <c r="AR12" i="44"/>
  <c r="AP13" i="44"/>
  <c r="X14" i="44"/>
  <c r="AT14" i="44" s="1"/>
  <c r="AT19" i="44" s="1"/>
  <c r="T19" i="44"/>
  <c r="AI28" i="44"/>
  <c r="AB35" i="44"/>
  <c r="AI42" i="44"/>
  <c r="X37" i="44"/>
  <c r="AC37" i="44" s="1"/>
  <c r="AP63" i="44"/>
  <c r="AD60" i="44"/>
  <c r="AW60" i="44" s="1"/>
  <c r="AI70" i="44"/>
  <c r="X71" i="44"/>
  <c r="AT71" i="44" s="1"/>
  <c r="T77" i="44"/>
  <c r="AP77" i="44"/>
  <c r="X85" i="44"/>
  <c r="AT85" i="44" s="1"/>
  <c r="AT91" i="44" s="1"/>
  <c r="T91" i="44"/>
  <c r="AQ91" i="44"/>
  <c r="AI95" i="44"/>
  <c r="AR102" i="44"/>
  <c r="AZ102" i="44" s="1"/>
  <c r="T13" i="44"/>
  <c r="AI49" i="44"/>
  <c r="AQ101" i="44"/>
  <c r="AP105" i="44"/>
  <c r="T113" i="44"/>
  <c r="X113" i="44"/>
  <c r="AB113" i="44"/>
  <c r="AQ35" i="44"/>
  <c r="AI84" i="44"/>
  <c r="AP28" i="44"/>
  <c r="AI77" i="44"/>
  <c r="AB19" i="44"/>
  <c r="AR18" i="44"/>
  <c r="AZ18" i="44" s="1"/>
  <c r="AI35" i="44"/>
  <c r="AP42" i="44"/>
  <c r="X43" i="44"/>
  <c r="AT43" i="44" s="1"/>
  <c r="T49" i="44"/>
  <c r="AP49" i="44"/>
  <c r="AD45" i="44"/>
  <c r="AW45" i="44" s="1"/>
  <c r="X50" i="44"/>
  <c r="AC50" i="44" s="1"/>
  <c r="T56" i="44"/>
  <c r="AQ56" i="44"/>
  <c r="X57" i="44"/>
  <c r="AT57" i="44" s="1"/>
  <c r="T63" i="44"/>
  <c r="AQ63" i="44"/>
  <c r="AP70" i="44"/>
  <c r="AB77" i="44"/>
  <c r="AR75" i="44"/>
  <c r="AZ75" i="44" s="1"/>
  <c r="X78" i="44"/>
  <c r="AT78" i="44" s="1"/>
  <c r="T84" i="44"/>
  <c r="AQ84" i="44"/>
  <c r="AB91" i="44"/>
  <c r="AC90" i="44"/>
  <c r="AP95" i="44"/>
  <c r="X96" i="44"/>
  <c r="AT96" i="44" s="1"/>
  <c r="T101" i="44"/>
  <c r="AP101" i="44"/>
  <c r="X102" i="44"/>
  <c r="AC102" i="44" s="1"/>
  <c r="T105" i="44"/>
  <c r="AQ105" i="44"/>
  <c r="T124" i="44"/>
  <c r="AC118" i="44"/>
  <c r="AI19" i="44"/>
  <c r="T95" i="44"/>
  <c r="AB95" i="44"/>
  <c r="AI115" i="44"/>
  <c r="AP19" i="44"/>
  <c r="AB28" i="44"/>
  <c r="X29" i="44"/>
  <c r="AD29" i="44" s="1"/>
  <c r="AW29" i="44" s="1"/>
  <c r="T35" i="44"/>
  <c r="AI56" i="44"/>
  <c r="AI63" i="44"/>
  <c r="X20" i="44"/>
  <c r="AT20" i="44" s="1"/>
  <c r="T28" i="44"/>
  <c r="AQ28" i="44"/>
  <c r="AP35" i="44"/>
  <c r="AC36" i="44"/>
  <c r="AQ42" i="44"/>
  <c r="AB49" i="44"/>
  <c r="AB56" i="44"/>
  <c r="AB63" i="44"/>
  <c r="AC58" i="44"/>
  <c r="AQ70" i="44"/>
  <c r="AR73" i="44"/>
  <c r="AZ73" i="44" s="1"/>
  <c r="AB84" i="44"/>
  <c r="AR83" i="44"/>
  <c r="AZ83" i="44" s="1"/>
  <c r="AI91" i="44"/>
  <c r="AQ95" i="44"/>
  <c r="AB101" i="44"/>
  <c r="AB105" i="44"/>
  <c r="AP113" i="44"/>
  <c r="X124" i="44"/>
  <c r="AE116" i="44"/>
  <c r="AX116" i="44" s="1"/>
  <c r="T70" i="44"/>
  <c r="AB70" i="44"/>
  <c r="AI101" i="44"/>
  <c r="AR116" i="44"/>
  <c r="AZ116" i="44" s="1"/>
  <c r="AR121" i="44"/>
  <c r="AZ121" i="44" s="1"/>
  <c r="AR122" i="44"/>
  <c r="AZ122" i="44" s="1"/>
  <c r="AD123" i="44"/>
  <c r="AW123" i="44" s="1"/>
  <c r="AP107" i="44"/>
  <c r="T115" i="44"/>
  <c r="AB115" i="44"/>
  <c r="AI124" i="44"/>
  <c r="AQ124" i="44"/>
  <c r="AQ107" i="44"/>
  <c r="AB124" i="44"/>
  <c r="AI130" i="44"/>
  <c r="AQ130" i="44"/>
  <c r="AR120" i="44"/>
  <c r="AZ120" i="44" s="1"/>
  <c r="T107" i="44"/>
  <c r="X107" i="44"/>
  <c r="AI113" i="44"/>
  <c r="T130" i="44"/>
  <c r="X130" i="44"/>
  <c r="AB130" i="44"/>
  <c r="AT91" i="43"/>
  <c r="AE91" i="43"/>
  <c r="AX91" i="43" s="1"/>
  <c r="AV35" i="43"/>
  <c r="AB38" i="43"/>
  <c r="BA63" i="43"/>
  <c r="AP66" i="43"/>
  <c r="AV75" i="43"/>
  <c r="AV78" i="43" s="1"/>
  <c r="AB78" i="43"/>
  <c r="BC75" i="43"/>
  <c r="BC78" i="43" s="1"/>
  <c r="AQ78" i="43"/>
  <c r="AV79" i="43"/>
  <c r="AB81" i="43"/>
  <c r="X90" i="43"/>
  <c r="T92" i="43"/>
  <c r="X93" i="43"/>
  <c r="T96" i="43"/>
  <c r="AY101" i="43"/>
  <c r="AY103" i="43" s="1"/>
  <c r="AI103" i="43"/>
  <c r="X104" i="43"/>
  <c r="X107" i="43" s="1"/>
  <c r="T107" i="43"/>
  <c r="BC112" i="43"/>
  <c r="BC114" i="43" s="1"/>
  <c r="AQ114" i="43"/>
  <c r="X131" i="43"/>
  <c r="AC131" i="43" s="1"/>
  <c r="T137" i="43"/>
  <c r="BC193" i="43"/>
  <c r="BC198" i="43" s="1"/>
  <c r="AQ198" i="43"/>
  <c r="BC205" i="43"/>
  <c r="BC211" i="43" s="1"/>
  <c r="AQ211" i="43"/>
  <c r="BC212" i="43"/>
  <c r="BC217" i="43" s="1"/>
  <c r="AQ217" i="43"/>
  <c r="BA224" i="43"/>
  <c r="AP229" i="43"/>
  <c r="AY242" i="43"/>
  <c r="AY247" i="43" s="1"/>
  <c r="AI247" i="43"/>
  <c r="X248" i="43"/>
  <c r="AE248" i="43" s="1"/>
  <c r="T254" i="43"/>
  <c r="BC304" i="43"/>
  <c r="BC310" i="43" s="1"/>
  <c r="AQ310" i="43"/>
  <c r="X323" i="43"/>
  <c r="AD323" i="43" s="1"/>
  <c r="T326" i="43"/>
  <c r="BC374" i="43"/>
  <c r="AQ380" i="43"/>
  <c r="AV387" i="43"/>
  <c r="AB390" i="43"/>
  <c r="BC421" i="43"/>
  <c r="BC427" i="43" s="1"/>
  <c r="AQ427" i="43"/>
  <c r="AR422" i="43"/>
  <c r="AZ422" i="43" s="1"/>
  <c r="BA422" i="43"/>
  <c r="AP48" i="43"/>
  <c r="AP123" i="43"/>
  <c r="AY14" i="43"/>
  <c r="AY18" i="43" s="1"/>
  <c r="AI18" i="43"/>
  <c r="BA19" i="43"/>
  <c r="AP22" i="43"/>
  <c r="X28" i="43"/>
  <c r="X30" i="43" s="1"/>
  <c r="X31" i="43"/>
  <c r="X34" i="43" s="1"/>
  <c r="T34" i="43"/>
  <c r="AY35" i="43"/>
  <c r="AY38" i="43" s="1"/>
  <c r="AI38" i="43"/>
  <c r="BA39" i="43"/>
  <c r="BA41" i="43" s="1"/>
  <c r="AP41" i="43"/>
  <c r="AV42" i="43"/>
  <c r="AV45" i="43" s="1"/>
  <c r="AB45" i="43"/>
  <c r="T48" i="43"/>
  <c r="AY46" i="43"/>
  <c r="AY48" i="43" s="1"/>
  <c r="AI48" i="43"/>
  <c r="AV59" i="43"/>
  <c r="AV62" i="43" s="1"/>
  <c r="AB62" i="43"/>
  <c r="AV63" i="43"/>
  <c r="AB66" i="43"/>
  <c r="AV70" i="43"/>
  <c r="AB74" i="43"/>
  <c r="AR75" i="43"/>
  <c r="AY79" i="43"/>
  <c r="AY81" i="43" s="1"/>
  <c r="AI81" i="43"/>
  <c r="AV86" i="43"/>
  <c r="AV89" i="43" s="1"/>
  <c r="AB89" i="43"/>
  <c r="AV90" i="43"/>
  <c r="AV92" i="43" s="1"/>
  <c r="AB92" i="43"/>
  <c r="AV93" i="43"/>
  <c r="AV96" i="43" s="1"/>
  <c r="AB96" i="43"/>
  <c r="AP100" i="43"/>
  <c r="AV104" i="43"/>
  <c r="AV107" i="43" s="1"/>
  <c r="AB107" i="43"/>
  <c r="AV108" i="43"/>
  <c r="AB111" i="43"/>
  <c r="AY115" i="43"/>
  <c r="AY118" i="43" s="1"/>
  <c r="AI118" i="43"/>
  <c r="X124" i="43"/>
  <c r="X130" i="43" s="1"/>
  <c r="T130" i="43"/>
  <c r="BC124" i="43"/>
  <c r="AQ130" i="43"/>
  <c r="AV131" i="43"/>
  <c r="AB137" i="43"/>
  <c r="AV138" i="43"/>
  <c r="AV143" i="43" s="1"/>
  <c r="AB143" i="43"/>
  <c r="BA144" i="43"/>
  <c r="AP149" i="43"/>
  <c r="X156" i="43"/>
  <c r="X160" i="43" s="1"/>
  <c r="T160" i="43"/>
  <c r="AQ160" i="43"/>
  <c r="AV161" i="43"/>
  <c r="AB166" i="43"/>
  <c r="BC161" i="43"/>
  <c r="AQ166" i="43"/>
  <c r="AB178" i="43"/>
  <c r="BC173" i="43"/>
  <c r="AQ178" i="43"/>
  <c r="AE175" i="43"/>
  <c r="AX175" i="43" s="1"/>
  <c r="AV179" i="43"/>
  <c r="AB185" i="43"/>
  <c r="AV193" i="43"/>
  <c r="AV198" i="43" s="1"/>
  <c r="AB198" i="43"/>
  <c r="AV199" i="43"/>
  <c r="AV204" i="43" s="1"/>
  <c r="AB204" i="43"/>
  <c r="BC199" i="43"/>
  <c r="BC204" i="43" s="1"/>
  <c r="AQ204" i="43"/>
  <c r="AV205" i="43"/>
  <c r="AV211" i="43" s="1"/>
  <c r="AB211" i="43"/>
  <c r="AV212" i="43"/>
  <c r="AV217" i="43" s="1"/>
  <c r="AB217" i="43"/>
  <c r="AV218" i="43"/>
  <c r="AV223" i="43" s="1"/>
  <c r="AB223" i="43"/>
  <c r="BC218" i="43"/>
  <c r="BC223" i="43" s="1"/>
  <c r="AQ223" i="43"/>
  <c r="AV224" i="43"/>
  <c r="AV229" i="43" s="1"/>
  <c r="AB229" i="43"/>
  <c r="BC224" i="43"/>
  <c r="BC229" i="43" s="1"/>
  <c r="AQ229" i="43"/>
  <c r="X230" i="43"/>
  <c r="T235" i="43"/>
  <c r="BC230" i="43"/>
  <c r="BC235" i="43" s="1"/>
  <c r="AQ235" i="43"/>
  <c r="AR232" i="43"/>
  <c r="AZ232" i="43" s="1"/>
  <c r="AD234" i="43"/>
  <c r="AW234" i="43" s="1"/>
  <c r="T241" i="43"/>
  <c r="BA236" i="43"/>
  <c r="AP241" i="43"/>
  <c r="AR240" i="43"/>
  <c r="AZ240" i="43" s="1"/>
  <c r="AP247" i="43"/>
  <c r="X295" i="43"/>
  <c r="X296" i="43" s="1"/>
  <c r="T296" i="43"/>
  <c r="BC295" i="43"/>
  <c r="BC296" i="43" s="1"/>
  <c r="AQ296" i="43"/>
  <c r="BA297" i="43"/>
  <c r="AP303" i="43"/>
  <c r="AV304" i="43"/>
  <c r="AV310" i="43" s="1"/>
  <c r="AB310" i="43"/>
  <c r="BA319" i="43"/>
  <c r="AR319" i="43"/>
  <c r="AZ319" i="43" s="1"/>
  <c r="AY327" i="43"/>
  <c r="AY330" i="43" s="1"/>
  <c r="AI330" i="43"/>
  <c r="AV328" i="43"/>
  <c r="AC328" i="43"/>
  <c r="X343" i="43"/>
  <c r="AE343" i="43" s="1"/>
  <c r="T348" i="43"/>
  <c r="BA354" i="43"/>
  <c r="AR354" i="43"/>
  <c r="AZ354" i="43" s="1"/>
  <c r="AV398" i="43"/>
  <c r="AB404" i="43"/>
  <c r="AV421" i="43"/>
  <c r="AV427" i="43" s="1"/>
  <c r="AB427" i="43"/>
  <c r="BA449" i="43"/>
  <c r="AP455" i="43"/>
  <c r="AP34" i="43"/>
  <c r="T41" i="43"/>
  <c r="X41" i="43"/>
  <c r="AB41" i="43"/>
  <c r="AI58" i="43"/>
  <c r="AQ89" i="43"/>
  <c r="AP92" i="43"/>
  <c r="AI192" i="43"/>
  <c r="AY19" i="43"/>
  <c r="AY22" i="43" s="1"/>
  <c r="AI22" i="43"/>
  <c r="AY23" i="43"/>
  <c r="AY27" i="43" s="1"/>
  <c r="AI27" i="43"/>
  <c r="BA28" i="43"/>
  <c r="AP30" i="43"/>
  <c r="AY39" i="43"/>
  <c r="AY41" i="43" s="1"/>
  <c r="AI41" i="43"/>
  <c r="X42" i="43"/>
  <c r="T45" i="43"/>
  <c r="AV55" i="43"/>
  <c r="AV58" i="43" s="1"/>
  <c r="AB58" i="43"/>
  <c r="AZ55" i="43"/>
  <c r="X59" i="43"/>
  <c r="X62" i="43" s="1"/>
  <c r="T62" i="43"/>
  <c r="X66" i="43"/>
  <c r="BC82" i="43"/>
  <c r="AQ85" i="43"/>
  <c r="AY93" i="43"/>
  <c r="AY96" i="43" s="1"/>
  <c r="AI96" i="43"/>
  <c r="AV115" i="43"/>
  <c r="AB118" i="43"/>
  <c r="BA124" i="43"/>
  <c r="AP130" i="43"/>
  <c r="X138" i="43"/>
  <c r="AC138" i="43" s="1"/>
  <c r="T143" i="43"/>
  <c r="BC138" i="43"/>
  <c r="BC143" i="43" s="1"/>
  <c r="AQ143" i="43"/>
  <c r="BA156" i="43"/>
  <c r="AP160" i="43"/>
  <c r="AY167" i="43"/>
  <c r="AY172" i="43" s="1"/>
  <c r="AI172" i="43"/>
  <c r="X224" i="43"/>
  <c r="AD224" i="43" s="1"/>
  <c r="T229" i="43"/>
  <c r="AY236" i="43"/>
  <c r="AY241" i="43" s="1"/>
  <c r="AI241" i="43"/>
  <c r="AY255" i="43"/>
  <c r="AY256" i="43" s="1"/>
  <c r="AI256" i="43"/>
  <c r="AV372" i="43"/>
  <c r="AV373" i="43" s="1"/>
  <c r="AB373" i="43"/>
  <c r="T54" i="43"/>
  <c r="AI74" i="43"/>
  <c r="X12" i="43"/>
  <c r="X13" i="43" s="1"/>
  <c r="T13" i="43"/>
  <c r="X19" i="43"/>
  <c r="X22" i="43" s="1"/>
  <c r="T22" i="43"/>
  <c r="AQ22" i="43"/>
  <c r="BC23" i="43"/>
  <c r="BC27" i="43" s="1"/>
  <c r="AQ27" i="43"/>
  <c r="AV31" i="43"/>
  <c r="AB34" i="43"/>
  <c r="T38" i="43"/>
  <c r="BA35" i="43"/>
  <c r="AP38" i="43"/>
  <c r="BC39" i="43"/>
  <c r="BC41" i="43" s="1"/>
  <c r="AQ41" i="43"/>
  <c r="X46" i="43"/>
  <c r="AC46" i="43" s="1"/>
  <c r="AE47" i="43"/>
  <c r="AX47" i="43" s="1"/>
  <c r="X49" i="43"/>
  <c r="X51" i="43" s="1"/>
  <c r="T51" i="43"/>
  <c r="BC49" i="43"/>
  <c r="BC51" i="43" s="1"/>
  <c r="AQ51" i="43"/>
  <c r="AY52" i="43"/>
  <c r="AY54" i="43" s="1"/>
  <c r="AI54" i="43"/>
  <c r="BA55" i="43"/>
  <c r="AP58" i="43"/>
  <c r="AR56" i="43"/>
  <c r="AZ56" i="43" s="1"/>
  <c r="AY59" i="43"/>
  <c r="AY62" i="43" s="1"/>
  <c r="AI62" i="43"/>
  <c r="AY67" i="43"/>
  <c r="AY69" i="43" s="1"/>
  <c r="AI69" i="43"/>
  <c r="AY75" i="43"/>
  <c r="AY78" i="43" s="1"/>
  <c r="AI78" i="43"/>
  <c r="T81" i="43"/>
  <c r="BA79" i="43"/>
  <c r="BA81" i="43" s="1"/>
  <c r="AP81" i="43"/>
  <c r="AR80" i="43"/>
  <c r="AZ80" i="43" s="1"/>
  <c r="AY82" i="43"/>
  <c r="AY85" i="43" s="1"/>
  <c r="AI85" i="43"/>
  <c r="AY90" i="43"/>
  <c r="AY92" i="43" s="1"/>
  <c r="AI92" i="43"/>
  <c r="BC93" i="43"/>
  <c r="AQ96" i="43"/>
  <c r="BC97" i="43"/>
  <c r="AQ100" i="43"/>
  <c r="X101" i="43"/>
  <c r="X103" i="43" s="1"/>
  <c r="T103" i="43"/>
  <c r="BC101" i="43"/>
  <c r="BC103" i="43" s="1"/>
  <c r="AQ103" i="43"/>
  <c r="AY104" i="43"/>
  <c r="AY107" i="43" s="1"/>
  <c r="AI107" i="43"/>
  <c r="AY108" i="43"/>
  <c r="AY111" i="43" s="1"/>
  <c r="AI111" i="43"/>
  <c r="AY112" i="43"/>
  <c r="AY114" i="43" s="1"/>
  <c r="AI114" i="43"/>
  <c r="T118" i="43"/>
  <c r="BA115" i="43"/>
  <c r="AP118" i="43"/>
  <c r="X119" i="43"/>
  <c r="AE119" i="43" s="1"/>
  <c r="T123" i="43"/>
  <c r="BC119" i="43"/>
  <c r="BC123" i="43" s="1"/>
  <c r="AQ123" i="43"/>
  <c r="AR120" i="43"/>
  <c r="AZ120" i="43" s="1"/>
  <c r="AV124" i="43"/>
  <c r="AB130" i="43"/>
  <c r="AY131" i="43"/>
  <c r="AY137" i="43" s="1"/>
  <c r="AI137" i="43"/>
  <c r="AR132" i="43"/>
  <c r="AZ132" i="43" s="1"/>
  <c r="AR140" i="43"/>
  <c r="AZ140" i="43" s="1"/>
  <c r="X144" i="43"/>
  <c r="X149" i="43" s="1"/>
  <c r="T149" i="43"/>
  <c r="BC144" i="43"/>
  <c r="AQ149" i="43"/>
  <c r="X150" i="43"/>
  <c r="AE150" i="43" s="1"/>
  <c r="T155" i="43"/>
  <c r="BC150" i="43"/>
  <c r="BC155" i="43" s="1"/>
  <c r="AQ155" i="43"/>
  <c r="AV156" i="43"/>
  <c r="AV160" i="43" s="1"/>
  <c r="AB160" i="43"/>
  <c r="X167" i="43"/>
  <c r="AC167" i="43" s="1"/>
  <c r="T172" i="43"/>
  <c r="BC167" i="43"/>
  <c r="BC172" i="43" s="1"/>
  <c r="AQ172" i="43"/>
  <c r="AY179" i="43"/>
  <c r="AY185" i="43" s="1"/>
  <c r="AI185" i="43"/>
  <c r="X186" i="43"/>
  <c r="AE186" i="43" s="1"/>
  <c r="T192" i="43"/>
  <c r="AP192" i="43"/>
  <c r="AY205" i="43"/>
  <c r="AY211" i="43" s="1"/>
  <c r="AI211" i="43"/>
  <c r="AY212" i="43"/>
  <c r="AY217" i="43" s="1"/>
  <c r="AI217" i="43"/>
  <c r="AR213" i="43"/>
  <c r="AZ213" i="43" s="1"/>
  <c r="AR221" i="43"/>
  <c r="AZ221" i="43" s="1"/>
  <c r="AR224" i="43"/>
  <c r="AD226" i="43"/>
  <c r="AW226" i="43" s="1"/>
  <c r="AV230" i="43"/>
  <c r="AV235" i="43" s="1"/>
  <c r="AB235" i="43"/>
  <c r="X236" i="43"/>
  <c r="AD236" i="43" s="1"/>
  <c r="BC236" i="43"/>
  <c r="BC241" i="43" s="1"/>
  <c r="AQ241" i="43"/>
  <c r="X242" i="43"/>
  <c r="AE242" i="43" s="1"/>
  <c r="T247" i="43"/>
  <c r="AY248" i="43"/>
  <c r="AY254" i="43" s="1"/>
  <c r="AI254" i="43"/>
  <c r="AT250" i="43"/>
  <c r="AE250" i="43"/>
  <c r="AX250" i="43" s="1"/>
  <c r="BA302" i="43"/>
  <c r="AR302" i="43"/>
  <c r="AZ302" i="43" s="1"/>
  <c r="AT306" i="43"/>
  <c r="AE306" i="43"/>
  <c r="AX306" i="43" s="1"/>
  <c r="BC311" i="43"/>
  <c r="BC314" i="43" s="1"/>
  <c r="AQ314" i="43"/>
  <c r="AR311" i="43"/>
  <c r="AT319" i="43"/>
  <c r="AC319" i="43"/>
  <c r="X381" i="43"/>
  <c r="T386" i="43"/>
  <c r="BC381" i="43"/>
  <c r="AQ386" i="43"/>
  <c r="X414" i="43"/>
  <c r="AE414" i="43" s="1"/>
  <c r="T420" i="43"/>
  <c r="BC414" i="43"/>
  <c r="BC420" i="43" s="1"/>
  <c r="AQ420" i="43"/>
  <c r="BC428" i="43"/>
  <c r="BC434" i="43" s="1"/>
  <c r="AQ434" i="43"/>
  <c r="BA429" i="43"/>
  <c r="AR429" i="43"/>
  <c r="AZ429" i="43" s="1"/>
  <c r="AV456" i="43"/>
  <c r="AV458" i="43" s="1"/>
  <c r="AB458" i="43"/>
  <c r="BA459" i="43"/>
  <c r="AP462" i="43"/>
  <c r="T27" i="43"/>
  <c r="X27" i="43"/>
  <c r="AB27" i="43"/>
  <c r="AI45" i="43"/>
  <c r="AQ74" i="43"/>
  <c r="AP78" i="43"/>
  <c r="AB85" i="43"/>
  <c r="T100" i="43"/>
  <c r="X100" i="43"/>
  <c r="AB100" i="43"/>
  <c r="AI143" i="43"/>
  <c r="AI198" i="43"/>
  <c r="AP204" i="43"/>
  <c r="AP390" i="43"/>
  <c r="AV14" i="43"/>
  <c r="AB18" i="43"/>
  <c r="AY49" i="43"/>
  <c r="AY51" i="43" s="1"/>
  <c r="AI51" i="43"/>
  <c r="BC52" i="43"/>
  <c r="BC54" i="43" s="1"/>
  <c r="AQ54" i="43"/>
  <c r="BC59" i="43"/>
  <c r="BC62" i="43" s="1"/>
  <c r="AQ62" i="43"/>
  <c r="X70" i="43"/>
  <c r="AC70" i="43" s="1"/>
  <c r="T74" i="43"/>
  <c r="X86" i="43"/>
  <c r="T89" i="43"/>
  <c r="BC90" i="43"/>
  <c r="AQ92" i="43"/>
  <c r="AY97" i="43"/>
  <c r="AY100" i="43" s="1"/>
  <c r="AI100" i="43"/>
  <c r="BC104" i="43"/>
  <c r="BC107" i="43" s="1"/>
  <c r="AQ107" i="43"/>
  <c r="BC108" i="43"/>
  <c r="BC111" i="43" s="1"/>
  <c r="AQ111" i="43"/>
  <c r="X112" i="43"/>
  <c r="X114" i="43" s="1"/>
  <c r="T114" i="43"/>
  <c r="AY119" i="43"/>
  <c r="AY123" i="43" s="1"/>
  <c r="AI123" i="43"/>
  <c r="AY150" i="43"/>
  <c r="AY155" i="43" s="1"/>
  <c r="AI155" i="43"/>
  <c r="X161" i="43"/>
  <c r="AE161" i="43" s="1"/>
  <c r="T166" i="43"/>
  <c r="X173" i="43"/>
  <c r="AT173" i="43" s="1"/>
  <c r="T178" i="43"/>
  <c r="X193" i="43"/>
  <c r="AE193" i="43" s="1"/>
  <c r="T198" i="43"/>
  <c r="X199" i="43"/>
  <c r="AT199" i="43" s="1"/>
  <c r="AT204" i="43" s="1"/>
  <c r="T204" i="43"/>
  <c r="X205" i="43"/>
  <c r="AD205" i="43" s="1"/>
  <c r="T211" i="43"/>
  <c r="X218" i="43"/>
  <c r="AE218" i="43" s="1"/>
  <c r="T223" i="43"/>
  <c r="AV257" i="43"/>
  <c r="AB260" i="43"/>
  <c r="AY315" i="43"/>
  <c r="AY320" i="43" s="1"/>
  <c r="AI320" i="43"/>
  <c r="AV321" i="43"/>
  <c r="AV322" i="43" s="1"/>
  <c r="AB322" i="43"/>
  <c r="AV349" i="43"/>
  <c r="AV355" i="43" s="1"/>
  <c r="AB355" i="43"/>
  <c r="BA350" i="43"/>
  <c r="AR350" i="43"/>
  <c r="AZ350" i="43" s="1"/>
  <c r="AV356" i="43"/>
  <c r="AB360" i="43"/>
  <c r="X374" i="43"/>
  <c r="X380" i="43" s="1"/>
  <c r="T380" i="43"/>
  <c r="BA417" i="43"/>
  <c r="AR417" i="43"/>
  <c r="AZ417" i="43" s="1"/>
  <c r="AT437" i="43"/>
  <c r="AE437" i="43"/>
  <c r="AX437" i="43" s="1"/>
  <c r="AQ45" i="43"/>
  <c r="X14" i="43"/>
  <c r="X18" i="43" s="1"/>
  <c r="T18" i="43"/>
  <c r="BC14" i="43"/>
  <c r="AQ18" i="43"/>
  <c r="AV19" i="43"/>
  <c r="AB22" i="43"/>
  <c r="AY31" i="43"/>
  <c r="AY34" i="43" s="1"/>
  <c r="AI34" i="43"/>
  <c r="X35" i="43"/>
  <c r="AQ38" i="43"/>
  <c r="BA42" i="43"/>
  <c r="AP45" i="43"/>
  <c r="AV46" i="43"/>
  <c r="AV48" i="43" s="1"/>
  <c r="AB48" i="43"/>
  <c r="BC46" i="43"/>
  <c r="AQ48" i="43"/>
  <c r="AB51" i="43"/>
  <c r="BA52" i="43"/>
  <c r="AP54" i="43"/>
  <c r="AY63" i="43"/>
  <c r="AY66" i="43" s="1"/>
  <c r="AI66" i="43"/>
  <c r="BA67" i="43"/>
  <c r="BA69" i="43" s="1"/>
  <c r="AP69" i="43"/>
  <c r="AR68" i="43"/>
  <c r="AZ68" i="43" s="1"/>
  <c r="BA70" i="43"/>
  <c r="AP74" i="43"/>
  <c r="X75" i="43"/>
  <c r="AD75" i="43" s="1"/>
  <c r="T78" i="43"/>
  <c r="AR76" i="43"/>
  <c r="AZ76" i="43" s="1"/>
  <c r="X81" i="43"/>
  <c r="AP85" i="43"/>
  <c r="BA86" i="43"/>
  <c r="AP89" i="43"/>
  <c r="AV101" i="43"/>
  <c r="AV103" i="43" s="1"/>
  <c r="AB103" i="43"/>
  <c r="BA104" i="43"/>
  <c r="AP107" i="43"/>
  <c r="AP114" i="43"/>
  <c r="X115" i="43"/>
  <c r="AQ118" i="43"/>
  <c r="AV119" i="43"/>
  <c r="AV123" i="43" s="1"/>
  <c r="AB123" i="43"/>
  <c r="AR119" i="43"/>
  <c r="AY124" i="43"/>
  <c r="AY130" i="43" s="1"/>
  <c r="AI130" i="43"/>
  <c r="BA131" i="43"/>
  <c r="AP137" i="43"/>
  <c r="BA138" i="43"/>
  <c r="AP143" i="43"/>
  <c r="AE139" i="43"/>
  <c r="AX139" i="43" s="1"/>
  <c r="AB149" i="43"/>
  <c r="AZ144" i="43"/>
  <c r="AV150" i="43"/>
  <c r="AV155" i="43" s="1"/>
  <c r="AB155" i="43"/>
  <c r="AY156" i="43"/>
  <c r="AY160" i="43" s="1"/>
  <c r="AI160" i="43"/>
  <c r="AY161" i="43"/>
  <c r="AY166" i="43" s="1"/>
  <c r="AI166" i="43"/>
  <c r="AV167" i="43"/>
  <c r="AV172" i="43" s="1"/>
  <c r="AB172" i="43"/>
  <c r="AY173" i="43"/>
  <c r="AY178" i="43" s="1"/>
  <c r="AI178" i="43"/>
  <c r="T185" i="43"/>
  <c r="BA179" i="43"/>
  <c r="AP185" i="43"/>
  <c r="AV186" i="43"/>
  <c r="AV192" i="43" s="1"/>
  <c r="AB192" i="43"/>
  <c r="BC186" i="43"/>
  <c r="BC192" i="43" s="1"/>
  <c r="AQ192" i="43"/>
  <c r="AP198" i="43"/>
  <c r="AD194" i="43"/>
  <c r="AW194" i="43" s="1"/>
  <c r="AR197" i="43"/>
  <c r="AZ197" i="43" s="1"/>
  <c r="AY199" i="43"/>
  <c r="AY204" i="43" s="1"/>
  <c r="AI204" i="43"/>
  <c r="AR200" i="43"/>
  <c r="AZ200" i="43" s="1"/>
  <c r="BA205" i="43"/>
  <c r="AP211" i="43"/>
  <c r="AP217" i="43"/>
  <c r="AY218" i="43"/>
  <c r="AY223" i="43" s="1"/>
  <c r="AI223" i="43"/>
  <c r="AY224" i="43"/>
  <c r="AY229" i="43" s="1"/>
  <c r="AI229" i="43"/>
  <c r="AY230" i="43"/>
  <c r="AY235" i="43" s="1"/>
  <c r="AI235" i="43"/>
  <c r="AV236" i="43"/>
  <c r="AV241" i="43" s="1"/>
  <c r="AB241" i="43"/>
  <c r="AV261" i="43"/>
  <c r="AB264" i="43"/>
  <c r="AV265" i="43"/>
  <c r="AV270" i="43" s="1"/>
  <c r="AB270" i="43"/>
  <c r="X271" i="43"/>
  <c r="T274" i="43"/>
  <c r="BC271" i="43"/>
  <c r="BC274" i="43" s="1"/>
  <c r="AQ274" i="43"/>
  <c r="AV275" i="43"/>
  <c r="AV281" i="43" s="1"/>
  <c r="AB281" i="43"/>
  <c r="AV282" i="43"/>
  <c r="AV286" i="43" s="1"/>
  <c r="AB286" i="43"/>
  <c r="AV287" i="43"/>
  <c r="AV294" i="43" s="1"/>
  <c r="AB294" i="43"/>
  <c r="AV311" i="43"/>
  <c r="AV314" i="43" s="1"/>
  <c r="AB314" i="43"/>
  <c r="AE316" i="43"/>
  <c r="AX316" i="43" s="1"/>
  <c r="AD316" i="43"/>
  <c r="AW316" i="43" s="1"/>
  <c r="BA323" i="43"/>
  <c r="AP326" i="43"/>
  <c r="AR323" i="43"/>
  <c r="AZ331" i="43"/>
  <c r="AZ333" i="43" s="1"/>
  <c r="AR333" i="43"/>
  <c r="AY334" i="43"/>
  <c r="AY342" i="43" s="1"/>
  <c r="AI342" i="43"/>
  <c r="AE352" i="43"/>
  <c r="AX352" i="43" s="1"/>
  <c r="AD352" i="43"/>
  <c r="AW352" i="43" s="1"/>
  <c r="AV391" i="43"/>
  <c r="AV397" i="43" s="1"/>
  <c r="AB397" i="43"/>
  <c r="AV405" i="43"/>
  <c r="AV407" i="43" s="1"/>
  <c r="AB407" i="43"/>
  <c r="BA408" i="43"/>
  <c r="AP413" i="43"/>
  <c r="AT419" i="43"/>
  <c r="AD419" i="43"/>
  <c r="AW419" i="43" s="1"/>
  <c r="AV428" i="43"/>
  <c r="AV434" i="43" s="1"/>
  <c r="AB434" i="43"/>
  <c r="AR453" i="43"/>
  <c r="AZ453" i="43" s="1"/>
  <c r="BC453" i="43"/>
  <c r="AI30" i="43"/>
  <c r="AQ58" i="43"/>
  <c r="AP62" i="43"/>
  <c r="T69" i="43"/>
  <c r="AB69" i="43"/>
  <c r="AI89" i="43"/>
  <c r="AI149" i="43"/>
  <c r="AP155" i="43"/>
  <c r="AP172" i="43"/>
  <c r="AI367" i="43"/>
  <c r="AI371" i="43"/>
  <c r="AV248" i="43"/>
  <c r="AV254" i="43" s="1"/>
  <c r="AB254" i="43"/>
  <c r="AP254" i="43"/>
  <c r="BA255" i="43"/>
  <c r="BA256" i="43" s="1"/>
  <c r="AP256" i="43"/>
  <c r="AY257" i="43"/>
  <c r="AY260" i="43" s="1"/>
  <c r="AI260" i="43"/>
  <c r="AY261" i="43"/>
  <c r="AY264" i="43" s="1"/>
  <c r="AI264" i="43"/>
  <c r="AY265" i="43"/>
  <c r="AY270" i="43" s="1"/>
  <c r="AI270" i="43"/>
  <c r="AV271" i="43"/>
  <c r="AV274" i="43" s="1"/>
  <c r="AB274" i="43"/>
  <c r="AR273" i="43"/>
  <c r="AZ273" i="43" s="1"/>
  <c r="AY275" i="43"/>
  <c r="AY281" i="43" s="1"/>
  <c r="AI281" i="43"/>
  <c r="AY282" i="43"/>
  <c r="AY286" i="43" s="1"/>
  <c r="AI286" i="43"/>
  <c r="AY287" i="43"/>
  <c r="AY294" i="43" s="1"/>
  <c r="AI294" i="43"/>
  <c r="X297" i="43"/>
  <c r="X303" i="43" s="1"/>
  <c r="T303" i="43"/>
  <c r="BC297" i="43"/>
  <c r="BC303" i="43" s="1"/>
  <c r="AQ303" i="43"/>
  <c r="AR299" i="43"/>
  <c r="AZ299" i="43" s="1"/>
  <c r="X315" i="43"/>
  <c r="AE315" i="43" s="1"/>
  <c r="T320" i="43"/>
  <c r="BA315" i="43"/>
  <c r="AP320" i="43"/>
  <c r="AV323" i="43"/>
  <c r="AV326" i="43" s="1"/>
  <c r="AB326" i="43"/>
  <c r="BC323" i="43"/>
  <c r="BC326" i="43" s="1"/>
  <c r="AQ326" i="43"/>
  <c r="BA327" i="43"/>
  <c r="AP330" i="43"/>
  <c r="AY331" i="43"/>
  <c r="AY333" i="43" s="1"/>
  <c r="AI333" i="43"/>
  <c r="BA334" i="43"/>
  <c r="AP342" i="43"/>
  <c r="AV343" i="43"/>
  <c r="AB348" i="43"/>
  <c r="AQ348" i="43"/>
  <c r="AY349" i="43"/>
  <c r="AY355" i="43" s="1"/>
  <c r="AI355" i="43"/>
  <c r="AY356" i="43"/>
  <c r="AY360" i="43" s="1"/>
  <c r="AI360" i="43"/>
  <c r="AP367" i="43"/>
  <c r="BA368" i="43"/>
  <c r="BA371" i="43" s="1"/>
  <c r="AP371" i="43"/>
  <c r="AY372" i="43"/>
  <c r="AY373" i="43" s="1"/>
  <c r="AI373" i="43"/>
  <c r="AV374" i="43"/>
  <c r="AV380" i="43" s="1"/>
  <c r="AB380" i="43"/>
  <c r="AB386" i="43"/>
  <c r="AR384" i="43"/>
  <c r="AZ384" i="43" s="1"/>
  <c r="AY387" i="43"/>
  <c r="AY390" i="43" s="1"/>
  <c r="AI390" i="43"/>
  <c r="AY391" i="43"/>
  <c r="AY397" i="43" s="1"/>
  <c r="AI397" i="43"/>
  <c r="AY398" i="43"/>
  <c r="AY404" i="43" s="1"/>
  <c r="AI404" i="43"/>
  <c r="AY405" i="43"/>
  <c r="AY407" i="43" s="1"/>
  <c r="AI407" i="43"/>
  <c r="X408" i="43"/>
  <c r="AD408" i="43" s="1"/>
  <c r="T413" i="43"/>
  <c r="BC408" i="43"/>
  <c r="BC413" i="43" s="1"/>
  <c r="AQ413" i="43"/>
  <c r="AE409" i="43"/>
  <c r="AX409" i="43" s="1"/>
  <c r="AV414" i="43"/>
  <c r="AV420" i="43" s="1"/>
  <c r="AB420" i="43"/>
  <c r="AR414" i="43"/>
  <c r="AE416" i="43"/>
  <c r="AX416" i="43" s="1"/>
  <c r="AE424" i="43"/>
  <c r="AX424" i="43" s="1"/>
  <c r="X435" i="43"/>
  <c r="X441" i="43" s="1"/>
  <c r="T441" i="43"/>
  <c r="BC435" i="43"/>
  <c r="AQ441" i="43"/>
  <c r="AY442" i="43"/>
  <c r="AY448" i="43" s="1"/>
  <c r="AI448" i="43"/>
  <c r="X449" i="43"/>
  <c r="AE449" i="43" s="1"/>
  <c r="T455" i="43"/>
  <c r="AQ455" i="43"/>
  <c r="AY456" i="43"/>
  <c r="AY458" i="43" s="1"/>
  <c r="AI458" i="43"/>
  <c r="X459" i="43"/>
  <c r="X462" i="43" s="1"/>
  <c r="T462" i="43"/>
  <c r="BC459" i="43"/>
  <c r="AQ462" i="43"/>
  <c r="BC449" i="43"/>
  <c r="BC455" i="43" s="1"/>
  <c r="BC384" i="43"/>
  <c r="AV242" i="43"/>
  <c r="AV247" i="43" s="1"/>
  <c r="AB247" i="43"/>
  <c r="BC242" i="43"/>
  <c r="BC247" i="43" s="1"/>
  <c r="AQ247" i="43"/>
  <c r="BC248" i="43"/>
  <c r="AQ254" i="43"/>
  <c r="X255" i="43"/>
  <c r="AC255" i="43" s="1"/>
  <c r="AC256" i="43" s="1"/>
  <c r="T256" i="43"/>
  <c r="BC255" i="43"/>
  <c r="BC256" i="43" s="1"/>
  <c r="AQ256" i="43"/>
  <c r="BA257" i="43"/>
  <c r="BA260" i="43" s="1"/>
  <c r="AP260" i="43"/>
  <c r="T264" i="43"/>
  <c r="AP270" i="43"/>
  <c r="AY271" i="43"/>
  <c r="AY274" i="43" s="1"/>
  <c r="AI274" i="43"/>
  <c r="BA282" i="43"/>
  <c r="AP286" i="43"/>
  <c r="BA287" i="43"/>
  <c r="AP294" i="43"/>
  <c r="AY295" i="43"/>
  <c r="AY296" i="43" s="1"/>
  <c r="AI296" i="43"/>
  <c r="AV297" i="43"/>
  <c r="AV303" i="43" s="1"/>
  <c r="AB303" i="43"/>
  <c r="AY304" i="43"/>
  <c r="AY310" i="43" s="1"/>
  <c r="AI310" i="43"/>
  <c r="AY311" i="43"/>
  <c r="AY314" i="43" s="1"/>
  <c r="AI314" i="43"/>
  <c r="AV315" i="43"/>
  <c r="AV320" i="43" s="1"/>
  <c r="AB320" i="43"/>
  <c r="BC315" i="43"/>
  <c r="BC320" i="43" s="1"/>
  <c r="AQ320" i="43"/>
  <c r="BA321" i="43"/>
  <c r="BA322" i="43" s="1"/>
  <c r="AP322" i="43"/>
  <c r="X327" i="43"/>
  <c r="X330" i="43" s="1"/>
  <c r="T330" i="43"/>
  <c r="BC327" i="43"/>
  <c r="BC330" i="43" s="1"/>
  <c r="AQ330" i="43"/>
  <c r="AD328" i="43"/>
  <c r="AW328" i="43" s="1"/>
  <c r="BA331" i="43"/>
  <c r="AP333" i="43"/>
  <c r="X334" i="43"/>
  <c r="X342" i="43" s="1"/>
  <c r="T342" i="43"/>
  <c r="BC334" i="43"/>
  <c r="BC342" i="43" s="1"/>
  <c r="AQ342" i="43"/>
  <c r="T355" i="43"/>
  <c r="BA349" i="43"/>
  <c r="AP355" i="43"/>
  <c r="AR356" i="43"/>
  <c r="AP360" i="43"/>
  <c r="X361" i="43"/>
  <c r="AD361" i="43" s="1"/>
  <c r="T367" i="43"/>
  <c r="AQ367" i="43"/>
  <c r="X368" i="43"/>
  <c r="AD368" i="43" s="1"/>
  <c r="T371" i="43"/>
  <c r="BC368" i="43"/>
  <c r="BC371" i="43" s="1"/>
  <c r="AQ371" i="43"/>
  <c r="AY374" i="43"/>
  <c r="AY380" i="43" s="1"/>
  <c r="AI380" i="43"/>
  <c r="AY381" i="43"/>
  <c r="AY386" i="43" s="1"/>
  <c r="AI386" i="43"/>
  <c r="AZ387" i="43"/>
  <c r="BA391" i="43"/>
  <c r="AP397" i="43"/>
  <c r="AP404" i="43"/>
  <c r="BA405" i="43"/>
  <c r="BA407" i="43" s="1"/>
  <c r="AP407" i="43"/>
  <c r="AV408" i="43"/>
  <c r="AV413" i="43" s="1"/>
  <c r="AB413" i="43"/>
  <c r="AY414" i="43"/>
  <c r="AY420" i="43" s="1"/>
  <c r="AI420" i="43"/>
  <c r="AY421" i="43"/>
  <c r="AY427" i="43" s="1"/>
  <c r="AI427" i="43"/>
  <c r="AY428" i="43"/>
  <c r="AY434" i="43" s="1"/>
  <c r="AI434" i="43"/>
  <c r="AV435" i="43"/>
  <c r="AB441" i="43"/>
  <c r="AR442" i="43"/>
  <c r="AP448" i="43"/>
  <c r="AV449" i="43"/>
  <c r="AB455" i="43"/>
  <c r="T458" i="43"/>
  <c r="AV459" i="43"/>
  <c r="AV462" i="43" s="1"/>
  <c r="AB462" i="43"/>
  <c r="BA442" i="43"/>
  <c r="AT402" i="43"/>
  <c r="BA356" i="43"/>
  <c r="AT328" i="43"/>
  <c r="AP281" i="43"/>
  <c r="T294" i="43"/>
  <c r="X294" i="43"/>
  <c r="AI322" i="43"/>
  <c r="AV255" i="43"/>
  <c r="AV256" i="43" s="1"/>
  <c r="AB256" i="43"/>
  <c r="X257" i="43"/>
  <c r="T260" i="43"/>
  <c r="BC257" i="43"/>
  <c r="AQ260" i="43"/>
  <c r="X261" i="43"/>
  <c r="AC261" i="43" s="1"/>
  <c r="BC261" i="43"/>
  <c r="AQ264" i="43"/>
  <c r="X265" i="43"/>
  <c r="AC265" i="43" s="1"/>
  <c r="T270" i="43"/>
  <c r="BC265" i="43"/>
  <c r="AQ270" i="43"/>
  <c r="BA271" i="43"/>
  <c r="AP274" i="43"/>
  <c r="X275" i="43"/>
  <c r="T281" i="43"/>
  <c r="BC275" i="43"/>
  <c r="AQ281" i="43"/>
  <c r="X282" i="43"/>
  <c r="T286" i="43"/>
  <c r="AQ286" i="43"/>
  <c r="BC287" i="43"/>
  <c r="AQ294" i="43"/>
  <c r="BA295" i="43"/>
  <c r="BA296" i="43" s="1"/>
  <c r="AP296" i="43"/>
  <c r="AY297" i="43"/>
  <c r="AY303" i="43" s="1"/>
  <c r="AI303" i="43"/>
  <c r="X304" i="43"/>
  <c r="AE304" i="43" s="1"/>
  <c r="T310" i="43"/>
  <c r="AP310" i="43"/>
  <c r="AC307" i="43"/>
  <c r="AR307" i="43"/>
  <c r="AZ307" i="43" s="1"/>
  <c r="X311" i="43"/>
  <c r="AE311" i="43" s="1"/>
  <c r="T314" i="43"/>
  <c r="BA311" i="43"/>
  <c r="AP314" i="43"/>
  <c r="AR315" i="43"/>
  <c r="X321" i="43"/>
  <c r="AD321" i="43" s="1"/>
  <c r="T322" i="43"/>
  <c r="BC321" i="43"/>
  <c r="BC322" i="43" s="1"/>
  <c r="AQ322" i="43"/>
  <c r="AY323" i="43"/>
  <c r="AY326" i="43" s="1"/>
  <c r="AI326" i="43"/>
  <c r="AV327" i="43"/>
  <c r="AB330" i="43"/>
  <c r="X331" i="43"/>
  <c r="X333" i="43" s="1"/>
  <c r="T333" i="43"/>
  <c r="BC331" i="43"/>
  <c r="BC333" i="43" s="1"/>
  <c r="AQ333" i="43"/>
  <c r="AV334" i="43"/>
  <c r="AV342" i="43" s="1"/>
  <c r="AB342" i="43"/>
  <c r="AY343" i="43"/>
  <c r="AY348" i="43" s="1"/>
  <c r="AI348" i="43"/>
  <c r="AT349" i="43"/>
  <c r="X355" i="43"/>
  <c r="BC349" i="43"/>
  <c r="BC355" i="43" s="1"/>
  <c r="AQ355" i="43"/>
  <c r="X356" i="43"/>
  <c r="X360" i="43" s="1"/>
  <c r="T360" i="43"/>
  <c r="BC356" i="43"/>
  <c r="AQ360" i="43"/>
  <c r="AV361" i="43"/>
  <c r="AB367" i="43"/>
  <c r="AV368" i="43"/>
  <c r="AV371" i="43" s="1"/>
  <c r="AB371" i="43"/>
  <c r="X372" i="43"/>
  <c r="X373" i="43" s="1"/>
  <c r="T373" i="43"/>
  <c r="BC372" i="43"/>
  <c r="BC373" i="43" s="1"/>
  <c r="AQ373" i="43"/>
  <c r="AP380" i="43"/>
  <c r="AC378" i="43"/>
  <c r="BA381" i="43"/>
  <c r="AP386" i="43"/>
  <c r="X387" i="43"/>
  <c r="T390" i="43"/>
  <c r="BC387" i="43"/>
  <c r="AQ390" i="43"/>
  <c r="X391" i="43"/>
  <c r="X397" i="43" s="1"/>
  <c r="T397" i="43"/>
  <c r="BC391" i="43"/>
  <c r="BC397" i="43" s="1"/>
  <c r="AQ397" i="43"/>
  <c r="X398" i="43"/>
  <c r="T404" i="43"/>
  <c r="BC398" i="43"/>
  <c r="AQ404" i="43"/>
  <c r="X405" i="43"/>
  <c r="X407" i="43" s="1"/>
  <c r="T407" i="43"/>
  <c r="BC405" i="43"/>
  <c r="BC407" i="43" s="1"/>
  <c r="AQ407" i="43"/>
  <c r="X421" i="43"/>
  <c r="AC421" i="43" s="1"/>
  <c r="BA421" i="43"/>
  <c r="AP427" i="43"/>
  <c r="X428" i="43"/>
  <c r="AC428" i="43" s="1"/>
  <c r="T434" i="43"/>
  <c r="AP434" i="43"/>
  <c r="AD432" i="43"/>
  <c r="AW432" i="43" s="1"/>
  <c r="AY435" i="43"/>
  <c r="AY441" i="43" s="1"/>
  <c r="AI441" i="43"/>
  <c r="X442" i="43"/>
  <c r="AD442" i="43" s="1"/>
  <c r="T448" i="43"/>
  <c r="BC442" i="43"/>
  <c r="AQ448" i="43"/>
  <c r="AY449" i="43"/>
  <c r="AY455" i="43" s="1"/>
  <c r="AI455" i="43"/>
  <c r="AC450" i="43"/>
  <c r="AR450" i="43"/>
  <c r="AZ450" i="43" s="1"/>
  <c r="X456" i="43"/>
  <c r="AC456" i="43" s="1"/>
  <c r="BC456" i="43"/>
  <c r="AQ458" i="43"/>
  <c r="AY459" i="43"/>
  <c r="AY462" i="43" s="1"/>
  <c r="AI462" i="43"/>
  <c r="BA361" i="43"/>
  <c r="BC343" i="43"/>
  <c r="AI413" i="43"/>
  <c r="AP420" i="43"/>
  <c r="BC20" i="43"/>
  <c r="AR20" i="43"/>
  <c r="AZ20" i="43" s="1"/>
  <c r="BA44" i="43"/>
  <c r="AR44" i="43"/>
  <c r="AZ44" i="43" s="1"/>
  <c r="AR65" i="43"/>
  <c r="AZ65" i="43" s="1"/>
  <c r="BA65" i="43"/>
  <c r="AE76" i="43"/>
  <c r="AX76" i="43" s="1"/>
  <c r="AT76" i="43"/>
  <c r="BC84" i="43"/>
  <c r="AR84" i="43"/>
  <c r="AZ84" i="43" s="1"/>
  <c r="BA88" i="43"/>
  <c r="AR88" i="43"/>
  <c r="AZ88" i="43" s="1"/>
  <c r="AC98" i="43"/>
  <c r="AT98" i="43"/>
  <c r="BA108" i="43"/>
  <c r="AR108" i="43"/>
  <c r="AC110" i="43"/>
  <c r="AT110" i="43"/>
  <c r="AD110" i="43"/>
  <c r="AW110" i="43" s="1"/>
  <c r="AE148" i="43"/>
  <c r="AX148" i="43" s="1"/>
  <c r="AT148" i="43"/>
  <c r="BA152" i="43"/>
  <c r="AR152" i="43"/>
  <c r="AZ152" i="43" s="1"/>
  <c r="AE438" i="43"/>
  <c r="AX438" i="43" s="1"/>
  <c r="AT438" i="43"/>
  <c r="AC14" i="43"/>
  <c r="AT14" i="43"/>
  <c r="AD14" i="43"/>
  <c r="AE24" i="43"/>
  <c r="AX24" i="43" s="1"/>
  <c r="AT24" i="43"/>
  <c r="AC24" i="43"/>
  <c r="BC28" i="43"/>
  <c r="BC30" i="43" s="1"/>
  <c r="AR28" i="43"/>
  <c r="AE32" i="43"/>
  <c r="AX32" i="43" s="1"/>
  <c r="AT32" i="43"/>
  <c r="BC32" i="43"/>
  <c r="AR32" i="43"/>
  <c r="AZ32" i="43" s="1"/>
  <c r="AE44" i="43"/>
  <c r="AX44" i="43" s="1"/>
  <c r="AT44" i="43"/>
  <c r="AC44" i="43"/>
  <c r="AE52" i="43"/>
  <c r="AT52" i="43"/>
  <c r="AE60" i="43"/>
  <c r="AX60" i="43" s="1"/>
  <c r="AT60" i="43"/>
  <c r="AC60" i="43"/>
  <c r="AE65" i="43"/>
  <c r="AX65" i="43" s="1"/>
  <c r="AT65" i="43"/>
  <c r="AC65" i="43"/>
  <c r="BC72" i="43"/>
  <c r="AR72" i="43"/>
  <c r="AZ72" i="43" s="1"/>
  <c r="AE88" i="43"/>
  <c r="AX88" i="43" s="1"/>
  <c r="AT88" i="43"/>
  <c r="AC88" i="43"/>
  <c r="AC94" i="43"/>
  <c r="AT94" i="43"/>
  <c r="AV113" i="43"/>
  <c r="AC113" i="43"/>
  <c r="AE117" i="43"/>
  <c r="AX117" i="43" s="1"/>
  <c r="AT117" i="43"/>
  <c r="AE120" i="43"/>
  <c r="AX120" i="43" s="1"/>
  <c r="AT120" i="43"/>
  <c r="AR126" i="43"/>
  <c r="AZ126" i="43" s="1"/>
  <c r="BA126" i="43"/>
  <c r="AE129" i="43"/>
  <c r="AX129" i="43" s="1"/>
  <c r="AT129" i="43"/>
  <c r="AC129" i="43"/>
  <c r="AC132" i="43"/>
  <c r="AV132" i="43"/>
  <c r="AR133" i="43"/>
  <c r="AZ133" i="43" s="1"/>
  <c r="BA133" i="43"/>
  <c r="BC135" i="43"/>
  <c r="AR135" i="43"/>
  <c r="AZ135" i="43" s="1"/>
  <c r="AE140" i="43"/>
  <c r="AX140" i="43" s="1"/>
  <c r="AT140" i="43"/>
  <c r="AC146" i="43"/>
  <c r="AT146" i="43"/>
  <c r="AE152" i="43"/>
  <c r="AX152" i="43" s="1"/>
  <c r="AT152" i="43"/>
  <c r="AC152" i="43"/>
  <c r="AC162" i="43"/>
  <c r="AT162" i="43"/>
  <c r="AV177" i="43"/>
  <c r="AC177" i="43"/>
  <c r="AE181" i="43"/>
  <c r="AX181" i="43" s="1"/>
  <c r="AT181" i="43"/>
  <c r="AR182" i="43"/>
  <c r="AZ182" i="43" s="1"/>
  <c r="BA182" i="43"/>
  <c r="AT196" i="43"/>
  <c r="AE196" i="43"/>
  <c r="AX196" i="43" s="1"/>
  <c r="AE200" i="43"/>
  <c r="AX200" i="43" s="1"/>
  <c r="BA201" i="43"/>
  <c r="AR201" i="43"/>
  <c r="AZ201" i="43" s="1"/>
  <c r="AT212" i="43"/>
  <c r="AE212" i="43"/>
  <c r="AE216" i="43"/>
  <c r="AX216" i="43" s="1"/>
  <c r="AT228" i="43"/>
  <c r="AE228" i="43"/>
  <c r="AX228" i="43" s="1"/>
  <c r="AT318" i="43"/>
  <c r="AE318" i="43"/>
  <c r="AX318" i="43" s="1"/>
  <c r="AE346" i="43"/>
  <c r="AX346" i="43" s="1"/>
  <c r="AT346" i="43"/>
  <c r="AT353" i="43"/>
  <c r="AE353" i="43"/>
  <c r="AX353" i="43" s="1"/>
  <c r="AE426" i="43"/>
  <c r="AX426" i="43" s="1"/>
  <c r="AT426" i="43"/>
  <c r="AC426" i="43"/>
  <c r="AE429" i="43"/>
  <c r="AX429" i="43" s="1"/>
  <c r="AT429" i="43"/>
  <c r="BA24" i="43"/>
  <c r="AR24" i="43"/>
  <c r="AZ24" i="43" s="1"/>
  <c r="AE105" i="43"/>
  <c r="AX105" i="43" s="1"/>
  <c r="AT105" i="43"/>
  <c r="AD105" i="43"/>
  <c r="AW105" i="43" s="1"/>
  <c r="AE125" i="43"/>
  <c r="AX125" i="43" s="1"/>
  <c r="AT125" i="43"/>
  <c r="AD125" i="43"/>
  <c r="AW125" i="43" s="1"/>
  <c r="AC125" i="43"/>
  <c r="AE128" i="43"/>
  <c r="AX128" i="43" s="1"/>
  <c r="AT128" i="43"/>
  <c r="AR129" i="43"/>
  <c r="AZ129" i="43" s="1"/>
  <c r="BA129" i="43"/>
  <c r="BC148" i="43"/>
  <c r="AR148" i="43"/>
  <c r="AZ148" i="43" s="1"/>
  <c r="AT159" i="43"/>
  <c r="AE159" i="43"/>
  <c r="AX159" i="43" s="1"/>
  <c r="AR162" i="43"/>
  <c r="AZ162" i="43" s="1"/>
  <c r="BA162" i="43"/>
  <c r="AC174" i="43"/>
  <c r="AT174" i="43"/>
  <c r="AD174" i="43"/>
  <c r="AW174" i="43" s="1"/>
  <c r="BA212" i="43"/>
  <c r="AR212" i="43"/>
  <c r="BA228" i="43"/>
  <c r="AR228" i="43"/>
  <c r="AZ228" i="43" s="1"/>
  <c r="AT269" i="43"/>
  <c r="AE269" i="43"/>
  <c r="AX269" i="43" s="1"/>
  <c r="AC16" i="43"/>
  <c r="AV16" i="43"/>
  <c r="BA23" i="43"/>
  <c r="AR23" i="43"/>
  <c r="AV28" i="43"/>
  <c r="AV30" i="43" s="1"/>
  <c r="AC28" i="43"/>
  <c r="AC30" i="43" s="1"/>
  <c r="BA36" i="43"/>
  <c r="AR36" i="43"/>
  <c r="AZ36" i="43" s="1"/>
  <c r="BA43" i="43"/>
  <c r="AR43" i="43"/>
  <c r="AZ43" i="43" s="1"/>
  <c r="AV49" i="43"/>
  <c r="AV51" i="43" s="1"/>
  <c r="AC50" i="43"/>
  <c r="AT50" i="43"/>
  <c r="AE53" i="43"/>
  <c r="AX53" i="43" s="1"/>
  <c r="AT53" i="43"/>
  <c r="AE61" i="43"/>
  <c r="AX61" i="43" s="1"/>
  <c r="AT61" i="43"/>
  <c r="AD61" i="43"/>
  <c r="AW61" i="43" s="1"/>
  <c r="AC61" i="43"/>
  <c r="AV72" i="43"/>
  <c r="AC72" i="43"/>
  <c r="AC76" i="43"/>
  <c r="AC80" i="43"/>
  <c r="AV80" i="43"/>
  <c r="AE83" i="43"/>
  <c r="AX83" i="43" s="1"/>
  <c r="AT83" i="43"/>
  <c r="BA87" i="43"/>
  <c r="AR87" i="43"/>
  <c r="AZ87" i="43" s="1"/>
  <c r="AR109" i="43"/>
  <c r="AZ109" i="43" s="1"/>
  <c r="BA109" i="43"/>
  <c r="BA112" i="43"/>
  <c r="AR112" i="43"/>
  <c r="AC126" i="43"/>
  <c r="AT126" i="43"/>
  <c r="AD126" i="43"/>
  <c r="AW126" i="43" s="1"/>
  <c r="AE136" i="43"/>
  <c r="AX136" i="43" s="1"/>
  <c r="AT136" i="43"/>
  <c r="AC136" i="43"/>
  <c r="BC136" i="43"/>
  <c r="AR136" i="43"/>
  <c r="AZ136" i="43" s="1"/>
  <c r="AC142" i="43"/>
  <c r="AT142" i="43"/>
  <c r="AD142" i="43"/>
  <c r="AW142" i="43" s="1"/>
  <c r="AC144" i="43"/>
  <c r="AV144" i="43"/>
  <c r="AE147" i="43"/>
  <c r="AX147" i="43" s="1"/>
  <c r="AT147" i="43"/>
  <c r="BA151" i="43"/>
  <c r="AR151" i="43"/>
  <c r="AZ151" i="43" s="1"/>
  <c r="AE156" i="43"/>
  <c r="BC156" i="43"/>
  <c r="AR156" i="43"/>
  <c r="AC158" i="43"/>
  <c r="AT158" i="43"/>
  <c r="BA164" i="43"/>
  <c r="AR164" i="43"/>
  <c r="AZ164" i="43" s="1"/>
  <c r="BA171" i="43"/>
  <c r="AR171" i="43"/>
  <c r="AZ171" i="43" s="1"/>
  <c r="AR173" i="43"/>
  <c r="BA173" i="43"/>
  <c r="BA176" i="43"/>
  <c r="AR176" i="43"/>
  <c r="AZ176" i="43" s="1"/>
  <c r="BA188" i="43"/>
  <c r="AR188" i="43"/>
  <c r="AZ188" i="43" s="1"/>
  <c r="BA220" i="43"/>
  <c r="AR220" i="43"/>
  <c r="AZ220" i="43" s="1"/>
  <c r="AE20" i="43"/>
  <c r="AX20" i="43" s="1"/>
  <c r="AT20" i="43"/>
  <c r="AE64" i="43"/>
  <c r="AX64" i="43" s="1"/>
  <c r="AT64" i="43"/>
  <c r="AE67" i="43"/>
  <c r="AT67" i="43"/>
  <c r="AE84" i="43"/>
  <c r="AX84" i="43" s="1"/>
  <c r="AT84" i="43"/>
  <c r="AE116" i="43"/>
  <c r="AX116" i="43" s="1"/>
  <c r="AT116" i="43"/>
  <c r="AE132" i="43"/>
  <c r="AX132" i="43" s="1"/>
  <c r="AT132" i="43"/>
  <c r="AE169" i="43"/>
  <c r="AX169" i="43" s="1"/>
  <c r="AT169" i="43"/>
  <c r="AD169" i="43"/>
  <c r="AW169" i="43" s="1"/>
  <c r="AE180" i="43"/>
  <c r="AX180" i="43" s="1"/>
  <c r="AT180" i="43"/>
  <c r="BA196" i="43"/>
  <c r="AR196" i="43"/>
  <c r="AZ196" i="43" s="1"/>
  <c r="AT240" i="43"/>
  <c r="AE240" i="43"/>
  <c r="AX240" i="43" s="1"/>
  <c r="AE259" i="43"/>
  <c r="AX259" i="43" s="1"/>
  <c r="AT259" i="43"/>
  <c r="AE401" i="43"/>
  <c r="AX401" i="43" s="1"/>
  <c r="AT401" i="43"/>
  <c r="AT425" i="43"/>
  <c r="AE425" i="43"/>
  <c r="AX425" i="43" s="1"/>
  <c r="AT15" i="43"/>
  <c r="AE15" i="43"/>
  <c r="AX15" i="43" s="1"/>
  <c r="AE36" i="43"/>
  <c r="AX36" i="43" s="1"/>
  <c r="AT36" i="43"/>
  <c r="AE40" i="43"/>
  <c r="AX40" i="43" s="1"/>
  <c r="AT40" i="43"/>
  <c r="AT41" i="43" s="1"/>
  <c r="AC40" i="43"/>
  <c r="AT43" i="43"/>
  <c r="AE43" i="43"/>
  <c r="AX43" i="43" s="1"/>
  <c r="AE56" i="43"/>
  <c r="AX56" i="43" s="1"/>
  <c r="AT56" i="43"/>
  <c r="AR63" i="43"/>
  <c r="BC63" i="43"/>
  <c r="BC66" i="43" s="1"/>
  <c r="AC68" i="43"/>
  <c r="AV68" i="43"/>
  <c r="AV69" i="43" s="1"/>
  <c r="BC71" i="43"/>
  <c r="BC74" i="43" s="1"/>
  <c r="AR71" i="43"/>
  <c r="AZ71" i="43" s="1"/>
  <c r="AT79" i="43"/>
  <c r="AE79" i="43"/>
  <c r="BC91" i="43"/>
  <c r="AR91" i="43"/>
  <c r="AZ91" i="43" s="1"/>
  <c r="AD94" i="43"/>
  <c r="AW94" i="43" s="1"/>
  <c r="AT95" i="43"/>
  <c r="AE95" i="43"/>
  <c r="AX95" i="43" s="1"/>
  <c r="AR98" i="43"/>
  <c r="AZ98" i="43" s="1"/>
  <c r="BA98" i="43"/>
  <c r="AE104" i="43"/>
  <c r="AR105" i="43"/>
  <c r="AZ105" i="43" s="1"/>
  <c r="BA105" i="43"/>
  <c r="AV109" i="43"/>
  <c r="AC109" i="43"/>
  <c r="AR115" i="43"/>
  <c r="BC115" i="43"/>
  <c r="BC118" i="43" s="1"/>
  <c r="AT127" i="43"/>
  <c r="AE127" i="43"/>
  <c r="AX127" i="43" s="1"/>
  <c r="AR127" i="43"/>
  <c r="AZ127" i="43" s="1"/>
  <c r="BC127" i="43"/>
  <c r="AE164" i="43"/>
  <c r="AX164" i="43" s="1"/>
  <c r="AT164" i="43"/>
  <c r="AE168" i="43"/>
  <c r="AX168" i="43" s="1"/>
  <c r="AT168" i="43"/>
  <c r="AC168" i="43"/>
  <c r="AR169" i="43"/>
  <c r="AZ169" i="43" s="1"/>
  <c r="BA169" i="43"/>
  <c r="BA172" i="43" s="1"/>
  <c r="AT171" i="43"/>
  <c r="AE171" i="43"/>
  <c r="AX171" i="43" s="1"/>
  <c r="AV173" i="43"/>
  <c r="AE176" i="43"/>
  <c r="AX176" i="43" s="1"/>
  <c r="AT176" i="43"/>
  <c r="AE179" i="43"/>
  <c r="AT179" i="43"/>
  <c r="AT185" i="43" s="1"/>
  <c r="AR179" i="43"/>
  <c r="BC179" i="43"/>
  <c r="BC185" i="43" s="1"/>
  <c r="BA184" i="43"/>
  <c r="AR184" i="43"/>
  <c r="AZ184" i="43" s="1"/>
  <c r="AT188" i="43"/>
  <c r="AE188" i="43"/>
  <c r="AX188" i="43" s="1"/>
  <c r="BA193" i="43"/>
  <c r="AR193" i="43"/>
  <c r="BA209" i="43"/>
  <c r="AR209" i="43"/>
  <c r="AZ209" i="43" s="1"/>
  <c r="AT220" i="43"/>
  <c r="AE220" i="43"/>
  <c r="AX220" i="43" s="1"/>
  <c r="BA225" i="43"/>
  <c r="AR225" i="43"/>
  <c r="AZ225" i="43" s="1"/>
  <c r="AT232" i="43"/>
  <c r="AE232" i="43"/>
  <c r="AX232" i="43" s="1"/>
  <c r="AT258" i="43"/>
  <c r="AE258" i="43"/>
  <c r="AX258" i="43" s="1"/>
  <c r="AT285" i="43"/>
  <c r="AE285" i="43"/>
  <c r="AX285" i="43" s="1"/>
  <c r="AT302" i="43"/>
  <c r="AE302" i="43"/>
  <c r="AX302" i="43" s="1"/>
  <c r="AE338" i="43"/>
  <c r="AX338" i="43" s="1"/>
  <c r="AT338" i="43"/>
  <c r="AC338" i="43"/>
  <c r="AT341" i="43"/>
  <c r="AE341" i="43"/>
  <c r="AX341" i="43" s="1"/>
  <c r="AE350" i="43"/>
  <c r="AX350" i="43" s="1"/>
  <c r="AT350" i="43"/>
  <c r="AC350" i="43"/>
  <c r="AE354" i="43"/>
  <c r="AX354" i="43" s="1"/>
  <c r="AT354" i="43"/>
  <c r="AC354" i="43"/>
  <c r="AE389" i="43"/>
  <c r="AX389" i="43" s="1"/>
  <c r="AT389" i="43"/>
  <c r="AT400" i="43"/>
  <c r="AE400" i="43"/>
  <c r="AX400" i="43" s="1"/>
  <c r="AT417" i="43"/>
  <c r="AE417" i="43"/>
  <c r="AX417" i="43" s="1"/>
  <c r="AT433" i="43"/>
  <c r="AE433" i="43"/>
  <c r="AX433" i="43" s="1"/>
  <c r="AE263" i="43"/>
  <c r="AX263" i="43" s="1"/>
  <c r="AT263" i="43"/>
  <c r="AR328" i="43"/>
  <c r="AZ328" i="43" s="1"/>
  <c r="BA328" i="43"/>
  <c r="AE339" i="43"/>
  <c r="AX339" i="43" s="1"/>
  <c r="AT339" i="43"/>
  <c r="AR351" i="43"/>
  <c r="AZ351" i="43" s="1"/>
  <c r="BA351" i="43"/>
  <c r="AR379" i="43"/>
  <c r="AZ379" i="43" s="1"/>
  <c r="BA379" i="43"/>
  <c r="AR383" i="43"/>
  <c r="AZ383" i="43" s="1"/>
  <c r="BA383" i="43"/>
  <c r="AR388" i="43"/>
  <c r="AZ388" i="43" s="1"/>
  <c r="BC388" i="43"/>
  <c r="AE431" i="43"/>
  <c r="AX431" i="43" s="1"/>
  <c r="AT431" i="43"/>
  <c r="AC436" i="43"/>
  <c r="AT436" i="43"/>
  <c r="AR436" i="43"/>
  <c r="AZ436" i="43" s="1"/>
  <c r="BA436" i="43"/>
  <c r="AR437" i="43"/>
  <c r="AZ437" i="43" s="1"/>
  <c r="BC437" i="43"/>
  <c r="AE439" i="43"/>
  <c r="AX439" i="43" s="1"/>
  <c r="AT439" i="43"/>
  <c r="AR15" i="43"/>
  <c r="AZ15" i="43" s="1"/>
  <c r="BC15" i="43"/>
  <c r="AE17" i="43"/>
  <c r="AX17" i="43" s="1"/>
  <c r="AT17" i="43"/>
  <c r="AR17" i="43"/>
  <c r="AZ17" i="43" s="1"/>
  <c r="BA17" i="43"/>
  <c r="AC20" i="43"/>
  <c r="AV20" i="43"/>
  <c r="AR21" i="43"/>
  <c r="AZ21" i="43" s="1"/>
  <c r="BA21" i="43"/>
  <c r="AR50" i="43"/>
  <c r="AZ50" i="43" s="1"/>
  <c r="BA50" i="43"/>
  <c r="AR57" i="43"/>
  <c r="AZ57" i="43" s="1"/>
  <c r="BA57" i="43"/>
  <c r="AR67" i="43"/>
  <c r="BC67" i="43"/>
  <c r="BC69" i="43" s="1"/>
  <c r="AR79" i="43"/>
  <c r="BC79" i="43"/>
  <c r="BC81" i="43" s="1"/>
  <c r="AC84" i="43"/>
  <c r="AV84" i="43"/>
  <c r="AV85" i="43" s="1"/>
  <c r="AR131" i="43"/>
  <c r="BC131" i="43"/>
  <c r="AE133" i="43"/>
  <c r="AX133" i="43" s="1"/>
  <c r="AT133" i="43"/>
  <c r="AE141" i="43"/>
  <c r="AX141" i="43" s="1"/>
  <c r="AT141" i="43"/>
  <c r="AC148" i="43"/>
  <c r="AV148" i="43"/>
  <c r="AR190" i="43"/>
  <c r="AZ190" i="43" s="1"/>
  <c r="BA190" i="43"/>
  <c r="AC195" i="43"/>
  <c r="AT195" i="43"/>
  <c r="AC219" i="43"/>
  <c r="AT219" i="43"/>
  <c r="AR222" i="43"/>
  <c r="AZ222" i="43" s="1"/>
  <c r="BA222" i="43"/>
  <c r="AR230" i="43"/>
  <c r="BA230" i="43"/>
  <c r="AR238" i="43"/>
  <c r="AZ238" i="43" s="1"/>
  <c r="BA238" i="43"/>
  <c r="AC244" i="43"/>
  <c r="AR252" i="43"/>
  <c r="AZ252" i="43" s="1"/>
  <c r="BA252" i="43"/>
  <c r="AR255" i="43"/>
  <c r="AC263" i="43"/>
  <c r="AV263" i="43"/>
  <c r="AR263" i="43"/>
  <c r="AZ263" i="43" s="1"/>
  <c r="AR266" i="43"/>
  <c r="AZ266" i="43" s="1"/>
  <c r="BC266" i="43"/>
  <c r="AR275" i="43"/>
  <c r="AR276" i="43"/>
  <c r="AZ276" i="43" s="1"/>
  <c r="BA276" i="43"/>
  <c r="AR279" i="43"/>
  <c r="AZ279" i="43" s="1"/>
  <c r="AR280" i="43"/>
  <c r="AZ280" i="43" s="1"/>
  <c r="BA280" i="43"/>
  <c r="AR282" i="43"/>
  <c r="BC282" i="43"/>
  <c r="BC286" i="43" s="1"/>
  <c r="AR291" i="43"/>
  <c r="AZ291" i="43" s="1"/>
  <c r="AR292" i="43"/>
  <c r="AZ292" i="43" s="1"/>
  <c r="BA292" i="43"/>
  <c r="AR300" i="43"/>
  <c r="AZ300" i="43" s="1"/>
  <c r="BA300" i="43"/>
  <c r="AR306" i="43"/>
  <c r="AZ306" i="43" s="1"/>
  <c r="AE308" i="43"/>
  <c r="AX308" i="43" s="1"/>
  <c r="AT308" i="43"/>
  <c r="AE312" i="43"/>
  <c r="AX312" i="43" s="1"/>
  <c r="AT312" i="43"/>
  <c r="AR318" i="43"/>
  <c r="AZ318" i="43" s="1"/>
  <c r="AE324" i="43"/>
  <c r="AX324" i="43" s="1"/>
  <c r="AT324" i="43"/>
  <c r="AR327" i="43"/>
  <c r="AR335" i="43"/>
  <c r="AZ335" i="43" s="1"/>
  <c r="BA335" i="43"/>
  <c r="AR339" i="43"/>
  <c r="AZ339" i="43" s="1"/>
  <c r="BA339" i="43"/>
  <c r="AR341" i="43"/>
  <c r="AZ341" i="43" s="1"/>
  <c r="AR357" i="43"/>
  <c r="AZ357" i="43" s="1"/>
  <c r="BC357" i="43"/>
  <c r="AE359" i="43"/>
  <c r="AX359" i="43" s="1"/>
  <c r="AT359" i="43"/>
  <c r="AR359" i="43"/>
  <c r="AZ359" i="43" s="1"/>
  <c r="BA359" i="43"/>
  <c r="AC362" i="43"/>
  <c r="AV362" i="43"/>
  <c r="AR362" i="43"/>
  <c r="AZ362" i="43" s="1"/>
  <c r="AR363" i="43"/>
  <c r="AZ363" i="43" s="1"/>
  <c r="BA363" i="43"/>
  <c r="AR374" i="43"/>
  <c r="BA374" i="43"/>
  <c r="AC377" i="43"/>
  <c r="AR377" i="43"/>
  <c r="AZ377" i="43" s="1"/>
  <c r="AR381" i="43"/>
  <c r="AC402" i="43"/>
  <c r="AR403" i="43"/>
  <c r="AZ403" i="43" s="1"/>
  <c r="BA403" i="43"/>
  <c r="AR406" i="43"/>
  <c r="AZ406" i="43" s="1"/>
  <c r="AR409" i="43"/>
  <c r="AZ409" i="43" s="1"/>
  <c r="AR415" i="43"/>
  <c r="AZ415" i="43" s="1"/>
  <c r="BA415" i="43"/>
  <c r="AR421" i="43"/>
  <c r="AR431" i="43"/>
  <c r="AZ431" i="43" s="1"/>
  <c r="BA431" i="43"/>
  <c r="AR435" i="43"/>
  <c r="BA435" i="43"/>
  <c r="AR447" i="43"/>
  <c r="AZ447" i="43" s="1"/>
  <c r="BA447" i="43"/>
  <c r="AV450" i="43"/>
  <c r="AT447" i="43"/>
  <c r="AT393" i="43"/>
  <c r="AT366" i="43"/>
  <c r="BA332" i="43"/>
  <c r="BA316" i="43"/>
  <c r="AT277" i="43"/>
  <c r="BA267" i="43"/>
  <c r="AE252" i="43"/>
  <c r="AX252" i="43" s="1"/>
  <c r="AT252" i="43"/>
  <c r="AR258" i="43"/>
  <c r="AZ258" i="43" s="1"/>
  <c r="BC258" i="43"/>
  <c r="AR293" i="43"/>
  <c r="AZ293" i="43" s="1"/>
  <c r="BA293" i="43"/>
  <c r="AE335" i="43"/>
  <c r="AX335" i="43" s="1"/>
  <c r="AT335" i="43"/>
  <c r="AC340" i="43"/>
  <c r="AT340" i="43"/>
  <c r="AC358" i="43"/>
  <c r="AV358" i="43"/>
  <c r="AE370" i="43"/>
  <c r="AX370" i="43" s="1"/>
  <c r="AT370" i="43"/>
  <c r="AR398" i="43"/>
  <c r="BA398" i="43"/>
  <c r="AE451" i="43"/>
  <c r="AX451" i="43" s="1"/>
  <c r="AT451" i="43"/>
  <c r="AC451" i="43"/>
  <c r="AR14" i="43"/>
  <c r="BA14" i="43"/>
  <c r="AC32" i="43"/>
  <c r="AV32" i="43"/>
  <c r="AE57" i="43"/>
  <c r="AX57" i="43" s="1"/>
  <c r="AT57" i="43"/>
  <c r="AR61" i="43"/>
  <c r="AZ61" i="43" s="1"/>
  <c r="BA61" i="43"/>
  <c r="BA62" i="43" s="1"/>
  <c r="AE77" i="43"/>
  <c r="AX77" i="43" s="1"/>
  <c r="AT77" i="43"/>
  <c r="AE121" i="43"/>
  <c r="AX121" i="43" s="1"/>
  <c r="AT121" i="43"/>
  <c r="AR121" i="43"/>
  <c r="AZ121" i="43" s="1"/>
  <c r="BA121" i="43"/>
  <c r="BA123" i="43" s="1"/>
  <c r="AR125" i="43"/>
  <c r="AZ125" i="43" s="1"/>
  <c r="BA125" i="43"/>
  <c r="AR142" i="43"/>
  <c r="AZ142" i="43" s="1"/>
  <c r="BA142" i="43"/>
  <c r="AE145" i="43"/>
  <c r="AX145" i="43" s="1"/>
  <c r="AT145" i="43"/>
  <c r="AR145" i="43"/>
  <c r="AZ145" i="43" s="1"/>
  <c r="BA145" i="43"/>
  <c r="AC187" i="43"/>
  <c r="AT187" i="43"/>
  <c r="AC203" i="43"/>
  <c r="AT203" i="43"/>
  <c r="AR206" i="43"/>
  <c r="AZ206" i="43" s="1"/>
  <c r="BA206" i="43"/>
  <c r="AR214" i="43"/>
  <c r="AZ214" i="43" s="1"/>
  <c r="BA214" i="43"/>
  <c r="AC227" i="43"/>
  <c r="AT227" i="43"/>
  <c r="AR19" i="43"/>
  <c r="BC19" i="43"/>
  <c r="BC22" i="43" s="1"/>
  <c r="AE21" i="43"/>
  <c r="AX21" i="43" s="1"/>
  <c r="AT21" i="43"/>
  <c r="AE29" i="43"/>
  <c r="AX29" i="43" s="1"/>
  <c r="AT29" i="43"/>
  <c r="AR31" i="43"/>
  <c r="BC31" i="43"/>
  <c r="AE33" i="43"/>
  <c r="AX33" i="43" s="1"/>
  <c r="AT33" i="43"/>
  <c r="AR33" i="43"/>
  <c r="AZ33" i="43" s="1"/>
  <c r="BA33" i="43"/>
  <c r="BA34" i="43" s="1"/>
  <c r="AC36" i="43"/>
  <c r="AV36" i="43"/>
  <c r="AR37" i="43"/>
  <c r="AZ37" i="43" s="1"/>
  <c r="BA37" i="43"/>
  <c r="AE73" i="43"/>
  <c r="AX73" i="43" s="1"/>
  <c r="AT73" i="43"/>
  <c r="AR73" i="43"/>
  <c r="AZ73" i="43" s="1"/>
  <c r="BA73" i="43"/>
  <c r="AR77" i="43"/>
  <c r="AZ77" i="43" s="1"/>
  <c r="BA77" i="43"/>
  <c r="BA78" i="43" s="1"/>
  <c r="AR83" i="43"/>
  <c r="AZ83" i="43" s="1"/>
  <c r="BC83" i="43"/>
  <c r="AR94" i="43"/>
  <c r="AZ94" i="43" s="1"/>
  <c r="BA94" i="43"/>
  <c r="AR95" i="43"/>
  <c r="AZ95" i="43" s="1"/>
  <c r="BC95" i="43"/>
  <c r="AE97" i="43"/>
  <c r="AT97" i="43"/>
  <c r="AR97" i="43"/>
  <c r="BA97" i="43"/>
  <c r="BA100" i="43" s="1"/>
  <c r="AR101" i="43"/>
  <c r="BA101" i="43"/>
  <c r="BA103" i="43" s="1"/>
  <c r="AV112" i="43"/>
  <c r="AR141" i="43"/>
  <c r="AZ141" i="43" s="1"/>
  <c r="BA141" i="43"/>
  <c r="AR147" i="43"/>
  <c r="AZ147" i="43" s="1"/>
  <c r="BC147" i="43"/>
  <c r="AE157" i="43"/>
  <c r="AX157" i="43" s="1"/>
  <c r="AT157" i="43"/>
  <c r="AR158" i="43"/>
  <c r="AZ158" i="43" s="1"/>
  <c r="BA158" i="43"/>
  <c r="AR159" i="43"/>
  <c r="AZ159" i="43" s="1"/>
  <c r="BC159" i="43"/>
  <c r="AR161" i="43"/>
  <c r="BA161" i="43"/>
  <c r="AC164" i="43"/>
  <c r="AV164" i="43"/>
  <c r="AR165" i="43"/>
  <c r="AZ165" i="43" s="1"/>
  <c r="BA165" i="43"/>
  <c r="AC176" i="43"/>
  <c r="AV176" i="43"/>
  <c r="AR233" i="43"/>
  <c r="AZ233" i="43" s="1"/>
  <c r="AR236" i="43"/>
  <c r="AR243" i="43"/>
  <c r="AZ243" i="43" s="1"/>
  <c r="AE246" i="43"/>
  <c r="AX246" i="43" s="1"/>
  <c r="AR246" i="43"/>
  <c r="AZ246" i="43" s="1"/>
  <c r="AT248" i="43"/>
  <c r="AC252" i="43"/>
  <c r="AR253" i="43"/>
  <c r="AZ253" i="43" s="1"/>
  <c r="BA253" i="43"/>
  <c r="AR262" i="43"/>
  <c r="AZ262" i="43" s="1"/>
  <c r="BC262" i="43"/>
  <c r="AR265" i="43"/>
  <c r="BA265" i="43"/>
  <c r="AR269" i="43"/>
  <c r="AZ269" i="43" s="1"/>
  <c r="BA269" i="43"/>
  <c r="AR285" i="43"/>
  <c r="AZ285" i="43" s="1"/>
  <c r="BA285" i="43"/>
  <c r="AE293" i="43"/>
  <c r="AX293" i="43" s="1"/>
  <c r="AC295" i="43"/>
  <c r="AC296" i="43" s="1"/>
  <c r="AV295" i="43"/>
  <c r="AV296" i="43" s="1"/>
  <c r="AR295" i="43"/>
  <c r="AE298" i="43"/>
  <c r="AX298" i="43" s="1"/>
  <c r="AR298" i="43"/>
  <c r="AZ298" i="43" s="1"/>
  <c r="AR304" i="43"/>
  <c r="BA304" i="43"/>
  <c r="AD305" i="43"/>
  <c r="AW305" i="43" s="1"/>
  <c r="AR308" i="43"/>
  <c r="AZ308" i="43" s="1"/>
  <c r="BA308" i="43"/>
  <c r="AD309" i="43"/>
  <c r="AW309" i="43" s="1"/>
  <c r="AR312" i="43"/>
  <c r="AZ312" i="43" s="1"/>
  <c r="BA312" i="43"/>
  <c r="AD313" i="43"/>
  <c r="AW313" i="43" s="1"/>
  <c r="AD317" i="43"/>
  <c r="AW317" i="43" s="1"/>
  <c r="AR324" i="43"/>
  <c r="AZ324" i="43" s="1"/>
  <c r="BA324" i="43"/>
  <c r="AD325" i="43"/>
  <c r="AW325" i="43" s="1"/>
  <c r="AR329" i="43"/>
  <c r="AZ329" i="43" s="1"/>
  <c r="BA329" i="43"/>
  <c r="AC335" i="43"/>
  <c r="AE336" i="43"/>
  <c r="AX336" i="43" s="1"/>
  <c r="AC339" i="43"/>
  <c r="AD340" i="43"/>
  <c r="AW340" i="43" s="1"/>
  <c r="AR343" i="43"/>
  <c r="BA343" i="43"/>
  <c r="AC346" i="43"/>
  <c r="AV346" i="43"/>
  <c r="AR346" i="43"/>
  <c r="AZ346" i="43" s="1"/>
  <c r="AR347" i="43"/>
  <c r="AZ347" i="43" s="1"/>
  <c r="BA347" i="43"/>
  <c r="AC352" i="43"/>
  <c r="AT352" i="43"/>
  <c r="AE357" i="43"/>
  <c r="AX357" i="43" s="1"/>
  <c r="AR361" i="43"/>
  <c r="BC361" i="43"/>
  <c r="BC367" i="43" s="1"/>
  <c r="AR365" i="43"/>
  <c r="AZ365" i="43" s="1"/>
  <c r="AC366" i="43"/>
  <c r="AR366" i="43"/>
  <c r="AZ366" i="43" s="1"/>
  <c r="AE369" i="43"/>
  <c r="AX369" i="43" s="1"/>
  <c r="AR369" i="43"/>
  <c r="AZ369" i="43" s="1"/>
  <c r="AC370" i="43"/>
  <c r="AR370" i="43"/>
  <c r="AZ370" i="43" s="1"/>
  <c r="AR376" i="43"/>
  <c r="AZ376" i="43" s="1"/>
  <c r="BC376" i="43"/>
  <c r="AR378" i="43"/>
  <c r="AZ378" i="43" s="1"/>
  <c r="BA378" i="43"/>
  <c r="AE382" i="43"/>
  <c r="AX382" i="43" s="1"/>
  <c r="AT382" i="43"/>
  <c r="AR382" i="43"/>
  <c r="AZ382" i="43" s="1"/>
  <c r="AC385" i="43"/>
  <c r="AR385" i="43"/>
  <c r="AZ385" i="43" s="1"/>
  <c r="AR392" i="43"/>
  <c r="AZ392" i="43" s="1"/>
  <c r="AC393" i="43"/>
  <c r="AR393" i="43"/>
  <c r="AZ393" i="43" s="1"/>
  <c r="AR394" i="43"/>
  <c r="AZ394" i="43" s="1"/>
  <c r="BA394" i="43"/>
  <c r="AE396" i="43"/>
  <c r="AX396" i="43" s="1"/>
  <c r="AR396" i="43"/>
  <c r="AZ396" i="43" s="1"/>
  <c r="AC401" i="43"/>
  <c r="AV401" i="43"/>
  <c r="AR401" i="43"/>
  <c r="AZ401" i="43" s="1"/>
  <c r="AD411" i="43"/>
  <c r="AW411" i="43" s="1"/>
  <c r="AR418" i="43"/>
  <c r="AZ418" i="43" s="1"/>
  <c r="AD423" i="43"/>
  <c r="AW423" i="43" s="1"/>
  <c r="AC431" i="43"/>
  <c r="AD436" i="43"/>
  <c r="AW436" i="43" s="1"/>
  <c r="AC439" i="43"/>
  <c r="AR440" i="43"/>
  <c r="AZ440" i="43" s="1"/>
  <c r="BA440" i="43"/>
  <c r="AC443" i="43"/>
  <c r="AR443" i="43"/>
  <c r="AZ443" i="43" s="1"/>
  <c r="BA443" i="43"/>
  <c r="AR445" i="43"/>
  <c r="AZ445" i="43" s="1"/>
  <c r="BC445" i="43"/>
  <c r="AR446" i="43"/>
  <c r="AZ446" i="43" s="1"/>
  <c r="AD451" i="43"/>
  <c r="AW451" i="43" s="1"/>
  <c r="AR452" i="43"/>
  <c r="AZ452" i="43" s="1"/>
  <c r="BA452" i="43"/>
  <c r="AR460" i="43"/>
  <c r="AZ460" i="43" s="1"/>
  <c r="BA460" i="43"/>
  <c r="AT443" i="43"/>
  <c r="BA387" i="43"/>
  <c r="BA390" i="43" s="1"/>
  <c r="AT378" i="43"/>
  <c r="AT362" i="43"/>
  <c r="BA273" i="43"/>
  <c r="AR244" i="43"/>
  <c r="AZ244" i="43" s="1"/>
  <c r="BA244" i="43"/>
  <c r="AR249" i="43"/>
  <c r="AZ249" i="43" s="1"/>
  <c r="BA249" i="43"/>
  <c r="AR250" i="43"/>
  <c r="AZ250" i="43" s="1"/>
  <c r="BC250" i="43"/>
  <c r="AR277" i="43"/>
  <c r="AZ277" i="43" s="1"/>
  <c r="BA277" i="43"/>
  <c r="AR289" i="43"/>
  <c r="AZ289" i="43" s="1"/>
  <c r="BA289" i="43"/>
  <c r="AR344" i="43"/>
  <c r="AZ344" i="43" s="1"/>
  <c r="BA344" i="43"/>
  <c r="AC395" i="43"/>
  <c r="AT395" i="43"/>
  <c r="AR411" i="43"/>
  <c r="AZ411" i="43" s="1"/>
  <c r="BA411" i="43"/>
  <c r="AR423" i="43"/>
  <c r="AZ423" i="43" s="1"/>
  <c r="BA423" i="43"/>
  <c r="AR439" i="43"/>
  <c r="AZ439" i="43" s="1"/>
  <c r="BA439" i="43"/>
  <c r="AE447" i="43"/>
  <c r="AX447" i="43" s="1"/>
  <c r="AD447" i="43"/>
  <c r="AW447" i="43" s="1"/>
  <c r="AR12" i="43"/>
  <c r="AR13" i="43" s="1"/>
  <c r="AE16" i="43"/>
  <c r="AX16" i="43" s="1"/>
  <c r="AT16" i="43"/>
  <c r="AC17" i="43"/>
  <c r="AE25" i="43"/>
  <c r="AX25" i="43" s="1"/>
  <c r="AT25" i="43"/>
  <c r="AR25" i="43"/>
  <c r="AZ25" i="43" s="1"/>
  <c r="BA25" i="43"/>
  <c r="AR29" i="43"/>
  <c r="AZ29" i="43" s="1"/>
  <c r="BA29" i="43"/>
  <c r="AE35" i="43"/>
  <c r="AT35" i="43"/>
  <c r="AR35" i="43"/>
  <c r="BC35" i="43"/>
  <c r="BC38" i="43" s="1"/>
  <c r="AE37" i="43"/>
  <c r="AX37" i="43" s="1"/>
  <c r="AT37" i="43"/>
  <c r="AR39" i="43"/>
  <c r="AR40" i="43"/>
  <c r="AZ40" i="43" s="1"/>
  <c r="AT46" i="43"/>
  <c r="AT48" i="43" s="1"/>
  <c r="AR46" i="43"/>
  <c r="BA46" i="43"/>
  <c r="BA48" i="43" s="1"/>
  <c r="AR47" i="43"/>
  <c r="AZ47" i="43" s="1"/>
  <c r="BC47" i="43"/>
  <c r="AR49" i="43"/>
  <c r="BA49" i="43"/>
  <c r="AC52" i="43"/>
  <c r="AV52" i="43"/>
  <c r="AV54" i="43" s="1"/>
  <c r="AR52" i="43"/>
  <c r="AR53" i="43"/>
  <c r="AZ53" i="43" s="1"/>
  <c r="BA53" i="43"/>
  <c r="AD57" i="43"/>
  <c r="AW57" i="43" s="1"/>
  <c r="AR59" i="43"/>
  <c r="AR60" i="43"/>
  <c r="AZ60" i="43" s="1"/>
  <c r="AC64" i="43"/>
  <c r="AV64" i="43"/>
  <c r="AR64" i="43"/>
  <c r="AZ64" i="43" s="1"/>
  <c r="AE68" i="43"/>
  <c r="AX68" i="43" s="1"/>
  <c r="AT68" i="43"/>
  <c r="AE72" i="43"/>
  <c r="AX72" i="43" s="1"/>
  <c r="AT72" i="43"/>
  <c r="AC77" i="43"/>
  <c r="AE80" i="43"/>
  <c r="AX80" i="43" s="1"/>
  <c r="AT80" i="43"/>
  <c r="AR82" i="43"/>
  <c r="BA82" i="43"/>
  <c r="BA85" i="43" s="1"/>
  <c r="AR93" i="43"/>
  <c r="BA93" i="43"/>
  <c r="AE99" i="43"/>
  <c r="AX99" i="43" s="1"/>
  <c r="AT99" i="43"/>
  <c r="AR99" i="43"/>
  <c r="AZ99" i="43" s="1"/>
  <c r="BC99" i="43"/>
  <c r="AR104" i="43"/>
  <c r="AE109" i="43"/>
  <c r="AX109" i="43" s="1"/>
  <c r="AT109" i="43"/>
  <c r="AR110" i="43"/>
  <c r="AZ110" i="43" s="1"/>
  <c r="BA110" i="43"/>
  <c r="AE113" i="43"/>
  <c r="AX113" i="43" s="1"/>
  <c r="AT113" i="43"/>
  <c r="AR113" i="43"/>
  <c r="AZ113" i="43" s="1"/>
  <c r="BA113" i="43"/>
  <c r="AC116" i="43"/>
  <c r="AV116" i="43"/>
  <c r="AR116" i="43"/>
  <c r="AZ116" i="43" s="1"/>
  <c r="AR117" i="43"/>
  <c r="AZ117" i="43" s="1"/>
  <c r="BA117" i="43"/>
  <c r="AD121" i="43"/>
  <c r="AW121" i="43" s="1"/>
  <c r="AR124" i="43"/>
  <c r="AC128" i="43"/>
  <c r="AV128" i="43"/>
  <c r="AR128" i="43"/>
  <c r="AZ128" i="43" s="1"/>
  <c r="AC141" i="43"/>
  <c r="AC145" i="43"/>
  <c r="AR146" i="43"/>
  <c r="AZ146" i="43" s="1"/>
  <c r="BA146" i="43"/>
  <c r="AE153" i="43"/>
  <c r="AX153" i="43" s="1"/>
  <c r="AT153" i="43"/>
  <c r="AR153" i="43"/>
  <c r="AZ153" i="43" s="1"/>
  <c r="BA153" i="43"/>
  <c r="AR157" i="43"/>
  <c r="AZ157" i="43" s="1"/>
  <c r="BA157" i="43"/>
  <c r="AR163" i="43"/>
  <c r="AZ163" i="43" s="1"/>
  <c r="BC163" i="43"/>
  <c r="AE165" i="43"/>
  <c r="AX165" i="43" s="1"/>
  <c r="AT165" i="43"/>
  <c r="AR167" i="43"/>
  <c r="AR168" i="43"/>
  <c r="AZ168" i="43" s="1"/>
  <c r="AR174" i="43"/>
  <c r="AZ174" i="43" s="1"/>
  <c r="BA174" i="43"/>
  <c r="AR175" i="43"/>
  <c r="AZ175" i="43" s="1"/>
  <c r="BC175" i="43"/>
  <c r="AE177" i="43"/>
  <c r="AX177" i="43" s="1"/>
  <c r="AT177" i="43"/>
  <c r="AR177" i="43"/>
  <c r="AZ177" i="43" s="1"/>
  <c r="BA177" i="43"/>
  <c r="AC180" i="43"/>
  <c r="AV180" i="43"/>
  <c r="AR180" i="43"/>
  <c r="AZ180" i="43" s="1"/>
  <c r="AR181" i="43"/>
  <c r="AZ181" i="43" s="1"/>
  <c r="BA181" i="43"/>
  <c r="AR186" i="43"/>
  <c r="BA186" i="43"/>
  <c r="BA192" i="43" s="1"/>
  <c r="AE187" i="43"/>
  <c r="AX187" i="43" s="1"/>
  <c r="AD190" i="43"/>
  <c r="AW190" i="43" s="1"/>
  <c r="AC191" i="43"/>
  <c r="AT191" i="43"/>
  <c r="AR194" i="43"/>
  <c r="AZ194" i="43" s="1"/>
  <c r="BA194" i="43"/>
  <c r="AE195" i="43"/>
  <c r="AX195" i="43" s="1"/>
  <c r="AC199" i="43"/>
  <c r="AR202" i="43"/>
  <c r="AZ202" i="43" s="1"/>
  <c r="BA202" i="43"/>
  <c r="AE203" i="43"/>
  <c r="AX203" i="43" s="1"/>
  <c r="AD206" i="43"/>
  <c r="AW206" i="43" s="1"/>
  <c r="AC207" i="43"/>
  <c r="AT207" i="43"/>
  <c r="AR210" i="43"/>
  <c r="AZ210" i="43" s="1"/>
  <c r="BA210" i="43"/>
  <c r="AD214" i="43"/>
  <c r="AW214" i="43" s="1"/>
  <c r="AC215" i="43"/>
  <c r="AT215" i="43"/>
  <c r="AR218" i="43"/>
  <c r="BA218" i="43"/>
  <c r="AE219" i="43"/>
  <c r="AX219" i="43" s="1"/>
  <c r="AD222" i="43"/>
  <c r="AW222" i="43" s="1"/>
  <c r="AR226" i="43"/>
  <c r="AZ226" i="43" s="1"/>
  <c r="BA226" i="43"/>
  <c r="AE227" i="43"/>
  <c r="AX227" i="43" s="1"/>
  <c r="AC231" i="43"/>
  <c r="AT231" i="43"/>
  <c r="AR234" i="43"/>
  <c r="AZ234" i="43" s="1"/>
  <c r="BA234" i="43"/>
  <c r="AD238" i="43"/>
  <c r="AW238" i="43" s="1"/>
  <c r="AC239" i="43"/>
  <c r="AT239" i="43"/>
  <c r="AR242" i="43"/>
  <c r="BA242" i="43"/>
  <c r="BA247" i="43" s="1"/>
  <c r="AE244" i="43"/>
  <c r="AX244" i="43" s="1"/>
  <c r="AT244" i="43"/>
  <c r="AR248" i="43"/>
  <c r="BA248" i="43"/>
  <c r="BA254" i="43" s="1"/>
  <c r="AC251" i="43"/>
  <c r="AR251" i="43"/>
  <c r="AZ251" i="43" s="1"/>
  <c r="AD252" i="43"/>
  <c r="AW252" i="43" s="1"/>
  <c r="AC259" i="43"/>
  <c r="AV259" i="43"/>
  <c r="AR259" i="43"/>
  <c r="AZ259" i="43" s="1"/>
  <c r="AR261" i="43"/>
  <c r="BA261" i="43"/>
  <c r="BA264" i="43" s="1"/>
  <c r="AR268" i="43"/>
  <c r="AZ268" i="43" s="1"/>
  <c r="BA268" i="43"/>
  <c r="AR271" i="43"/>
  <c r="AR272" i="43"/>
  <c r="AZ272" i="43" s="1"/>
  <c r="BA272" i="43"/>
  <c r="AR283" i="43"/>
  <c r="AZ283" i="43" s="1"/>
  <c r="AR284" i="43"/>
  <c r="AZ284" i="43" s="1"/>
  <c r="BA284" i="43"/>
  <c r="AR287" i="43"/>
  <c r="AR288" i="43"/>
  <c r="AZ288" i="43" s="1"/>
  <c r="BA288" i="43"/>
  <c r="AR290" i="43"/>
  <c r="AZ290" i="43" s="1"/>
  <c r="BC290" i="43"/>
  <c r="AD300" i="43"/>
  <c r="AW300" i="43" s="1"/>
  <c r="AC301" i="43"/>
  <c r="AT301" i="43"/>
  <c r="AC308" i="43"/>
  <c r="AC312" i="43"/>
  <c r="AJ312" i="43" s="1"/>
  <c r="AS312" i="43" s="1"/>
  <c r="AC316" i="43"/>
  <c r="AC324" i="43"/>
  <c r="AR334" i="43"/>
  <c r="AD335" i="43"/>
  <c r="AW335" i="43" s="1"/>
  <c r="AR337" i="43"/>
  <c r="AZ337" i="43" s="1"/>
  <c r="AR338" i="43"/>
  <c r="AZ338" i="43" s="1"/>
  <c r="AD339" i="43"/>
  <c r="AW339" i="43" s="1"/>
  <c r="AR345" i="43"/>
  <c r="AZ345" i="43" s="1"/>
  <c r="BC345" i="43"/>
  <c r="AE358" i="43"/>
  <c r="AX358" i="43" s="1"/>
  <c r="AT358" i="43"/>
  <c r="AC359" i="43"/>
  <c r="AR372" i="43"/>
  <c r="BA372" i="43"/>
  <c r="BA373" i="43" s="1"/>
  <c r="AR375" i="43"/>
  <c r="AZ375" i="43" s="1"/>
  <c r="BA375" i="43"/>
  <c r="AC389" i="43"/>
  <c r="AV389" i="43"/>
  <c r="AR389" i="43"/>
  <c r="AZ389" i="43" s="1"/>
  <c r="AE395" i="43"/>
  <c r="AX395" i="43" s="1"/>
  <c r="AC399" i="43"/>
  <c r="AT399" i="43"/>
  <c r="AR399" i="43"/>
  <c r="AZ399" i="43" s="1"/>
  <c r="BA399" i="43"/>
  <c r="AR400" i="43"/>
  <c r="AZ400" i="43" s="1"/>
  <c r="BC400" i="43"/>
  <c r="AR402" i="43"/>
  <c r="AZ402" i="43" s="1"/>
  <c r="BA402" i="43"/>
  <c r="AR405" i="43"/>
  <c r="AR410" i="43"/>
  <c r="AZ410" i="43" s="1"/>
  <c r="AD415" i="43"/>
  <c r="AW415" i="43" s="1"/>
  <c r="AR419" i="43"/>
  <c r="AZ419" i="43" s="1"/>
  <c r="BA419" i="43"/>
  <c r="AR425" i="43"/>
  <c r="AZ425" i="43" s="1"/>
  <c r="AR426" i="43"/>
  <c r="AZ426" i="43" s="1"/>
  <c r="AC430" i="43"/>
  <c r="AR430" i="43"/>
  <c r="AZ430" i="43" s="1"/>
  <c r="AD431" i="43"/>
  <c r="AW431" i="43" s="1"/>
  <c r="AC438" i="43"/>
  <c r="AV438" i="43"/>
  <c r="AR438" i="43"/>
  <c r="AZ438" i="43" s="1"/>
  <c r="AC442" i="43"/>
  <c r="AV442" i="43"/>
  <c r="AD443" i="43"/>
  <c r="AW443" i="43" s="1"/>
  <c r="AR444" i="43"/>
  <c r="AZ444" i="43" s="1"/>
  <c r="BA444" i="43"/>
  <c r="BA446" i="43"/>
  <c r="AV381" i="43"/>
  <c r="AV386" i="43" s="1"/>
  <c r="AV331" i="43"/>
  <c r="AV333" i="43" s="1"/>
  <c r="AT316" i="43"/>
  <c r="BC278" i="43"/>
  <c r="AC446" i="43"/>
  <c r="AR449" i="43"/>
  <c r="AR451" i="43"/>
  <c r="AZ451" i="43" s="1"/>
  <c r="AC454" i="43"/>
  <c r="AR454" i="43"/>
  <c r="AZ454" i="43" s="1"/>
  <c r="AR457" i="43"/>
  <c r="AZ457" i="43" s="1"/>
  <c r="BC461" i="43"/>
  <c r="AV446" i="43"/>
  <c r="AR456" i="43"/>
  <c r="AR459" i="43"/>
  <c r="BC457" i="43"/>
  <c r="BA456" i="43"/>
  <c r="BA458" i="43" s="1"/>
  <c r="AD39" i="44"/>
  <c r="AW39" i="44" s="1"/>
  <c r="AE39" i="44"/>
  <c r="AX39" i="44" s="1"/>
  <c r="AD17" i="44"/>
  <c r="AW17" i="44" s="1"/>
  <c r="AD27" i="44"/>
  <c r="AW27" i="44" s="1"/>
  <c r="AE27" i="44"/>
  <c r="AX27" i="44" s="1"/>
  <c r="AD31" i="44"/>
  <c r="AW31" i="44" s="1"/>
  <c r="AE31" i="44"/>
  <c r="AX31" i="44" s="1"/>
  <c r="AD25" i="44"/>
  <c r="AW25" i="44" s="1"/>
  <c r="AD53" i="44"/>
  <c r="AW53" i="44" s="1"/>
  <c r="AD67" i="44"/>
  <c r="AW67" i="44" s="1"/>
  <c r="AE67" i="44"/>
  <c r="AX67" i="44" s="1"/>
  <c r="AR30" i="44"/>
  <c r="AZ30" i="44" s="1"/>
  <c r="AE32" i="44"/>
  <c r="AX32" i="44" s="1"/>
  <c r="AR50" i="44"/>
  <c r="AZ50" i="44" s="1"/>
  <c r="AR58" i="44"/>
  <c r="AZ58" i="44" s="1"/>
  <c r="AE81" i="44"/>
  <c r="AX81" i="44" s="1"/>
  <c r="AR87" i="44"/>
  <c r="AZ87" i="44" s="1"/>
  <c r="AR89" i="44"/>
  <c r="AZ89" i="44" s="1"/>
  <c r="AR32" i="44"/>
  <c r="AZ32" i="44" s="1"/>
  <c r="AR33" i="44"/>
  <c r="AZ33" i="44" s="1"/>
  <c r="AR36" i="44"/>
  <c r="AZ36" i="44" s="1"/>
  <c r="AR38" i="44"/>
  <c r="AZ38" i="44" s="1"/>
  <c r="AC47" i="44"/>
  <c r="AR47" i="44"/>
  <c r="AZ47" i="44" s="1"/>
  <c r="AR48" i="44"/>
  <c r="AZ48" i="44" s="1"/>
  <c r="AR85" i="44"/>
  <c r="AZ85" i="44" s="1"/>
  <c r="AE129" i="44"/>
  <c r="AX129" i="44" s="1"/>
  <c r="AR14" i="44"/>
  <c r="AZ14" i="44" s="1"/>
  <c r="AR15" i="44"/>
  <c r="AZ15" i="44" s="1"/>
  <c r="AR17" i="44"/>
  <c r="AZ17" i="44" s="1"/>
  <c r="AR22" i="44"/>
  <c r="AZ22" i="44" s="1"/>
  <c r="AR23" i="44"/>
  <c r="AZ23" i="44" s="1"/>
  <c r="AR25" i="44"/>
  <c r="AZ25" i="44" s="1"/>
  <c r="AR26" i="44"/>
  <c r="AZ26" i="44" s="1"/>
  <c r="AR27" i="44"/>
  <c r="AZ27" i="44" s="1"/>
  <c r="AR40" i="44"/>
  <c r="AZ40" i="44" s="1"/>
  <c r="AR41" i="44"/>
  <c r="AZ41" i="44" s="1"/>
  <c r="AE48" i="44"/>
  <c r="AX48" i="44" s="1"/>
  <c r="AD51" i="44"/>
  <c r="AW51" i="44" s="1"/>
  <c r="AD55" i="44"/>
  <c r="AW55" i="44" s="1"/>
  <c r="AE55" i="44"/>
  <c r="AX55" i="44" s="1"/>
  <c r="AR55" i="44"/>
  <c r="AZ55" i="44" s="1"/>
  <c r="AR68" i="44"/>
  <c r="AZ68" i="44" s="1"/>
  <c r="AR72" i="44"/>
  <c r="AZ72" i="44" s="1"/>
  <c r="AR74" i="44"/>
  <c r="AZ74" i="44" s="1"/>
  <c r="AD83" i="44"/>
  <c r="AW83" i="44" s="1"/>
  <c r="AR93" i="44"/>
  <c r="AZ93" i="44" s="1"/>
  <c r="AR110" i="44"/>
  <c r="AZ110" i="44" s="1"/>
  <c r="AE112" i="44"/>
  <c r="AX112" i="44" s="1"/>
  <c r="AR128" i="44"/>
  <c r="AZ128" i="44" s="1"/>
  <c r="AR21" i="44"/>
  <c r="AZ21" i="44" s="1"/>
  <c r="AC34" i="44"/>
  <c r="AE36" i="44"/>
  <c r="AX36" i="44" s="1"/>
  <c r="AD37" i="44"/>
  <c r="AW37" i="44" s="1"/>
  <c r="AC39" i="44"/>
  <c r="AR39" i="44"/>
  <c r="AZ39" i="44" s="1"/>
  <c r="AE44" i="44"/>
  <c r="AX44" i="44" s="1"/>
  <c r="AD44" i="44"/>
  <c r="AW44" i="44" s="1"/>
  <c r="AC44" i="44"/>
  <c r="AD47" i="44"/>
  <c r="AW47" i="44" s="1"/>
  <c r="AE52" i="44"/>
  <c r="AX52" i="44" s="1"/>
  <c r="AC52" i="44"/>
  <c r="AR108" i="44"/>
  <c r="AZ108" i="44" s="1"/>
  <c r="AC86" i="44"/>
  <c r="AR109" i="44"/>
  <c r="AZ109" i="44" s="1"/>
  <c r="BA12" i="44"/>
  <c r="BA13" i="44" s="1"/>
  <c r="AR16" i="44"/>
  <c r="AZ16" i="44" s="1"/>
  <c r="AR24" i="44"/>
  <c r="AZ24" i="44" s="1"/>
  <c r="AC31" i="44"/>
  <c r="AR31" i="44"/>
  <c r="AZ31" i="44" s="1"/>
  <c r="AR34" i="44"/>
  <c r="AZ34" i="44" s="1"/>
  <c r="AD36" i="44"/>
  <c r="AW36" i="44" s="1"/>
  <c r="AR44" i="44"/>
  <c r="AZ44" i="44" s="1"/>
  <c r="AR46" i="44"/>
  <c r="AZ46" i="44" s="1"/>
  <c r="AR51" i="44"/>
  <c r="AZ51" i="44" s="1"/>
  <c r="AC55" i="44"/>
  <c r="AD59" i="44"/>
  <c r="AW59" i="44" s="1"/>
  <c r="AE59" i="44"/>
  <c r="AX59" i="44" s="1"/>
  <c r="AR59" i="44"/>
  <c r="AZ59" i="44" s="1"/>
  <c r="AE80" i="44"/>
  <c r="AX80" i="44" s="1"/>
  <c r="AR81" i="44"/>
  <c r="AZ81" i="44" s="1"/>
  <c r="AR99" i="44"/>
  <c r="AZ99" i="44" s="1"/>
  <c r="AR104" i="44"/>
  <c r="AZ104" i="44" s="1"/>
  <c r="AC110" i="44"/>
  <c r="AR111" i="44"/>
  <c r="AZ111" i="44" s="1"/>
  <c r="AR119" i="44"/>
  <c r="AZ119" i="44" s="1"/>
  <c r="AR125" i="44"/>
  <c r="AZ125" i="44" s="1"/>
  <c r="AR54" i="44"/>
  <c r="AZ54" i="44" s="1"/>
  <c r="AR66" i="44"/>
  <c r="AZ66" i="44" s="1"/>
  <c r="AR67" i="44"/>
  <c r="AZ67" i="44" s="1"/>
  <c r="AD75" i="44"/>
  <c r="AW75" i="44" s="1"/>
  <c r="AR78" i="44"/>
  <c r="AZ78" i="44" s="1"/>
  <c r="AR82" i="44"/>
  <c r="AZ82" i="44" s="1"/>
  <c r="AR94" i="44"/>
  <c r="AZ94" i="44" s="1"/>
  <c r="AR96" i="44"/>
  <c r="AZ96" i="44" s="1"/>
  <c r="AR98" i="44"/>
  <c r="AZ98" i="44" s="1"/>
  <c r="AR100" i="44"/>
  <c r="AZ100" i="44" s="1"/>
  <c r="AR103" i="44"/>
  <c r="AZ103" i="44" s="1"/>
  <c r="AR114" i="44"/>
  <c r="AZ114" i="44" s="1"/>
  <c r="AZ115" i="44" s="1"/>
  <c r="AR43" i="44"/>
  <c r="AZ43" i="44" s="1"/>
  <c r="AR57" i="44"/>
  <c r="AZ57" i="44" s="1"/>
  <c r="AR60" i="44"/>
  <c r="AZ60" i="44" s="1"/>
  <c r="AE64" i="44"/>
  <c r="AX64" i="44" s="1"/>
  <c r="AC66" i="44"/>
  <c r="AE68" i="44"/>
  <c r="AX68" i="44" s="1"/>
  <c r="AD69" i="44"/>
  <c r="AW69" i="44" s="1"/>
  <c r="AR71" i="44"/>
  <c r="AZ71" i="44" s="1"/>
  <c r="AR76" i="44"/>
  <c r="AZ76" i="44" s="1"/>
  <c r="AR79" i="44"/>
  <c r="AZ79" i="44" s="1"/>
  <c r="AC82" i="44"/>
  <c r="AR86" i="44"/>
  <c r="AZ86" i="44" s="1"/>
  <c r="AR90" i="44"/>
  <c r="AZ90" i="44" s="1"/>
  <c r="AR92" i="44"/>
  <c r="AZ92" i="44" s="1"/>
  <c r="AR106" i="44"/>
  <c r="AZ106" i="44" s="1"/>
  <c r="AZ107" i="44" s="1"/>
  <c r="AR112" i="44"/>
  <c r="AZ112" i="44" s="1"/>
  <c r="AC114" i="44"/>
  <c r="AC115" i="44" s="1"/>
  <c r="AR118" i="44"/>
  <c r="AZ118" i="44" s="1"/>
  <c r="AR123" i="44"/>
  <c r="AZ123" i="44" s="1"/>
  <c r="AR127" i="44"/>
  <c r="AZ127" i="44" s="1"/>
  <c r="AE14" i="44"/>
  <c r="AX14" i="44" s="1"/>
  <c r="AE22" i="44"/>
  <c r="AX22" i="44" s="1"/>
  <c r="AD22" i="44"/>
  <c r="AW22" i="44" s="1"/>
  <c r="AC22" i="44"/>
  <c r="AC57" i="44"/>
  <c r="AE57" i="44"/>
  <c r="AX57" i="44" s="1"/>
  <c r="AD57" i="44"/>
  <c r="AW57" i="44" s="1"/>
  <c r="AD33" i="44"/>
  <c r="AW33" i="44" s="1"/>
  <c r="AC33" i="44"/>
  <c r="AE33" i="44"/>
  <c r="AX33" i="44" s="1"/>
  <c r="AC46" i="44"/>
  <c r="AD46" i="44"/>
  <c r="AW46" i="44" s="1"/>
  <c r="AE46" i="44"/>
  <c r="AX46" i="44" s="1"/>
  <c r="AC65" i="44"/>
  <c r="AE65" i="44"/>
  <c r="AX65" i="44" s="1"/>
  <c r="AD65" i="44"/>
  <c r="AW65" i="44" s="1"/>
  <c r="AC16" i="44"/>
  <c r="AE16" i="44"/>
  <c r="AX16" i="44" s="1"/>
  <c r="AD16" i="44"/>
  <c r="AW16" i="44" s="1"/>
  <c r="AC24" i="44"/>
  <c r="AE24" i="44"/>
  <c r="AX24" i="44" s="1"/>
  <c r="AD24" i="44"/>
  <c r="AW24" i="44" s="1"/>
  <c r="AC30" i="44"/>
  <c r="AE30" i="44"/>
  <c r="AX30" i="44" s="1"/>
  <c r="AD30" i="44"/>
  <c r="AW30" i="44" s="1"/>
  <c r="AC62" i="44"/>
  <c r="AD62" i="44"/>
  <c r="AW62" i="44" s="1"/>
  <c r="AE62" i="44"/>
  <c r="AX62" i="44" s="1"/>
  <c r="AC38" i="44"/>
  <c r="AD38" i="44"/>
  <c r="AW38" i="44" s="1"/>
  <c r="AE38" i="44"/>
  <c r="AX38" i="44" s="1"/>
  <c r="AC15" i="44"/>
  <c r="AE15" i="44"/>
  <c r="AX15" i="44" s="1"/>
  <c r="AD15" i="44"/>
  <c r="AW15" i="44" s="1"/>
  <c r="AE18" i="44"/>
  <c r="AX18" i="44" s="1"/>
  <c r="AD18" i="44"/>
  <c r="AW18" i="44" s="1"/>
  <c r="AC18" i="44"/>
  <c r="AD23" i="44"/>
  <c r="AW23" i="44" s="1"/>
  <c r="AE23" i="44"/>
  <c r="AX23" i="44" s="1"/>
  <c r="AC23" i="44"/>
  <c r="AE26" i="44"/>
  <c r="AX26" i="44" s="1"/>
  <c r="AC26" i="44"/>
  <c r="AD26" i="44"/>
  <c r="AW26" i="44" s="1"/>
  <c r="AC41" i="44"/>
  <c r="AE41" i="44"/>
  <c r="AX41" i="44" s="1"/>
  <c r="AD41" i="44"/>
  <c r="AW41" i="44" s="1"/>
  <c r="AC54" i="44"/>
  <c r="AD54" i="44"/>
  <c r="AW54" i="44" s="1"/>
  <c r="AE54" i="44"/>
  <c r="AX54" i="44" s="1"/>
  <c r="AC73" i="44"/>
  <c r="AE73" i="44"/>
  <c r="AX73" i="44" s="1"/>
  <c r="AD73" i="44"/>
  <c r="AW73" i="44" s="1"/>
  <c r="AE17" i="44"/>
  <c r="AX17" i="44" s="1"/>
  <c r="AE21" i="44"/>
  <c r="AX21" i="44" s="1"/>
  <c r="AC87" i="44"/>
  <c r="AE87" i="44"/>
  <c r="AX87" i="44" s="1"/>
  <c r="AD87" i="44"/>
  <c r="AW87" i="44" s="1"/>
  <c r="AE89" i="44"/>
  <c r="AX89" i="44" s="1"/>
  <c r="AD89" i="44"/>
  <c r="AW89" i="44" s="1"/>
  <c r="AC89" i="44"/>
  <c r="AD92" i="44"/>
  <c r="AW92" i="44" s="1"/>
  <c r="AC92" i="44"/>
  <c r="AE94" i="44"/>
  <c r="AX94" i="44" s="1"/>
  <c r="AD94" i="44"/>
  <c r="AW94" i="44" s="1"/>
  <c r="AD104" i="44"/>
  <c r="AW104" i="44" s="1"/>
  <c r="AC104" i="44"/>
  <c r="AE106" i="44"/>
  <c r="AX106" i="44" s="1"/>
  <c r="AX107" i="44" s="1"/>
  <c r="AD106" i="44"/>
  <c r="AW106" i="44" s="1"/>
  <c r="AW107" i="44" s="1"/>
  <c r="AE109" i="44"/>
  <c r="AX109" i="44" s="1"/>
  <c r="AD109" i="44"/>
  <c r="AW109" i="44" s="1"/>
  <c r="AC109" i="44"/>
  <c r="AE122" i="44"/>
  <c r="AX122" i="44" s="1"/>
  <c r="AD122" i="44"/>
  <c r="AW122" i="44" s="1"/>
  <c r="AC122" i="44"/>
  <c r="AC17" i="44"/>
  <c r="AC21" i="44"/>
  <c r="AC25" i="44"/>
  <c r="AC29" i="44"/>
  <c r="AC32" i="44"/>
  <c r="AD34" i="44"/>
  <c r="AW34" i="44" s="1"/>
  <c r="AC40" i="44"/>
  <c r="AC45" i="44"/>
  <c r="AC48" i="44"/>
  <c r="AC53" i="44"/>
  <c r="AW58" i="44"/>
  <c r="AC61" i="44"/>
  <c r="AC64" i="44"/>
  <c r="AD66" i="44"/>
  <c r="AW66" i="44" s="1"/>
  <c r="AC69" i="44"/>
  <c r="AC72" i="44"/>
  <c r="AE86" i="44"/>
  <c r="AX86" i="44" s="1"/>
  <c r="AD86" i="44"/>
  <c r="AW86" i="44" s="1"/>
  <c r="AE98" i="44"/>
  <c r="AX98" i="44" s="1"/>
  <c r="AD98" i="44"/>
  <c r="AW98" i="44" s="1"/>
  <c r="AC111" i="44"/>
  <c r="AE111" i="44"/>
  <c r="AX111" i="44" s="1"/>
  <c r="AD111" i="44"/>
  <c r="AW111" i="44" s="1"/>
  <c r="AD116" i="44"/>
  <c r="AW116" i="44" s="1"/>
  <c r="AC116" i="44"/>
  <c r="AD120" i="44"/>
  <c r="AW120" i="44" s="1"/>
  <c r="AC120" i="44"/>
  <c r="AE120" i="44"/>
  <c r="AX120" i="44" s="1"/>
  <c r="AD128" i="44"/>
  <c r="AW128" i="44" s="1"/>
  <c r="AC128" i="44"/>
  <c r="AE128" i="44"/>
  <c r="AX128" i="44" s="1"/>
  <c r="AE25" i="44"/>
  <c r="AX25" i="44" s="1"/>
  <c r="AE37" i="44"/>
  <c r="AX37" i="44" s="1"/>
  <c r="AE45" i="44"/>
  <c r="AX45" i="44" s="1"/>
  <c r="AE53" i="44"/>
  <c r="AX53" i="44" s="1"/>
  <c r="AE61" i="44"/>
  <c r="AX61" i="44" s="1"/>
  <c r="AE69" i="44"/>
  <c r="AX69" i="44" s="1"/>
  <c r="AE74" i="44"/>
  <c r="AX74" i="44" s="1"/>
  <c r="AC74" i="44"/>
  <c r="AC75" i="44"/>
  <c r="AE75" i="44"/>
  <c r="AX75" i="44" s="1"/>
  <c r="AC79" i="44"/>
  <c r="AE79" i="44"/>
  <c r="AX79" i="44" s="1"/>
  <c r="AE82" i="44"/>
  <c r="AX82" i="44" s="1"/>
  <c r="AD82" i="44"/>
  <c r="AW82" i="44" s="1"/>
  <c r="AE97" i="44"/>
  <c r="AX97" i="44" s="1"/>
  <c r="AD97" i="44"/>
  <c r="AW97" i="44" s="1"/>
  <c r="AC97" i="44"/>
  <c r="AD100" i="44"/>
  <c r="AW100" i="44" s="1"/>
  <c r="AC100" i="44"/>
  <c r="AD112" i="44"/>
  <c r="AW112" i="44" s="1"/>
  <c r="AC112" i="44"/>
  <c r="AE114" i="44"/>
  <c r="AD114" i="44"/>
  <c r="AW114" i="44" s="1"/>
  <c r="AW115" i="44" s="1"/>
  <c r="AE117" i="44"/>
  <c r="AX117" i="44" s="1"/>
  <c r="AD117" i="44"/>
  <c r="AW117" i="44" s="1"/>
  <c r="AC117" i="44"/>
  <c r="AC119" i="44"/>
  <c r="AE119" i="44"/>
  <c r="AX119" i="44" s="1"/>
  <c r="AD119" i="44"/>
  <c r="AW119" i="44" s="1"/>
  <c r="AE125" i="44"/>
  <c r="AX125" i="44" s="1"/>
  <c r="AD125" i="44"/>
  <c r="AW125" i="44" s="1"/>
  <c r="AC125" i="44"/>
  <c r="AC127" i="44"/>
  <c r="AE127" i="44"/>
  <c r="AX127" i="44" s="1"/>
  <c r="AD127" i="44"/>
  <c r="AW127" i="44" s="1"/>
  <c r="AC27" i="44"/>
  <c r="AR29" i="44"/>
  <c r="AZ29" i="44" s="1"/>
  <c r="AD32" i="44"/>
  <c r="AW32" i="44" s="1"/>
  <c r="AE34" i="44"/>
  <c r="AX34" i="44" s="1"/>
  <c r="AR37" i="44"/>
  <c r="AZ37" i="44" s="1"/>
  <c r="AD40" i="44"/>
  <c r="AW40" i="44" s="1"/>
  <c r="AC43" i="44"/>
  <c r="AC49" i="44" s="1"/>
  <c r="AR45" i="44"/>
  <c r="AZ45" i="44" s="1"/>
  <c r="AD48" i="44"/>
  <c r="AW48" i="44" s="1"/>
  <c r="AC51" i="44"/>
  <c r="AR53" i="44"/>
  <c r="AZ53" i="44" s="1"/>
  <c r="AE58" i="44"/>
  <c r="AX58" i="44" s="1"/>
  <c r="AC59" i="44"/>
  <c r="AR61" i="44"/>
  <c r="AZ61" i="44" s="1"/>
  <c r="AD64" i="44"/>
  <c r="AW64" i="44" s="1"/>
  <c r="AE66" i="44"/>
  <c r="AX66" i="44" s="1"/>
  <c r="AC67" i="44"/>
  <c r="AR69" i="44"/>
  <c r="AZ69" i="44" s="1"/>
  <c r="AD72" i="44"/>
  <c r="AW72" i="44" s="1"/>
  <c r="AD76" i="44"/>
  <c r="AW76" i="44" s="1"/>
  <c r="AC76" i="44"/>
  <c r="AE76" i="44"/>
  <c r="AX76" i="44" s="1"/>
  <c r="AD88" i="44"/>
  <c r="AW88" i="44" s="1"/>
  <c r="AC88" i="44"/>
  <c r="AR88" i="44"/>
  <c r="AZ88" i="44" s="1"/>
  <c r="AE90" i="44"/>
  <c r="AX90" i="44" s="1"/>
  <c r="AD90" i="44"/>
  <c r="AW90" i="44" s="1"/>
  <c r="AE92" i="44"/>
  <c r="AX92" i="44" s="1"/>
  <c r="AE93" i="44"/>
  <c r="AX93" i="44" s="1"/>
  <c r="AD93" i="44"/>
  <c r="AW93" i="44" s="1"/>
  <c r="AC93" i="44"/>
  <c r="AC94" i="44"/>
  <c r="AC103" i="44"/>
  <c r="AE103" i="44"/>
  <c r="AX103" i="44" s="1"/>
  <c r="AD103" i="44"/>
  <c r="AW103" i="44" s="1"/>
  <c r="AE104" i="44"/>
  <c r="AX104" i="44" s="1"/>
  <c r="AC106" i="44"/>
  <c r="AC107" i="44" s="1"/>
  <c r="AD108" i="44"/>
  <c r="AW108" i="44" s="1"/>
  <c r="AC108" i="44"/>
  <c r="AE110" i="44"/>
  <c r="AX110" i="44" s="1"/>
  <c r="AD110" i="44"/>
  <c r="AW110" i="44" s="1"/>
  <c r="AE118" i="44"/>
  <c r="AX118" i="44" s="1"/>
  <c r="AD118" i="44"/>
  <c r="AW118" i="44" s="1"/>
  <c r="AE121" i="44"/>
  <c r="AX121" i="44" s="1"/>
  <c r="AD121" i="44"/>
  <c r="AW121" i="44" s="1"/>
  <c r="AC121" i="44"/>
  <c r="AE126" i="44"/>
  <c r="AX126" i="44" s="1"/>
  <c r="AD126" i="44"/>
  <c r="AW126" i="44" s="1"/>
  <c r="AD80" i="44"/>
  <c r="AW80" i="44" s="1"/>
  <c r="AC80" i="44"/>
  <c r="AR80" i="44"/>
  <c r="AZ80" i="44" s="1"/>
  <c r="AC83" i="44"/>
  <c r="AE83" i="44"/>
  <c r="AX83" i="44" s="1"/>
  <c r="AC99" i="44"/>
  <c r="AE99" i="44"/>
  <c r="AX99" i="44" s="1"/>
  <c r="AC123" i="44"/>
  <c r="AE123" i="44"/>
  <c r="AX123" i="44" s="1"/>
  <c r="AC81" i="44"/>
  <c r="AC129" i="44"/>
  <c r="AD81" i="44"/>
  <c r="AW81" i="44" s="1"/>
  <c r="AD129" i="44"/>
  <c r="AW129" i="44" s="1"/>
  <c r="AC122" i="43"/>
  <c r="AE122" i="43"/>
  <c r="AX122" i="43" s="1"/>
  <c r="AD122" i="43"/>
  <c r="AW122" i="43" s="1"/>
  <c r="AD150" i="43"/>
  <c r="AC102" i="43"/>
  <c r="AD102" i="43"/>
  <c r="AW102" i="43" s="1"/>
  <c r="AE102" i="43"/>
  <c r="AX102" i="43" s="1"/>
  <c r="AC26" i="43"/>
  <c r="AE26" i="43"/>
  <c r="AX26" i="43" s="1"/>
  <c r="AD26" i="43"/>
  <c r="AW26" i="43" s="1"/>
  <c r="AC90" i="43"/>
  <c r="AC154" i="43"/>
  <c r="AE154" i="43"/>
  <c r="AX154" i="43" s="1"/>
  <c r="AD154" i="43"/>
  <c r="AW154" i="43" s="1"/>
  <c r="AC182" i="43"/>
  <c r="AD182" i="43"/>
  <c r="AW182" i="43" s="1"/>
  <c r="AE182" i="43"/>
  <c r="AX182" i="43" s="1"/>
  <c r="AE70" i="43"/>
  <c r="AC106" i="43"/>
  <c r="AE106" i="43"/>
  <c r="AX106" i="43" s="1"/>
  <c r="AD106" i="43"/>
  <c r="AW106" i="43" s="1"/>
  <c r="AC134" i="43"/>
  <c r="AD134" i="43"/>
  <c r="AW134" i="43" s="1"/>
  <c r="AE134" i="43"/>
  <c r="AX134" i="43" s="1"/>
  <c r="AC170" i="43"/>
  <c r="AD170" i="43"/>
  <c r="AW170" i="43" s="1"/>
  <c r="AE170" i="43"/>
  <c r="AX170" i="43" s="1"/>
  <c r="AD115" i="43"/>
  <c r="AC115" i="43"/>
  <c r="AD131" i="43"/>
  <c r="AD163" i="43"/>
  <c r="AW163" i="43" s="1"/>
  <c r="AC163" i="43"/>
  <c r="AD184" i="43"/>
  <c r="AW184" i="43" s="1"/>
  <c r="AC184" i="43"/>
  <c r="AE184" i="43"/>
  <c r="AX184" i="43" s="1"/>
  <c r="AC193" i="43"/>
  <c r="AE197" i="43"/>
  <c r="AX197" i="43" s="1"/>
  <c r="AD197" i="43"/>
  <c r="AW197" i="43" s="1"/>
  <c r="AC197" i="43"/>
  <c r="AE205" i="43"/>
  <c r="AE213" i="43"/>
  <c r="AX213" i="43" s="1"/>
  <c r="AD213" i="43"/>
  <c r="AW213" i="43" s="1"/>
  <c r="AC213" i="43"/>
  <c r="AD266" i="43"/>
  <c r="AW266" i="43" s="1"/>
  <c r="AC266" i="43"/>
  <c r="AE266" i="43"/>
  <c r="AX266" i="43" s="1"/>
  <c r="AD39" i="43"/>
  <c r="AC39" i="43"/>
  <c r="AD183" i="43"/>
  <c r="AW183" i="43" s="1"/>
  <c r="AC183" i="43"/>
  <c r="AC253" i="43"/>
  <c r="AE253" i="43"/>
  <c r="AX253" i="43" s="1"/>
  <c r="AD253" i="43"/>
  <c r="AW253" i="43" s="1"/>
  <c r="AC273" i="43"/>
  <c r="AD273" i="43"/>
  <c r="AW273" i="43" s="1"/>
  <c r="AE273" i="43"/>
  <c r="AX273" i="43" s="1"/>
  <c r="AD290" i="43"/>
  <c r="AW290" i="43" s="1"/>
  <c r="AC290" i="43"/>
  <c r="AE290" i="43"/>
  <c r="AX290" i="43" s="1"/>
  <c r="AE292" i="43"/>
  <c r="AX292" i="43" s="1"/>
  <c r="AD292" i="43"/>
  <c r="AW292" i="43" s="1"/>
  <c r="AC292" i="43"/>
  <c r="AE14" i="43"/>
  <c r="AD17" i="43"/>
  <c r="AC21" i="43"/>
  <c r="AD33" i="43"/>
  <c r="AC37" i="43"/>
  <c r="AD43" i="43"/>
  <c r="AW43" i="43" s="1"/>
  <c r="AC43" i="43"/>
  <c r="AE46" i="43"/>
  <c r="AD50" i="43"/>
  <c r="AW50" i="43" s="1"/>
  <c r="AC53" i="43"/>
  <c r="AD65" i="43"/>
  <c r="AR70" i="43"/>
  <c r="AR86" i="43"/>
  <c r="AD91" i="43"/>
  <c r="AW91" i="43" s="1"/>
  <c r="AC91" i="43"/>
  <c r="AE94" i="43"/>
  <c r="AX94" i="43" s="1"/>
  <c r="AD97" i="43"/>
  <c r="AD98" i="43"/>
  <c r="AR102" i="43"/>
  <c r="AZ102" i="43" s="1"/>
  <c r="AE110" i="43"/>
  <c r="AX110" i="43" s="1"/>
  <c r="AD113" i="43"/>
  <c r="AE115" i="43"/>
  <c r="AC117" i="43"/>
  <c r="AE126" i="43"/>
  <c r="AX126" i="43" s="1"/>
  <c r="AD129" i="43"/>
  <c r="AC133" i="43"/>
  <c r="AR134" i="43"/>
  <c r="AZ134" i="43" s="1"/>
  <c r="AD139" i="43"/>
  <c r="AW139" i="43" s="1"/>
  <c r="AC139" i="43"/>
  <c r="AE142" i="43"/>
  <c r="AX142" i="43" s="1"/>
  <c r="AD145" i="43"/>
  <c r="AD146" i="43"/>
  <c r="AR150" i="43"/>
  <c r="AE158" i="43"/>
  <c r="AX158" i="43" s="1"/>
  <c r="AD161" i="43"/>
  <c r="AD162" i="43"/>
  <c r="AW162" i="43" s="1"/>
  <c r="AE163" i="43"/>
  <c r="AX163" i="43" s="1"/>
  <c r="AC165" i="43"/>
  <c r="AD171" i="43"/>
  <c r="AW171" i="43" s="1"/>
  <c r="AC171" i="43"/>
  <c r="AE174" i="43"/>
  <c r="AX174" i="43" s="1"/>
  <c r="AD177" i="43"/>
  <c r="AC181" i="43"/>
  <c r="AR245" i="43"/>
  <c r="AZ245" i="43" s="1"/>
  <c r="AC249" i="43"/>
  <c r="AE249" i="43"/>
  <c r="AX249" i="43" s="1"/>
  <c r="AD249" i="43"/>
  <c r="AW249" i="43" s="1"/>
  <c r="AD282" i="43"/>
  <c r="AC282" i="43"/>
  <c r="AE282" i="43"/>
  <c r="AE284" i="43"/>
  <c r="AX284" i="43" s="1"/>
  <c r="AD284" i="43"/>
  <c r="AW284" i="43" s="1"/>
  <c r="AC284" i="43"/>
  <c r="AE299" i="43"/>
  <c r="AX299" i="43" s="1"/>
  <c r="AD299" i="43"/>
  <c r="AW299" i="43" s="1"/>
  <c r="AC299" i="43"/>
  <c r="AD19" i="43"/>
  <c r="AC19" i="43"/>
  <c r="AC35" i="43"/>
  <c r="AD67" i="43"/>
  <c r="AC67" i="43"/>
  <c r="AC69" i="43" s="1"/>
  <c r="AD83" i="43"/>
  <c r="AW83" i="43" s="1"/>
  <c r="AC83" i="43"/>
  <c r="AD99" i="43"/>
  <c r="AW99" i="43" s="1"/>
  <c r="AC99" i="43"/>
  <c r="AD147" i="43"/>
  <c r="AW147" i="43" s="1"/>
  <c r="AC147" i="43"/>
  <c r="AD179" i="43"/>
  <c r="AC179" i="43"/>
  <c r="AE189" i="43"/>
  <c r="AX189" i="43" s="1"/>
  <c r="AD189" i="43"/>
  <c r="AW189" i="43" s="1"/>
  <c r="AC189" i="43"/>
  <c r="AE201" i="43"/>
  <c r="AX201" i="43" s="1"/>
  <c r="AD201" i="43"/>
  <c r="AW201" i="43" s="1"/>
  <c r="AC201" i="43"/>
  <c r="AE209" i="43"/>
  <c r="AX209" i="43" s="1"/>
  <c r="AD209" i="43"/>
  <c r="AW209" i="43" s="1"/>
  <c r="AC209" i="43"/>
  <c r="AE221" i="43"/>
  <c r="AX221" i="43" s="1"/>
  <c r="AD221" i="43"/>
  <c r="AW221" i="43" s="1"/>
  <c r="AC221" i="43"/>
  <c r="AE225" i="43"/>
  <c r="AX225" i="43" s="1"/>
  <c r="AD225" i="43"/>
  <c r="AW225" i="43" s="1"/>
  <c r="AC225" i="43"/>
  <c r="AE233" i="43"/>
  <c r="AX233" i="43" s="1"/>
  <c r="AD233" i="43"/>
  <c r="AW233" i="43" s="1"/>
  <c r="AC233" i="43"/>
  <c r="AE237" i="43"/>
  <c r="AX237" i="43" s="1"/>
  <c r="AD237" i="43"/>
  <c r="AW237" i="43" s="1"/>
  <c r="AC237" i="43"/>
  <c r="AE268" i="43"/>
  <c r="AX268" i="43" s="1"/>
  <c r="AD268" i="43"/>
  <c r="AW268" i="43" s="1"/>
  <c r="AC268" i="43"/>
  <c r="AD23" i="43"/>
  <c r="AC23" i="43"/>
  <c r="AC55" i="43"/>
  <c r="AD71" i="43"/>
  <c r="AW71" i="43" s="1"/>
  <c r="AC71" i="43"/>
  <c r="AD87" i="43"/>
  <c r="AW87" i="43" s="1"/>
  <c r="AC87" i="43"/>
  <c r="AC119" i="43"/>
  <c r="AD135" i="43"/>
  <c r="AW135" i="43" s="1"/>
  <c r="AC135" i="43"/>
  <c r="AD151" i="43"/>
  <c r="AW151" i="43" s="1"/>
  <c r="AC151" i="43"/>
  <c r="AE243" i="43"/>
  <c r="AX243" i="43" s="1"/>
  <c r="AC243" i="43"/>
  <c r="AD15" i="43"/>
  <c r="AW15" i="43" s="1"/>
  <c r="AC15" i="43"/>
  <c r="AD21" i="43"/>
  <c r="AW21" i="43" s="1"/>
  <c r="AE23" i="43"/>
  <c r="AC25" i="43"/>
  <c r="AR26" i="43"/>
  <c r="AZ26" i="43" s="1"/>
  <c r="AD37" i="43"/>
  <c r="AW37" i="43" s="1"/>
  <c r="AE39" i="43"/>
  <c r="AR42" i="43"/>
  <c r="AD47" i="43"/>
  <c r="AW47" i="43" s="1"/>
  <c r="AC47" i="43"/>
  <c r="AE50" i="43"/>
  <c r="AD53" i="43"/>
  <c r="AW53" i="43" s="1"/>
  <c r="AE55" i="43"/>
  <c r="AC57" i="43"/>
  <c r="AE71" i="43"/>
  <c r="AX71" i="43" s="1"/>
  <c r="AC73" i="43"/>
  <c r="AJ73" i="43" s="1"/>
  <c r="AS73" i="43" s="1"/>
  <c r="AC79" i="43"/>
  <c r="AC81" i="43" s="1"/>
  <c r="AE87" i="43"/>
  <c r="AX87" i="43" s="1"/>
  <c r="AR90" i="43"/>
  <c r="AD95" i="43"/>
  <c r="AW95" i="43" s="1"/>
  <c r="AC95" i="43"/>
  <c r="AE98" i="43"/>
  <c r="AX98" i="43" s="1"/>
  <c r="AC105" i="43"/>
  <c r="AR106" i="43"/>
  <c r="AZ106" i="43" s="1"/>
  <c r="AD117" i="43"/>
  <c r="AW117" i="43" s="1"/>
  <c r="AC121" i="43"/>
  <c r="AR122" i="43"/>
  <c r="AZ122" i="43" s="1"/>
  <c r="AD127" i="43"/>
  <c r="AW127" i="43" s="1"/>
  <c r="AC127" i="43"/>
  <c r="AD133" i="43"/>
  <c r="AW133" i="43" s="1"/>
  <c r="AE135" i="43"/>
  <c r="AX135" i="43" s="1"/>
  <c r="AR138" i="43"/>
  <c r="AE146" i="43"/>
  <c r="AX146" i="43" s="1"/>
  <c r="AE151" i="43"/>
  <c r="AX151" i="43" s="1"/>
  <c r="AC153" i="43"/>
  <c r="AR154" i="43"/>
  <c r="AZ154" i="43" s="1"/>
  <c r="AD159" i="43"/>
  <c r="AW159" i="43" s="1"/>
  <c r="AC159" i="43"/>
  <c r="AE162" i="43"/>
  <c r="AD165" i="43"/>
  <c r="AW165" i="43" s="1"/>
  <c r="AC169" i="43"/>
  <c r="AR170" i="43"/>
  <c r="AZ170" i="43" s="1"/>
  <c r="AD175" i="43"/>
  <c r="AW175" i="43" s="1"/>
  <c r="AC175" i="43"/>
  <c r="AD181" i="43"/>
  <c r="AW181" i="43" s="1"/>
  <c r="AE183" i="43"/>
  <c r="AX183" i="43" s="1"/>
  <c r="AD187" i="43"/>
  <c r="AE190" i="43"/>
  <c r="AX190" i="43" s="1"/>
  <c r="AC190" i="43"/>
  <c r="AD191" i="43"/>
  <c r="AW191" i="43" s="1"/>
  <c r="AE194" i="43"/>
  <c r="AX194" i="43" s="1"/>
  <c r="AC194" i="43"/>
  <c r="AD195" i="43"/>
  <c r="AW195" i="43" s="1"/>
  <c r="AE202" i="43"/>
  <c r="AX202" i="43" s="1"/>
  <c r="AC202" i="43"/>
  <c r="AD203" i="43"/>
  <c r="AE206" i="43"/>
  <c r="AX206" i="43" s="1"/>
  <c r="AC206" i="43"/>
  <c r="AD207" i="43"/>
  <c r="AE210" i="43"/>
  <c r="AX210" i="43" s="1"/>
  <c r="AC210" i="43"/>
  <c r="AE214" i="43"/>
  <c r="AX214" i="43" s="1"/>
  <c r="AC214" i="43"/>
  <c r="AD215" i="43"/>
  <c r="AW215" i="43" s="1"/>
  <c r="AC218" i="43"/>
  <c r="AD219" i="43"/>
  <c r="AE222" i="43"/>
  <c r="AX222" i="43" s="1"/>
  <c r="AC222" i="43"/>
  <c r="AE226" i="43"/>
  <c r="AX226" i="43" s="1"/>
  <c r="AC226" i="43"/>
  <c r="AD227" i="43"/>
  <c r="AW227" i="43" s="1"/>
  <c r="AE230" i="43"/>
  <c r="AD231" i="43"/>
  <c r="AE234" i="43"/>
  <c r="AX234" i="43" s="1"/>
  <c r="AC234" i="43"/>
  <c r="AE238" i="43"/>
  <c r="AX238" i="43" s="1"/>
  <c r="AC238" i="43"/>
  <c r="AD239" i="43"/>
  <c r="AD243" i="43"/>
  <c r="AW243" i="43" s="1"/>
  <c r="AC245" i="43"/>
  <c r="AE245" i="43"/>
  <c r="AX245" i="43" s="1"/>
  <c r="AD245" i="43"/>
  <c r="AW245" i="43" s="1"/>
  <c r="AR257" i="43"/>
  <c r="AE276" i="43"/>
  <c r="AX276" i="43" s="1"/>
  <c r="AD276" i="43"/>
  <c r="AW276" i="43" s="1"/>
  <c r="AC276" i="43"/>
  <c r="AC289" i="43"/>
  <c r="AD289" i="43"/>
  <c r="AW289" i="43" s="1"/>
  <c r="AE289" i="43"/>
  <c r="AX289" i="43" s="1"/>
  <c r="AC364" i="43"/>
  <c r="AD364" i="43"/>
  <c r="AW364" i="43" s="1"/>
  <c r="AE364" i="43"/>
  <c r="AX364" i="43" s="1"/>
  <c r="AD262" i="43"/>
  <c r="AW262" i="43" s="1"/>
  <c r="AC262" i="43"/>
  <c r="AE262" i="43"/>
  <c r="AX262" i="43" s="1"/>
  <c r="AE267" i="43"/>
  <c r="AX267" i="43" s="1"/>
  <c r="AD267" i="43"/>
  <c r="AW267" i="43" s="1"/>
  <c r="AC267" i="43"/>
  <c r="AE275" i="43"/>
  <c r="AD275" i="43"/>
  <c r="AC275" i="43"/>
  <c r="AE283" i="43"/>
  <c r="AX283" i="43" s="1"/>
  <c r="AD283" i="43"/>
  <c r="AW283" i="43" s="1"/>
  <c r="AC283" i="43"/>
  <c r="AE291" i="43"/>
  <c r="AX291" i="43" s="1"/>
  <c r="AD291" i="43"/>
  <c r="AW291" i="43" s="1"/>
  <c r="AC291" i="43"/>
  <c r="AE332" i="43"/>
  <c r="AX332" i="43" s="1"/>
  <c r="AD332" i="43"/>
  <c r="AW332" i="43" s="1"/>
  <c r="AC332" i="43"/>
  <c r="AE351" i="43"/>
  <c r="AX351" i="43" s="1"/>
  <c r="AC351" i="43"/>
  <c r="AD351" i="43"/>
  <c r="AW351" i="43" s="1"/>
  <c r="AD376" i="43"/>
  <c r="AW376" i="43" s="1"/>
  <c r="AC376" i="43"/>
  <c r="AE376" i="43"/>
  <c r="AX376" i="43" s="1"/>
  <c r="AC379" i="43"/>
  <c r="AE379" i="43"/>
  <c r="AX379" i="43" s="1"/>
  <c r="AD379" i="43"/>
  <c r="AW379" i="43" s="1"/>
  <c r="AE418" i="43"/>
  <c r="AX418" i="43" s="1"/>
  <c r="AD418" i="43"/>
  <c r="AW418" i="43" s="1"/>
  <c r="AC418" i="43"/>
  <c r="AC444" i="43"/>
  <c r="AE444" i="43"/>
  <c r="AX444" i="43" s="1"/>
  <c r="AD444" i="43"/>
  <c r="AW444" i="43" s="1"/>
  <c r="AD457" i="43"/>
  <c r="AW457" i="43" s="1"/>
  <c r="AC457" i="43"/>
  <c r="AE457" i="43"/>
  <c r="AX457" i="43" s="1"/>
  <c r="AC460" i="43"/>
  <c r="AE460" i="43"/>
  <c r="AX460" i="43" s="1"/>
  <c r="AD460" i="43"/>
  <c r="AW460" i="43" s="1"/>
  <c r="AD16" i="43"/>
  <c r="AD20" i="43"/>
  <c r="AD24" i="43"/>
  <c r="AD32" i="43"/>
  <c r="AD36" i="43"/>
  <c r="AW36" i="43" s="1"/>
  <c r="AD40" i="43"/>
  <c r="AD44" i="43"/>
  <c r="AW44" i="43" s="1"/>
  <c r="AD54" i="43"/>
  <c r="AD56" i="43"/>
  <c r="AD60" i="43"/>
  <c r="AD64" i="43"/>
  <c r="AD68" i="43"/>
  <c r="AW68" i="43" s="1"/>
  <c r="AD72" i="43"/>
  <c r="AD76" i="43"/>
  <c r="AD80" i="43"/>
  <c r="AD84" i="43"/>
  <c r="AW84" i="43" s="1"/>
  <c r="AD88" i="43"/>
  <c r="AD116" i="43"/>
  <c r="AW116" i="43" s="1"/>
  <c r="AD120" i="43"/>
  <c r="AD128" i="43"/>
  <c r="AD132" i="43"/>
  <c r="AD136" i="43"/>
  <c r="AD140" i="43"/>
  <c r="AD148" i="43"/>
  <c r="AW148" i="43" s="1"/>
  <c r="AD152" i="43"/>
  <c r="AD164" i="43"/>
  <c r="AD168" i="43"/>
  <c r="AD176" i="43"/>
  <c r="AD180" i="43"/>
  <c r="AW180" i="43" s="1"/>
  <c r="AR183" i="43"/>
  <c r="AZ183" i="43" s="1"/>
  <c r="AD188" i="43"/>
  <c r="AW188" i="43" s="1"/>
  <c r="AC188" i="43"/>
  <c r="AD196" i="43"/>
  <c r="AW196" i="43" s="1"/>
  <c r="AC196" i="43"/>
  <c r="AD200" i="43"/>
  <c r="AW200" i="43" s="1"/>
  <c r="AC200" i="43"/>
  <c r="AD208" i="43"/>
  <c r="AW208" i="43" s="1"/>
  <c r="AC208" i="43"/>
  <c r="AD212" i="43"/>
  <c r="AC212" i="43"/>
  <c r="AD216" i="43"/>
  <c r="AW216" i="43" s="1"/>
  <c r="AC216" i="43"/>
  <c r="AD220" i="43"/>
  <c r="AW220" i="43" s="1"/>
  <c r="AC220" i="43"/>
  <c r="AD228" i="43"/>
  <c r="AW228" i="43" s="1"/>
  <c r="AC228" i="43"/>
  <c r="AD232" i="43"/>
  <c r="AW232" i="43" s="1"/>
  <c r="AC232" i="43"/>
  <c r="AD240" i="43"/>
  <c r="AW240" i="43" s="1"/>
  <c r="AC240" i="43"/>
  <c r="AE272" i="43"/>
  <c r="AX272" i="43" s="1"/>
  <c r="AD272" i="43"/>
  <c r="AW272" i="43" s="1"/>
  <c r="AC272" i="43"/>
  <c r="AD278" i="43"/>
  <c r="AW278" i="43" s="1"/>
  <c r="AC278" i="43"/>
  <c r="AE278" i="43"/>
  <c r="AX278" i="43" s="1"/>
  <c r="AE280" i="43"/>
  <c r="AX280" i="43" s="1"/>
  <c r="AD280" i="43"/>
  <c r="AW280" i="43" s="1"/>
  <c r="AC280" i="43"/>
  <c r="AE288" i="43"/>
  <c r="AX288" i="43" s="1"/>
  <c r="AD288" i="43"/>
  <c r="AW288" i="43" s="1"/>
  <c r="AC288" i="43"/>
  <c r="AC329" i="43"/>
  <c r="AE329" i="43"/>
  <c r="AX329" i="43" s="1"/>
  <c r="AD329" i="43"/>
  <c r="AW329" i="43" s="1"/>
  <c r="AE347" i="43"/>
  <c r="AX347" i="43" s="1"/>
  <c r="AD347" i="43"/>
  <c r="AW347" i="43" s="1"/>
  <c r="AC347" i="43"/>
  <c r="AR187" i="43"/>
  <c r="AZ187" i="43" s="1"/>
  <c r="AR191" i="43"/>
  <c r="AZ191" i="43" s="1"/>
  <c r="AR195" i="43"/>
  <c r="AZ195" i="43" s="1"/>
  <c r="AR199" i="43"/>
  <c r="AR203" i="43"/>
  <c r="AZ203" i="43" s="1"/>
  <c r="AR207" i="43"/>
  <c r="AZ207" i="43" s="1"/>
  <c r="AR215" i="43"/>
  <c r="AZ215" i="43" s="1"/>
  <c r="AR219" i="43"/>
  <c r="AZ219" i="43" s="1"/>
  <c r="AR227" i="43"/>
  <c r="AZ227" i="43" s="1"/>
  <c r="AR231" i="43"/>
  <c r="AZ231" i="43" s="1"/>
  <c r="AR239" i="43"/>
  <c r="AZ239" i="43" s="1"/>
  <c r="AC269" i="43"/>
  <c r="AD269" i="43"/>
  <c r="AW269" i="43" s="1"/>
  <c r="AE271" i="43"/>
  <c r="AD271" i="43"/>
  <c r="AC271" i="43"/>
  <c r="AC277" i="43"/>
  <c r="AD277" i="43"/>
  <c r="AW277" i="43" s="1"/>
  <c r="AE279" i="43"/>
  <c r="AX279" i="43" s="1"/>
  <c r="AD279" i="43"/>
  <c r="AW279" i="43" s="1"/>
  <c r="AC279" i="43"/>
  <c r="AC285" i="43"/>
  <c r="AD285" i="43"/>
  <c r="AW285" i="43" s="1"/>
  <c r="AE287" i="43"/>
  <c r="AD287" i="43"/>
  <c r="AC287" i="43"/>
  <c r="AC293" i="43"/>
  <c r="AD293" i="43"/>
  <c r="AW293" i="43" s="1"/>
  <c r="AD297" i="43"/>
  <c r="AE300" i="43"/>
  <c r="AX300" i="43" s="1"/>
  <c r="AC300" i="43"/>
  <c r="AD301" i="43"/>
  <c r="AC305" i="43"/>
  <c r="AE305" i="43"/>
  <c r="AX305" i="43" s="1"/>
  <c r="AR305" i="43"/>
  <c r="AZ305" i="43" s="1"/>
  <c r="AC309" i="43"/>
  <c r="AE309" i="43"/>
  <c r="AX309" i="43" s="1"/>
  <c r="AR309" i="43"/>
  <c r="AZ309" i="43" s="1"/>
  <c r="AC313" i="43"/>
  <c r="AE313" i="43"/>
  <c r="AX313" i="43" s="1"/>
  <c r="AR313" i="43"/>
  <c r="AZ313" i="43" s="1"/>
  <c r="AC317" i="43"/>
  <c r="AE317" i="43"/>
  <c r="AX317" i="43" s="1"/>
  <c r="AR317" i="43"/>
  <c r="AZ317" i="43" s="1"/>
  <c r="AR321" i="43"/>
  <c r="AC325" i="43"/>
  <c r="AE325" i="43"/>
  <c r="AX325" i="43" s="1"/>
  <c r="AR325" i="43"/>
  <c r="AZ325" i="43" s="1"/>
  <c r="AD337" i="43"/>
  <c r="AW337" i="43" s="1"/>
  <c r="AC337" i="43"/>
  <c r="AE337" i="43"/>
  <c r="AX337" i="43" s="1"/>
  <c r="AC344" i="43"/>
  <c r="AE344" i="43"/>
  <c r="AX344" i="43" s="1"/>
  <c r="AD344" i="43"/>
  <c r="AW344" i="43" s="1"/>
  <c r="AD365" i="43"/>
  <c r="AW365" i="43" s="1"/>
  <c r="AC365" i="43"/>
  <c r="AE365" i="43"/>
  <c r="AX365" i="43" s="1"/>
  <c r="AE251" i="43"/>
  <c r="AX251" i="43" s="1"/>
  <c r="AD251" i="43"/>
  <c r="AW251" i="43" s="1"/>
  <c r="AD255" i="43"/>
  <c r="AD256" i="43" s="1"/>
  <c r="AD298" i="43"/>
  <c r="AW298" i="43" s="1"/>
  <c r="AC298" i="43"/>
  <c r="AD302" i="43"/>
  <c r="AW302" i="43" s="1"/>
  <c r="AC302" i="43"/>
  <c r="AE307" i="43"/>
  <c r="AX307" i="43" s="1"/>
  <c r="AD307" i="43"/>
  <c r="AE319" i="43"/>
  <c r="AX319" i="43" s="1"/>
  <c r="AD319" i="43"/>
  <c r="AE323" i="43"/>
  <c r="AD336" i="43"/>
  <c r="AW336" i="43" s="1"/>
  <c r="AC336" i="43"/>
  <c r="AD349" i="43"/>
  <c r="AC349" i="43"/>
  <c r="AE349" i="43"/>
  <c r="AE394" i="43"/>
  <c r="AX394" i="43" s="1"/>
  <c r="AC394" i="43"/>
  <c r="AD394" i="43"/>
  <c r="AW394" i="43" s="1"/>
  <c r="AC403" i="43"/>
  <c r="AE403" i="43"/>
  <c r="AX403" i="43" s="1"/>
  <c r="AD403" i="43"/>
  <c r="AW403" i="43" s="1"/>
  <c r="AE410" i="43"/>
  <c r="AX410" i="43" s="1"/>
  <c r="AD410" i="43"/>
  <c r="AW410" i="43" s="1"/>
  <c r="AC410" i="43"/>
  <c r="AC412" i="43"/>
  <c r="AD412" i="43"/>
  <c r="AW412" i="43" s="1"/>
  <c r="AE412" i="43"/>
  <c r="AX412" i="43" s="1"/>
  <c r="AD246" i="43"/>
  <c r="AW246" i="43" s="1"/>
  <c r="AC246" i="43"/>
  <c r="AD250" i="43"/>
  <c r="AW250" i="43" s="1"/>
  <c r="AC250" i="43"/>
  <c r="AD258" i="43"/>
  <c r="AW258" i="43" s="1"/>
  <c r="AC258" i="43"/>
  <c r="AR297" i="43"/>
  <c r="AR301" i="43"/>
  <c r="AZ301" i="43" s="1"/>
  <c r="AD306" i="43"/>
  <c r="AW306" i="43" s="1"/>
  <c r="AC306" i="43"/>
  <c r="AD318" i="43"/>
  <c r="AW318" i="43" s="1"/>
  <c r="AC318" i="43"/>
  <c r="AR340" i="43"/>
  <c r="AZ340" i="43" s="1"/>
  <c r="AD345" i="43"/>
  <c r="AW345" i="43" s="1"/>
  <c r="AC345" i="43"/>
  <c r="AE345" i="43"/>
  <c r="AX345" i="43" s="1"/>
  <c r="AE363" i="43"/>
  <c r="AX363" i="43" s="1"/>
  <c r="AD363" i="43"/>
  <c r="AW363" i="43" s="1"/>
  <c r="AC363" i="43"/>
  <c r="AD384" i="43"/>
  <c r="AW384" i="43" s="1"/>
  <c r="AC384" i="43"/>
  <c r="AE384" i="43"/>
  <c r="AX384" i="43" s="1"/>
  <c r="AD259" i="43"/>
  <c r="AD263" i="43"/>
  <c r="AD295" i="43"/>
  <c r="AE340" i="43"/>
  <c r="AX340" i="43" s="1"/>
  <c r="AD353" i="43"/>
  <c r="AW353" i="43" s="1"/>
  <c r="AC353" i="43"/>
  <c r="AD359" i="43"/>
  <c r="AR364" i="43"/>
  <c r="AZ364" i="43" s="1"/>
  <c r="AD369" i="43"/>
  <c r="AW369" i="43" s="1"/>
  <c r="AC369" i="43"/>
  <c r="AD392" i="43"/>
  <c r="AW392" i="43" s="1"/>
  <c r="AC392" i="43"/>
  <c r="AE392" i="43"/>
  <c r="AX392" i="43" s="1"/>
  <c r="AD453" i="43"/>
  <c r="AW453" i="43" s="1"/>
  <c r="AC453" i="43"/>
  <c r="AE453" i="43"/>
  <c r="AX453" i="43" s="1"/>
  <c r="AR336" i="43"/>
  <c r="AZ336" i="43" s="1"/>
  <c r="AD341" i="43"/>
  <c r="AW341" i="43" s="1"/>
  <c r="AC341" i="43"/>
  <c r="AR352" i="43"/>
  <c r="AZ352" i="43" s="1"/>
  <c r="AD357" i="43"/>
  <c r="AW357" i="43" s="1"/>
  <c r="AC357" i="43"/>
  <c r="AR368" i="43"/>
  <c r="AC375" i="43"/>
  <c r="AE375" i="43"/>
  <c r="AX375" i="43" s="1"/>
  <c r="AD375" i="43"/>
  <c r="AW375" i="43" s="1"/>
  <c r="AC383" i="43"/>
  <c r="AE383" i="43"/>
  <c r="AX383" i="43" s="1"/>
  <c r="AD383" i="43"/>
  <c r="AW383" i="43" s="1"/>
  <c r="AD388" i="43"/>
  <c r="AW388" i="43" s="1"/>
  <c r="AC388" i="43"/>
  <c r="AE388" i="43"/>
  <c r="AX388" i="43" s="1"/>
  <c r="AE406" i="43"/>
  <c r="AX406" i="43" s="1"/>
  <c r="AD406" i="43"/>
  <c r="AW406" i="43" s="1"/>
  <c r="AC406" i="43"/>
  <c r="AC414" i="43"/>
  <c r="AC416" i="43"/>
  <c r="AD416" i="43"/>
  <c r="AW416" i="43" s="1"/>
  <c r="AE422" i="43"/>
  <c r="AX422" i="43" s="1"/>
  <c r="AD422" i="43"/>
  <c r="AW422" i="43" s="1"/>
  <c r="AC422" i="43"/>
  <c r="AC424" i="43"/>
  <c r="AD424" i="43"/>
  <c r="AW424" i="43" s="1"/>
  <c r="AD338" i="43"/>
  <c r="AD346" i="43"/>
  <c r="AD350" i="43"/>
  <c r="AD354" i="43"/>
  <c r="AD358" i="43"/>
  <c r="AD362" i="43"/>
  <c r="AD366" i="43"/>
  <c r="AD370" i="43"/>
  <c r="AW370" i="43" s="1"/>
  <c r="AD374" i="43"/>
  <c r="AD378" i="43"/>
  <c r="AD382" i="43"/>
  <c r="AW382" i="43" s="1"/>
  <c r="AR391" i="43"/>
  <c r="AD396" i="43"/>
  <c r="AW396" i="43" s="1"/>
  <c r="AC396" i="43"/>
  <c r="AE399" i="43"/>
  <c r="AX399" i="43" s="1"/>
  <c r="AD402" i="43"/>
  <c r="AC440" i="43"/>
  <c r="AE440" i="43"/>
  <c r="AX440" i="43" s="1"/>
  <c r="AD440" i="43"/>
  <c r="AW440" i="43" s="1"/>
  <c r="AE377" i="43"/>
  <c r="AX377" i="43" s="1"/>
  <c r="AD377" i="43"/>
  <c r="AE381" i="43"/>
  <c r="AE385" i="43"/>
  <c r="AX385" i="43" s="1"/>
  <c r="AD385" i="43"/>
  <c r="AR395" i="43"/>
  <c r="AZ395" i="43" s="1"/>
  <c r="AD400" i="43"/>
  <c r="AW400" i="43" s="1"/>
  <c r="AC400" i="43"/>
  <c r="AE411" i="43"/>
  <c r="AX411" i="43" s="1"/>
  <c r="AC411" i="43"/>
  <c r="AE415" i="43"/>
  <c r="AX415" i="43" s="1"/>
  <c r="AC415" i="43"/>
  <c r="AE419" i="43"/>
  <c r="AX419" i="43" s="1"/>
  <c r="AC419" i="43"/>
  <c r="AE423" i="43"/>
  <c r="AX423" i="43" s="1"/>
  <c r="AC423" i="43"/>
  <c r="AR428" i="43"/>
  <c r="AC432" i="43"/>
  <c r="AE432" i="43"/>
  <c r="AX432" i="43" s="1"/>
  <c r="AR432" i="43"/>
  <c r="AZ432" i="43" s="1"/>
  <c r="AD445" i="43"/>
  <c r="AW445" i="43" s="1"/>
  <c r="AC445" i="43"/>
  <c r="AE445" i="43"/>
  <c r="AX445" i="43" s="1"/>
  <c r="AC452" i="43"/>
  <c r="AE452" i="43"/>
  <c r="AX452" i="43" s="1"/>
  <c r="AD452" i="43"/>
  <c r="AW452" i="43" s="1"/>
  <c r="AD461" i="43"/>
  <c r="AW461" i="43" s="1"/>
  <c r="AC461" i="43"/>
  <c r="AE461" i="43"/>
  <c r="AX461" i="43" s="1"/>
  <c r="AD389" i="43"/>
  <c r="AD393" i="43"/>
  <c r="AD401" i="43"/>
  <c r="AD409" i="43"/>
  <c r="AW409" i="43" s="1"/>
  <c r="AC409" i="43"/>
  <c r="AD417" i="43"/>
  <c r="AW417" i="43" s="1"/>
  <c r="AC417" i="43"/>
  <c r="AD421" i="43"/>
  <c r="AD425" i="43"/>
  <c r="AW425" i="43" s="1"/>
  <c r="AC425" i="43"/>
  <c r="AE430" i="43"/>
  <c r="AD430" i="43"/>
  <c r="AW430" i="43" s="1"/>
  <c r="AE436" i="43"/>
  <c r="AD439" i="43"/>
  <c r="AR408" i="43"/>
  <c r="AR412" i="43"/>
  <c r="AZ412" i="43" s="1"/>
  <c r="AR416" i="43"/>
  <c r="AZ416" i="43" s="1"/>
  <c r="AR424" i="43"/>
  <c r="AZ424" i="43" s="1"/>
  <c r="AD429" i="43"/>
  <c r="AW429" i="43" s="1"/>
  <c r="AC429" i="43"/>
  <c r="AD433" i="43"/>
  <c r="AW433" i="43" s="1"/>
  <c r="AC433" i="43"/>
  <c r="AD437" i="43"/>
  <c r="AW437" i="43" s="1"/>
  <c r="AC437" i="43"/>
  <c r="AE442" i="43"/>
  <c r="AE446" i="43"/>
  <c r="AD446" i="43"/>
  <c r="AW446" i="43" s="1"/>
  <c r="AE450" i="43"/>
  <c r="AX450" i="43" s="1"/>
  <c r="AD450" i="43"/>
  <c r="AW450" i="43" s="1"/>
  <c r="AE454" i="43"/>
  <c r="AX454" i="43" s="1"/>
  <c r="AD454" i="43"/>
  <c r="AD426" i="43"/>
  <c r="AD438" i="43"/>
  <c r="AW438" i="43" s="1"/>
  <c r="AT12" i="44"/>
  <c r="AT13" i="44" s="1"/>
  <c r="AE12" i="44"/>
  <c r="AD12" i="44"/>
  <c r="AC12" i="44"/>
  <c r="R134" i="44"/>
  <c r="R466" i="43"/>
  <c r="K134" i="44"/>
  <c r="K466" i="43"/>
  <c r="BB139" i="44"/>
  <c r="BB140" i="44"/>
  <c r="BB471" i="43"/>
  <c r="BB472" i="43"/>
  <c r="AU139" i="44"/>
  <c r="AU140" i="44"/>
  <c r="AU471" i="43"/>
  <c r="AU472" i="43"/>
  <c r="AD12" i="43" l="1"/>
  <c r="AD13" i="43" s="1"/>
  <c r="AD156" i="43"/>
  <c r="AD199" i="43"/>
  <c r="AD119" i="43"/>
  <c r="AW119" i="43" s="1"/>
  <c r="AE131" i="43"/>
  <c r="AD70" i="43"/>
  <c r="BA51" i="43"/>
  <c r="AV114" i="43"/>
  <c r="AT93" i="43"/>
  <c r="AT112" i="43"/>
  <c r="AD112" i="43"/>
  <c r="AD28" i="43"/>
  <c r="AD30" i="43" s="1"/>
  <c r="BA223" i="43"/>
  <c r="AT28" i="43"/>
  <c r="AT30" i="43" s="1"/>
  <c r="AC112" i="43"/>
  <c r="AE93" i="43"/>
  <c r="AX93" i="43" s="1"/>
  <c r="AX96" i="43" s="1"/>
  <c r="AE112" i="43"/>
  <c r="AC156" i="43"/>
  <c r="K26" i="47"/>
  <c r="AC449" i="43"/>
  <c r="AC408" i="43"/>
  <c r="AD343" i="43"/>
  <c r="AD104" i="43"/>
  <c r="AD107" i="43" s="1"/>
  <c r="AJ158" i="43"/>
  <c r="AS158" i="43" s="1"/>
  <c r="AE173" i="43"/>
  <c r="AE28" i="43"/>
  <c r="AT104" i="43"/>
  <c r="AT107" i="43" s="1"/>
  <c r="AT156" i="43"/>
  <c r="AT19" i="43"/>
  <c r="AT55" i="43"/>
  <c r="AT334" i="43"/>
  <c r="AT342" i="43" s="1"/>
  <c r="AE19" i="43"/>
  <c r="AJ19" i="43" s="1"/>
  <c r="AJ324" i="43"/>
  <c r="AS324" i="43" s="1"/>
  <c r="X58" i="43"/>
  <c r="BA155" i="43"/>
  <c r="AV149" i="43"/>
  <c r="AZ355" i="43"/>
  <c r="AT398" i="43"/>
  <c r="AD398" i="43"/>
  <c r="AC257" i="43"/>
  <c r="AC260" i="43" s="1"/>
  <c r="AD257" i="43"/>
  <c r="AW257" i="43" s="1"/>
  <c r="D26" i="47"/>
  <c r="AC12" i="43"/>
  <c r="AC13" i="43" s="1"/>
  <c r="AE255" i="43"/>
  <c r="AX255" i="43" s="1"/>
  <c r="AX256" i="43" s="1"/>
  <c r="AD144" i="43"/>
  <c r="AC150" i="43"/>
  <c r="AE297" i="43"/>
  <c r="AX297" i="43" s="1"/>
  <c r="AX303" i="43" s="1"/>
  <c r="BA281" i="43"/>
  <c r="AD459" i="43"/>
  <c r="AT254" i="43"/>
  <c r="AC331" i="43"/>
  <c r="AC333" i="43" s="1"/>
  <c r="AC356" i="43"/>
  <c r="AC360" i="43" s="1"/>
  <c r="AC124" i="43"/>
  <c r="AT69" i="43"/>
  <c r="AT144" i="43"/>
  <c r="AT149" i="43" s="1"/>
  <c r="AZ390" i="43"/>
  <c r="AV348" i="43"/>
  <c r="BA320" i="43"/>
  <c r="BA211" i="43"/>
  <c r="BA185" i="43"/>
  <c r="BA143" i="43"/>
  <c r="BA89" i="43"/>
  <c r="BA54" i="43"/>
  <c r="AV260" i="43"/>
  <c r="AE86" i="43"/>
  <c r="AD86" i="43"/>
  <c r="AC381" i="43"/>
  <c r="AC386" i="43" s="1"/>
  <c r="AD381" i="43"/>
  <c r="AW381" i="43" s="1"/>
  <c r="BA118" i="43"/>
  <c r="AE63" i="43"/>
  <c r="AV34" i="43"/>
  <c r="AT63" i="43"/>
  <c r="AT66" i="43" s="1"/>
  <c r="BC166" i="43"/>
  <c r="AC387" i="43"/>
  <c r="AD387" i="43"/>
  <c r="AE12" i="43"/>
  <c r="AE13" i="43" s="1"/>
  <c r="AD124" i="43"/>
  <c r="AC242" i="43"/>
  <c r="AC186" i="43"/>
  <c r="AC192" i="43" s="1"/>
  <c r="AC63" i="43"/>
  <c r="AJ63" i="43" s="1"/>
  <c r="AE90" i="43"/>
  <c r="AX90" i="43" s="1"/>
  <c r="AX92" i="43" s="1"/>
  <c r="BA96" i="43"/>
  <c r="AT459" i="43"/>
  <c r="AT462" i="43" s="1"/>
  <c r="AT297" i="43"/>
  <c r="AT303" i="43" s="1"/>
  <c r="AT124" i="43"/>
  <c r="AT130" i="43" s="1"/>
  <c r="AT114" i="43"/>
  <c r="AE144" i="43"/>
  <c r="AX144" i="43" s="1"/>
  <c r="AX149" i="43" s="1"/>
  <c r="AT295" i="43"/>
  <c r="AT296" i="43" s="1"/>
  <c r="AV330" i="43"/>
  <c r="X38" i="43"/>
  <c r="AD35" i="43"/>
  <c r="AW35" i="43" s="1"/>
  <c r="AW38" i="43" s="1"/>
  <c r="BA204" i="43"/>
  <c r="AC42" i="43"/>
  <c r="AD42" i="43"/>
  <c r="AD331" i="43"/>
  <c r="AD333" i="43" s="1"/>
  <c r="AC405" i="43"/>
  <c r="AC407" i="43" s="1"/>
  <c r="AC114" i="43"/>
  <c r="BA420" i="43"/>
  <c r="AC297" i="43"/>
  <c r="AC303" i="43" s="1"/>
  <c r="BA235" i="43"/>
  <c r="AE124" i="43"/>
  <c r="BC160" i="43"/>
  <c r="AJ142" i="43"/>
  <c r="AS142" i="43" s="1"/>
  <c r="BA217" i="43"/>
  <c r="AE405" i="43"/>
  <c r="AT27" i="43"/>
  <c r="AE295" i="43"/>
  <c r="AX295" i="43" s="1"/>
  <c r="AX296" i="43" s="1"/>
  <c r="BA434" i="43"/>
  <c r="AE29" i="44"/>
  <c r="AX29" i="44" s="1"/>
  <c r="AE78" i="44"/>
  <c r="AX78" i="44" s="1"/>
  <c r="AC71" i="44"/>
  <c r="AD71" i="44"/>
  <c r="AW71" i="44" s="1"/>
  <c r="AW77" i="44" s="1"/>
  <c r="AE102" i="44"/>
  <c r="AX102" i="44" s="1"/>
  <c r="AX130" i="44"/>
  <c r="AW113" i="44"/>
  <c r="AT28" i="44"/>
  <c r="AZ77" i="44"/>
  <c r="AZ49" i="44"/>
  <c r="AJ60" i="44"/>
  <c r="AS60" i="44" s="1"/>
  <c r="AT84" i="44"/>
  <c r="AX19" i="44"/>
  <c r="AJ67" i="44"/>
  <c r="AS67" i="44" s="1"/>
  <c r="AE50" i="44"/>
  <c r="AX50" i="44" s="1"/>
  <c r="AX56" i="44" s="1"/>
  <c r="AC85" i="44"/>
  <c r="AC91" i="44" s="1"/>
  <c r="AD43" i="44"/>
  <c r="AW43" i="44" s="1"/>
  <c r="AT63" i="44"/>
  <c r="AD85" i="44"/>
  <c r="AW85" i="44" s="1"/>
  <c r="AD50" i="44"/>
  <c r="AW50" i="44" s="1"/>
  <c r="AW56" i="44" s="1"/>
  <c r="AC14" i="44"/>
  <c r="AZ124" i="44"/>
  <c r="AC113" i="44"/>
  <c r="AE85" i="44"/>
  <c r="AX85" i="44" s="1"/>
  <c r="AX91" i="44" s="1"/>
  <c r="AD14" i="44"/>
  <c r="AW14" i="44" s="1"/>
  <c r="AZ19" i="44"/>
  <c r="AE459" i="43"/>
  <c r="AX459" i="43" s="1"/>
  <c r="AX462" i="43" s="1"/>
  <c r="AC459" i="43"/>
  <c r="AC398" i="43"/>
  <c r="AD391" i="43"/>
  <c r="AE368" i="43"/>
  <c r="AX368" i="43" s="1"/>
  <c r="AX371" i="43" s="1"/>
  <c r="AD261" i="43"/>
  <c r="AW261" i="43" s="1"/>
  <c r="AE261" i="43"/>
  <c r="AE257" i="43"/>
  <c r="AC104" i="43"/>
  <c r="AC107" i="43" s="1"/>
  <c r="AE82" i="43"/>
  <c r="AE85" i="43" s="1"/>
  <c r="AE42" i="43"/>
  <c r="AW63" i="44"/>
  <c r="AC173" i="43"/>
  <c r="AC178" i="43" s="1"/>
  <c r="BC137" i="43"/>
  <c r="BA130" i="43"/>
  <c r="AX124" i="44"/>
  <c r="AZ70" i="44"/>
  <c r="AJ59" i="44"/>
  <c r="AS59" i="44" s="1"/>
  <c r="AZ35" i="44"/>
  <c r="AJ100" i="44"/>
  <c r="AS100" i="44" s="1"/>
  <c r="AE20" i="44"/>
  <c r="AX20" i="44" s="1"/>
  <c r="AX28" i="44" s="1"/>
  <c r="AX63" i="44"/>
  <c r="AX70" i="44"/>
  <c r="AZ84" i="44"/>
  <c r="AJ52" i="44"/>
  <c r="AS52" i="44" s="1"/>
  <c r="AW35" i="44"/>
  <c r="AT77" i="44"/>
  <c r="AX113" i="44"/>
  <c r="AX105" i="44"/>
  <c r="AX95" i="44"/>
  <c r="AJ27" i="44"/>
  <c r="AS27" i="44" s="1"/>
  <c r="AX35" i="44"/>
  <c r="AD20" i="44"/>
  <c r="AW20" i="44" s="1"/>
  <c r="AW28" i="44" s="1"/>
  <c r="AZ95" i="44"/>
  <c r="AZ101" i="44"/>
  <c r="AZ130" i="44"/>
  <c r="AW42" i="44"/>
  <c r="AX42" i="44"/>
  <c r="AW49" i="44"/>
  <c r="AZ91" i="44"/>
  <c r="AZ56" i="44"/>
  <c r="AT49" i="44"/>
  <c r="AZ105" i="44"/>
  <c r="BA130" i="44"/>
  <c r="AW70" i="44"/>
  <c r="AW130" i="44"/>
  <c r="AD102" i="44"/>
  <c r="AW102" i="44" s="1"/>
  <c r="AW105" i="44" s="1"/>
  <c r="AW91" i="44"/>
  <c r="AJ74" i="44"/>
  <c r="AS74" i="44" s="1"/>
  <c r="AW124" i="44"/>
  <c r="AX84" i="44"/>
  <c r="AW95" i="44"/>
  <c r="AJ18" i="44"/>
  <c r="AS18" i="44" s="1"/>
  <c r="AC20" i="44"/>
  <c r="AC28" i="44" s="1"/>
  <c r="AW19" i="44"/>
  <c r="AZ63" i="44"/>
  <c r="AZ113" i="44"/>
  <c r="AZ42" i="44"/>
  <c r="AT101" i="44"/>
  <c r="AZ28" i="44"/>
  <c r="BA124" i="44"/>
  <c r="AV448" i="43"/>
  <c r="AT38" i="43"/>
  <c r="AJ126" i="43"/>
  <c r="AS126" i="43" s="1"/>
  <c r="BC281" i="43"/>
  <c r="AZ211" i="43"/>
  <c r="AD449" i="43"/>
  <c r="AW449" i="43" s="1"/>
  <c r="AD414" i="43"/>
  <c r="AD348" i="43"/>
  <c r="AD326" i="43"/>
  <c r="AD311" i="43"/>
  <c r="AD314" i="43" s="1"/>
  <c r="AD114" i="43"/>
  <c r="AD193" i="43"/>
  <c r="AJ193" i="43" s="1"/>
  <c r="AC86" i="43"/>
  <c r="AJ86" i="43" s="1"/>
  <c r="AE408" i="43"/>
  <c r="AE413" i="43" s="1"/>
  <c r="AJ252" i="43"/>
  <c r="AS252" i="43" s="1"/>
  <c r="AT161" i="43"/>
  <c r="AT166" i="43" s="1"/>
  <c r="AT96" i="43"/>
  <c r="BA18" i="43"/>
  <c r="BA441" i="43"/>
  <c r="BA198" i="43"/>
  <c r="AV178" i="43"/>
  <c r="AT81" i="43"/>
  <c r="AJ94" i="43"/>
  <c r="AS94" i="43" s="1"/>
  <c r="AT82" i="43"/>
  <c r="AT85" i="43" s="1"/>
  <c r="AT18" i="43"/>
  <c r="BA367" i="43"/>
  <c r="BC458" i="43"/>
  <c r="BC404" i="43"/>
  <c r="BC390" i="43"/>
  <c r="BA386" i="43"/>
  <c r="BC360" i="43"/>
  <c r="BC260" i="43"/>
  <c r="BA448" i="43"/>
  <c r="BA286" i="43"/>
  <c r="BC254" i="43"/>
  <c r="BC462" i="43"/>
  <c r="AV264" i="43"/>
  <c r="AV22" i="43"/>
  <c r="AC172" i="43"/>
  <c r="BC149" i="43"/>
  <c r="AV130" i="43"/>
  <c r="BC100" i="43"/>
  <c r="BA58" i="43"/>
  <c r="BA38" i="43"/>
  <c r="BA455" i="43"/>
  <c r="AV404" i="43"/>
  <c r="BC178" i="43"/>
  <c r="BC130" i="43"/>
  <c r="AV74" i="43"/>
  <c r="AV390" i="43"/>
  <c r="BA229" i="43"/>
  <c r="AV81" i="43"/>
  <c r="AV38" i="43"/>
  <c r="BA348" i="43"/>
  <c r="BC348" i="43"/>
  <c r="BC448" i="43"/>
  <c r="BA274" i="43"/>
  <c r="BC441" i="43"/>
  <c r="AZ149" i="43"/>
  <c r="BA107" i="43"/>
  <c r="AJ341" i="43"/>
  <c r="AS341" i="43" s="1"/>
  <c r="AC334" i="43"/>
  <c r="AC342" i="43" s="1"/>
  <c r="AJ121" i="43"/>
  <c r="AS121" i="43" s="1"/>
  <c r="AC41" i="43"/>
  <c r="AC205" i="43"/>
  <c r="AC211" i="43" s="1"/>
  <c r="AT368" i="43"/>
  <c r="AT371" i="43" s="1"/>
  <c r="BA404" i="43"/>
  <c r="BA380" i="43"/>
  <c r="AC374" i="43"/>
  <c r="AC380" i="43" s="1"/>
  <c r="AT160" i="43"/>
  <c r="BA114" i="43"/>
  <c r="BA27" i="43"/>
  <c r="AT54" i="43"/>
  <c r="BA427" i="43"/>
  <c r="BA314" i="43"/>
  <c r="BC270" i="43"/>
  <c r="BC264" i="43"/>
  <c r="AV455" i="43"/>
  <c r="AV441" i="43"/>
  <c r="BA333" i="43"/>
  <c r="BA342" i="43"/>
  <c r="BA330" i="43"/>
  <c r="BA413" i="43"/>
  <c r="BA137" i="43"/>
  <c r="AT58" i="43"/>
  <c r="AV360" i="43"/>
  <c r="BC92" i="43"/>
  <c r="AV18" i="43"/>
  <c r="BA462" i="43"/>
  <c r="BC386" i="43"/>
  <c r="BA160" i="43"/>
  <c r="AV118" i="43"/>
  <c r="BC85" i="43"/>
  <c r="AV185" i="43"/>
  <c r="AV166" i="43"/>
  <c r="AD334" i="43"/>
  <c r="AJ234" i="43"/>
  <c r="AS234" i="43" s="1"/>
  <c r="AJ14" i="43"/>
  <c r="AS14" i="43" s="1"/>
  <c r="AT178" i="43"/>
  <c r="BA310" i="43"/>
  <c r="BA270" i="43"/>
  <c r="BA166" i="43"/>
  <c r="AT100" i="43"/>
  <c r="BC34" i="43"/>
  <c r="AE334" i="43"/>
  <c r="AX334" i="43" s="1"/>
  <c r="AX342" i="43" s="1"/>
  <c r="BA178" i="43"/>
  <c r="AT22" i="43"/>
  <c r="AT217" i="43"/>
  <c r="AT108" i="43"/>
  <c r="AT111" i="43" s="1"/>
  <c r="BA111" i="43"/>
  <c r="AT404" i="43"/>
  <c r="AV367" i="43"/>
  <c r="AT355" i="43"/>
  <c r="BC294" i="43"/>
  <c r="BA360" i="43"/>
  <c r="BA397" i="43"/>
  <c r="BA355" i="43"/>
  <c r="BA294" i="43"/>
  <c r="BA326" i="43"/>
  <c r="BA74" i="43"/>
  <c r="BC48" i="43"/>
  <c r="BA45" i="43"/>
  <c r="BC18" i="43"/>
  <c r="BC96" i="43"/>
  <c r="AZ58" i="43"/>
  <c r="BA30" i="43"/>
  <c r="BA303" i="43"/>
  <c r="BA241" i="43"/>
  <c r="BA149" i="43"/>
  <c r="AV137" i="43"/>
  <c r="AV111" i="43"/>
  <c r="AV66" i="43"/>
  <c r="BA22" i="43"/>
  <c r="BC380" i="43"/>
  <c r="BA66" i="43"/>
  <c r="AJ429" i="43"/>
  <c r="AS429" i="43" s="1"/>
  <c r="AC427" i="43"/>
  <c r="AD456" i="43"/>
  <c r="AD458" i="43" s="1"/>
  <c r="AJ357" i="43"/>
  <c r="AS357" i="43" s="1"/>
  <c r="AJ306" i="43"/>
  <c r="AS306" i="43" s="1"/>
  <c r="AJ258" i="43"/>
  <c r="AS258" i="43" s="1"/>
  <c r="AD315" i="43"/>
  <c r="AD320" i="43" s="1"/>
  <c r="AJ298" i="43"/>
  <c r="AS298" i="43" s="1"/>
  <c r="AC224" i="43"/>
  <c r="AC229" i="43" s="1"/>
  <c r="AJ202" i="43"/>
  <c r="AS202" i="43" s="1"/>
  <c r="AJ153" i="43"/>
  <c r="AS153" i="43" s="1"/>
  <c r="AJ105" i="43"/>
  <c r="AS105" i="43" s="1"/>
  <c r="AE265" i="43"/>
  <c r="AX265" i="43" s="1"/>
  <c r="AX270" i="43" s="1"/>
  <c r="AD82" i="43"/>
  <c r="AW82" i="43" s="1"/>
  <c r="AW85" i="43" s="1"/>
  <c r="AD138" i="43"/>
  <c r="AD143" i="43" s="1"/>
  <c r="AE101" i="43"/>
  <c r="AE103" i="43" s="1"/>
  <c r="AE435" i="43"/>
  <c r="AJ156" i="43"/>
  <c r="AS156" i="43" s="1"/>
  <c r="AE59" i="43"/>
  <c r="AX59" i="43" s="1"/>
  <c r="AX62" i="43" s="1"/>
  <c r="AE108" i="43"/>
  <c r="AC82" i="43"/>
  <c r="AC85" i="43" s="1"/>
  <c r="AJ215" i="43"/>
  <c r="AS215" i="43" s="1"/>
  <c r="AE456" i="43"/>
  <c r="AE458" i="43" s="1"/>
  <c r="AJ431" i="43"/>
  <c r="AS431" i="43" s="1"/>
  <c r="AD380" i="43"/>
  <c r="AC420" i="43"/>
  <c r="AJ340" i="43"/>
  <c r="AS340" i="43" s="1"/>
  <c r="AC390" i="43"/>
  <c r="AD108" i="43"/>
  <c r="AD111" i="43" s="1"/>
  <c r="AJ169" i="43"/>
  <c r="AS169" i="43" s="1"/>
  <c r="AC185" i="43"/>
  <c r="AD265" i="43"/>
  <c r="AC101" i="43"/>
  <c r="AC103" i="43" s="1"/>
  <c r="AC75" i="43"/>
  <c r="AC78" i="43" s="1"/>
  <c r="AC59" i="43"/>
  <c r="AC62" i="43" s="1"/>
  <c r="AD49" i="43"/>
  <c r="AD51" i="43" s="1"/>
  <c r="AC74" i="43"/>
  <c r="AE138" i="43"/>
  <c r="AX138" i="43" s="1"/>
  <c r="AX143" i="43" s="1"/>
  <c r="AC304" i="43"/>
  <c r="AT343" i="43"/>
  <c r="AT348" i="43" s="1"/>
  <c r="AT304" i="43"/>
  <c r="AT310" i="43" s="1"/>
  <c r="AT59" i="43"/>
  <c r="AT62" i="43" s="1"/>
  <c r="AE327" i="43"/>
  <c r="AE330" i="43" s="1"/>
  <c r="AJ399" i="43"/>
  <c r="AS399" i="43" s="1"/>
  <c r="AJ433" i="43"/>
  <c r="AS433" i="43" s="1"/>
  <c r="AD303" i="43"/>
  <c r="AC264" i="43"/>
  <c r="AJ110" i="43"/>
  <c r="AS110" i="43" s="1"/>
  <c r="AD59" i="43"/>
  <c r="AT49" i="43"/>
  <c r="AT51" i="43" s="1"/>
  <c r="AE31" i="43"/>
  <c r="AE34" i="43" s="1"/>
  <c r="AJ174" i="43"/>
  <c r="AS174" i="43" s="1"/>
  <c r="AC108" i="43"/>
  <c r="AC111" i="43" s="1"/>
  <c r="AC100" i="43"/>
  <c r="X56" i="44"/>
  <c r="AT50" i="44"/>
  <c r="AT56" i="44" s="1"/>
  <c r="AC70" i="44"/>
  <c r="AJ38" i="44"/>
  <c r="AS38" i="44" s="1"/>
  <c r="AE115" i="44"/>
  <c r="AX114" i="44"/>
  <c r="AX115" i="44" s="1"/>
  <c r="X105" i="44"/>
  <c r="AT102" i="44"/>
  <c r="AT105" i="44" s="1"/>
  <c r="X35" i="44"/>
  <c r="AT29" i="44"/>
  <c r="AT35" i="44" s="1"/>
  <c r="X42" i="44"/>
  <c r="AT37" i="44"/>
  <c r="AT42" i="44" s="1"/>
  <c r="AD115" i="44"/>
  <c r="AD124" i="44"/>
  <c r="AD95" i="44"/>
  <c r="AD19" i="44"/>
  <c r="AR19" i="44"/>
  <c r="X101" i="44"/>
  <c r="AE96" i="44"/>
  <c r="AX96" i="44" s="1"/>
  <c r="AX101" i="44" s="1"/>
  <c r="AJ12" i="44"/>
  <c r="AC13" i="44"/>
  <c r="AJ121" i="44"/>
  <c r="AS121" i="44" s="1"/>
  <c r="AD113" i="44"/>
  <c r="AJ51" i="44"/>
  <c r="AS51" i="44" s="1"/>
  <c r="AE130" i="44"/>
  <c r="AE105" i="44"/>
  <c r="AD107" i="44"/>
  <c r="AJ23" i="44"/>
  <c r="AS23" i="44" s="1"/>
  <c r="AD63" i="44"/>
  <c r="AE19" i="44"/>
  <c r="AR107" i="44"/>
  <c r="AR49" i="44"/>
  <c r="AR84" i="44"/>
  <c r="AR130" i="44"/>
  <c r="AR113" i="44"/>
  <c r="AE42" i="44"/>
  <c r="AD49" i="44"/>
  <c r="AR91" i="44"/>
  <c r="AJ47" i="44"/>
  <c r="AS47" i="44" s="1"/>
  <c r="AR42" i="44"/>
  <c r="AE124" i="44"/>
  <c r="X28" i="44"/>
  <c r="X63" i="44"/>
  <c r="AZ12" i="44"/>
  <c r="AZ13" i="44" s="1"/>
  <c r="AR13" i="44"/>
  <c r="AD70" i="44"/>
  <c r="AD91" i="44"/>
  <c r="X84" i="44"/>
  <c r="AW12" i="44"/>
  <c r="AW13" i="44" s="1"/>
  <c r="AD13" i="44"/>
  <c r="AE56" i="44"/>
  <c r="AR35" i="44"/>
  <c r="AJ112" i="44"/>
  <c r="AS112" i="44" s="1"/>
  <c r="AC96" i="44"/>
  <c r="AC101" i="44" s="1"/>
  <c r="AC78" i="44"/>
  <c r="AC84" i="44" s="1"/>
  <c r="AE107" i="44"/>
  <c r="AE28" i="44"/>
  <c r="AE63" i="44"/>
  <c r="AR77" i="44"/>
  <c r="AR63" i="44"/>
  <c r="AC105" i="44"/>
  <c r="AR56" i="44"/>
  <c r="AD35" i="44"/>
  <c r="AE113" i="44"/>
  <c r="X91" i="44"/>
  <c r="X77" i="44"/>
  <c r="AE71" i="44"/>
  <c r="AX71" i="44" s="1"/>
  <c r="AX77" i="44" s="1"/>
  <c r="AD130" i="44"/>
  <c r="AD105" i="44"/>
  <c r="AE84" i="44"/>
  <c r="AC77" i="44"/>
  <c r="AD42" i="44"/>
  <c r="AX12" i="44"/>
  <c r="AX13" i="44" s="1"/>
  <c r="AE13" i="44"/>
  <c r="AJ123" i="44"/>
  <c r="AS123" i="44" s="1"/>
  <c r="AE95" i="44"/>
  <c r="AJ125" i="44"/>
  <c r="AS125" i="44" s="1"/>
  <c r="AC130" i="44"/>
  <c r="AJ85" i="44"/>
  <c r="AS85" i="44" s="1"/>
  <c r="AE35" i="44"/>
  <c r="AC124" i="44"/>
  <c r="AD96" i="44"/>
  <c r="AW96" i="44" s="1"/>
  <c r="AW101" i="44" s="1"/>
  <c r="AD78" i="44"/>
  <c r="AW78" i="44" s="1"/>
  <c r="AW84" i="44" s="1"/>
  <c r="AC35" i="44"/>
  <c r="AC95" i="44"/>
  <c r="AD28" i="44"/>
  <c r="AC63" i="44"/>
  <c r="AJ14" i="44"/>
  <c r="AS14" i="44" s="1"/>
  <c r="AC19" i="44"/>
  <c r="AR95" i="44"/>
  <c r="AE70" i="44"/>
  <c r="AR115" i="44"/>
  <c r="AR101" i="44"/>
  <c r="AC56" i="44"/>
  <c r="AR124" i="44"/>
  <c r="AC42" i="44"/>
  <c r="X49" i="44"/>
  <c r="AE43" i="44"/>
  <c r="AX43" i="44" s="1"/>
  <c r="AX49" i="44" s="1"/>
  <c r="AR28" i="44"/>
  <c r="AR70" i="44"/>
  <c r="AR105" i="44"/>
  <c r="X19" i="44"/>
  <c r="AW321" i="43"/>
  <c r="AW322" i="43" s="1"/>
  <c r="AD322" i="43"/>
  <c r="AC434" i="43"/>
  <c r="AX381" i="43"/>
  <c r="AX386" i="43" s="1"/>
  <c r="AE386" i="43"/>
  <c r="AD204" i="43"/>
  <c r="AX55" i="43"/>
  <c r="AX58" i="43" s="1"/>
  <c r="AE58" i="43"/>
  <c r="AX282" i="43"/>
  <c r="AX286" i="43" s="1"/>
  <c r="AE286" i="43"/>
  <c r="AX131" i="43"/>
  <c r="AX137" i="43" s="1"/>
  <c r="AE137" i="43"/>
  <c r="AT387" i="43"/>
  <c r="AT390" i="43" s="1"/>
  <c r="X390" i="43"/>
  <c r="AT230" i="43"/>
  <c r="AT235" i="43" s="1"/>
  <c r="X235" i="43"/>
  <c r="AZ408" i="43"/>
  <c r="AZ413" i="43" s="1"/>
  <c r="AR413" i="43"/>
  <c r="AW421" i="43"/>
  <c r="AD427" i="43"/>
  <c r="AC458" i="43"/>
  <c r="AZ391" i="43"/>
  <c r="AZ397" i="43" s="1"/>
  <c r="AR397" i="43"/>
  <c r="AW414" i="43"/>
  <c r="AW420" i="43" s="1"/>
  <c r="AD420" i="43"/>
  <c r="AC391" i="43"/>
  <c r="AC397" i="43" s="1"/>
  <c r="AD327" i="43"/>
  <c r="AD330" i="43" s="1"/>
  <c r="AX349" i="43"/>
  <c r="AX355" i="43" s="1"/>
  <c r="AE355" i="43"/>
  <c r="AX311" i="43"/>
  <c r="AX314" i="43" s="1"/>
  <c r="AE314" i="43"/>
  <c r="AJ365" i="43"/>
  <c r="AS365" i="43" s="1"/>
  <c r="AE321" i="43"/>
  <c r="AJ287" i="43"/>
  <c r="AC294" i="43"/>
  <c r="AJ285" i="43"/>
  <c r="AS285" i="43" s="1"/>
  <c r="AX271" i="43"/>
  <c r="AX274" i="43" s="1"/>
  <c r="AE274" i="43"/>
  <c r="AX261" i="43"/>
  <c r="AX264" i="43" s="1"/>
  <c r="AE264" i="43"/>
  <c r="AJ329" i="43"/>
  <c r="AS329" i="43" s="1"/>
  <c r="AJ196" i="43"/>
  <c r="AS196" i="43" s="1"/>
  <c r="AD149" i="43"/>
  <c r="AW275" i="43"/>
  <c r="AW281" i="43" s="1"/>
  <c r="AD281" i="43"/>
  <c r="AX186" i="43"/>
  <c r="AX192" i="43" s="1"/>
  <c r="AE192" i="43"/>
  <c r="AE167" i="43"/>
  <c r="AD101" i="43"/>
  <c r="AC31" i="43"/>
  <c r="AC34" i="43" s="1"/>
  <c r="AX23" i="43"/>
  <c r="AX27" i="43" s="1"/>
  <c r="AE27" i="43"/>
  <c r="AJ87" i="43"/>
  <c r="AS87" i="43" s="1"/>
  <c r="AJ55" i="43"/>
  <c r="AC58" i="43"/>
  <c r="AJ268" i="43"/>
  <c r="AS268" i="43" s="1"/>
  <c r="AX257" i="43"/>
  <c r="AX260" i="43" s="1"/>
  <c r="AE260" i="43"/>
  <c r="AW179" i="43"/>
  <c r="AW185" i="43" s="1"/>
  <c r="AD185" i="43"/>
  <c r="AW67" i="43"/>
  <c r="AW69" i="43" s="1"/>
  <c r="AD69" i="43"/>
  <c r="AW19" i="43"/>
  <c r="AD22" i="43"/>
  <c r="AC286" i="43"/>
  <c r="AC270" i="43"/>
  <c r="AJ171" i="43"/>
  <c r="AS171" i="43" s="1"/>
  <c r="AW75" i="43"/>
  <c r="AD78" i="43"/>
  <c r="AD62" i="43"/>
  <c r="AX46" i="43"/>
  <c r="AX48" i="43" s="1"/>
  <c r="AE48" i="43"/>
  <c r="AX205" i="43"/>
  <c r="AX211" i="43" s="1"/>
  <c r="AE211" i="43"/>
  <c r="AC198" i="43"/>
  <c r="AC137" i="43"/>
  <c r="AW42" i="43"/>
  <c r="AW45" i="43" s="1"/>
  <c r="AD45" i="43"/>
  <c r="AW86" i="43"/>
  <c r="AD89" i="43"/>
  <c r="AC92" i="43"/>
  <c r="AJ150" i="43"/>
  <c r="AC155" i="43"/>
  <c r="AJ116" i="43"/>
  <c r="AS116" i="43" s="1"/>
  <c r="AZ456" i="43"/>
  <c r="AZ458" i="43" s="1"/>
  <c r="AR458" i="43"/>
  <c r="AZ287" i="43"/>
  <c r="AZ294" i="43" s="1"/>
  <c r="AR294" i="43"/>
  <c r="AZ218" i="43"/>
  <c r="AZ223" i="43" s="1"/>
  <c r="AR223" i="43"/>
  <c r="AZ186" i="43"/>
  <c r="AZ192" i="43" s="1"/>
  <c r="AR192" i="43"/>
  <c r="AX173" i="43"/>
  <c r="AX178" i="43" s="1"/>
  <c r="AE178" i="43"/>
  <c r="AC54" i="43"/>
  <c r="AE49" i="43"/>
  <c r="AJ49" i="43" s="1"/>
  <c r="AZ46" i="43"/>
  <c r="AZ48" i="43" s="1"/>
  <c r="AR48" i="43"/>
  <c r="AW368" i="43"/>
  <c r="AW371" i="43" s="1"/>
  <c r="AD371" i="43"/>
  <c r="AZ304" i="43"/>
  <c r="AZ310" i="43" s="1"/>
  <c r="AR310" i="43"/>
  <c r="AZ161" i="43"/>
  <c r="AZ166" i="43" s="1"/>
  <c r="AR166" i="43"/>
  <c r="AZ14" i="43"/>
  <c r="AZ18" i="43" s="1"/>
  <c r="AR18" i="43"/>
  <c r="AZ381" i="43"/>
  <c r="AZ386" i="43" s="1"/>
  <c r="AR386" i="43"/>
  <c r="AZ327" i="43"/>
  <c r="AZ330" i="43" s="1"/>
  <c r="AR330" i="43"/>
  <c r="AJ84" i="43"/>
  <c r="AS84" i="43" s="1"/>
  <c r="AX104" i="43"/>
  <c r="AX107" i="43" s="1"/>
  <c r="AE107" i="43"/>
  <c r="AZ63" i="43"/>
  <c r="AZ66" i="43" s="1"/>
  <c r="AR66" i="43"/>
  <c r="AT31" i="43"/>
  <c r="AT34" i="43" s="1"/>
  <c r="AD372" i="43"/>
  <c r="AT374" i="43"/>
  <c r="AT380" i="43" s="1"/>
  <c r="AT331" i="43"/>
  <c r="AT333" i="43" s="1"/>
  <c r="AC49" i="43"/>
  <c r="AC51" i="43" s="1"/>
  <c r="AE391" i="43"/>
  <c r="AW14" i="43"/>
  <c r="AD18" i="43"/>
  <c r="AZ315" i="43"/>
  <c r="AZ320" i="43" s="1"/>
  <c r="AR320" i="43"/>
  <c r="AT311" i="43"/>
  <c r="AT314" i="43" s="1"/>
  <c r="X314" i="43"/>
  <c r="AC311" i="43"/>
  <c r="AC314" i="43" s="1"/>
  <c r="AT261" i="43"/>
  <c r="AT264" i="43" s="1"/>
  <c r="X264" i="43"/>
  <c r="AT257" i="43"/>
  <c r="AT260" i="43" s="1"/>
  <c r="X260" i="43"/>
  <c r="AC368" i="43"/>
  <c r="AC371" i="43" s="1"/>
  <c r="X371" i="43"/>
  <c r="AT255" i="43"/>
  <c r="AT256" i="43" s="1"/>
  <c r="X256" i="43"/>
  <c r="AT315" i="43"/>
  <c r="AT320" i="43" s="1"/>
  <c r="X320" i="43"/>
  <c r="AC315" i="43"/>
  <c r="AC320" i="43" s="1"/>
  <c r="AZ323" i="43"/>
  <c r="AZ326" i="43" s="1"/>
  <c r="AR326" i="43"/>
  <c r="AT271" i="43"/>
  <c r="AT274" i="43" s="1"/>
  <c r="X274" i="43"/>
  <c r="AT205" i="43"/>
  <c r="AT211" i="43" s="1"/>
  <c r="X211" i="43"/>
  <c r="AT193" i="43"/>
  <c r="AT198" i="43" s="1"/>
  <c r="X198" i="43"/>
  <c r="X166" i="43"/>
  <c r="AC161" i="43"/>
  <c r="AC166" i="43" s="1"/>
  <c r="AT86" i="43"/>
  <c r="AT89" i="43" s="1"/>
  <c r="X89" i="43"/>
  <c r="AZ311" i="43"/>
  <c r="AZ314" i="43" s="1"/>
  <c r="AR314" i="43"/>
  <c r="AT242" i="43"/>
  <c r="AT247" i="43" s="1"/>
  <c r="X247" i="43"/>
  <c r="AD242" i="43"/>
  <c r="AT119" i="43"/>
  <c r="AT123" i="43" s="1"/>
  <c r="X123" i="43"/>
  <c r="AX63" i="43"/>
  <c r="AX66" i="43" s="1"/>
  <c r="AE66" i="43"/>
  <c r="AT224" i="43"/>
  <c r="AT229" i="43" s="1"/>
  <c r="X229" i="43"/>
  <c r="AE224" i="43"/>
  <c r="AT138" i="43"/>
  <c r="AT143" i="43" s="1"/>
  <c r="X143" i="43"/>
  <c r="X326" i="43"/>
  <c r="AT323" i="43"/>
  <c r="AT326" i="43" s="1"/>
  <c r="AC323" i="43"/>
  <c r="AC326" i="43" s="1"/>
  <c r="X254" i="43"/>
  <c r="AD248" i="43"/>
  <c r="AC248" i="43"/>
  <c r="AT131" i="43"/>
  <c r="AT137" i="43" s="1"/>
  <c r="X137" i="43"/>
  <c r="X96" i="43"/>
  <c r="AC93" i="43"/>
  <c r="AC96" i="43" s="1"/>
  <c r="AZ199" i="43"/>
  <c r="AZ204" i="43" s="1"/>
  <c r="AR204" i="43"/>
  <c r="AW236" i="43"/>
  <c r="AD241" i="43"/>
  <c r="AW212" i="43"/>
  <c r="AW217" i="43" s="1"/>
  <c r="AD217" i="43"/>
  <c r="AX230" i="43"/>
  <c r="AX235" i="43" s="1"/>
  <c r="AE235" i="43"/>
  <c r="AX115" i="43"/>
  <c r="AX118" i="43" s="1"/>
  <c r="AE118" i="43"/>
  <c r="AX14" i="43"/>
  <c r="AX18" i="43" s="1"/>
  <c r="AE18" i="43"/>
  <c r="AW115" i="43"/>
  <c r="AW118" i="43" s="1"/>
  <c r="AD118" i="43"/>
  <c r="AW150" i="43"/>
  <c r="AD155" i="43"/>
  <c r="AZ459" i="43"/>
  <c r="AZ462" i="43" s="1"/>
  <c r="AR462" i="43"/>
  <c r="AZ334" i="43"/>
  <c r="AZ342" i="43" s="1"/>
  <c r="AR342" i="43"/>
  <c r="AC310" i="43"/>
  <c r="AZ248" i="43"/>
  <c r="AZ254" i="43" s="1"/>
  <c r="AR254" i="43"/>
  <c r="AZ104" i="43"/>
  <c r="AZ107" i="43" s="1"/>
  <c r="AR107" i="43"/>
  <c r="AZ35" i="43"/>
  <c r="AZ38" i="43" s="1"/>
  <c r="AR38" i="43"/>
  <c r="AJ339" i="43"/>
  <c r="AS339" i="43" s="1"/>
  <c r="AZ97" i="43"/>
  <c r="AZ100" i="43" s="1"/>
  <c r="AR100" i="43"/>
  <c r="AZ435" i="43"/>
  <c r="AZ441" i="43" s="1"/>
  <c r="AR441" i="43"/>
  <c r="AJ244" i="43"/>
  <c r="AS244" i="43" s="1"/>
  <c r="AZ131" i="43"/>
  <c r="AZ137" i="43" s="1"/>
  <c r="AR137" i="43"/>
  <c r="AX124" i="43"/>
  <c r="AX130" i="43" s="1"/>
  <c r="AE130" i="43"/>
  <c r="AZ112" i="43"/>
  <c r="AZ114" i="43" s="1"/>
  <c r="AR114" i="43"/>
  <c r="AE398" i="43"/>
  <c r="AJ398" i="43" s="1"/>
  <c r="X404" i="43"/>
  <c r="AT321" i="43"/>
  <c r="AT322" i="43" s="1"/>
  <c r="X322" i="43"/>
  <c r="AT361" i="43"/>
  <c r="AT367" i="43" s="1"/>
  <c r="X367" i="43"/>
  <c r="AZ224" i="43"/>
  <c r="AZ229" i="43" s="1"/>
  <c r="AR229" i="43"/>
  <c r="AT167" i="43"/>
  <c r="AT172" i="43" s="1"/>
  <c r="X172" i="43"/>
  <c r="AJ328" i="43"/>
  <c r="AS328" i="43" s="1"/>
  <c r="AW442" i="43"/>
  <c r="AW448" i="43" s="1"/>
  <c r="AD448" i="43"/>
  <c r="AD405" i="43"/>
  <c r="AZ428" i="43"/>
  <c r="AZ434" i="43" s="1"/>
  <c r="AR434" i="43"/>
  <c r="AX449" i="43"/>
  <c r="AX455" i="43" s="1"/>
  <c r="AE455" i="43"/>
  <c r="AX414" i="43"/>
  <c r="AX420" i="43" s="1"/>
  <c r="AE420" i="43"/>
  <c r="AE372" i="43"/>
  <c r="AW295" i="43"/>
  <c r="AW296" i="43" s="1"/>
  <c r="AD296" i="43"/>
  <c r="AJ250" i="43"/>
  <c r="AS250" i="43" s="1"/>
  <c r="AE361" i="43"/>
  <c r="AC355" i="43"/>
  <c r="AC321" i="43"/>
  <c r="AC322" i="43" s="1"/>
  <c r="AW287" i="43"/>
  <c r="AW294" i="43" s="1"/>
  <c r="AD294" i="43"/>
  <c r="AW224" i="43"/>
  <c r="AW229" i="43" s="1"/>
  <c r="AD229" i="43"/>
  <c r="AW156" i="43"/>
  <c r="AW160" i="43" s="1"/>
  <c r="AD160" i="43"/>
  <c r="AD130" i="43"/>
  <c r="AJ291" i="43"/>
  <c r="AS291" i="43" s="1"/>
  <c r="AX275" i="43"/>
  <c r="AX281" i="43" s="1"/>
  <c r="AE281" i="43"/>
  <c r="AZ257" i="43"/>
  <c r="AZ260" i="43" s="1"/>
  <c r="AR260" i="43"/>
  <c r="AJ214" i="43"/>
  <c r="AS214" i="43" s="1"/>
  <c r="AZ90" i="43"/>
  <c r="AZ92" i="43" s="1"/>
  <c r="AR92" i="43"/>
  <c r="AW79" i="43"/>
  <c r="AD81" i="43"/>
  <c r="AW63" i="43"/>
  <c r="AD66" i="43"/>
  <c r="AZ42" i="43"/>
  <c r="AZ45" i="43" s="1"/>
  <c r="AR45" i="43"/>
  <c r="AD31" i="43"/>
  <c r="AD167" i="43"/>
  <c r="AJ167" i="43" s="1"/>
  <c r="AW55" i="43"/>
  <c r="AD58" i="43"/>
  <c r="AJ201" i="43"/>
  <c r="AS201" i="43" s="1"/>
  <c r="AJ83" i="43"/>
  <c r="AS83" i="43" s="1"/>
  <c r="AC38" i="43"/>
  <c r="AW282" i="43"/>
  <c r="AW286" i="43" s="1"/>
  <c r="AD286" i="43"/>
  <c r="AD166" i="43"/>
  <c r="AD100" i="43"/>
  <c r="AZ86" i="43"/>
  <c r="AZ89" i="43" s="1"/>
  <c r="AR89" i="43"/>
  <c r="AZ70" i="43"/>
  <c r="AZ74" i="43" s="1"/>
  <c r="AR74" i="43"/>
  <c r="AJ43" i="43"/>
  <c r="AS43" i="43" s="1"/>
  <c r="AJ266" i="43"/>
  <c r="AS266" i="43" s="1"/>
  <c r="AD198" i="43"/>
  <c r="AW131" i="43"/>
  <c r="AD137" i="43"/>
  <c r="AX70" i="43"/>
  <c r="AX74" i="43" s="1"/>
  <c r="AE74" i="43"/>
  <c r="AX42" i="43"/>
  <c r="AX45" i="43" s="1"/>
  <c r="AE45" i="43"/>
  <c r="AJ148" i="43"/>
  <c r="AS148" i="43" s="1"/>
  <c r="AC448" i="43"/>
  <c r="AD435" i="43"/>
  <c r="AJ316" i="43"/>
  <c r="AS316" i="43" s="1"/>
  <c r="AJ251" i="43"/>
  <c r="AS251" i="43" s="1"/>
  <c r="AZ242" i="43"/>
  <c r="AZ247" i="43" s="1"/>
  <c r="AR247" i="43"/>
  <c r="AZ124" i="43"/>
  <c r="AZ130" i="43" s="1"/>
  <c r="AR130" i="43"/>
  <c r="AZ59" i="43"/>
  <c r="AZ62" i="43" s="1"/>
  <c r="AR62" i="43"/>
  <c r="AX35" i="43"/>
  <c r="AX38" i="43" s="1"/>
  <c r="AE38" i="43"/>
  <c r="AW459" i="43"/>
  <c r="AW462" i="43" s="1"/>
  <c r="AD462" i="43"/>
  <c r="AZ361" i="43"/>
  <c r="AZ367" i="43" s="1"/>
  <c r="AR367" i="43"/>
  <c r="AX343" i="43"/>
  <c r="AX348" i="43" s="1"/>
  <c r="AE348" i="43"/>
  <c r="AZ295" i="43"/>
  <c r="AZ296" i="43" s="1"/>
  <c r="AR296" i="43"/>
  <c r="AZ265" i="43"/>
  <c r="AZ270" i="43" s="1"/>
  <c r="AR270" i="43"/>
  <c r="AX248" i="43"/>
  <c r="AX254" i="43" s="1"/>
  <c r="AE254" i="43"/>
  <c r="AZ236" i="43"/>
  <c r="AZ241" i="43" s="1"/>
  <c r="AR241" i="43"/>
  <c r="AZ101" i="43"/>
  <c r="AZ103" i="43" s="1"/>
  <c r="AR103" i="43"/>
  <c r="AX97" i="43"/>
  <c r="AX100" i="43" s="1"/>
  <c r="AE100" i="43"/>
  <c r="AZ19" i="43"/>
  <c r="AZ22" i="43" s="1"/>
  <c r="AR22" i="43"/>
  <c r="AZ398" i="43"/>
  <c r="AZ404" i="43" s="1"/>
  <c r="AR404" i="43"/>
  <c r="AZ374" i="43"/>
  <c r="AZ380" i="43" s="1"/>
  <c r="AR380" i="43"/>
  <c r="AZ230" i="43"/>
  <c r="AZ235" i="43" s="1"/>
  <c r="AR235" i="43"/>
  <c r="AZ67" i="43"/>
  <c r="AZ69" i="43" s="1"/>
  <c r="AR69" i="43"/>
  <c r="AD356" i="43"/>
  <c r="AZ179" i="43"/>
  <c r="AZ185" i="43" s="1"/>
  <c r="AR185" i="43"/>
  <c r="AC130" i="43"/>
  <c r="AX112" i="43"/>
  <c r="AX114" i="43" s="1"/>
  <c r="AE114" i="43"/>
  <c r="AX79" i="43"/>
  <c r="AX81" i="43" s="1"/>
  <c r="AE81" i="43"/>
  <c r="AT372" i="43"/>
  <c r="AT373" i="43" s="1"/>
  <c r="AX67" i="43"/>
  <c r="AX69" i="43" s="1"/>
  <c r="AE69" i="43"/>
  <c r="AE374" i="43"/>
  <c r="AE331" i="43"/>
  <c r="AZ156" i="43"/>
  <c r="AZ160" i="43" s="1"/>
  <c r="AR160" i="43"/>
  <c r="AX156" i="43"/>
  <c r="AX160" i="43" s="1"/>
  <c r="AE160" i="43"/>
  <c r="AZ23" i="43"/>
  <c r="AZ27" i="43" s="1"/>
  <c r="AR27" i="43"/>
  <c r="AT391" i="43"/>
  <c r="AT397" i="43" s="1"/>
  <c r="AX52" i="43"/>
  <c r="AX54" i="43" s="1"/>
  <c r="AE54" i="43"/>
  <c r="AC327" i="43"/>
  <c r="AC330" i="43" s="1"/>
  <c r="AZ108" i="43"/>
  <c r="AZ111" i="43" s="1"/>
  <c r="AR111" i="43"/>
  <c r="AT456" i="43"/>
  <c r="AT458" i="43" s="1"/>
  <c r="X458" i="43"/>
  <c r="AT442" i="43"/>
  <c r="AT448" i="43" s="1"/>
  <c r="X448" i="43"/>
  <c r="X310" i="43"/>
  <c r="AD304" i="43"/>
  <c r="AT265" i="43"/>
  <c r="AT270" i="43" s="1"/>
  <c r="X270" i="43"/>
  <c r="AZ442" i="43"/>
  <c r="AZ448" i="43" s="1"/>
  <c r="AR448" i="43"/>
  <c r="AZ356" i="43"/>
  <c r="AZ360" i="43" s="1"/>
  <c r="AR360" i="43"/>
  <c r="AT449" i="43"/>
  <c r="AT455" i="43" s="1"/>
  <c r="X455" i="43"/>
  <c r="AT408" i="43"/>
  <c r="AT413" i="43" s="1"/>
  <c r="X413" i="43"/>
  <c r="AZ119" i="43"/>
  <c r="AZ123" i="43" s="1"/>
  <c r="AR123" i="43"/>
  <c r="AT115" i="43"/>
  <c r="AT118" i="43" s="1"/>
  <c r="X118" i="43"/>
  <c r="AT414" i="43"/>
  <c r="AT420" i="43" s="1"/>
  <c r="X420" i="43"/>
  <c r="AT381" i="43"/>
  <c r="AT386" i="43" s="1"/>
  <c r="X386" i="43"/>
  <c r="AT186" i="43"/>
  <c r="AT192" i="43" s="1"/>
  <c r="X192" i="43"/>
  <c r="AD186" i="43"/>
  <c r="AJ186" i="43" s="1"/>
  <c r="AT150" i="43"/>
  <c r="AT155" i="43" s="1"/>
  <c r="X155" i="43"/>
  <c r="X48" i="43"/>
  <c r="AD46" i="43"/>
  <c r="AR355" i="43"/>
  <c r="AR58" i="43"/>
  <c r="AR211" i="43"/>
  <c r="AC413" i="43"/>
  <c r="AW391" i="43"/>
  <c r="AD397" i="43"/>
  <c r="AW361" i="43"/>
  <c r="AD367" i="43"/>
  <c r="AZ321" i="43"/>
  <c r="AZ322" i="43" s="1"/>
  <c r="AR322" i="43"/>
  <c r="AW271" i="43"/>
  <c r="AW274" i="43" s="1"/>
  <c r="AD274" i="43"/>
  <c r="AC281" i="43"/>
  <c r="AX242" i="43"/>
  <c r="AX247" i="43" s="1"/>
  <c r="AE247" i="43"/>
  <c r="AX218" i="43"/>
  <c r="AX223" i="43" s="1"/>
  <c r="AE223" i="43"/>
  <c r="AZ138" i="43"/>
  <c r="AZ143" i="43" s="1"/>
  <c r="AR143" i="43"/>
  <c r="AX119" i="43"/>
  <c r="AX123" i="43" s="1"/>
  <c r="AE123" i="43"/>
  <c r="AW23" i="43"/>
  <c r="AD27" i="43"/>
  <c r="AC22" i="43"/>
  <c r="AW265" i="43"/>
  <c r="AW270" i="43" s="1"/>
  <c r="AD270" i="43"/>
  <c r="AZ150" i="43"/>
  <c r="AZ155" i="43" s="1"/>
  <c r="AR155" i="43"/>
  <c r="AW39" i="43"/>
  <c r="AD41" i="43"/>
  <c r="AW205" i="43"/>
  <c r="AD211" i="43"/>
  <c r="AX86" i="43"/>
  <c r="AX89" i="43" s="1"/>
  <c r="AE89" i="43"/>
  <c r="AW90" i="43"/>
  <c r="AW92" i="43" s="1"/>
  <c r="AD92" i="43"/>
  <c r="AZ449" i="43"/>
  <c r="AZ455" i="43" s="1"/>
  <c r="AR455" i="43"/>
  <c r="AW398" i="43"/>
  <c r="AD404" i="43"/>
  <c r="AZ343" i="43"/>
  <c r="AZ348" i="43" s="1"/>
  <c r="AR348" i="43"/>
  <c r="AX435" i="43"/>
  <c r="AE441" i="43"/>
  <c r="AZ421" i="43"/>
  <c r="AZ427" i="43" s="1"/>
  <c r="AR427" i="43"/>
  <c r="AC404" i="43"/>
  <c r="AZ282" i="43"/>
  <c r="AZ286" i="43" s="1"/>
  <c r="AR286" i="43"/>
  <c r="AX179" i="43"/>
  <c r="AX185" i="43" s="1"/>
  <c r="AE185" i="43"/>
  <c r="AX31" i="43"/>
  <c r="AX34" i="43" s="1"/>
  <c r="AC160" i="43"/>
  <c r="AC149" i="43"/>
  <c r="AZ212" i="43"/>
  <c r="AZ217" i="43" s="1"/>
  <c r="AR217" i="43"/>
  <c r="AX405" i="43"/>
  <c r="AX407" i="43" s="1"/>
  <c r="AE407" i="43"/>
  <c r="AX212" i="43"/>
  <c r="AX217" i="43" s="1"/>
  <c r="AE217" i="43"/>
  <c r="AZ28" i="43"/>
  <c r="AZ30" i="43" s="1"/>
  <c r="AR30" i="43"/>
  <c r="AX327" i="43"/>
  <c r="AX330" i="43" s="1"/>
  <c r="AT428" i="43"/>
  <c r="AT434" i="43" s="1"/>
  <c r="X434" i="43"/>
  <c r="AD428" i="43"/>
  <c r="AR149" i="43"/>
  <c r="AT236" i="43"/>
  <c r="AT241" i="43" s="1"/>
  <c r="X241" i="43"/>
  <c r="AX442" i="43"/>
  <c r="AE448" i="43"/>
  <c r="AE428" i="43"/>
  <c r="AC455" i="43"/>
  <c r="AW408" i="43"/>
  <c r="AW413" i="43" s="1"/>
  <c r="AD413" i="43"/>
  <c r="AZ368" i="43"/>
  <c r="AZ371" i="43" s="1"/>
  <c r="AR371" i="43"/>
  <c r="AJ369" i="43"/>
  <c r="AS369" i="43" s="1"/>
  <c r="AE356" i="43"/>
  <c r="AE387" i="43"/>
  <c r="AJ352" i="43"/>
  <c r="AS352" i="43" s="1"/>
  <c r="AZ297" i="43"/>
  <c r="AZ303" i="43" s="1"/>
  <c r="AR303" i="43"/>
  <c r="AC361" i="43"/>
  <c r="AC367" i="43" s="1"/>
  <c r="AW349" i="43"/>
  <c r="AD355" i="43"/>
  <c r="AX323" i="43"/>
  <c r="AX326" i="43" s="1"/>
  <c r="AE326" i="43"/>
  <c r="AX315" i="43"/>
  <c r="AX320" i="43" s="1"/>
  <c r="AE320" i="43"/>
  <c r="AX287" i="43"/>
  <c r="AX294" i="43" s="1"/>
  <c r="AE294" i="43"/>
  <c r="AC274" i="43"/>
  <c r="AJ308" i="43"/>
  <c r="AS308" i="43" s="1"/>
  <c r="AC236" i="43"/>
  <c r="AJ228" i="43"/>
  <c r="AS228" i="43" s="1"/>
  <c r="AJ220" i="43"/>
  <c r="AS220" i="43" s="1"/>
  <c r="AJ212" i="43"/>
  <c r="AC217" i="43"/>
  <c r="AJ188" i="43"/>
  <c r="AS188" i="43" s="1"/>
  <c r="AJ276" i="43"/>
  <c r="AS276" i="43" s="1"/>
  <c r="AC247" i="43"/>
  <c r="AC230" i="43"/>
  <c r="AC223" i="43"/>
  <c r="AX39" i="43"/>
  <c r="AX41" i="43" s="1"/>
  <c r="AE41" i="43"/>
  <c r="AJ151" i="43"/>
  <c r="AS151" i="43" s="1"/>
  <c r="AC123" i="43"/>
  <c r="AC27" i="43"/>
  <c r="AX193" i="43"/>
  <c r="AX198" i="43" s="1"/>
  <c r="AE198" i="43"/>
  <c r="AC118" i="43"/>
  <c r="AW70" i="43"/>
  <c r="AD74" i="43"/>
  <c r="AC45" i="43"/>
  <c r="AC143" i="43"/>
  <c r="AX150" i="43"/>
  <c r="AX155" i="43" s="1"/>
  <c r="AE155" i="43"/>
  <c r="AZ405" i="43"/>
  <c r="AZ407" i="43" s="1"/>
  <c r="AR407" i="43"/>
  <c r="AZ372" i="43"/>
  <c r="AZ373" i="43" s="1"/>
  <c r="AR373" i="43"/>
  <c r="AZ271" i="43"/>
  <c r="AZ274" i="43" s="1"/>
  <c r="AR274" i="43"/>
  <c r="AZ261" i="43"/>
  <c r="AZ264" i="43" s="1"/>
  <c r="AR264" i="43"/>
  <c r="AD230" i="43"/>
  <c r="AC204" i="43"/>
  <c r="AZ167" i="43"/>
  <c r="AZ172" i="43" s="1"/>
  <c r="AR172" i="43"/>
  <c r="AT101" i="43"/>
  <c r="AT103" i="43" s="1"/>
  <c r="AZ93" i="43"/>
  <c r="AZ96" i="43" s="1"/>
  <c r="AR96" i="43"/>
  <c r="AZ82" i="43"/>
  <c r="AZ85" i="43" s="1"/>
  <c r="AR85" i="43"/>
  <c r="AZ52" i="43"/>
  <c r="AZ54" i="43" s="1"/>
  <c r="AR54" i="43"/>
  <c r="AZ49" i="43"/>
  <c r="AZ51" i="43" s="1"/>
  <c r="AR51" i="43"/>
  <c r="AC48" i="43"/>
  <c r="AZ39" i="43"/>
  <c r="AZ41" i="43" s="1"/>
  <c r="AR41" i="43"/>
  <c r="AX28" i="43"/>
  <c r="AX30" i="43" s="1"/>
  <c r="AE30" i="43"/>
  <c r="AJ395" i="43"/>
  <c r="AS395" i="43" s="1"/>
  <c r="AC435" i="43"/>
  <c r="AC441" i="43" s="1"/>
  <c r="AE236" i="43"/>
  <c r="AX161" i="43"/>
  <c r="AE166" i="43"/>
  <c r="AZ31" i="43"/>
  <c r="AZ34" i="43" s="1"/>
  <c r="AR34" i="43"/>
  <c r="AT435" i="43"/>
  <c r="AT441" i="43" s="1"/>
  <c r="AX304" i="43"/>
  <c r="AX310" i="43" s="1"/>
  <c r="AE310" i="43"/>
  <c r="AZ275" i="43"/>
  <c r="AZ281" i="43" s="1"/>
  <c r="AR281" i="43"/>
  <c r="AZ255" i="43"/>
  <c r="AZ256" i="43" s="1"/>
  <c r="AR256" i="43"/>
  <c r="AZ79" i="43"/>
  <c r="AZ81" i="43" s="1"/>
  <c r="AR81" i="43"/>
  <c r="AT356" i="43"/>
  <c r="AT360" i="43" s="1"/>
  <c r="AZ193" i="43"/>
  <c r="AZ198" i="43" s="1"/>
  <c r="AR198" i="43"/>
  <c r="AZ115" i="43"/>
  <c r="AZ118" i="43" s="1"/>
  <c r="AR118" i="43"/>
  <c r="AJ68" i="43"/>
  <c r="AS68" i="43" s="1"/>
  <c r="AC372" i="43"/>
  <c r="AC373" i="43" s="1"/>
  <c r="AE342" i="43"/>
  <c r="AZ173" i="43"/>
  <c r="AZ178" i="43" s="1"/>
  <c r="AR178" i="43"/>
  <c r="AT405" i="43"/>
  <c r="AT407" i="43" s="1"/>
  <c r="AE111" i="43"/>
  <c r="AJ44" i="43"/>
  <c r="AS44" i="43" s="1"/>
  <c r="AC18" i="43"/>
  <c r="AT327" i="43"/>
  <c r="AT330" i="43" s="1"/>
  <c r="AT421" i="43"/>
  <c r="AT427" i="43" s="1"/>
  <c r="X427" i="43"/>
  <c r="AE421" i="43"/>
  <c r="AT282" i="43"/>
  <c r="AT286" i="43" s="1"/>
  <c r="X286" i="43"/>
  <c r="AT275" i="43"/>
  <c r="AT281" i="43" s="1"/>
  <c r="X281" i="43"/>
  <c r="AR390" i="43"/>
  <c r="AZ414" i="43"/>
  <c r="AZ420" i="43" s="1"/>
  <c r="AR420" i="43"/>
  <c r="AT75" i="43"/>
  <c r="AT78" i="43" s="1"/>
  <c r="X78" i="43"/>
  <c r="AE75" i="43"/>
  <c r="AT218" i="43"/>
  <c r="AT223" i="43" s="1"/>
  <c r="X223" i="43"/>
  <c r="AD218" i="43"/>
  <c r="AJ218" i="43" s="1"/>
  <c r="X204" i="43"/>
  <c r="AE199" i="43"/>
  <c r="AJ199" i="43" s="1"/>
  <c r="X178" i="43"/>
  <c r="AD173" i="43"/>
  <c r="AT70" i="43"/>
  <c r="AT74" i="43" s="1"/>
  <c r="X74" i="43"/>
  <c r="AT42" i="43"/>
  <c r="AT45" i="43" s="1"/>
  <c r="X45" i="43"/>
  <c r="X348" i="43"/>
  <c r="AC343" i="43"/>
  <c r="AC348" i="43" s="1"/>
  <c r="AZ75" i="43"/>
  <c r="AZ78" i="43" s="1"/>
  <c r="AR78" i="43"/>
  <c r="AT90" i="43"/>
  <c r="AT92" i="43" s="1"/>
  <c r="X92" i="43"/>
  <c r="AJ402" i="43"/>
  <c r="AS402" i="43" s="1"/>
  <c r="AW402" i="43"/>
  <c r="AJ263" i="43"/>
  <c r="AS263" i="43" s="1"/>
  <c r="AW263" i="43"/>
  <c r="AW323" i="43"/>
  <c r="AW326" i="43" s="1"/>
  <c r="AJ307" i="43"/>
  <c r="AS307" i="43" s="1"/>
  <c r="AW307" i="43"/>
  <c r="AJ301" i="43"/>
  <c r="AS301" i="43" s="1"/>
  <c r="AW301" i="43"/>
  <c r="AJ176" i="43"/>
  <c r="AS176" i="43" s="1"/>
  <c r="AW176" i="43"/>
  <c r="AW144" i="43"/>
  <c r="AJ128" i="43"/>
  <c r="AS128" i="43" s="1"/>
  <c r="AW128" i="43"/>
  <c r="AJ112" i="43"/>
  <c r="AW112" i="43"/>
  <c r="AJ80" i="43"/>
  <c r="AS80" i="43" s="1"/>
  <c r="AW80" i="43"/>
  <c r="AJ64" i="43"/>
  <c r="AS64" i="43" s="1"/>
  <c r="AW64" i="43"/>
  <c r="AJ32" i="43"/>
  <c r="AS32" i="43" s="1"/>
  <c r="AW32" i="43"/>
  <c r="AJ16" i="43"/>
  <c r="AS16" i="43" s="1"/>
  <c r="AW16" i="43"/>
  <c r="AJ219" i="43"/>
  <c r="AS219" i="43" s="1"/>
  <c r="AW219" i="43"/>
  <c r="AJ203" i="43"/>
  <c r="AS203" i="43" s="1"/>
  <c r="AW203" i="43"/>
  <c r="AJ439" i="43"/>
  <c r="AS439" i="43" s="1"/>
  <c r="AW439" i="43"/>
  <c r="AJ389" i="43"/>
  <c r="AS389" i="43" s="1"/>
  <c r="AW389" i="43"/>
  <c r="AJ432" i="43"/>
  <c r="AS432" i="43" s="1"/>
  <c r="AJ423" i="43"/>
  <c r="AS423" i="43" s="1"/>
  <c r="AJ415" i="43"/>
  <c r="AS415" i="43" s="1"/>
  <c r="AJ354" i="43"/>
  <c r="AS354" i="43" s="1"/>
  <c r="AW354" i="43"/>
  <c r="AJ338" i="43"/>
  <c r="AS338" i="43" s="1"/>
  <c r="AW338" i="43"/>
  <c r="AJ359" i="43"/>
  <c r="AS359" i="43" s="1"/>
  <c r="AW359" i="43"/>
  <c r="AJ259" i="43"/>
  <c r="AS259" i="43" s="1"/>
  <c r="AW259" i="43"/>
  <c r="AJ335" i="43"/>
  <c r="AS335" i="43" s="1"/>
  <c r="AJ300" i="43"/>
  <c r="AS300" i="43" s="1"/>
  <c r="AJ279" i="43"/>
  <c r="AS279" i="43" s="1"/>
  <c r="AJ288" i="43"/>
  <c r="AS288" i="43" s="1"/>
  <c r="AJ272" i="43"/>
  <c r="AS272" i="43" s="1"/>
  <c r="AJ140" i="43"/>
  <c r="AS140" i="43" s="1"/>
  <c r="AW140" i="43"/>
  <c r="AJ124" i="43"/>
  <c r="AW124" i="43"/>
  <c r="AW108" i="43"/>
  <c r="AW111" i="43" s="1"/>
  <c r="AJ76" i="43"/>
  <c r="AS76" i="43" s="1"/>
  <c r="AW76" i="43"/>
  <c r="AJ60" i="43"/>
  <c r="AS60" i="43" s="1"/>
  <c r="AW60" i="43"/>
  <c r="AJ267" i="43"/>
  <c r="AS267" i="43" s="1"/>
  <c r="AJ239" i="43"/>
  <c r="AS239" i="43" s="1"/>
  <c r="AW239" i="43"/>
  <c r="AJ207" i="43"/>
  <c r="AS207" i="43" s="1"/>
  <c r="AW207" i="43"/>
  <c r="AJ162" i="43"/>
  <c r="AS162" i="43" s="1"/>
  <c r="AX162" i="43"/>
  <c r="AJ50" i="43"/>
  <c r="AS50" i="43" s="1"/>
  <c r="AX50" i="43"/>
  <c r="AJ243" i="43"/>
  <c r="AS243" i="43" s="1"/>
  <c r="AJ195" i="43"/>
  <c r="AS195" i="43" s="1"/>
  <c r="AJ145" i="43"/>
  <c r="AS145" i="43" s="1"/>
  <c r="AW145" i="43"/>
  <c r="AJ129" i="43"/>
  <c r="AS129" i="43" s="1"/>
  <c r="AW129" i="43"/>
  <c r="AJ113" i="43"/>
  <c r="AS113" i="43" s="1"/>
  <c r="AW113" i="43"/>
  <c r="AJ33" i="43"/>
  <c r="AS33" i="43" s="1"/>
  <c r="AW33" i="43"/>
  <c r="AJ191" i="43"/>
  <c r="AS191" i="43" s="1"/>
  <c r="AJ163" i="43"/>
  <c r="AS163" i="43" s="1"/>
  <c r="AJ180" i="43"/>
  <c r="AS180" i="43" s="1"/>
  <c r="AJ77" i="43"/>
  <c r="AS77" i="43" s="1"/>
  <c r="AJ451" i="43"/>
  <c r="AS451" i="43" s="1"/>
  <c r="AJ393" i="43"/>
  <c r="AS393" i="43" s="1"/>
  <c r="AW393" i="43"/>
  <c r="AW374" i="43"/>
  <c r="AJ146" i="43"/>
  <c r="AS146" i="43" s="1"/>
  <c r="AW146" i="43"/>
  <c r="AJ97" i="43"/>
  <c r="AW97" i="43"/>
  <c r="AJ443" i="43"/>
  <c r="AS443" i="43" s="1"/>
  <c r="AJ454" i="43"/>
  <c r="AS454" i="43" s="1"/>
  <c r="AW454" i="43"/>
  <c r="AJ436" i="43"/>
  <c r="AS436" i="43" s="1"/>
  <c r="AX436" i="43"/>
  <c r="AJ430" i="43"/>
  <c r="AS430" i="43" s="1"/>
  <c r="AX430" i="43"/>
  <c r="AJ401" i="43"/>
  <c r="AS401" i="43" s="1"/>
  <c r="AW401" i="43"/>
  <c r="AJ366" i="43"/>
  <c r="AS366" i="43" s="1"/>
  <c r="AW366" i="43"/>
  <c r="AJ350" i="43"/>
  <c r="AS350" i="43" s="1"/>
  <c r="AW350" i="43"/>
  <c r="AJ406" i="43"/>
  <c r="AS406" i="43" s="1"/>
  <c r="AJ442" i="43"/>
  <c r="AW343" i="43"/>
  <c r="AJ450" i="43"/>
  <c r="AS450" i="43" s="1"/>
  <c r="AJ318" i="43"/>
  <c r="AS318" i="43" s="1"/>
  <c r="AJ246" i="43"/>
  <c r="AS246" i="43" s="1"/>
  <c r="AJ336" i="43"/>
  <c r="AS336" i="43" s="1"/>
  <c r="AJ319" i="43"/>
  <c r="AS319" i="43" s="1"/>
  <c r="AW319" i="43"/>
  <c r="AJ302" i="43"/>
  <c r="AS302" i="43" s="1"/>
  <c r="AW255" i="43"/>
  <c r="AW256" i="43" s="1"/>
  <c r="AJ240" i="43"/>
  <c r="AS240" i="43" s="1"/>
  <c r="AJ232" i="43"/>
  <c r="AS232" i="43" s="1"/>
  <c r="AJ216" i="43"/>
  <c r="AS216" i="43" s="1"/>
  <c r="AJ208" i="43"/>
  <c r="AS208" i="43" s="1"/>
  <c r="AJ200" i="43"/>
  <c r="AS200" i="43" s="1"/>
  <c r="AJ168" i="43"/>
  <c r="AS168" i="43" s="1"/>
  <c r="AW168" i="43"/>
  <c r="AJ152" i="43"/>
  <c r="AS152" i="43" s="1"/>
  <c r="AW152" i="43"/>
  <c r="AJ136" i="43"/>
  <c r="AS136" i="43" s="1"/>
  <c r="AW136" i="43"/>
  <c r="AJ120" i="43"/>
  <c r="AS120" i="43" s="1"/>
  <c r="AW120" i="43"/>
  <c r="AW104" i="43"/>
  <c r="AW107" i="43" s="1"/>
  <c r="AJ88" i="43"/>
  <c r="AS88" i="43" s="1"/>
  <c r="AW88" i="43"/>
  <c r="AJ72" i="43"/>
  <c r="AS72" i="43" s="1"/>
  <c r="AW72" i="43"/>
  <c r="AJ56" i="43"/>
  <c r="AS56" i="43" s="1"/>
  <c r="AW56" i="43"/>
  <c r="AJ40" i="43"/>
  <c r="AS40" i="43" s="1"/>
  <c r="AW40" i="43"/>
  <c r="AJ24" i="43"/>
  <c r="AS24" i="43" s="1"/>
  <c r="AW24" i="43"/>
  <c r="AJ379" i="43"/>
  <c r="AS379" i="43" s="1"/>
  <c r="AJ370" i="43"/>
  <c r="AS370" i="43" s="1"/>
  <c r="AJ238" i="43"/>
  <c r="AS238" i="43" s="1"/>
  <c r="AJ222" i="43"/>
  <c r="AS222" i="43" s="1"/>
  <c r="AJ206" i="43"/>
  <c r="AS206" i="43" s="1"/>
  <c r="AJ190" i="43"/>
  <c r="AS190" i="43" s="1"/>
  <c r="AJ175" i="43"/>
  <c r="AS175" i="43" s="1"/>
  <c r="AJ159" i="43"/>
  <c r="AS159" i="43" s="1"/>
  <c r="AJ127" i="43"/>
  <c r="AS127" i="43" s="1"/>
  <c r="AJ95" i="43"/>
  <c r="AS95" i="43" s="1"/>
  <c r="AJ79" i="43"/>
  <c r="AJ57" i="43"/>
  <c r="AS57" i="43" s="1"/>
  <c r="AJ47" i="43"/>
  <c r="AS47" i="43" s="1"/>
  <c r="AJ25" i="43"/>
  <c r="AS25" i="43" s="1"/>
  <c r="AJ15" i="43"/>
  <c r="AS15" i="43" s="1"/>
  <c r="AJ23" i="43"/>
  <c r="AJ67" i="43"/>
  <c r="AJ177" i="43"/>
  <c r="AS177" i="43" s="1"/>
  <c r="AW177" i="43"/>
  <c r="AW161" i="43"/>
  <c r="AJ65" i="43"/>
  <c r="AS65" i="43" s="1"/>
  <c r="AW65" i="43"/>
  <c r="AW49" i="43"/>
  <c r="AW51" i="43" s="1"/>
  <c r="AJ295" i="43"/>
  <c r="AJ253" i="43"/>
  <c r="AS253" i="43" s="1"/>
  <c r="AJ183" i="43"/>
  <c r="AS183" i="43" s="1"/>
  <c r="AJ382" i="43"/>
  <c r="AS382" i="43" s="1"/>
  <c r="AJ213" i="43"/>
  <c r="AS213" i="43" s="1"/>
  <c r="AJ36" i="43"/>
  <c r="AS36" i="43" s="1"/>
  <c r="AJ102" i="43"/>
  <c r="AS102" i="43" s="1"/>
  <c r="AJ109" i="43"/>
  <c r="AS109" i="43" s="1"/>
  <c r="AJ447" i="43"/>
  <c r="AS447" i="43" s="1"/>
  <c r="AJ61" i="43"/>
  <c r="AS61" i="43" s="1"/>
  <c r="AJ358" i="43"/>
  <c r="AS358" i="43" s="1"/>
  <c r="AW358" i="43"/>
  <c r="AJ187" i="43"/>
  <c r="AS187" i="43" s="1"/>
  <c r="AW187" i="43"/>
  <c r="AJ17" i="43"/>
  <c r="AS17" i="43" s="1"/>
  <c r="AW17" i="43"/>
  <c r="AJ426" i="43"/>
  <c r="AS426" i="43" s="1"/>
  <c r="AW426" i="43"/>
  <c r="AJ446" i="43"/>
  <c r="AS446" i="43" s="1"/>
  <c r="AX446" i="43"/>
  <c r="AJ425" i="43"/>
  <c r="AS425" i="43" s="1"/>
  <c r="AJ417" i="43"/>
  <c r="AS417" i="43" s="1"/>
  <c r="AJ409" i="43"/>
  <c r="AS409" i="43" s="1"/>
  <c r="AJ419" i="43"/>
  <c r="AS419" i="43" s="1"/>
  <c r="AJ411" i="43"/>
  <c r="AS411" i="43" s="1"/>
  <c r="AJ400" i="43"/>
  <c r="AS400" i="43" s="1"/>
  <c r="AJ385" i="43"/>
  <c r="AS385" i="43" s="1"/>
  <c r="AW385" i="43"/>
  <c r="AJ377" i="43"/>
  <c r="AS377" i="43" s="1"/>
  <c r="AW377" i="43"/>
  <c r="AJ378" i="43"/>
  <c r="AS378" i="43" s="1"/>
  <c r="AW378" i="43"/>
  <c r="AJ362" i="43"/>
  <c r="AS362" i="43" s="1"/>
  <c r="AW362" i="43"/>
  <c r="AJ346" i="43"/>
  <c r="AS346" i="43" s="1"/>
  <c r="AW346" i="43"/>
  <c r="AJ353" i="43"/>
  <c r="AS353" i="43" s="1"/>
  <c r="AJ438" i="43"/>
  <c r="AS438" i="43" s="1"/>
  <c r="AW297" i="43"/>
  <c r="AJ164" i="43"/>
  <c r="AS164" i="43" s="1"/>
  <c r="AW164" i="43"/>
  <c r="AJ132" i="43"/>
  <c r="AS132" i="43" s="1"/>
  <c r="AW132" i="43"/>
  <c r="AJ52" i="43"/>
  <c r="AW52" i="43"/>
  <c r="AW54" i="43" s="1"/>
  <c r="AJ20" i="43"/>
  <c r="AS20" i="43" s="1"/>
  <c r="AW20" i="43"/>
  <c r="AJ231" i="43"/>
  <c r="AS231" i="43" s="1"/>
  <c r="AW231" i="43"/>
  <c r="AW199" i="43"/>
  <c r="AJ227" i="43"/>
  <c r="AS227" i="43" s="1"/>
  <c r="AJ225" i="43"/>
  <c r="AS225" i="43" s="1"/>
  <c r="AJ189" i="43"/>
  <c r="AS189" i="43" s="1"/>
  <c r="AJ139" i="43"/>
  <c r="AS139" i="43" s="1"/>
  <c r="AJ98" i="43"/>
  <c r="AS98" i="43" s="1"/>
  <c r="AW98" i="43"/>
  <c r="AJ292" i="43"/>
  <c r="AS292" i="43" s="1"/>
  <c r="AJ122" i="43"/>
  <c r="AS122" i="43" s="1"/>
  <c r="AJ141" i="43"/>
  <c r="AS141" i="43" s="1"/>
  <c r="AJ29" i="43"/>
  <c r="AS29" i="43" s="1"/>
  <c r="AJ125" i="43"/>
  <c r="AS125" i="43" s="1"/>
  <c r="AJ157" i="43"/>
  <c r="AS157" i="43" s="1"/>
  <c r="AJ129" i="44"/>
  <c r="AS129" i="44" s="1"/>
  <c r="AJ126" i="44"/>
  <c r="AS126" i="44" s="1"/>
  <c r="AJ103" i="44"/>
  <c r="AS103" i="44" s="1"/>
  <c r="AJ76" i="44"/>
  <c r="AS76" i="44" s="1"/>
  <c r="AJ43" i="44"/>
  <c r="AS43" i="44" s="1"/>
  <c r="AJ55" i="44"/>
  <c r="AS55" i="44" s="1"/>
  <c r="AJ39" i="44"/>
  <c r="AS39" i="44" s="1"/>
  <c r="AJ68" i="44"/>
  <c r="AS68" i="44" s="1"/>
  <c r="AJ118" i="44"/>
  <c r="AS118" i="44" s="1"/>
  <c r="AJ81" i="44"/>
  <c r="AS81" i="44" s="1"/>
  <c r="AJ110" i="44"/>
  <c r="AS110" i="44" s="1"/>
  <c r="AJ106" i="44"/>
  <c r="AS106" i="44" s="1"/>
  <c r="AS107" i="44" s="1"/>
  <c r="AJ94" i="44"/>
  <c r="AS94" i="44" s="1"/>
  <c r="AJ88" i="44"/>
  <c r="AS88" i="44" s="1"/>
  <c r="AJ66" i="44"/>
  <c r="AS66" i="44" s="1"/>
  <c r="AJ34" i="44"/>
  <c r="AS34" i="44" s="1"/>
  <c r="AJ128" i="44"/>
  <c r="AS128" i="44" s="1"/>
  <c r="AJ111" i="44"/>
  <c r="AS111" i="44" s="1"/>
  <c r="AJ98" i="44"/>
  <c r="AS98" i="44" s="1"/>
  <c r="AJ86" i="44"/>
  <c r="AS86" i="44" s="1"/>
  <c r="AJ58" i="44"/>
  <c r="AS58" i="44" s="1"/>
  <c r="AJ48" i="44"/>
  <c r="AS48" i="44" s="1"/>
  <c r="AJ25" i="44"/>
  <c r="AS25" i="44" s="1"/>
  <c r="AJ122" i="44"/>
  <c r="AS122" i="44" s="1"/>
  <c r="AJ104" i="44"/>
  <c r="AS104" i="44" s="1"/>
  <c r="AJ92" i="44"/>
  <c r="AS92" i="44" s="1"/>
  <c r="AJ31" i="44"/>
  <c r="AS31" i="44" s="1"/>
  <c r="AJ44" i="44"/>
  <c r="AS44" i="44" s="1"/>
  <c r="AJ90" i="44"/>
  <c r="AS90" i="44" s="1"/>
  <c r="AJ117" i="44"/>
  <c r="AS117" i="44" s="1"/>
  <c r="AJ114" i="44"/>
  <c r="AS114" i="44" s="1"/>
  <c r="AS115" i="44" s="1"/>
  <c r="AJ102" i="44"/>
  <c r="AS102" i="44" s="1"/>
  <c r="AS105" i="44" s="1"/>
  <c r="AJ82" i="44"/>
  <c r="AS82" i="44" s="1"/>
  <c r="AJ116" i="44"/>
  <c r="AS116" i="44" s="1"/>
  <c r="AJ45" i="44"/>
  <c r="AS45" i="44" s="1"/>
  <c r="AJ62" i="44"/>
  <c r="AS62" i="44" s="1"/>
  <c r="AJ36" i="44"/>
  <c r="AS36" i="44" s="1"/>
  <c r="AJ69" i="44"/>
  <c r="AS69" i="44" s="1"/>
  <c r="AJ99" i="44"/>
  <c r="AS99" i="44" s="1"/>
  <c r="AJ83" i="44"/>
  <c r="AS83" i="44" s="1"/>
  <c r="AJ75" i="44"/>
  <c r="AS75" i="44" s="1"/>
  <c r="AJ15" i="44"/>
  <c r="AS15" i="44" s="1"/>
  <c r="AJ16" i="44"/>
  <c r="AS16" i="44" s="1"/>
  <c r="AJ93" i="44"/>
  <c r="AS93" i="44" s="1"/>
  <c r="AJ119" i="44"/>
  <c r="AS119" i="44" s="1"/>
  <c r="AJ64" i="44"/>
  <c r="AS64" i="44" s="1"/>
  <c r="AJ53" i="44"/>
  <c r="AS53" i="44" s="1"/>
  <c r="AJ32" i="44"/>
  <c r="AS32" i="44" s="1"/>
  <c r="AJ17" i="44"/>
  <c r="AS17" i="44" s="1"/>
  <c r="AJ89" i="44"/>
  <c r="AS89" i="44" s="1"/>
  <c r="AJ54" i="44"/>
  <c r="AS54" i="44" s="1"/>
  <c r="AJ24" i="44"/>
  <c r="AS24" i="44" s="1"/>
  <c r="AJ65" i="44"/>
  <c r="AS65" i="44" s="1"/>
  <c r="AJ57" i="44"/>
  <c r="AS57" i="44" s="1"/>
  <c r="AJ37" i="44"/>
  <c r="AS37" i="44" s="1"/>
  <c r="AJ21" i="44"/>
  <c r="AS21" i="44" s="1"/>
  <c r="AJ41" i="44"/>
  <c r="AS41" i="44" s="1"/>
  <c r="AJ46" i="44"/>
  <c r="AS46" i="44" s="1"/>
  <c r="AJ80" i="44"/>
  <c r="AS80" i="44" s="1"/>
  <c r="AJ108" i="44"/>
  <c r="AS108" i="44" s="1"/>
  <c r="AJ127" i="44"/>
  <c r="AS127" i="44" s="1"/>
  <c r="AJ97" i="44"/>
  <c r="AS97" i="44" s="1"/>
  <c r="AJ79" i="44"/>
  <c r="AS79" i="44" s="1"/>
  <c r="AJ120" i="44"/>
  <c r="AS120" i="44" s="1"/>
  <c r="AJ72" i="44"/>
  <c r="AS72" i="44" s="1"/>
  <c r="AJ61" i="44"/>
  <c r="AS61" i="44" s="1"/>
  <c r="AJ40" i="44"/>
  <c r="AS40" i="44" s="1"/>
  <c r="AJ29" i="44"/>
  <c r="AS29" i="44" s="1"/>
  <c r="AJ109" i="44"/>
  <c r="AS109" i="44" s="1"/>
  <c r="AJ87" i="44"/>
  <c r="AS87" i="44" s="1"/>
  <c r="AJ73" i="44"/>
  <c r="AS73" i="44" s="1"/>
  <c r="AJ26" i="44"/>
  <c r="AS26" i="44" s="1"/>
  <c r="AJ30" i="44"/>
  <c r="AS30" i="44" s="1"/>
  <c r="AJ33" i="44"/>
  <c r="AS33" i="44" s="1"/>
  <c r="AJ22" i="44"/>
  <c r="AS22" i="44" s="1"/>
  <c r="AJ53" i="43"/>
  <c r="AS53" i="43" s="1"/>
  <c r="AJ37" i="43"/>
  <c r="AS37" i="43" s="1"/>
  <c r="AJ461" i="43"/>
  <c r="AS461" i="43" s="1"/>
  <c r="AJ424" i="43"/>
  <c r="AS424" i="43" s="1"/>
  <c r="AJ375" i="43"/>
  <c r="AS375" i="43" s="1"/>
  <c r="AJ349" i="43"/>
  <c r="AJ277" i="43"/>
  <c r="AS277" i="43" s="1"/>
  <c r="AJ261" i="43"/>
  <c r="AJ457" i="43"/>
  <c r="AS457" i="43" s="1"/>
  <c r="AJ262" i="43"/>
  <c r="AS262" i="43" s="1"/>
  <c r="AJ290" i="43"/>
  <c r="AS290" i="43" s="1"/>
  <c r="AJ134" i="43"/>
  <c r="AS134" i="43" s="1"/>
  <c r="AJ440" i="43"/>
  <c r="AS440" i="43" s="1"/>
  <c r="AJ422" i="43"/>
  <c r="AS422" i="43" s="1"/>
  <c r="AJ416" i="43"/>
  <c r="AS416" i="43" s="1"/>
  <c r="AJ363" i="43"/>
  <c r="AS363" i="43" s="1"/>
  <c r="AJ410" i="43"/>
  <c r="AS410" i="43" s="1"/>
  <c r="AJ325" i="43"/>
  <c r="AS325" i="43" s="1"/>
  <c r="AJ317" i="43"/>
  <c r="AS317" i="43" s="1"/>
  <c r="AJ313" i="43"/>
  <c r="AS313" i="43" s="1"/>
  <c r="AJ309" i="43"/>
  <c r="AS309" i="43" s="1"/>
  <c r="AJ305" i="43"/>
  <c r="AS305" i="43" s="1"/>
  <c r="AJ271" i="43"/>
  <c r="AJ269" i="43"/>
  <c r="AS269" i="43" s="1"/>
  <c r="AJ347" i="43"/>
  <c r="AS347" i="43" s="1"/>
  <c r="AJ418" i="43"/>
  <c r="AS418" i="43" s="1"/>
  <c r="AJ376" i="43"/>
  <c r="AS376" i="43" s="1"/>
  <c r="AJ275" i="43"/>
  <c r="AJ135" i="43"/>
  <c r="AS135" i="43" s="1"/>
  <c r="AJ71" i="43"/>
  <c r="AS71" i="43" s="1"/>
  <c r="AJ257" i="43"/>
  <c r="AJ233" i="43"/>
  <c r="AS233" i="43" s="1"/>
  <c r="AJ209" i="43"/>
  <c r="AS209" i="43" s="1"/>
  <c r="AJ284" i="43"/>
  <c r="AS284" i="43" s="1"/>
  <c r="AJ282" i="43"/>
  <c r="AJ249" i="43"/>
  <c r="AS249" i="43" s="1"/>
  <c r="AJ184" i="43"/>
  <c r="AS184" i="43" s="1"/>
  <c r="AJ106" i="43"/>
  <c r="AS106" i="43" s="1"/>
  <c r="AJ70" i="43"/>
  <c r="AJ182" i="43"/>
  <c r="AS182" i="43" s="1"/>
  <c r="AJ165" i="43"/>
  <c r="AS165" i="43" s="1"/>
  <c r="AJ452" i="43"/>
  <c r="AS452" i="43" s="1"/>
  <c r="AJ392" i="43"/>
  <c r="AS392" i="43" s="1"/>
  <c r="AJ412" i="43"/>
  <c r="AS412" i="43" s="1"/>
  <c r="AJ394" i="43"/>
  <c r="AS394" i="43" s="1"/>
  <c r="AJ337" i="43"/>
  <c r="AS337" i="43" s="1"/>
  <c r="AJ351" i="43"/>
  <c r="AS351" i="43" s="1"/>
  <c r="AJ364" i="43"/>
  <c r="AS364" i="43" s="1"/>
  <c r="AJ245" i="43"/>
  <c r="AS245" i="43" s="1"/>
  <c r="AJ181" i="43"/>
  <c r="AS181" i="43" s="1"/>
  <c r="AJ273" i="43"/>
  <c r="AS273" i="43" s="1"/>
  <c r="AJ115" i="43"/>
  <c r="AJ170" i="43"/>
  <c r="AS170" i="43" s="1"/>
  <c r="AJ26" i="43"/>
  <c r="AS26" i="43" s="1"/>
  <c r="AJ437" i="43"/>
  <c r="AS437" i="43" s="1"/>
  <c r="AJ445" i="43"/>
  <c r="AS445" i="43" s="1"/>
  <c r="AJ396" i="43"/>
  <c r="AS396" i="43" s="1"/>
  <c r="AJ414" i="43"/>
  <c r="AJ408" i="43"/>
  <c r="AJ388" i="43"/>
  <c r="AS388" i="43" s="1"/>
  <c r="AJ383" i="43"/>
  <c r="AS383" i="43" s="1"/>
  <c r="AJ453" i="43"/>
  <c r="AS453" i="43" s="1"/>
  <c r="AJ384" i="43"/>
  <c r="AS384" i="43" s="1"/>
  <c r="AJ345" i="43"/>
  <c r="AS345" i="43" s="1"/>
  <c r="AJ403" i="43"/>
  <c r="AS403" i="43" s="1"/>
  <c r="AJ344" i="43"/>
  <c r="AS344" i="43" s="1"/>
  <c r="AJ293" i="43"/>
  <c r="AS293" i="43" s="1"/>
  <c r="AJ280" i="43"/>
  <c r="AS280" i="43" s="1"/>
  <c r="AJ278" i="43"/>
  <c r="AS278" i="43" s="1"/>
  <c r="AJ460" i="43"/>
  <c r="AS460" i="43" s="1"/>
  <c r="AJ444" i="43"/>
  <c r="AS444" i="43" s="1"/>
  <c r="AJ332" i="43"/>
  <c r="AS332" i="43" s="1"/>
  <c r="AJ283" i="43"/>
  <c r="AS283" i="43" s="1"/>
  <c r="AJ289" i="43"/>
  <c r="AS289" i="43" s="1"/>
  <c r="AJ226" i="43"/>
  <c r="AS226" i="43" s="1"/>
  <c r="AJ210" i="43"/>
  <c r="AS210" i="43" s="1"/>
  <c r="AJ194" i="43"/>
  <c r="AS194" i="43" s="1"/>
  <c r="AJ237" i="43"/>
  <c r="AS237" i="43" s="1"/>
  <c r="AJ221" i="43"/>
  <c r="AS221" i="43" s="1"/>
  <c r="AJ179" i="43"/>
  <c r="AJ147" i="43"/>
  <c r="AS147" i="43" s="1"/>
  <c r="AJ99" i="43"/>
  <c r="AS99" i="43" s="1"/>
  <c r="AJ35" i="43"/>
  <c r="AJ299" i="43"/>
  <c r="AS299" i="43" s="1"/>
  <c r="AJ133" i="43"/>
  <c r="AS133" i="43" s="1"/>
  <c r="AJ117" i="43"/>
  <c r="AS117" i="43" s="1"/>
  <c r="AJ91" i="43"/>
  <c r="AS91" i="43" s="1"/>
  <c r="AJ21" i="43"/>
  <c r="AS21" i="43" s="1"/>
  <c r="AJ39" i="43"/>
  <c r="AJ197" i="43"/>
  <c r="AS197" i="43" s="1"/>
  <c r="AJ131" i="43"/>
  <c r="AJ42" i="43"/>
  <c r="AJ154" i="43"/>
  <c r="AS154" i="43" s="1"/>
  <c r="BB144" i="44"/>
  <c r="BB143" i="44"/>
  <c r="BB473" i="43"/>
  <c r="BB137" i="44"/>
  <c r="BB142" i="44"/>
  <c r="BB138" i="44"/>
  <c r="BB136" i="44"/>
  <c r="BB141" i="44"/>
  <c r="BB135" i="44"/>
  <c r="BB475" i="43"/>
  <c r="BB474" i="43"/>
  <c r="BB476" i="43"/>
  <c r="BB470" i="43"/>
  <c r="BB469" i="43"/>
  <c r="BB467" i="43"/>
  <c r="BB468" i="43"/>
  <c r="AU144" i="44"/>
  <c r="AU136" i="44"/>
  <c r="AU137" i="44"/>
  <c r="AU468" i="43"/>
  <c r="AU473" i="43"/>
  <c r="AU475" i="43"/>
  <c r="AU474" i="43"/>
  <c r="AU470" i="43"/>
  <c r="AU469" i="43"/>
  <c r="AU467" i="43"/>
  <c r="AU476" i="43"/>
  <c r="AU142" i="44"/>
  <c r="AU135" i="44"/>
  <c r="AU138" i="44"/>
  <c r="AU143" i="44"/>
  <c r="AU141" i="44"/>
  <c r="AU27" i="47" l="1"/>
  <c r="AN27" i="47"/>
  <c r="AJ90" i="43"/>
  <c r="AE92" i="43"/>
  <c r="AJ119" i="43"/>
  <c r="AW456" i="43"/>
  <c r="AW458" i="43" s="1"/>
  <c r="AD455" i="43"/>
  <c r="AD123" i="43"/>
  <c r="AX82" i="43"/>
  <c r="AX85" i="43" s="1"/>
  <c r="AW28" i="43"/>
  <c r="AW30" i="43" s="1"/>
  <c r="AE96" i="43"/>
  <c r="AD260" i="43"/>
  <c r="AJ31" i="43"/>
  <c r="AJ311" i="43"/>
  <c r="AJ28" i="43"/>
  <c r="AJ30" i="43" s="1"/>
  <c r="AW138" i="43"/>
  <c r="AJ161" i="43"/>
  <c r="AE22" i="43"/>
  <c r="AJ205" i="43"/>
  <c r="AJ211" i="43" s="1"/>
  <c r="AX19" i="43"/>
  <c r="AX22" i="43" s="1"/>
  <c r="AX408" i="43"/>
  <c r="AX413" i="43" s="1"/>
  <c r="AE256" i="43"/>
  <c r="AJ381" i="43"/>
  <c r="AJ386" i="43" s="1"/>
  <c r="AJ104" i="43"/>
  <c r="AJ144" i="43"/>
  <c r="AX101" i="43"/>
  <c r="AX103" i="43" s="1"/>
  <c r="AE296" i="43"/>
  <c r="AC89" i="43"/>
  <c r="AE303" i="43"/>
  <c r="AE149" i="43"/>
  <c r="AJ372" i="43"/>
  <c r="AS372" i="43" s="1"/>
  <c r="AS373" i="43" s="1"/>
  <c r="AJ59" i="43"/>
  <c r="AJ12" i="43"/>
  <c r="AJ13" i="43" s="1"/>
  <c r="AW204" i="43"/>
  <c r="AW303" i="43"/>
  <c r="AW331" i="43"/>
  <c r="AW333" i="43" s="1"/>
  <c r="AE462" i="43"/>
  <c r="AW74" i="43"/>
  <c r="AD38" i="43"/>
  <c r="AJ387" i="43"/>
  <c r="AE371" i="43"/>
  <c r="AJ331" i="43"/>
  <c r="AJ333" i="43" s="1"/>
  <c r="AJ361" i="43"/>
  <c r="AW367" i="43"/>
  <c r="AJ297" i="43"/>
  <c r="AS297" i="43" s="1"/>
  <c r="AS303" i="43" s="1"/>
  <c r="AJ173" i="43"/>
  <c r="AS173" i="43" s="1"/>
  <c r="AS178" i="43" s="1"/>
  <c r="AE62" i="43"/>
  <c r="AJ391" i="43"/>
  <c r="AW427" i="43"/>
  <c r="AJ334" i="43"/>
  <c r="AS334" i="43" s="1"/>
  <c r="AS342" i="43" s="1"/>
  <c r="AJ374" i="43"/>
  <c r="AJ459" i="43"/>
  <c r="AW386" i="43"/>
  <c r="AJ449" i="43"/>
  <c r="AS449" i="43" s="1"/>
  <c r="AS455" i="43" s="1"/>
  <c r="AJ255" i="43"/>
  <c r="AS255" i="43" s="1"/>
  <c r="AS256" i="43" s="1"/>
  <c r="AW315" i="43"/>
  <c r="AD386" i="43"/>
  <c r="AW41" i="43"/>
  <c r="AC462" i="43"/>
  <c r="AC66" i="43"/>
  <c r="AJ315" i="43"/>
  <c r="AD264" i="43"/>
  <c r="AW18" i="43"/>
  <c r="AD342" i="43"/>
  <c r="AJ108" i="43"/>
  <c r="AW311" i="43"/>
  <c r="AW314" i="43" s="1"/>
  <c r="AW334" i="43"/>
  <c r="AJ456" i="43"/>
  <c r="AJ20" i="44"/>
  <c r="AS20" i="44" s="1"/>
  <c r="AJ50" i="44"/>
  <c r="AS50" i="44" s="1"/>
  <c r="AD77" i="44"/>
  <c r="AJ78" i="44"/>
  <c r="AS78" i="44" s="1"/>
  <c r="AD56" i="44"/>
  <c r="AS35" i="44"/>
  <c r="AS113" i="44"/>
  <c r="AE91" i="44"/>
  <c r="AJ368" i="43"/>
  <c r="AS368" i="43" s="1"/>
  <c r="AS371" i="43" s="1"/>
  <c r="AJ224" i="43"/>
  <c r="AS224" i="43" s="1"/>
  <c r="AS229" i="43" s="1"/>
  <c r="AX108" i="43"/>
  <c r="AX111" i="43" s="1"/>
  <c r="AJ82" i="43"/>
  <c r="AD85" i="43"/>
  <c r="AW59" i="43"/>
  <c r="AW62" i="43" s="1"/>
  <c r="AE270" i="43"/>
  <c r="AJ265" i="43"/>
  <c r="AS28" i="44"/>
  <c r="AS124" i="44"/>
  <c r="AS95" i="44"/>
  <c r="AS56" i="44"/>
  <c r="AS49" i="44"/>
  <c r="AS63" i="44"/>
  <c r="AS70" i="44"/>
  <c r="AS42" i="44"/>
  <c r="AS19" i="44"/>
  <c r="AS130" i="44"/>
  <c r="AS91" i="44"/>
  <c r="AS84" i="44"/>
  <c r="AS18" i="43"/>
  <c r="AW114" i="43"/>
  <c r="AW149" i="43"/>
  <c r="AW320" i="43"/>
  <c r="AJ75" i="43"/>
  <c r="AW27" i="43"/>
  <c r="AW455" i="43"/>
  <c r="AW193" i="43"/>
  <c r="AW198" i="43" s="1"/>
  <c r="AW58" i="43"/>
  <c r="AW81" i="43"/>
  <c r="AW155" i="43"/>
  <c r="AW123" i="43"/>
  <c r="AX456" i="43"/>
  <c r="AX458" i="43" s="1"/>
  <c r="AW89" i="43"/>
  <c r="AW78" i="43"/>
  <c r="AS160" i="43"/>
  <c r="AW100" i="43"/>
  <c r="AW166" i="43"/>
  <c r="AW348" i="43"/>
  <c r="AW327" i="43"/>
  <c r="AW330" i="43" s="1"/>
  <c r="AX441" i="43"/>
  <c r="AW404" i="43"/>
  <c r="AW211" i="43"/>
  <c r="AW397" i="43"/>
  <c r="AE143" i="43"/>
  <c r="AW143" i="43"/>
  <c r="AW22" i="43"/>
  <c r="AW260" i="43"/>
  <c r="AW380" i="43"/>
  <c r="AW355" i="43"/>
  <c r="AJ138" i="43"/>
  <c r="AJ143" i="43" s="1"/>
  <c r="AJ343" i="43"/>
  <c r="AJ348" i="43" s="1"/>
  <c r="AW130" i="43"/>
  <c r="AJ327" i="43"/>
  <c r="AS327" i="43" s="1"/>
  <c r="AS330" i="43" s="1"/>
  <c r="AX166" i="43"/>
  <c r="AX448" i="43"/>
  <c r="AW137" i="43"/>
  <c r="AW66" i="43"/>
  <c r="AW241" i="43"/>
  <c r="AW264" i="43"/>
  <c r="AW342" i="43"/>
  <c r="AJ356" i="43"/>
  <c r="AJ360" i="43" s="1"/>
  <c r="AJ96" i="44"/>
  <c r="AS96" i="44" s="1"/>
  <c r="AS101" i="44" s="1"/>
  <c r="AJ107" i="44"/>
  <c r="AJ19" i="44"/>
  <c r="AJ91" i="44"/>
  <c r="AJ115" i="44"/>
  <c r="AJ35" i="44"/>
  <c r="AJ113" i="44"/>
  <c r="AJ124" i="44"/>
  <c r="AJ105" i="44"/>
  <c r="AJ84" i="44"/>
  <c r="AE77" i="44"/>
  <c r="AJ63" i="44"/>
  <c r="AJ70" i="44"/>
  <c r="AJ42" i="44"/>
  <c r="AD101" i="44"/>
  <c r="AE101" i="44"/>
  <c r="AJ28" i="44"/>
  <c r="AJ95" i="44"/>
  <c r="AJ56" i="44"/>
  <c r="AJ49" i="44"/>
  <c r="AE49" i="44"/>
  <c r="AD84" i="44"/>
  <c r="AJ130" i="44"/>
  <c r="AJ71" i="44"/>
  <c r="AS71" i="44" s="1"/>
  <c r="AS77" i="44" s="1"/>
  <c r="AS12" i="44"/>
  <c r="AS13" i="44" s="1"/>
  <c r="AJ13" i="44"/>
  <c r="AS218" i="43"/>
  <c r="AS223" i="43" s="1"/>
  <c r="AJ223" i="43"/>
  <c r="AS356" i="43"/>
  <c r="AS360" i="43" s="1"/>
  <c r="AS75" i="43"/>
  <c r="AS78" i="43" s="1"/>
  <c r="AJ78" i="43"/>
  <c r="AS186" i="43"/>
  <c r="AS192" i="43" s="1"/>
  <c r="AJ192" i="43"/>
  <c r="AS275" i="43"/>
  <c r="AS281" i="43" s="1"/>
  <c r="AJ281" i="43"/>
  <c r="AS79" i="43"/>
  <c r="AS81" i="43" s="1"/>
  <c r="AJ81" i="43"/>
  <c r="AS315" i="43"/>
  <c r="AS320" i="43" s="1"/>
  <c r="AJ320" i="43"/>
  <c r="AW230" i="43"/>
  <c r="AW235" i="43" s="1"/>
  <c r="AD235" i="43"/>
  <c r="AJ230" i="43"/>
  <c r="AC235" i="43"/>
  <c r="AJ236" i="43"/>
  <c r="AC241" i="43"/>
  <c r="AW435" i="43"/>
  <c r="AW441" i="43" s="1"/>
  <c r="AD441" i="43"/>
  <c r="AW101" i="43"/>
  <c r="AW103" i="43" s="1"/>
  <c r="AD103" i="43"/>
  <c r="AJ160" i="43"/>
  <c r="AS131" i="43"/>
  <c r="AS137" i="43" s="1"/>
  <c r="AJ137" i="43"/>
  <c r="AS179" i="43"/>
  <c r="AS185" i="43" s="1"/>
  <c r="AJ185" i="43"/>
  <c r="AS193" i="43"/>
  <c r="AS198" i="43" s="1"/>
  <c r="AJ198" i="43"/>
  <c r="AS271" i="43"/>
  <c r="AS274" i="43" s="1"/>
  <c r="AJ274" i="43"/>
  <c r="AS199" i="43"/>
  <c r="AS204" i="43" s="1"/>
  <c r="AJ204" i="43"/>
  <c r="AS49" i="43"/>
  <c r="AS51" i="43" s="1"/>
  <c r="AJ51" i="43"/>
  <c r="AS104" i="43"/>
  <c r="AS107" i="43" s="1"/>
  <c r="AJ107" i="43"/>
  <c r="AJ229" i="43"/>
  <c r="AS343" i="43"/>
  <c r="AS348" i="43" s="1"/>
  <c r="AS97" i="43"/>
  <c r="AS100" i="43" s="1"/>
  <c r="AJ100" i="43"/>
  <c r="AS82" i="43"/>
  <c r="AS85" i="43" s="1"/>
  <c r="AJ85" i="43"/>
  <c r="AX199" i="43"/>
  <c r="AX204" i="43" s="1"/>
  <c r="AE204" i="43"/>
  <c r="AX236" i="43"/>
  <c r="AX241" i="43" s="1"/>
  <c r="AE241" i="43"/>
  <c r="AS119" i="43"/>
  <c r="AS123" i="43" s="1"/>
  <c r="AJ123" i="43"/>
  <c r="AS212" i="43"/>
  <c r="AS217" i="43" s="1"/>
  <c r="AJ217" i="43"/>
  <c r="AX356" i="43"/>
  <c r="AX360" i="43" s="1"/>
  <c r="AE360" i="43"/>
  <c r="AW428" i="43"/>
  <c r="AW434" i="43" s="1"/>
  <c r="AD434" i="43"/>
  <c r="AS398" i="43"/>
  <c r="AS404" i="43" s="1"/>
  <c r="AJ404" i="43"/>
  <c r="AW304" i="43"/>
  <c r="AW310" i="43" s="1"/>
  <c r="AD310" i="43"/>
  <c r="AJ304" i="43"/>
  <c r="AW387" i="43"/>
  <c r="AW390" i="43" s="1"/>
  <c r="AD390" i="43"/>
  <c r="AW405" i="43"/>
  <c r="AW407" i="43" s="1"/>
  <c r="AD407" i="43"/>
  <c r="AW93" i="43"/>
  <c r="AW96" i="43" s="1"/>
  <c r="AD96" i="43"/>
  <c r="AC254" i="43"/>
  <c r="AJ248" i="43"/>
  <c r="AX224" i="43"/>
  <c r="AX229" i="43" s="1"/>
  <c r="AE229" i="43"/>
  <c r="AX167" i="43"/>
  <c r="AX172" i="43" s="1"/>
  <c r="AE172" i="43"/>
  <c r="AS287" i="43"/>
  <c r="AS294" i="43" s="1"/>
  <c r="AJ294" i="43"/>
  <c r="AJ405" i="43"/>
  <c r="AJ428" i="43"/>
  <c r="AS414" i="43"/>
  <c r="AS420" i="43" s="1"/>
  <c r="AJ420" i="43"/>
  <c r="AS257" i="43"/>
  <c r="AS260" i="43" s="1"/>
  <c r="AJ260" i="43"/>
  <c r="AS261" i="43"/>
  <c r="AS264" i="43" s="1"/>
  <c r="AJ264" i="43"/>
  <c r="AJ303" i="43"/>
  <c r="AS23" i="43"/>
  <c r="AS27" i="43" s="1"/>
  <c r="AJ27" i="43"/>
  <c r="AJ373" i="43"/>
  <c r="AW46" i="43"/>
  <c r="AW48" i="43" s="1"/>
  <c r="AD48" i="43"/>
  <c r="AJ46" i="43"/>
  <c r="AW242" i="43"/>
  <c r="AW247" i="43" s="1"/>
  <c r="AD247" i="43"/>
  <c r="AJ101" i="43"/>
  <c r="AS35" i="43"/>
  <c r="AS38" i="43" s="1"/>
  <c r="AJ38" i="43"/>
  <c r="AS391" i="43"/>
  <c r="AS397" i="43" s="1"/>
  <c r="AJ397" i="43"/>
  <c r="AS70" i="43"/>
  <c r="AS74" i="43" s="1"/>
  <c r="AJ74" i="43"/>
  <c r="AJ321" i="43"/>
  <c r="AS349" i="43"/>
  <c r="AS355" i="43" s="1"/>
  <c r="AJ355" i="43"/>
  <c r="AS459" i="43"/>
  <c r="AS462" i="43" s="1"/>
  <c r="AJ462" i="43"/>
  <c r="AS381" i="43"/>
  <c r="AS386" i="43" s="1"/>
  <c r="AS52" i="43"/>
  <c r="AS54" i="43" s="1"/>
  <c r="AJ54" i="43"/>
  <c r="AS456" i="43"/>
  <c r="AS458" i="43" s="1"/>
  <c r="AJ458" i="43"/>
  <c r="AJ435" i="43"/>
  <c r="AJ93" i="43"/>
  <c r="AS108" i="43"/>
  <c r="AS111" i="43" s="1"/>
  <c r="AJ111" i="43"/>
  <c r="AJ323" i="43"/>
  <c r="AX75" i="43"/>
  <c r="AX78" i="43" s="1"/>
  <c r="AE78" i="43"/>
  <c r="AX428" i="43"/>
  <c r="AX434" i="43" s="1"/>
  <c r="AE434" i="43"/>
  <c r="AX331" i="43"/>
  <c r="AX333" i="43" s="1"/>
  <c r="AE333" i="43"/>
  <c r="AX398" i="43"/>
  <c r="AX404" i="43" s="1"/>
  <c r="AE404" i="43"/>
  <c r="AW248" i="43"/>
  <c r="AW254" i="43" s="1"/>
  <c r="AD254" i="43"/>
  <c r="AW372" i="43"/>
  <c r="AW373" i="43" s="1"/>
  <c r="AD373" i="43"/>
  <c r="AS55" i="43"/>
  <c r="AS58" i="43" s="1"/>
  <c r="AJ58" i="43"/>
  <c r="AX321" i="43"/>
  <c r="AX322" i="43" s="1"/>
  <c r="AE322" i="43"/>
  <c r="AJ18" i="43"/>
  <c r="AS42" i="43"/>
  <c r="AS45" i="43" s="1"/>
  <c r="AJ45" i="43"/>
  <c r="AS387" i="43"/>
  <c r="AS390" i="43" s="1"/>
  <c r="AJ390" i="43"/>
  <c r="AS282" i="43"/>
  <c r="AS286" i="43" s="1"/>
  <c r="AJ286" i="43"/>
  <c r="AS361" i="43"/>
  <c r="AS367" i="43" s="1"/>
  <c r="AJ367" i="43"/>
  <c r="AS86" i="43"/>
  <c r="AS89" i="43" s="1"/>
  <c r="AJ89" i="43"/>
  <c r="AS31" i="43"/>
  <c r="AS34" i="43" s="1"/>
  <c r="AJ34" i="43"/>
  <c r="AS311" i="43"/>
  <c r="AS314" i="43" s="1"/>
  <c r="AJ314" i="43"/>
  <c r="AS28" i="43"/>
  <c r="AS30" i="43" s="1"/>
  <c r="AS124" i="43"/>
  <c r="AS130" i="43" s="1"/>
  <c r="AJ130" i="43"/>
  <c r="AX421" i="43"/>
  <c r="AX427" i="43" s="1"/>
  <c r="AE427" i="43"/>
  <c r="AX387" i="43"/>
  <c r="AX390" i="43" s="1"/>
  <c r="AE390" i="43"/>
  <c r="AW186" i="43"/>
  <c r="AW192" i="43" s="1"/>
  <c r="AD192" i="43"/>
  <c r="AW31" i="43"/>
  <c r="AW34" i="43" s="1"/>
  <c r="AD34" i="43"/>
  <c r="AX372" i="43"/>
  <c r="AX373" i="43" s="1"/>
  <c r="AE373" i="43"/>
  <c r="AS39" i="43"/>
  <c r="AS41" i="43" s="1"/>
  <c r="AJ41" i="43"/>
  <c r="AJ242" i="43"/>
  <c r="AS408" i="43"/>
  <c r="AS413" i="43" s="1"/>
  <c r="AJ413" i="43"/>
  <c r="AJ421" i="43"/>
  <c r="AS115" i="43"/>
  <c r="AS118" i="43" s="1"/>
  <c r="AJ118" i="43"/>
  <c r="AS265" i="43"/>
  <c r="AS270" i="43" s="1"/>
  <c r="AJ270" i="43"/>
  <c r="AS167" i="43"/>
  <c r="AS172" i="43" s="1"/>
  <c r="AJ172" i="43"/>
  <c r="AS138" i="43"/>
  <c r="AS143" i="43" s="1"/>
  <c r="AJ371" i="43"/>
  <c r="AS331" i="43"/>
  <c r="AS333" i="43" s="1"/>
  <c r="AS90" i="43"/>
  <c r="AS92" i="43" s="1"/>
  <c r="AJ92" i="43"/>
  <c r="AS295" i="43"/>
  <c r="AS296" i="43" s="1"/>
  <c r="AJ296" i="43"/>
  <c r="AS161" i="43"/>
  <c r="AS166" i="43" s="1"/>
  <c r="AJ166" i="43"/>
  <c r="AS67" i="43"/>
  <c r="AS69" i="43" s="1"/>
  <c r="AJ69" i="43"/>
  <c r="AS63" i="43"/>
  <c r="AS66" i="43" s="1"/>
  <c r="AJ66" i="43"/>
  <c r="AS442" i="43"/>
  <c r="AS448" i="43" s="1"/>
  <c r="AJ448" i="43"/>
  <c r="AS374" i="43"/>
  <c r="AS380" i="43" s="1"/>
  <c r="AJ380" i="43"/>
  <c r="AS205" i="43"/>
  <c r="AS211" i="43" s="1"/>
  <c r="AS112" i="43"/>
  <c r="AS114" i="43" s="1"/>
  <c r="AJ114" i="43"/>
  <c r="AS144" i="43"/>
  <c r="AS149" i="43" s="1"/>
  <c r="AJ149" i="43"/>
  <c r="AW173" i="43"/>
  <c r="AW178" i="43" s="1"/>
  <c r="AD178" i="43"/>
  <c r="AW218" i="43"/>
  <c r="AW223" i="43" s="1"/>
  <c r="AD223" i="43"/>
  <c r="AS19" i="43"/>
  <c r="AS22" i="43" s="1"/>
  <c r="AJ22" i="43"/>
  <c r="AX374" i="43"/>
  <c r="AX380" i="43" s="1"/>
  <c r="AE380" i="43"/>
  <c r="AW356" i="43"/>
  <c r="AW360" i="43" s="1"/>
  <c r="AD360" i="43"/>
  <c r="AW167" i="43"/>
  <c r="AW172" i="43" s="1"/>
  <c r="AD172" i="43"/>
  <c r="AX361" i="43"/>
  <c r="AX367" i="43" s="1"/>
  <c r="AE367" i="43"/>
  <c r="AX391" i="43"/>
  <c r="AX397" i="43" s="1"/>
  <c r="AE397" i="43"/>
  <c r="AX49" i="43"/>
  <c r="AX51" i="43" s="1"/>
  <c r="AE51" i="43"/>
  <c r="AS150" i="43"/>
  <c r="AS155" i="43" s="1"/>
  <c r="AJ155" i="43"/>
  <c r="AS59" i="43"/>
  <c r="AS62" i="43" s="1"/>
  <c r="AJ62" i="43"/>
  <c r="BB134" i="44"/>
  <c r="BB131" i="44"/>
  <c r="BB463" i="43"/>
  <c r="BB466" i="43"/>
  <c r="AU466" i="43"/>
  <c r="AU134" i="44"/>
  <c r="AU131" i="44"/>
  <c r="AU463" i="43"/>
  <c r="AJ330" i="43" l="1"/>
  <c r="AJ455" i="43"/>
  <c r="AJ342" i="43"/>
  <c r="AJ256" i="43"/>
  <c r="AJ178" i="43"/>
  <c r="AJ101" i="44"/>
  <c r="AJ77" i="44"/>
  <c r="AS242" i="43"/>
  <c r="AS247" i="43" s="1"/>
  <c r="AJ247" i="43"/>
  <c r="AS421" i="43"/>
  <c r="AS427" i="43" s="1"/>
  <c r="AJ427" i="43"/>
  <c r="AS323" i="43"/>
  <c r="AS326" i="43" s="1"/>
  <c r="AJ326" i="43"/>
  <c r="AS321" i="43"/>
  <c r="AS322" i="43" s="1"/>
  <c r="AJ322" i="43"/>
  <c r="AS46" i="43"/>
  <c r="AS48" i="43" s="1"/>
  <c r="AJ48" i="43"/>
  <c r="AS248" i="43"/>
  <c r="AS254" i="43" s="1"/>
  <c r="AJ254" i="43"/>
  <c r="AS304" i="43"/>
  <c r="AS310" i="43" s="1"/>
  <c r="AJ310" i="43"/>
  <c r="AS93" i="43"/>
  <c r="AS96" i="43" s="1"/>
  <c r="AJ96" i="43"/>
  <c r="AS101" i="43"/>
  <c r="AS103" i="43" s="1"/>
  <c r="AJ103" i="43"/>
  <c r="AS405" i="43"/>
  <c r="AS407" i="43" s="1"/>
  <c r="AJ407" i="43"/>
  <c r="AS230" i="43"/>
  <c r="AS235" i="43" s="1"/>
  <c r="AJ235" i="43"/>
  <c r="AS435" i="43"/>
  <c r="AS441" i="43" s="1"/>
  <c r="AJ441" i="43"/>
  <c r="AS236" i="43"/>
  <c r="AS241" i="43" s="1"/>
  <c r="AJ241" i="43"/>
  <c r="AS428" i="43"/>
  <c r="AS434" i="43" s="1"/>
  <c r="AJ434" i="43"/>
  <c r="AU26" i="47"/>
  <c r="AU23" i="47"/>
  <c r="AN26" i="47"/>
  <c r="AN23" i="47"/>
  <c r="AK463" i="43" l="1"/>
  <c r="AL463" i="43"/>
  <c r="AG135" i="44" l="1"/>
  <c r="AG136" i="44"/>
  <c r="AG137" i="44"/>
  <c r="AG138" i="44"/>
  <c r="AG139" i="44"/>
  <c r="AG140" i="44"/>
  <c r="AG141" i="44"/>
  <c r="AG142" i="44"/>
  <c r="AG143" i="44"/>
  <c r="AG144" i="44"/>
  <c r="AG467" i="43"/>
  <c r="Z27" i="47" s="1"/>
  <c r="AG468" i="43"/>
  <c r="AG469" i="43"/>
  <c r="AG470" i="43"/>
  <c r="AG471" i="43"/>
  <c r="AG472" i="43"/>
  <c r="AG473" i="43"/>
  <c r="AG474" i="43"/>
  <c r="AG475" i="43"/>
  <c r="AG476" i="43"/>
  <c r="AG134" i="44" l="1"/>
  <c r="AG131" i="44"/>
  <c r="AG463" i="43"/>
  <c r="AG466" i="43"/>
  <c r="Z26" i="47" l="1"/>
  <c r="Z23" i="47"/>
  <c r="AM463" i="43" l="1"/>
  <c r="AO463" i="43"/>
  <c r="AN463" i="43"/>
  <c r="AP464" i="43" l="1"/>
  <c r="AQ464" i="43"/>
  <c r="I463" i="43"/>
  <c r="J463" i="43"/>
  <c r="L463" i="43"/>
  <c r="M463" i="43"/>
  <c r="N463" i="43"/>
  <c r="O463" i="43"/>
  <c r="P463" i="43"/>
  <c r="Q463" i="43"/>
  <c r="S463" i="43"/>
  <c r="P464" i="43" l="1"/>
  <c r="I464" i="43"/>
  <c r="V467" i="43" l="1"/>
  <c r="O27" i="47" s="1"/>
  <c r="V469" i="43"/>
  <c r="V470" i="43"/>
  <c r="V471" i="43"/>
  <c r="V472" i="43"/>
  <c r="V473" i="43"/>
  <c r="V474" i="43"/>
  <c r="V475" i="43"/>
  <c r="V476" i="43"/>
  <c r="V135" i="44"/>
  <c r="V136" i="44"/>
  <c r="V137" i="44"/>
  <c r="V138" i="44"/>
  <c r="V139" i="44"/>
  <c r="V140" i="44"/>
  <c r="V141" i="44"/>
  <c r="V142" i="44"/>
  <c r="V143" i="44"/>
  <c r="V144" i="44"/>
  <c r="AL131" i="44" l="1"/>
  <c r="V468" i="43"/>
  <c r="V463" i="43"/>
  <c r="V131" i="44"/>
  <c r="V134" i="44"/>
  <c r="AK131" i="44"/>
  <c r="O26" i="47" l="1"/>
  <c r="AQ463" i="43"/>
  <c r="O23" i="47"/>
  <c r="AP463" i="43"/>
  <c r="V466" i="43"/>
  <c r="AR464" i="43" l="1"/>
  <c r="AQ135" i="44" l="1"/>
  <c r="AQ136" i="44"/>
  <c r="AQ137" i="44"/>
  <c r="AQ138" i="44"/>
  <c r="AQ139" i="44"/>
  <c r="AQ140" i="44"/>
  <c r="AQ141" i="44"/>
  <c r="AQ142" i="44"/>
  <c r="AQ143" i="44"/>
  <c r="AQ144" i="44"/>
  <c r="L467" i="43"/>
  <c r="E27" i="47" s="1"/>
  <c r="L468" i="43"/>
  <c r="L469" i="43"/>
  <c r="L470" i="43"/>
  <c r="L471" i="43"/>
  <c r="L472" i="43"/>
  <c r="L473" i="43"/>
  <c r="L474" i="43"/>
  <c r="L475" i="43"/>
  <c r="L476" i="43"/>
  <c r="L135" i="44"/>
  <c r="L136" i="44"/>
  <c r="L137" i="44"/>
  <c r="L138" i="44"/>
  <c r="L139" i="44"/>
  <c r="L140" i="44"/>
  <c r="L141" i="44"/>
  <c r="L142" i="44"/>
  <c r="L143" i="44"/>
  <c r="L144" i="44"/>
  <c r="I131" i="44"/>
  <c r="J131" i="44"/>
  <c r="L131" i="44"/>
  <c r="M131" i="44"/>
  <c r="N131" i="44"/>
  <c r="O131" i="44"/>
  <c r="P131" i="44"/>
  <c r="Q131" i="44"/>
  <c r="S131" i="44"/>
  <c r="I23" i="47" l="1"/>
  <c r="E23" i="47"/>
  <c r="H23" i="47"/>
  <c r="F23" i="47"/>
  <c r="L23" i="47"/>
  <c r="G23" i="47"/>
  <c r="B23" i="47"/>
  <c r="C23" i="47"/>
  <c r="I132" i="44"/>
  <c r="J23" i="47"/>
  <c r="P132" i="44"/>
  <c r="AQ131" i="44"/>
  <c r="L134" i="44"/>
  <c r="AQ134" i="44"/>
  <c r="L466" i="43"/>
  <c r="I24" i="47" l="1"/>
  <c r="B24" i="47"/>
  <c r="AJ23" i="47"/>
  <c r="E26" i="47"/>
  <c r="I471" i="43" l="1"/>
  <c r="I472" i="43"/>
  <c r="I470" i="43" l="1"/>
  <c r="I467" i="43"/>
  <c r="AA463" i="43" l="1"/>
  <c r="AE23" i="47"/>
  <c r="Y463" i="43"/>
  <c r="AD23" i="47"/>
  <c r="M471" i="43" l="1"/>
  <c r="M472" i="43"/>
  <c r="M469" i="43" l="1"/>
  <c r="M474" i="43"/>
  <c r="M473" i="43"/>
  <c r="M467" i="43"/>
  <c r="M470" i="43"/>
  <c r="M468" i="43"/>
  <c r="Z135" i="44" l="1"/>
  <c r="Z136" i="44"/>
  <c r="Z137" i="44"/>
  <c r="Z138" i="44"/>
  <c r="Z139" i="44"/>
  <c r="Z140" i="44"/>
  <c r="Z141" i="44"/>
  <c r="Z142" i="44"/>
  <c r="Z143" i="44"/>
  <c r="Z144" i="44"/>
  <c r="Z131" i="44" l="1"/>
  <c r="Z134" i="44"/>
  <c r="Z469" i="43"/>
  <c r="Z467" i="43"/>
  <c r="S27" i="47" s="1"/>
  <c r="Z468" i="43"/>
  <c r="Z470" i="43"/>
  <c r="Z471" i="43"/>
  <c r="Z472" i="43"/>
  <c r="Z473" i="43"/>
  <c r="Z474" i="43"/>
  <c r="Z475" i="43"/>
  <c r="Z476" i="43"/>
  <c r="S26" i="47" l="1"/>
  <c r="Z466" i="43"/>
  <c r="Z463" i="43" l="1"/>
  <c r="S23" i="47" l="1"/>
  <c r="T463" i="43"/>
  <c r="AM467" i="43"/>
  <c r="AM468" i="43"/>
  <c r="AM469" i="43"/>
  <c r="AM470" i="43"/>
  <c r="AM471" i="43"/>
  <c r="AM472" i="43"/>
  <c r="AM473" i="43"/>
  <c r="AM474" i="43"/>
  <c r="AM475" i="43"/>
  <c r="AM476" i="43"/>
  <c r="U471" i="43"/>
  <c r="U472" i="43"/>
  <c r="Y464" i="43" l="1"/>
  <c r="U463" i="43"/>
  <c r="AM466" i="43"/>
  <c r="U470" i="43"/>
  <c r="U473" i="43"/>
  <c r="U474" i="43"/>
  <c r="U467" i="43"/>
  <c r="U468" i="43"/>
  <c r="U469" i="43"/>
  <c r="U475" i="43"/>
  <c r="U476" i="43"/>
  <c r="U466" i="43" l="1"/>
  <c r="I468" i="43" l="1"/>
  <c r="I469" i="43"/>
  <c r="BC139" i="44" l="1"/>
  <c r="BC140" i="44"/>
  <c r="BC471" i="43"/>
  <c r="BC472" i="43"/>
  <c r="BC141" i="44" l="1"/>
  <c r="BC137" i="44"/>
  <c r="BC474" i="43" l="1"/>
  <c r="W463" i="43"/>
  <c r="AF463" i="43"/>
  <c r="AH463" i="43"/>
  <c r="BC469" i="43"/>
  <c r="BC468" i="43"/>
  <c r="BC470" i="43"/>
  <c r="BC135" i="44"/>
  <c r="BC138" i="44"/>
  <c r="BC143" i="44"/>
  <c r="BC144" i="44"/>
  <c r="BC136" i="44"/>
  <c r="BC142" i="44"/>
  <c r="BC473" i="43" l="1"/>
  <c r="BC467" i="43"/>
  <c r="AV27" i="47" s="1"/>
  <c r="BC475" i="43"/>
  <c r="BC134" i="44"/>
  <c r="BC131" i="44"/>
  <c r="X463" i="43" l="1"/>
  <c r="AV12" i="43"/>
  <c r="AV13" i="43" s="1"/>
  <c r="AY12" i="43"/>
  <c r="AY13" i="43" s="1"/>
  <c r="BC12" i="43"/>
  <c r="BC13" i="43" s="1"/>
  <c r="AT12" i="43"/>
  <c r="AT13" i="43" s="1"/>
  <c r="AR463" i="43" l="1"/>
  <c r="AW12" i="43"/>
  <c r="AW13" i="43" s="1"/>
  <c r="BC476" i="43"/>
  <c r="AB463" i="43"/>
  <c r="AI463" i="43"/>
  <c r="AT463" i="43"/>
  <c r="AV463" i="43"/>
  <c r="AX12" i="43"/>
  <c r="AX13" i="43" s="1"/>
  <c r="AC463" i="43"/>
  <c r="AY463" i="43"/>
  <c r="AV26" i="47" l="1"/>
  <c r="AS12" i="43"/>
  <c r="AS13" i="43" s="1"/>
  <c r="BC466" i="43"/>
  <c r="AE463" i="43"/>
  <c r="AD463" i="43"/>
  <c r="AW463" i="43"/>
  <c r="BC463" i="43"/>
  <c r="AX463" i="43"/>
  <c r="AS464" i="43" l="1"/>
  <c r="AJ464" i="43"/>
  <c r="AJ463" i="43"/>
  <c r="AS463" i="43"/>
  <c r="AN144" i="44"/>
  <c r="AM144" i="44"/>
  <c r="AL144" i="44"/>
  <c r="AK144" i="44"/>
  <c r="AJ144" i="44"/>
  <c r="AF144" i="44"/>
  <c r="AE144" i="44"/>
  <c r="Y144" i="44"/>
  <c r="X144" i="44"/>
  <c r="U144" i="44"/>
  <c r="T144" i="44"/>
  <c r="S144" i="44"/>
  <c r="Q144" i="44"/>
  <c r="O144" i="44"/>
  <c r="N144" i="44"/>
  <c r="M144" i="44"/>
  <c r="J144" i="44"/>
  <c r="AN143" i="44"/>
  <c r="AM143" i="44"/>
  <c r="AL143" i="44"/>
  <c r="AK143" i="44"/>
  <c r="AJ143" i="44"/>
  <c r="AF143" i="44"/>
  <c r="AE143" i="44"/>
  <c r="Y143" i="44"/>
  <c r="X143" i="44"/>
  <c r="U143" i="44"/>
  <c r="T143" i="44"/>
  <c r="S143" i="44"/>
  <c r="Q143" i="44"/>
  <c r="O143" i="44"/>
  <c r="N143" i="44"/>
  <c r="M143" i="44"/>
  <c r="J143" i="44"/>
  <c r="AN142" i="44"/>
  <c r="AM142" i="44"/>
  <c r="AL142" i="44"/>
  <c r="AK142" i="44"/>
  <c r="AJ142" i="44"/>
  <c r="AF142" i="44"/>
  <c r="AE142" i="44"/>
  <c r="Y142" i="44"/>
  <c r="X142" i="44"/>
  <c r="U142" i="44"/>
  <c r="T142" i="44"/>
  <c r="S142" i="44"/>
  <c r="Q142" i="44"/>
  <c r="O142" i="44"/>
  <c r="N142" i="44"/>
  <c r="M142" i="44"/>
  <c r="J142" i="44"/>
  <c r="AN141" i="44"/>
  <c r="AM141" i="44"/>
  <c r="AL141" i="44"/>
  <c r="AK141" i="44"/>
  <c r="AJ141" i="44"/>
  <c r="AF141" i="44"/>
  <c r="AE141" i="44"/>
  <c r="Y141" i="44"/>
  <c r="X141" i="44"/>
  <c r="U141" i="44"/>
  <c r="T141" i="44"/>
  <c r="S141" i="44"/>
  <c r="Q141" i="44"/>
  <c r="O141" i="44"/>
  <c r="N141" i="44"/>
  <c r="M141" i="44"/>
  <c r="J141" i="44"/>
  <c r="BA140" i="44"/>
  <c r="AZ140" i="44"/>
  <c r="AY140" i="44"/>
  <c r="AX140" i="44"/>
  <c r="AW140" i="44"/>
  <c r="AV140" i="44"/>
  <c r="AT140" i="44"/>
  <c r="AS140" i="44"/>
  <c r="AR140" i="44"/>
  <c r="AP140" i="44"/>
  <c r="AO140" i="44"/>
  <c r="AN140" i="44"/>
  <c r="AM140" i="44"/>
  <c r="AL140" i="44"/>
  <c r="AK140" i="44"/>
  <c r="AJ140" i="44"/>
  <c r="AI140" i="44"/>
  <c r="AH140" i="44"/>
  <c r="AF140" i="44"/>
  <c r="AE140" i="44"/>
  <c r="AD140" i="44"/>
  <c r="AC140" i="44"/>
  <c r="AB140" i="44"/>
  <c r="AA140" i="44"/>
  <c r="Y140" i="44"/>
  <c r="X140" i="44"/>
  <c r="W140" i="44"/>
  <c r="U140" i="44"/>
  <c r="T140" i="44"/>
  <c r="S140" i="44"/>
  <c r="Q140" i="44"/>
  <c r="P140" i="44"/>
  <c r="O140" i="44"/>
  <c r="N140" i="44"/>
  <c r="M140" i="44"/>
  <c r="J140" i="44"/>
  <c r="I140" i="44"/>
  <c r="BA139" i="44"/>
  <c r="AZ139" i="44"/>
  <c r="AY139" i="44"/>
  <c r="AX139" i="44"/>
  <c r="AW139" i="44"/>
  <c r="AV139" i="44"/>
  <c r="AT139" i="44"/>
  <c r="AS139" i="44"/>
  <c r="AR139" i="44"/>
  <c r="AP139" i="44"/>
  <c r="AO139" i="44"/>
  <c r="AN139" i="44"/>
  <c r="AM139" i="44"/>
  <c r="AL139" i="44"/>
  <c r="AK139" i="44"/>
  <c r="AJ139" i="44"/>
  <c r="AI139" i="44"/>
  <c r="AH139" i="44"/>
  <c r="AF139" i="44"/>
  <c r="AE139" i="44"/>
  <c r="AD139" i="44"/>
  <c r="AC139" i="44"/>
  <c r="AB139" i="44"/>
  <c r="AA139" i="44"/>
  <c r="Y139" i="44"/>
  <c r="X139" i="44"/>
  <c r="W139" i="44"/>
  <c r="U139" i="44"/>
  <c r="T139" i="44"/>
  <c r="S139" i="44"/>
  <c r="Q139" i="44"/>
  <c r="P139" i="44"/>
  <c r="O139" i="44"/>
  <c r="N139" i="44"/>
  <c r="M139" i="44"/>
  <c r="J139" i="44"/>
  <c r="I139" i="44"/>
  <c r="AN138" i="44"/>
  <c r="AM138" i="44"/>
  <c r="AL138" i="44"/>
  <c r="AK138" i="44"/>
  <c r="AJ138" i="44"/>
  <c r="AF138" i="44"/>
  <c r="AE138" i="44"/>
  <c r="Y138" i="44"/>
  <c r="X138" i="44"/>
  <c r="U138" i="44"/>
  <c r="T138" i="44"/>
  <c r="S138" i="44"/>
  <c r="Q138" i="44"/>
  <c r="O138" i="44"/>
  <c r="N138" i="44"/>
  <c r="M138" i="44"/>
  <c r="J138" i="44"/>
  <c r="AN137" i="44"/>
  <c r="AL137" i="44"/>
  <c r="AK137" i="44"/>
  <c r="AJ137" i="44"/>
  <c r="AF137" i="44"/>
  <c r="AE137" i="44"/>
  <c r="Y137" i="44"/>
  <c r="X137" i="44"/>
  <c r="U137" i="44"/>
  <c r="T137" i="44"/>
  <c r="S137" i="44"/>
  <c r="Q137" i="44"/>
  <c r="O137" i="44"/>
  <c r="N137" i="44"/>
  <c r="M137" i="44"/>
  <c r="J137" i="44"/>
  <c r="AN136" i="44"/>
  <c r="AM136" i="44"/>
  <c r="AK136" i="44"/>
  <c r="AJ136" i="44"/>
  <c r="AF136" i="44"/>
  <c r="Y136" i="44"/>
  <c r="X136" i="44"/>
  <c r="T136" i="44"/>
  <c r="S136" i="44"/>
  <c r="O136" i="44"/>
  <c r="N136" i="44"/>
  <c r="M136" i="44"/>
  <c r="J136" i="44"/>
  <c r="AN135" i="44"/>
  <c r="AM135" i="44"/>
  <c r="AF27" i="47" s="1"/>
  <c r="AL135" i="44"/>
  <c r="AK135" i="44"/>
  <c r="AJ135" i="44"/>
  <c r="AF135" i="44"/>
  <c r="AE135" i="44"/>
  <c r="Y135" i="44"/>
  <c r="X135" i="44"/>
  <c r="U135" i="44"/>
  <c r="N27" i="47" s="1"/>
  <c r="T135" i="44"/>
  <c r="S135" i="44"/>
  <c r="Q135" i="44"/>
  <c r="O135" i="44"/>
  <c r="N135" i="44"/>
  <c r="M135" i="44"/>
  <c r="F27" i="47" s="1"/>
  <c r="J135" i="44"/>
  <c r="J467" i="43"/>
  <c r="N467" i="43"/>
  <c r="O467" i="43"/>
  <c r="Q467" i="43"/>
  <c r="J27" i="47" s="1"/>
  <c r="S467" i="43"/>
  <c r="T467" i="43"/>
  <c r="M27" i="47" s="1"/>
  <c r="X467" i="43"/>
  <c r="Q27" i="47" s="1"/>
  <c r="Y467" i="43"/>
  <c r="AE467" i="43"/>
  <c r="AF467" i="43"/>
  <c r="AJ467" i="43"/>
  <c r="AK467" i="43"/>
  <c r="AL467" i="43"/>
  <c r="AN467" i="43"/>
  <c r="AG27" i="47" s="1"/>
  <c r="J468" i="43"/>
  <c r="N468" i="43"/>
  <c r="O468" i="43"/>
  <c r="Q468" i="43"/>
  <c r="S468" i="43"/>
  <c r="T468" i="43"/>
  <c r="X468" i="43"/>
  <c r="Y468" i="43"/>
  <c r="AF468" i="43"/>
  <c r="AJ468" i="43"/>
  <c r="AK468" i="43"/>
  <c r="AN468" i="43"/>
  <c r="J469" i="43"/>
  <c r="N469" i="43"/>
  <c r="O469" i="43"/>
  <c r="Q469" i="43"/>
  <c r="S469" i="43"/>
  <c r="T469" i="43"/>
  <c r="X469" i="43"/>
  <c r="Y469" i="43"/>
  <c r="AE469" i="43"/>
  <c r="AF469" i="43"/>
  <c r="AJ469" i="43"/>
  <c r="AK469" i="43"/>
  <c r="AL469" i="43"/>
  <c r="AN469" i="43"/>
  <c r="J470" i="43"/>
  <c r="N470" i="43"/>
  <c r="O470" i="43"/>
  <c r="Q470" i="43"/>
  <c r="S470" i="43"/>
  <c r="T470" i="43"/>
  <c r="X470" i="43"/>
  <c r="Y470" i="43"/>
  <c r="AE470" i="43"/>
  <c r="AF470" i="43"/>
  <c r="AJ470" i="43"/>
  <c r="AK470" i="43"/>
  <c r="AN470" i="43"/>
  <c r="J471" i="43"/>
  <c r="N471" i="43"/>
  <c r="O471" i="43"/>
  <c r="P471" i="43"/>
  <c r="Q471" i="43"/>
  <c r="S471" i="43"/>
  <c r="T471" i="43"/>
  <c r="W471" i="43"/>
  <c r="X471" i="43"/>
  <c r="Y471" i="43"/>
  <c r="AA471" i="43"/>
  <c r="AB471" i="43"/>
  <c r="AC471" i="43"/>
  <c r="AD471" i="43"/>
  <c r="AE471" i="43"/>
  <c r="AF471" i="43"/>
  <c r="AH471" i="43"/>
  <c r="AI471" i="43"/>
  <c r="AJ471" i="43"/>
  <c r="AK471" i="43"/>
  <c r="AL471" i="43"/>
  <c r="AN471" i="43"/>
  <c r="AO471" i="43"/>
  <c r="AP471" i="43"/>
  <c r="AQ471" i="43"/>
  <c r="AR471" i="43"/>
  <c r="AS471" i="43"/>
  <c r="AT471" i="43"/>
  <c r="AV471" i="43"/>
  <c r="AW471" i="43"/>
  <c r="AX471" i="43"/>
  <c r="AY471" i="43"/>
  <c r="AZ471" i="43"/>
  <c r="BA471" i="43"/>
  <c r="J472" i="43"/>
  <c r="N472" i="43"/>
  <c r="O472" i="43"/>
  <c r="P472" i="43"/>
  <c r="Q472" i="43"/>
  <c r="S472" i="43"/>
  <c r="T472" i="43"/>
  <c r="W472" i="43"/>
  <c r="X472" i="43"/>
  <c r="Y472" i="43"/>
  <c r="AA472" i="43"/>
  <c r="AB472" i="43"/>
  <c r="AC472" i="43"/>
  <c r="AD472" i="43"/>
  <c r="AE472" i="43"/>
  <c r="AF472" i="43"/>
  <c r="AH472" i="43"/>
  <c r="AI472" i="43"/>
  <c r="AJ472" i="43"/>
  <c r="AK472" i="43"/>
  <c r="AL472" i="43"/>
  <c r="AN472" i="43"/>
  <c r="AO472" i="43"/>
  <c r="AP472" i="43"/>
  <c r="AQ472" i="43"/>
  <c r="AR472" i="43"/>
  <c r="AS472" i="43"/>
  <c r="AT472" i="43"/>
  <c r="AV472" i="43"/>
  <c r="AW472" i="43"/>
  <c r="AX472" i="43"/>
  <c r="AY472" i="43"/>
  <c r="AZ472" i="43"/>
  <c r="BA472" i="43"/>
  <c r="J473" i="43"/>
  <c r="N473" i="43"/>
  <c r="O473" i="43"/>
  <c r="Q473" i="43"/>
  <c r="S473" i="43"/>
  <c r="T473" i="43"/>
  <c r="X473" i="43"/>
  <c r="Y473" i="43"/>
  <c r="AE473" i="43"/>
  <c r="AF473" i="43"/>
  <c r="AJ473" i="43"/>
  <c r="AK473" i="43"/>
  <c r="AL473" i="43"/>
  <c r="AN473" i="43"/>
  <c r="J474" i="43"/>
  <c r="N474" i="43"/>
  <c r="O474" i="43"/>
  <c r="Q474" i="43"/>
  <c r="S474" i="43"/>
  <c r="T474" i="43"/>
  <c r="X474" i="43"/>
  <c r="Y474" i="43"/>
  <c r="AE474" i="43"/>
  <c r="AF474" i="43"/>
  <c r="AJ474" i="43"/>
  <c r="AK474" i="43"/>
  <c r="AL474" i="43"/>
  <c r="AN474" i="43"/>
  <c r="J475" i="43"/>
  <c r="M475" i="43"/>
  <c r="N475" i="43"/>
  <c r="O475" i="43"/>
  <c r="Q475" i="43"/>
  <c r="S475" i="43"/>
  <c r="T475" i="43"/>
  <c r="X475" i="43"/>
  <c r="Y475" i="43"/>
  <c r="AE475" i="43"/>
  <c r="AF475" i="43"/>
  <c r="AJ475" i="43"/>
  <c r="AK475" i="43"/>
  <c r="AL475" i="43"/>
  <c r="AN475" i="43"/>
  <c r="J476" i="43"/>
  <c r="M476" i="43"/>
  <c r="N476" i="43"/>
  <c r="O476" i="43"/>
  <c r="S476" i="43"/>
  <c r="T476" i="43"/>
  <c r="X476" i="43"/>
  <c r="Y476" i="43"/>
  <c r="AE476" i="43"/>
  <c r="AF476" i="43"/>
  <c r="AJ476" i="43"/>
  <c r="AK476" i="43"/>
  <c r="AL476" i="43"/>
  <c r="AN476" i="43"/>
  <c r="P143" i="44"/>
  <c r="I143" i="44"/>
  <c r="AM137" i="44"/>
  <c r="P142" i="44"/>
  <c r="P135" i="44"/>
  <c r="I144" i="44"/>
  <c r="P137" i="44"/>
  <c r="I141" i="44"/>
  <c r="I136" i="44"/>
  <c r="P138" i="44"/>
  <c r="P141" i="44"/>
  <c r="I142" i="44"/>
  <c r="I135" i="44"/>
  <c r="B27" i="47" s="1"/>
  <c r="AL136" i="44"/>
  <c r="U136" i="44"/>
  <c r="I137" i="44"/>
  <c r="AE136" i="44"/>
  <c r="P144" i="44"/>
  <c r="I138" i="44"/>
  <c r="P475" i="43"/>
  <c r="I476" i="43"/>
  <c r="P467" i="43"/>
  <c r="I475" i="43"/>
  <c r="AE468" i="43"/>
  <c r="I473" i="43"/>
  <c r="P468" i="43"/>
  <c r="I474" i="43"/>
  <c r="AL468" i="43"/>
  <c r="P470" i="43"/>
  <c r="P469" i="43"/>
  <c r="P473" i="43"/>
  <c r="P474" i="43"/>
  <c r="AL470" i="43"/>
  <c r="H27" i="47" l="1"/>
  <c r="Y27" i="47"/>
  <c r="AC27" i="47"/>
  <c r="G27" i="47"/>
  <c r="C27" i="47"/>
  <c r="AE27" i="47"/>
  <c r="X27" i="47"/>
  <c r="L27" i="47"/>
  <c r="I27" i="47"/>
  <c r="AD27" i="47"/>
  <c r="R27" i="47"/>
  <c r="N26" i="47"/>
  <c r="AF26" i="47"/>
  <c r="I466" i="43"/>
  <c r="M466" i="43"/>
  <c r="AA144" i="44"/>
  <c r="W144" i="44"/>
  <c r="AH137" i="44"/>
  <c r="AA143" i="44"/>
  <c r="AA475" i="43"/>
  <c r="AH476" i="43"/>
  <c r="AJ131" i="44"/>
  <c r="AX137" i="44"/>
  <c r="W143" i="44"/>
  <c r="AO135" i="44"/>
  <c r="Y131" i="44"/>
  <c r="AA137" i="44"/>
  <c r="AS144" i="44"/>
  <c r="AH473" i="43"/>
  <c r="AH475" i="43"/>
  <c r="AP476" i="43"/>
  <c r="BA137" i="44"/>
  <c r="AH138" i="44"/>
  <c r="AN131" i="44"/>
  <c r="AO144" i="44"/>
  <c r="AO141" i="44"/>
  <c r="AO137" i="44"/>
  <c r="AH144" i="44"/>
  <c r="AF131" i="44"/>
  <c r="W135" i="44"/>
  <c r="AO138" i="44"/>
  <c r="AL134" i="44"/>
  <c r="AP142" i="44"/>
  <c r="AZ137" i="44"/>
  <c r="AO136" i="44"/>
  <c r="AP136" i="44"/>
  <c r="AO142" i="44"/>
  <c r="AP143" i="44"/>
  <c r="AP135" i="44"/>
  <c r="AP144" i="44"/>
  <c r="AT137" i="44"/>
  <c r="AA141" i="44"/>
  <c r="AP141" i="44"/>
  <c r="AH141" i="44"/>
  <c r="AO143" i="44"/>
  <c r="AE131" i="44"/>
  <c r="AH143" i="44"/>
  <c r="AH142" i="44"/>
  <c r="AP138" i="44"/>
  <c r="AP137" i="44"/>
  <c r="AT143" i="44"/>
  <c r="AK134" i="44"/>
  <c r="AJ134" i="44"/>
  <c r="AN134" i="44"/>
  <c r="AH135" i="44"/>
  <c r="X131" i="44"/>
  <c r="T131" i="44"/>
  <c r="AH136" i="44"/>
  <c r="U131" i="44"/>
  <c r="AM131" i="44"/>
  <c r="AE134" i="44"/>
  <c r="AA142" i="44"/>
  <c r="AA136" i="44"/>
  <c r="W136" i="44"/>
  <c r="W138" i="44"/>
  <c r="AA138" i="44"/>
  <c r="W142" i="44"/>
  <c r="W141" i="44"/>
  <c r="U134" i="44"/>
  <c r="AA135" i="44"/>
  <c r="X134" i="44"/>
  <c r="T134" i="44"/>
  <c r="S134" i="44"/>
  <c r="N134" i="44"/>
  <c r="M134" i="44"/>
  <c r="I134" i="44"/>
  <c r="J134" i="44"/>
  <c r="O134" i="44"/>
  <c r="AA473" i="43"/>
  <c r="W473" i="43"/>
  <c r="W476" i="43"/>
  <c r="AS476" i="43"/>
  <c r="AP470" i="43"/>
  <c r="AP468" i="43"/>
  <c r="AO475" i="43"/>
  <c r="AP469" i="43"/>
  <c r="AP475" i="43"/>
  <c r="AP473" i="43"/>
  <c r="AP467" i="43"/>
  <c r="AO476" i="43"/>
  <c r="AO473" i="43"/>
  <c r="AO467" i="43"/>
  <c r="AO468" i="43"/>
  <c r="AO469" i="43"/>
  <c r="AA470" i="43"/>
  <c r="AO474" i="43"/>
  <c r="AP474" i="43"/>
  <c r="AH474" i="43"/>
  <c r="W469" i="43"/>
  <c r="AO470" i="43"/>
  <c r="AZ469" i="43"/>
  <c r="AA469" i="43"/>
  <c r="AH469" i="43"/>
  <c r="W475" i="43"/>
  <c r="AA476" i="43"/>
  <c r="AH470" i="43"/>
  <c r="AH468" i="43"/>
  <c r="AH467" i="43"/>
  <c r="W470" i="43"/>
  <c r="AA468" i="43"/>
  <c r="W474" i="43"/>
  <c r="W468" i="43"/>
  <c r="W467" i="43"/>
  <c r="AA467" i="43"/>
  <c r="AM134" i="44"/>
  <c r="W137" i="44"/>
  <c r="AT476" i="43"/>
  <c r="AT475" i="43"/>
  <c r="AN466" i="43"/>
  <c r="S466" i="43"/>
  <c r="AF466" i="43"/>
  <c r="AA474" i="43"/>
  <c r="AL466" i="43"/>
  <c r="J466" i="43"/>
  <c r="Y466" i="43"/>
  <c r="N466" i="43"/>
  <c r="O466" i="43"/>
  <c r="AE466" i="43"/>
  <c r="AK466" i="43"/>
  <c r="AJ466" i="43"/>
  <c r="X466" i="43"/>
  <c r="Y134" i="44"/>
  <c r="T466" i="43"/>
  <c r="AF134" i="44"/>
  <c r="T27" i="47" l="1"/>
  <c r="P27" i="47"/>
  <c r="AI27" i="47"/>
  <c r="AA27" i="47"/>
  <c r="AH27" i="47"/>
  <c r="F26" i="47"/>
  <c r="AG23" i="47"/>
  <c r="N23" i="47"/>
  <c r="Y23" i="47"/>
  <c r="M23" i="47"/>
  <c r="X23" i="47"/>
  <c r="Q23" i="47"/>
  <c r="R23" i="47"/>
  <c r="AF23" i="47"/>
  <c r="AP132" i="44"/>
  <c r="I465" i="43"/>
  <c r="I133" i="44"/>
  <c r="AP465" i="43"/>
  <c r="AP133" i="44"/>
  <c r="Y26" i="47"/>
  <c r="M26" i="47"/>
  <c r="C26" i="47"/>
  <c r="X26" i="47"/>
  <c r="AE26" i="47"/>
  <c r="Q26" i="47"/>
  <c r="G26" i="47"/>
  <c r="B26" i="47"/>
  <c r="AC26" i="47"/>
  <c r="AD26" i="47"/>
  <c r="H26" i="47"/>
  <c r="R26" i="47"/>
  <c r="L26" i="47"/>
  <c r="AG26" i="47"/>
  <c r="AC23" i="47"/>
  <c r="Y132" i="44"/>
  <c r="AT144" i="44"/>
  <c r="AS475" i="43"/>
  <c r="AS137" i="44"/>
  <c r="AX476" i="43"/>
  <c r="AT469" i="43"/>
  <c r="AX475" i="43"/>
  <c r="BA469" i="43"/>
  <c r="AB143" i="44"/>
  <c r="AX144" i="44"/>
  <c r="AS469" i="43"/>
  <c r="AT470" i="43"/>
  <c r="AT468" i="43"/>
  <c r="AS473" i="43"/>
  <c r="BA467" i="43"/>
  <c r="AT473" i="43"/>
  <c r="AX473" i="43"/>
  <c r="AT138" i="44"/>
  <c r="BA141" i="44"/>
  <c r="AS136" i="44"/>
  <c r="AX141" i="44"/>
  <c r="AT136" i="44"/>
  <c r="AZ143" i="44"/>
  <c r="AZ144" i="44"/>
  <c r="AS141" i="44"/>
  <c r="AZ141" i="44"/>
  <c r="AS143" i="44"/>
  <c r="AZ135" i="44"/>
  <c r="AS142" i="44"/>
  <c r="AX138" i="44"/>
  <c r="AS138" i="44"/>
  <c r="AC143" i="44"/>
  <c r="AD138" i="44"/>
  <c r="AV136" i="44"/>
  <c r="AX135" i="44"/>
  <c r="AD136" i="44"/>
  <c r="AD143" i="44"/>
  <c r="AZ138" i="44"/>
  <c r="AC137" i="44"/>
  <c r="AX468" i="43"/>
  <c r="AX469" i="43"/>
  <c r="AB469" i="43"/>
  <c r="AW137" i="44"/>
  <c r="AT142" i="44"/>
  <c r="AO134" i="44"/>
  <c r="AQ133" i="44" s="1"/>
  <c r="AW136" i="44"/>
  <c r="AD137" i="44"/>
  <c r="AD144" i="44"/>
  <c r="AV144" i="44"/>
  <c r="AC144" i="44"/>
  <c r="AS135" i="44"/>
  <c r="AZ142" i="44"/>
  <c r="BA143" i="44"/>
  <c r="AP134" i="44"/>
  <c r="AR133" i="44" s="1"/>
  <c r="AY142" i="44"/>
  <c r="BA142" i="44"/>
  <c r="BA144" i="44"/>
  <c r="AH134" i="44"/>
  <c r="AI133" i="44" s="1"/>
  <c r="AY138" i="44"/>
  <c r="W131" i="44"/>
  <c r="AB138" i="44"/>
  <c r="AB142" i="44"/>
  <c r="AP131" i="44"/>
  <c r="AX143" i="44"/>
  <c r="AT141" i="44"/>
  <c r="AX142" i="44"/>
  <c r="AB136" i="44"/>
  <c r="AA134" i="44"/>
  <c r="AB133" i="44" s="1"/>
  <c r="AH131" i="44"/>
  <c r="AO131" i="44"/>
  <c r="AC136" i="44"/>
  <c r="BA138" i="44"/>
  <c r="AT135" i="44"/>
  <c r="AD141" i="44"/>
  <c r="AX136" i="44"/>
  <c r="AB144" i="44"/>
  <c r="BA135" i="44"/>
  <c r="AA131" i="44"/>
  <c r="AB141" i="44"/>
  <c r="AC141" i="44"/>
  <c r="AC138" i="44"/>
  <c r="AD142" i="44"/>
  <c r="AC142" i="44"/>
  <c r="AB135" i="44"/>
  <c r="AC135" i="44"/>
  <c r="AD135" i="44"/>
  <c r="AZ475" i="43"/>
  <c r="BA473" i="43"/>
  <c r="AS468" i="43"/>
  <c r="AS474" i="43"/>
  <c r="AX470" i="43"/>
  <c r="AZ468" i="43"/>
  <c r="AZ470" i="43"/>
  <c r="BA470" i="43"/>
  <c r="AZ474" i="43"/>
  <c r="AZ467" i="43"/>
  <c r="BA474" i="43"/>
  <c r="AP466" i="43"/>
  <c r="AX467" i="43"/>
  <c r="AQ27" i="47" s="1"/>
  <c r="AZ473" i="43"/>
  <c r="AT474" i="43"/>
  <c r="BA475" i="43"/>
  <c r="AS470" i="43"/>
  <c r="AX474" i="43"/>
  <c r="AO466" i="43"/>
  <c r="AQ465" i="43" s="1"/>
  <c r="BA468" i="43"/>
  <c r="AH466" i="43"/>
  <c r="AI465" i="43" s="1"/>
  <c r="AC468" i="43"/>
  <c r="W466" i="43"/>
  <c r="X465" i="43" s="1"/>
  <c r="AA466" i="43"/>
  <c r="AB465" i="43" s="1"/>
  <c r="AB137" i="44"/>
  <c r="W134" i="44"/>
  <c r="X133" i="44" s="1"/>
  <c r="AV137" i="44"/>
  <c r="AD469" i="43"/>
  <c r="AQ476" i="43"/>
  <c r="AY474" i="43"/>
  <c r="AB476" i="43"/>
  <c r="AQ475" i="43"/>
  <c r="AC475" i="43"/>
  <c r="AB473" i="43"/>
  <c r="AQ468" i="43"/>
  <c r="AQ474" i="43"/>
  <c r="AC474" i="43"/>
  <c r="AQ473" i="43"/>
  <c r="AD473" i="43"/>
  <c r="AC467" i="43"/>
  <c r="AC473" i="43"/>
  <c r="AQ467" i="43"/>
  <c r="AJ27" i="47" s="1"/>
  <c r="AB470" i="43"/>
  <c r="AD467" i="43"/>
  <c r="AD475" i="43"/>
  <c r="AD474" i="43"/>
  <c r="AQ469" i="43"/>
  <c r="AD476" i="43"/>
  <c r="AC470" i="43"/>
  <c r="AB468" i="43"/>
  <c r="AB475" i="43"/>
  <c r="AQ470" i="43"/>
  <c r="AY470" i="43"/>
  <c r="AS467" i="43"/>
  <c r="AT467" i="43"/>
  <c r="AM27" i="47" s="1"/>
  <c r="AC469" i="43"/>
  <c r="AC476" i="43"/>
  <c r="AB467" i="43"/>
  <c r="U27" i="47" s="1"/>
  <c r="AD470" i="43"/>
  <c r="AB474" i="43"/>
  <c r="AD468" i="43"/>
  <c r="AS27" i="47" l="1"/>
  <c r="AT27" i="47"/>
  <c r="W27" i="47"/>
  <c r="V27" i="47"/>
  <c r="AL27" i="47"/>
  <c r="T23" i="47"/>
  <c r="U24" i="47" s="1"/>
  <c r="AA23" i="47"/>
  <c r="AB24" i="47" s="1"/>
  <c r="P23" i="47"/>
  <c r="Q24" i="47" s="1"/>
  <c r="AI24" i="47"/>
  <c r="AI23" i="47"/>
  <c r="AK24" i="47" s="1"/>
  <c r="R24" i="47"/>
  <c r="AI25" i="47"/>
  <c r="B25" i="47"/>
  <c r="AH23" i="47"/>
  <c r="AJ24" i="47" s="1"/>
  <c r="AQ132" i="44"/>
  <c r="AH26" i="47"/>
  <c r="AJ25" i="47" s="1"/>
  <c r="P26" i="47"/>
  <c r="Q25" i="47" s="1"/>
  <c r="AJ26" i="47"/>
  <c r="AA26" i="47"/>
  <c r="AB25" i="47" s="1"/>
  <c r="T26" i="47"/>
  <c r="U25" i="47" s="1"/>
  <c r="AI26" i="47"/>
  <c r="AR132" i="44"/>
  <c r="AI464" i="43"/>
  <c r="AB464" i="43"/>
  <c r="X464" i="43"/>
  <c r="AI132" i="44"/>
  <c r="AB132" i="44"/>
  <c r="X132" i="44"/>
  <c r="AW141" i="44"/>
  <c r="AI143" i="44"/>
  <c r="AX131" i="44"/>
  <c r="AY141" i="44"/>
  <c r="AI476" i="43"/>
  <c r="AW144" i="44"/>
  <c r="AT134" i="44"/>
  <c r="AX134" i="44"/>
  <c r="AW143" i="44"/>
  <c r="AS131" i="44"/>
  <c r="AW138" i="44"/>
  <c r="AS134" i="44"/>
  <c r="AV143" i="44"/>
  <c r="AY144" i="44"/>
  <c r="AC131" i="44"/>
  <c r="AT131" i="44"/>
  <c r="AB131" i="44"/>
  <c r="AY143" i="44"/>
  <c r="AY135" i="44"/>
  <c r="AY137" i="44"/>
  <c r="AD131" i="44"/>
  <c r="AI144" i="44"/>
  <c r="AY136" i="44"/>
  <c r="AB134" i="44"/>
  <c r="AC133" i="44" s="1"/>
  <c r="AC134" i="44"/>
  <c r="AI136" i="44"/>
  <c r="AR141" i="44"/>
  <c r="AI141" i="44"/>
  <c r="AV141" i="44"/>
  <c r="AV138" i="44"/>
  <c r="AI138" i="44"/>
  <c r="AD134" i="44"/>
  <c r="AI142" i="44"/>
  <c r="AW142" i="44"/>
  <c r="AV142" i="44"/>
  <c r="AW135" i="44"/>
  <c r="AV135" i="44"/>
  <c r="AI135" i="44"/>
  <c r="AX466" i="43"/>
  <c r="AI474" i="43"/>
  <c r="AI467" i="43"/>
  <c r="AB27" i="47" s="1"/>
  <c r="AI137" i="44"/>
  <c r="AW469" i="43"/>
  <c r="AV475" i="43"/>
  <c r="AY475" i="43"/>
  <c r="AY476" i="43"/>
  <c r="AI473" i="43"/>
  <c r="AW474" i="43"/>
  <c r="AT466" i="43"/>
  <c r="AW467" i="43"/>
  <c r="AC466" i="43"/>
  <c r="AI470" i="43"/>
  <c r="AV476" i="43"/>
  <c r="AI475" i="43"/>
  <c r="AW473" i="43"/>
  <c r="AV474" i="43"/>
  <c r="AV470" i="43"/>
  <c r="AI468" i="43"/>
  <c r="AW470" i="43"/>
  <c r="AW476" i="43"/>
  <c r="AY469" i="43"/>
  <c r="AW475" i="43"/>
  <c r="AQ466" i="43"/>
  <c r="AR465" i="43" s="1"/>
  <c r="AV473" i="43"/>
  <c r="AV467" i="43"/>
  <c r="AO27" i="47" s="1"/>
  <c r="AV469" i="43"/>
  <c r="AS466" i="43"/>
  <c r="AV468" i="43"/>
  <c r="AI469" i="43"/>
  <c r="AY467" i="43"/>
  <c r="AY473" i="43"/>
  <c r="AY468" i="43"/>
  <c r="AB466" i="43"/>
  <c r="AC465" i="43" s="1"/>
  <c r="AD466" i="43"/>
  <c r="AW468" i="43"/>
  <c r="AR27" i="47" l="1"/>
  <c r="AP27" i="47"/>
  <c r="V23" i="47"/>
  <c r="AQ23" i="47"/>
  <c r="AL23" i="47"/>
  <c r="W23" i="47"/>
  <c r="U23" i="47"/>
  <c r="V24" i="47" s="1"/>
  <c r="AK25" i="47"/>
  <c r="AM23" i="47"/>
  <c r="V26" i="47"/>
  <c r="AL26" i="47"/>
  <c r="W26" i="47"/>
  <c r="U26" i="47"/>
  <c r="V25" i="47" s="1"/>
  <c r="AQ26" i="47"/>
  <c r="AM26" i="47"/>
  <c r="AC464" i="43"/>
  <c r="AC132" i="44"/>
  <c r="AR143" i="44"/>
  <c r="AY131" i="44"/>
  <c r="AR144" i="44"/>
  <c r="AY134" i="44"/>
  <c r="AR136" i="44"/>
  <c r="AV134" i="44"/>
  <c r="AV131" i="44"/>
  <c r="AW134" i="44"/>
  <c r="AR138" i="44"/>
  <c r="AW131" i="44"/>
  <c r="AR142" i="44"/>
  <c r="AI134" i="44"/>
  <c r="AJ133" i="44" s="1"/>
  <c r="AI131" i="44"/>
  <c r="AR135" i="44"/>
  <c r="AR468" i="43"/>
  <c r="AR137" i="44"/>
  <c r="AR475" i="43"/>
  <c r="AR467" i="43"/>
  <c r="AK27" i="47" s="1"/>
  <c r="AY466" i="43"/>
  <c r="AR469" i="43"/>
  <c r="AR470" i="43"/>
  <c r="AR474" i="43"/>
  <c r="AR473" i="43"/>
  <c r="AI466" i="43"/>
  <c r="AJ465" i="43" s="1"/>
  <c r="AV466" i="43"/>
  <c r="AR476" i="43"/>
  <c r="AW466" i="43"/>
  <c r="AB23" i="47" l="1"/>
  <c r="AC24" i="47" s="1"/>
  <c r="AR23" i="47"/>
  <c r="AO23" i="47"/>
  <c r="AP23" i="47"/>
  <c r="AS132" i="44"/>
  <c r="AS133" i="44"/>
  <c r="AS465" i="43"/>
  <c r="AR26" i="47"/>
  <c r="AP26" i="47"/>
  <c r="AO26" i="47"/>
  <c r="AB26" i="47"/>
  <c r="AC25" i="47" s="1"/>
  <c r="AJ132" i="44"/>
  <c r="AR131" i="44"/>
  <c r="AR134" i="44"/>
  <c r="AR466" i="43"/>
  <c r="AK23" i="47" l="1"/>
  <c r="AL24" i="47"/>
  <c r="AL25" i="47"/>
  <c r="AK26" i="47"/>
  <c r="Q136" i="44"/>
  <c r="P136" i="44"/>
  <c r="AZ136" i="44" l="1"/>
  <c r="AZ131" i="44"/>
  <c r="Q134" i="44"/>
  <c r="P133" i="44" s="1"/>
  <c r="P134" i="44"/>
  <c r="AZ134" i="44" l="1"/>
  <c r="BA136" i="44"/>
  <c r="BA131" i="44"/>
  <c r="AZ132" i="44" l="1"/>
  <c r="BA134" i="44"/>
  <c r="AZ133" i="44" s="1"/>
  <c r="BA12" i="43"/>
  <c r="BA13" i="43" s="1"/>
  <c r="Q476" i="43"/>
  <c r="P476" i="43"/>
  <c r="I26" i="47" l="1"/>
  <c r="J26" i="47"/>
  <c r="I25" i="47" s="1"/>
  <c r="BA476" i="43"/>
  <c r="BA463" i="43"/>
  <c r="P466" i="43"/>
  <c r="Q466" i="43"/>
  <c r="P465" i="43" s="1"/>
  <c r="AZ12" i="43"/>
  <c r="AZ13" i="43" s="1"/>
  <c r="AZ464" i="43" l="1"/>
  <c r="AT26" i="47"/>
  <c r="AS25" i="47" s="1"/>
  <c r="AV23" i="47"/>
  <c r="BA466" i="43"/>
  <c r="AZ465" i="43" s="1"/>
  <c r="AZ476" i="43"/>
  <c r="AZ463" i="43"/>
  <c r="AS26" i="47" l="1"/>
  <c r="AT23" i="47"/>
  <c r="AS24" i="47" s="1"/>
  <c r="AS23" i="47"/>
  <c r="AZ466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W230" authorId="0" shapeId="0" xr:uid="{E51DF743-0457-4FB8-A4AC-3570BEA21C78}">
      <text>
        <r>
          <rPr>
            <b/>
            <sz val="9"/>
            <color indexed="81"/>
            <rFont val="Tahoma"/>
            <charset val="1"/>
          </rPr>
          <t>Parmová Kateřina:</t>
        </r>
        <r>
          <rPr>
            <sz val="9"/>
            <color indexed="81"/>
            <rFont val="Tahoma"/>
            <charset val="1"/>
          </rPr>
          <t xml:space="preserve">
Jazyková příprava cizinců</t>
        </r>
      </text>
    </comment>
    <comment ref="AN230" authorId="0" shapeId="0" xr:uid="{16EA04AD-6468-4E56-A103-17F618A5CCCF}">
      <text>
        <r>
          <rPr>
            <b/>
            <sz val="9"/>
            <color indexed="81"/>
            <rFont val="Tahoma"/>
            <charset val="1"/>
          </rPr>
          <t>Parmová Kateřina:</t>
        </r>
        <r>
          <rPr>
            <sz val="9"/>
            <color indexed="81"/>
            <rFont val="Tahoma"/>
            <charset val="1"/>
          </rPr>
          <t xml:space="preserve">
Jazyková příprava cizinců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W90" authorId="0" shapeId="0" xr:uid="{6969562B-3DCA-44AC-B181-A96EA7B692BD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jazyková příprava 11-12/22, 26 hodin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W39" authorId="0" shapeId="0" xr:uid="{5231F894-483A-4A15-BA02-ABE49C5BB3FC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oprava PH školy z 8.11.2022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W70" authorId="0" shapeId="0" xr:uid="{53EB5ACC-EB77-4352-8B89-10B1B24FF02B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úprava PH školy </t>
        </r>
      </text>
    </comment>
  </commentList>
</comments>
</file>

<file path=xl/sharedStrings.xml><?xml version="1.0" encoding="utf-8"?>
<sst xmlns="http://schemas.openxmlformats.org/spreadsheetml/2006/main" count="6112" uniqueCount="862">
  <si>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</si>
  <si>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</si>
  <si>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</si>
  <si>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</si>
  <si>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</si>
  <si>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</si>
  <si>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</si>
  <si>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</si>
  <si>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</si>
  <si>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</si>
  <si>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</si>
  <si>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</si>
  <si>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</si>
  <si>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</si>
  <si>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</si>
  <si>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</si>
  <si>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</si>
  <si>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</si>
  <si>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</si>
  <si>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</si>
  <si>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</si>
  <si>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</si>
  <si>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</si>
  <si>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</si>
  <si>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</si>
  <si>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</si>
  <si>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</si>
  <si>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</si>
  <si>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</si>
  <si>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</si>
  <si>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</si>
  <si>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</si>
  <si>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</si>
  <si>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</si>
  <si>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</si>
  <si>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</si>
  <si>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</si>
  <si>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</si>
  <si>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</si>
  <si>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</si>
  <si>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</si>
  <si>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</si>
  <si>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</si>
  <si>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</si>
  <si>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</si>
  <si>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</si>
  <si>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</si>
  <si>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</si>
  <si>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</si>
  <si>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</si>
  <si>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</si>
  <si>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</si>
  <si>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</si>
  <si>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</si>
  <si>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</si>
  <si>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</si>
  <si>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</si>
  <si>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</si>
  <si>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</si>
  <si>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</si>
  <si>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</si>
  <si>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</si>
  <si>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</si>
  <si>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</si>
  <si>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</si>
  <si>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</si>
  <si>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</si>
  <si>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</si>
  <si>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</si>
  <si>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</si>
  <si>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</si>
  <si>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</si>
  <si>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</si>
  <si>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</si>
  <si>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</si>
  <si>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</si>
  <si>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</si>
  <si>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</si>
  <si>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</si>
  <si>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</si>
  <si>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</si>
  <si>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</si>
  <si>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</si>
  <si>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</si>
  <si>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</si>
  <si>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</si>
  <si>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</si>
  <si>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</si>
  <si>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</si>
  <si>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</si>
  <si>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</si>
  <si>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</si>
  <si>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</si>
  <si>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</si>
  <si>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</si>
  <si>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</si>
  <si>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</si>
  <si>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</si>
  <si>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</si>
  <si>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</si>
  <si>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</si>
  <si>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</si>
  <si>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</si>
  <si>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</si>
  <si>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</si>
  <si>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</si>
  <si>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</si>
  <si>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</si>
  <si>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</si>
  <si>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</si>
  <si>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</si>
  <si>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</si>
  <si>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</si>
  <si>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 621</t>
  </si>
  <si>
    <t>MŠ Velké Hamry I.621</t>
  </si>
  <si>
    <t>MŠ Velké Hamry I.621 Celkem</t>
  </si>
  <si>
    <t>ZŠ a MŠ Velké Hamry II. 212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</si>
  <si>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</si>
  <si>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</si>
  <si>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</si>
  <si>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</si>
  <si>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</si>
  <si>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</si>
  <si>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</si>
  <si>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</si>
  <si>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</si>
  <si>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</si>
  <si>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</si>
  <si>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</si>
  <si>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</si>
  <si>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</si>
  <si>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</si>
  <si>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</si>
  <si>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</si>
  <si>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</si>
  <si>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</si>
  <si>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</si>
  <si>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</si>
  <si>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</si>
  <si>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</si>
  <si>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</si>
  <si>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</si>
  <si>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</si>
  <si>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</si>
  <si>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</si>
  <si>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</si>
  <si>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</si>
  <si>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</si>
  <si>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</si>
  <si>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</si>
  <si>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</si>
  <si>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</si>
  <si>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</si>
  <si>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</si>
  <si>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</si>
  <si>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</si>
  <si>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</si>
  <si>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</si>
  <si>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</si>
  <si>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</si>
  <si>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</si>
  <si>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</si>
  <si>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</si>
  <si>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</si>
  <si>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</si>
  <si>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</si>
  <si>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</si>
  <si>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</si>
  <si>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</si>
  <si>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</si>
  <si>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</si>
  <si>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</si>
  <si>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</si>
  <si>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</si>
  <si>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</si>
  <si>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</si>
  <si>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</si>
  <si>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</si>
  <si>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</si>
  <si>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</si>
  <si>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</si>
  <si>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</si>
  <si>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</si>
  <si>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</si>
  <si>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</si>
  <si>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</si>
  <si>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</si>
  <si>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</si>
  <si>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</si>
  <si>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</si>
  <si>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</si>
  <si>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</si>
  <si>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</si>
  <si>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</si>
  <si>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</si>
  <si>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</si>
  <si>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</si>
  <si>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</si>
  <si>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</si>
  <si>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</si>
  <si>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</si>
  <si>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</si>
  <si>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</si>
  <si>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</si>
  <si>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</si>
  <si>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</si>
  <si>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</si>
  <si>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</si>
  <si>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</si>
  <si>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</si>
  <si>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</si>
  <si>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</si>
  <si>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</si>
  <si>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</si>
  <si>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</si>
  <si>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</si>
  <si>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</si>
  <si>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</si>
  <si>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</si>
  <si>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</si>
  <si>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</si>
  <si>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</t>
  </si>
  <si>
    <t>ZŠ a MŠ Mimoň, Mírová 81 Celkem</t>
  </si>
  <si>
    <t>ZŠ a MŠ Mimoň, Pod Ralskem 572</t>
  </si>
  <si>
    <t>ZŠ a MŠ Mimoň, Pod Ralskem 572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</si>
  <si>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</si>
  <si>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</si>
  <si>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</si>
  <si>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</si>
  <si>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</si>
  <si>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</si>
  <si>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</si>
  <si>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</si>
  <si>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</si>
  <si>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</si>
  <si>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</si>
  <si>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</si>
  <si>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</si>
  <si>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</si>
  <si>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</si>
  <si>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</si>
  <si>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ZŠ Stružnice</t>
  </si>
  <si>
    <t xml:space="preserve">ZŠ Stružnice </t>
  </si>
  <si>
    <t>ZŠ Stružnice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</si>
  <si>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</si>
  <si>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</si>
  <si>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</si>
  <si>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</si>
  <si>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</si>
  <si>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</si>
  <si>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</si>
  <si>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</si>
  <si>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</si>
  <si>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</si>
  <si>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</si>
  <si>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</si>
  <si>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</si>
  <si>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</si>
  <si>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</si>
  <si>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</si>
  <si>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</si>
  <si>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</si>
  <si>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</si>
  <si>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</si>
  <si>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</si>
  <si>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</si>
  <si>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</si>
  <si>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</si>
  <si>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</si>
  <si>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</si>
  <si>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</si>
  <si>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</si>
  <si>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</si>
  <si>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</si>
  <si>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</si>
  <si>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</si>
  <si>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</si>
  <si>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</si>
  <si>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</si>
  <si>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</si>
  <si>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</si>
  <si>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</si>
  <si>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</si>
  <si>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</si>
  <si>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Limit počtu zaměstnanců</t>
  </si>
  <si>
    <t>ped.</t>
  </si>
  <si>
    <t>neped.</t>
  </si>
  <si>
    <t>PLATY</t>
  </si>
  <si>
    <t>OON</t>
  </si>
  <si>
    <t>Mzdové prostředky celkem</t>
  </si>
  <si>
    <t xml:space="preserve">FKSP          </t>
  </si>
  <si>
    <t>ONIV</t>
  </si>
  <si>
    <t>LIMIT ZAMĚSTNANCŮ</t>
  </si>
  <si>
    <t>převody (platy-dohody)</t>
  </si>
  <si>
    <t>Podpůrná opatření</t>
  </si>
  <si>
    <t>Individuální úpravy</t>
  </si>
  <si>
    <t>celkem úprava limitu zaměstnanců</t>
  </si>
  <si>
    <t>Převody do OON</t>
  </si>
  <si>
    <t xml:space="preserve">Dohody </t>
  </si>
  <si>
    <t>Odstupné</t>
  </si>
  <si>
    <t>Individ. úpravy</t>
  </si>
  <si>
    <t>PLATY_UPR</t>
  </si>
  <si>
    <t>OON_UPR</t>
  </si>
  <si>
    <t>ODST_UPR</t>
  </si>
  <si>
    <t>MP_UPR</t>
  </si>
  <si>
    <t>ODV_UPR</t>
  </si>
  <si>
    <t>FKSP_UPR</t>
  </si>
  <si>
    <t>ONIV_UPR</t>
  </si>
  <si>
    <t>ONIVPO_UPR</t>
  </si>
  <si>
    <t>celkem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</si>
  <si>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</si>
  <si>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</si>
  <si>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</si>
  <si>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</si>
  <si>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</si>
  <si>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</si>
  <si>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</si>
  <si>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</si>
  <si>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</si>
  <si>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</si>
  <si>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</si>
  <si>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</si>
  <si>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</si>
  <si>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</si>
  <si>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</si>
  <si>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</si>
  <si>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</si>
  <si>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</si>
  <si>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</si>
  <si>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</si>
  <si>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</si>
  <si>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</si>
  <si>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</si>
  <si>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</si>
  <si>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</si>
  <si>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</si>
  <si>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</si>
  <si>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</si>
  <si>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</si>
  <si>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</si>
  <si>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</si>
  <si>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</si>
  <si>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</si>
  <si>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</si>
  <si>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</si>
  <si>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</si>
  <si>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</si>
  <si>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</si>
  <si>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</si>
  <si>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</si>
  <si>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</si>
  <si>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</si>
  <si>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</si>
  <si>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</si>
  <si>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</si>
  <si>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</si>
  <si>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</si>
  <si>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</si>
  <si>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</si>
  <si>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</si>
  <si>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</si>
  <si>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</si>
  <si>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</si>
  <si>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</si>
  <si>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</si>
  <si>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</si>
  <si>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</si>
  <si>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</si>
  <si>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</si>
  <si>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</si>
  <si>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</si>
  <si>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</si>
  <si>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</si>
  <si>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</si>
  <si>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</si>
  <si>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</si>
  <si>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</si>
  <si>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</si>
  <si>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</si>
  <si>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</si>
  <si>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</si>
  <si>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</si>
  <si>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</si>
  <si>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</si>
  <si>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</si>
  <si>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</si>
  <si>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</si>
  <si>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</si>
  <si>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</si>
  <si>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</si>
  <si>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</si>
  <si>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</si>
  <si>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</si>
  <si>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</si>
  <si>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</si>
  <si>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</si>
  <si>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</si>
  <si>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</si>
  <si>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</si>
  <si>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</si>
  <si>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</si>
  <si>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</si>
  <si>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</si>
  <si>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</si>
  <si>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</si>
  <si>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</si>
  <si>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</si>
  <si>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</si>
  <si>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</si>
  <si>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</si>
  <si>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</si>
  <si>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</si>
  <si>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</si>
  <si>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</si>
  <si>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</si>
  <si>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</si>
  <si>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</si>
  <si>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</si>
  <si>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</si>
  <si>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</si>
  <si>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</si>
  <si>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</si>
  <si>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</si>
  <si>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</si>
  <si>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</si>
  <si>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</si>
  <si>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</si>
  <si>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</si>
  <si>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</si>
  <si>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</si>
  <si>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</si>
  <si>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</si>
  <si>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</si>
  <si>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</si>
  <si>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</si>
  <si>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</si>
  <si>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</si>
  <si>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</si>
  <si>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</si>
  <si>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</si>
  <si>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</si>
  <si>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</si>
  <si>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</si>
  <si>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MŠ Benecko 104</t>
  </si>
  <si>
    <t>MŠ Benecko 104 Celkem</t>
  </si>
  <si>
    <t>ZŠ Benecko 150</t>
  </si>
  <si>
    <t>ZŠ Benecko 150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</si>
  <si>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</si>
  <si>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</si>
  <si>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</si>
  <si>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</si>
  <si>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</si>
  <si>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</si>
  <si>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</si>
  <si>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</si>
  <si>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</si>
  <si>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</si>
  <si>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</si>
  <si>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</si>
  <si>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</si>
  <si>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</si>
  <si>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</si>
  <si>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</si>
  <si>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</si>
  <si>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</si>
  <si>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</si>
  <si>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</si>
  <si>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DDM Rokytnice n. J., Horní 467</t>
  </si>
  <si>
    <t>DDM Rokytnice n. J., Horní 467 Celkem</t>
  </si>
  <si>
    <t>MŠ Rokytnice n. J., Dolní Rokytnice 210</t>
  </si>
  <si>
    <t>MŠ Rokytnice n. J., Dolní Rokytnice 210 Celkem</t>
  </si>
  <si>
    <t>MŠ Rokytnice n. J., Horní Rokytnice 555</t>
  </si>
  <si>
    <t>MŠ Rokytnice n. J., Horní Rokytnice 555 Celkem</t>
  </si>
  <si>
    <t>ZŠ Rokytnice n. J., Dolní 172</t>
  </si>
  <si>
    <t>ZŠ Rokytnice n. J., Dolní 172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</si>
  <si>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</si>
  <si>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</si>
  <si>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</si>
  <si>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</si>
  <si>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</si>
  <si>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</si>
  <si>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</si>
  <si>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</si>
  <si>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</si>
  <si>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</si>
  <si>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</si>
  <si>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</si>
  <si>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</si>
  <si>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</si>
  <si>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</si>
  <si>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Alešova 1140</t>
  </si>
  <si>
    <t>MŠ Turnov, Alešova 1140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</si>
  <si>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</si>
  <si>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</si>
  <si>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</si>
  <si>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</si>
  <si>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</si>
  <si>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</si>
  <si>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</si>
  <si>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</si>
  <si>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</si>
  <si>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</si>
  <si>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</si>
  <si>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</si>
  <si>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</si>
  <si>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</si>
  <si>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</si>
  <si>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</si>
  <si>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</si>
  <si>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</si>
  <si>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</si>
  <si>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</si>
  <si>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</si>
  <si>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</si>
  <si>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</si>
  <si>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</si>
  <si>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</si>
  <si>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</si>
  <si>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</si>
  <si>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</si>
  <si>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</si>
  <si>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</si>
  <si>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</si>
  <si>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</si>
  <si>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</si>
  <si>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</si>
  <si>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</si>
  <si>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</si>
  <si>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</si>
  <si>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</si>
  <si>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</si>
  <si>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</si>
  <si>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</si>
  <si>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</si>
  <si>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</si>
  <si>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</si>
  <si>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</si>
  <si>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</si>
  <si>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</si>
  <si>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</si>
  <si>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</si>
  <si>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</si>
  <si>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</si>
  <si>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</si>
  <si>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</si>
  <si>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</si>
  <si>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</si>
  <si>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</si>
  <si>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</si>
  <si>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</si>
  <si>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</si>
  <si>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</si>
  <si>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</si>
  <si>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</si>
  <si>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</si>
  <si>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</si>
  <si>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</si>
  <si>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</si>
  <si>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</si>
  <si>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</si>
  <si>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</si>
  <si>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</si>
  <si>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</si>
  <si>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</si>
  <si>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</si>
  <si>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</si>
  <si>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</si>
  <si>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</si>
  <si>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</si>
  <si>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</si>
  <si>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</si>
  <si>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</si>
  <si>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</si>
  <si>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</si>
  <si>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</si>
  <si>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</si>
  <si>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</si>
  <si>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</si>
  <si>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</si>
  <si>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</si>
  <si>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</si>
  <si>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</si>
  <si>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</si>
  <si>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</si>
  <si>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</si>
  <si>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</si>
  <si>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</si>
  <si>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</si>
  <si>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</si>
  <si>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</si>
  <si>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</si>
  <si>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</si>
  <si>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</si>
  <si>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</si>
  <si>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</si>
  <si>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</si>
  <si>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</si>
  <si>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</si>
  <si>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</si>
  <si>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</si>
  <si>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</si>
  <si>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</si>
  <si>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</si>
  <si>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</si>
  <si>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</si>
  <si>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</si>
  <si>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</si>
  <si>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</si>
  <si>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</si>
  <si>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</si>
  <si>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</si>
  <si>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</si>
  <si>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</si>
  <si>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</si>
  <si>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</si>
  <si>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</si>
  <si>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</si>
  <si>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</si>
  <si>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</si>
  <si>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</si>
  <si>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</si>
  <si>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</si>
  <si>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</si>
  <si>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</si>
  <si>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</si>
  <si>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</si>
  <si>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</si>
  <si>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</si>
  <si>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</si>
  <si>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</si>
  <si>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</si>
  <si>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</si>
  <si>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</si>
  <si>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</si>
  <si>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</si>
  <si>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</si>
  <si>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</si>
  <si>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</si>
  <si>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</si>
  <si>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</si>
  <si>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</si>
  <si>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</si>
  <si>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</si>
  <si>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</si>
  <si>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</si>
  <si>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</si>
  <si>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</si>
  <si>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</si>
  <si>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</si>
  <si>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</si>
  <si>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</si>
  <si>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</si>
  <si>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</si>
  <si>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</si>
  <si>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</si>
  <si>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</si>
  <si>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</si>
  <si>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</si>
  <si>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</si>
  <si>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</si>
  <si>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</si>
  <si>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</si>
  <si>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</si>
  <si>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</si>
  <si>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</si>
  <si>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</si>
  <si>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</si>
  <si>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</si>
  <si>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</si>
  <si>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</si>
  <si>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</si>
  <si>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</si>
  <si>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</si>
  <si>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</si>
  <si>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</si>
  <si>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</si>
  <si>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</si>
  <si>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</si>
  <si>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</si>
  <si>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</si>
  <si>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</si>
  <si>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</si>
  <si>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</si>
  <si>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</si>
  <si>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</si>
  <si>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</si>
  <si>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</si>
  <si>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</si>
  <si>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</si>
  <si>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</si>
  <si>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</si>
  <si>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</si>
  <si>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</si>
  <si>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</si>
  <si>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</si>
  <si>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</si>
  <si>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</si>
  <si>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</si>
  <si>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</si>
  <si>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</si>
  <si>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</si>
  <si>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</si>
  <si>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</si>
  <si>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</si>
  <si>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</si>
  <si>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</si>
  <si>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</si>
  <si>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</si>
  <si>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</si>
  <si>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</si>
  <si>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</si>
  <si>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</si>
  <si>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</si>
  <si>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</si>
  <si>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</si>
  <si>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</si>
  <si>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</si>
  <si>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</si>
  <si>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</si>
  <si>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</si>
  <si>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</si>
  <si>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</si>
  <si>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</si>
  <si>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</si>
  <si>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</si>
  <si>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</si>
  <si>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MŠ Jablonné v Podj., Liberecká 76</t>
  </si>
  <si>
    <t>MŠ Jablonné v Podj., Liberecká 76 Celkem</t>
  </si>
  <si>
    <t>ZŠ a ZUŠ Jablonné v Podj., U Školy 98</t>
  </si>
  <si>
    <t>ZŠ a ZUŠ Jablonné v Podj., U Školy 98 Celkem</t>
  </si>
  <si>
    <t>MŠ Křižany 342</t>
  </si>
  <si>
    <t>MŠ Křižany 342 Celkem</t>
  </si>
  <si>
    <t>ZŠ Křižany, Žibřidice 271</t>
  </si>
  <si>
    <t>ZŠ Křižany, Žibřidice 271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</si>
  <si>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</si>
  <si>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</si>
  <si>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</si>
  <si>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</si>
  <si>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</si>
  <si>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</si>
  <si>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</si>
  <si>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</si>
  <si>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</si>
  <si>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</si>
  <si>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</si>
  <si>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</si>
  <si>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</si>
  <si>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</si>
  <si>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</si>
  <si>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</si>
  <si>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</si>
  <si>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</si>
  <si>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</si>
  <si>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</si>
  <si>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</si>
  <si>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</si>
  <si>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</si>
  <si>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</si>
  <si>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</si>
  <si>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</si>
  <si>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</si>
  <si>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</si>
  <si>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</si>
  <si>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</si>
  <si>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</si>
  <si>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</si>
  <si>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</si>
  <si>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</si>
  <si>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</si>
  <si>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</si>
  <si>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</si>
  <si>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</si>
  <si>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</si>
  <si>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</si>
  <si>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</si>
  <si>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</si>
  <si>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</si>
  <si>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</si>
  <si>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</si>
  <si>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</si>
  <si>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</si>
  <si>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</si>
  <si>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</si>
  <si>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</si>
  <si>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</si>
  <si>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</si>
  <si>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</si>
  <si>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</si>
  <si>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Platy úprava celkem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</si>
  <si>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</si>
  <si>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</si>
  <si>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</si>
  <si>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</si>
  <si>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</si>
  <si>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</si>
  <si>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</si>
  <si>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</si>
  <si>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</si>
  <si>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</si>
  <si>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</si>
  <si>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</si>
  <si>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</si>
  <si>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</si>
  <si>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</si>
  <si>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</si>
  <si>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</si>
  <si>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</si>
  <si>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r>
      <t xml:space="preserve">ZŠ a ZUŠ Hrádek n. N., Komenského 478 - </t>
    </r>
    <r>
      <rPr>
        <b/>
        <sz val="8"/>
        <color rgb="FFFF0000"/>
        <rFont val="Arial CE"/>
        <charset val="238"/>
      </rPr>
      <t>nově od 1. 9. 2020</t>
    </r>
  </si>
  <si>
    <t>ZŠ a ZUŠ Hrádek n. N., Komenského 478 Celkem</t>
  </si>
  <si>
    <t>Masarykova ZŠ Tanvald, Školní 416</t>
  </si>
  <si>
    <t xml:space="preserve">AP ŠD </t>
  </si>
  <si>
    <t>MŠ Jilemnice, Roztocká 994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</si>
  <si>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</si>
  <si>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</si>
  <si>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</si>
  <si>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</si>
  <si>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</si>
  <si>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</si>
  <si>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</si>
  <si>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</si>
  <si>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</si>
  <si>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</si>
  <si>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OON do Phmax</t>
  </si>
  <si>
    <t>z toho v Kč:</t>
  </si>
  <si>
    <t>z toho:</t>
  </si>
  <si>
    <t xml:space="preserve">z toho:           </t>
  </si>
  <si>
    <t xml:space="preserve">MŠ Šimonovice 482 </t>
  </si>
  <si>
    <t>MŠ Šimonovice 482 Celkem</t>
  </si>
  <si>
    <t>ZŠ Jablonné v Podj., Komenského 453 Celkem</t>
  </si>
  <si>
    <t>úprava</t>
  </si>
  <si>
    <t>Mzdové prostředky</t>
  </si>
  <si>
    <t>Vážená paní ředitelko, vážený pane řediteli,</t>
  </si>
  <si>
    <t>1)</t>
  </si>
  <si>
    <t>2)</t>
  </si>
  <si>
    <t>Zpracoval: OŠMTS KÚ LK, oddělení financování přímých nákladů</t>
  </si>
  <si>
    <r>
      <t xml:space="preserve">ZŠ a MŠ Stružnice 69 - </t>
    </r>
    <r>
      <rPr>
        <sz val="8"/>
        <color rgb="FFFF0000"/>
        <rFont val="Arial CE"/>
        <charset val="238"/>
      </rPr>
      <t>sloučení se ZŠ k 1.9.2022</t>
    </r>
  </si>
  <si>
    <t>ZŠ a MŠ Stružnice 69</t>
  </si>
  <si>
    <r>
      <t xml:space="preserve">ZŠ Stružnice </t>
    </r>
    <r>
      <rPr>
        <sz val="8"/>
        <color rgb="FFFF0000"/>
        <rFont val="Arial CE"/>
        <charset val="238"/>
      </rPr>
      <t>- ukončení k 31.8.2022</t>
    </r>
  </si>
  <si>
    <t>ZŠ a MŠ Stružnice 69 Celkem</t>
  </si>
  <si>
    <t>MŠ Treperka a waldorfská Semily, Pod Vartou 858</t>
  </si>
  <si>
    <t>ZŠ a MŠ Stružnice 69 - ZŠ</t>
  </si>
  <si>
    <t>PLATY_CELKEM</t>
  </si>
  <si>
    <t>Převody do ONIV na náhrady za PN</t>
  </si>
  <si>
    <t>z platů: Ukrajinský AP</t>
  </si>
  <si>
    <t>Převod  z platů (náhrady za PN)</t>
  </si>
  <si>
    <t>UA_CELKEM</t>
  </si>
  <si>
    <t>z ped. celkem ukrajinský AP</t>
  </si>
  <si>
    <t>Individuální úpravy (důvod změny uveden v komentáři v příslušné buňce).</t>
  </si>
  <si>
    <t>Úpravy závazných i orientačních ukazatelů dle žádostí škol.</t>
  </si>
  <si>
    <t>Závazné ukazatele rozpočtu - přímé náklady k 8. 11. 2022</t>
  </si>
  <si>
    <t>Úpravu rozpočtu o prostředky na podpůrná opatření (PO) vykázaná v termínu od 1.11.2022 do 30.11.2022 - platy, úvazky a ONIV, případně opravy dříve vykázaných PO.</t>
  </si>
  <si>
    <t xml:space="preserve">Upozornění: </t>
  </si>
  <si>
    <t>Tato úprava je pro rok 2022 poslední. Rozpočet na rok 2022 je tímto uzavřen, případné nevyčerpané prostředky lze již vrátit pouze ve finančním vypořádání.</t>
  </si>
  <si>
    <t>Závazné ukazatele rozpočtu jsou NIV celkem, platy, OON a limit počtu zaměstnanců.</t>
  </si>
  <si>
    <t xml:space="preserve">Finanční prostředky poskytnuté na zákonné odvody, FKSP a ONIV jsou ukazateli orientačními. Uspořené finanční prostředky v oblasti zákonných odvodů, </t>
  </si>
  <si>
    <t>3)</t>
  </si>
  <si>
    <t>Konečná úprava rozpočtu přímých NIV na rok 2022 k 7. 12. 2022</t>
  </si>
  <si>
    <t xml:space="preserve">Konečná úprava rozpočtu na rok 2022 - přímé náklady - závazné ukazatele 7. 12. 2022 </t>
  </si>
  <si>
    <t>Komentář ke konečné úpravě rozpočtu přímých NIV k 7. 12. 2022  (obecní školství)</t>
  </si>
  <si>
    <r>
      <t xml:space="preserve">předkládáme Vám úpravu rozpočtu přímých NIV k 7. 12. 2022, která je </t>
    </r>
    <r>
      <rPr>
        <b/>
        <sz val="10"/>
        <rFont val="Arial"/>
        <family val="2"/>
        <charset val="238"/>
      </rPr>
      <t>poslední v letošním roce</t>
    </r>
    <r>
      <rPr>
        <sz val="10"/>
        <rFont val="Arial"/>
        <family val="2"/>
        <charset val="238"/>
      </rPr>
      <t xml:space="preserve"> a obsahuje:</t>
    </r>
  </si>
  <si>
    <t>je možné čerpat v rámci ONIV.</t>
  </si>
  <si>
    <t>V Liberci dne 7. 12.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</si>
</sst>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K_č_-;\-* #,##0.00\ _K_č_-;_-* &quot;-&quot;??\ _K_č_-;_-@_-"/>
    <numFmt numFmtId="165" formatCode="0.0000"/>
  </numFmts>
  <fonts count="52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sz val="8"/>
      <color rgb="FFFF0000"/>
      <name val="Arial CE"/>
      <charset val="238"/>
    </font>
    <font>
      <b/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8"/>
      <color rgb="FFFF0000"/>
      <name val="Arial CE"/>
      <charset val="238"/>
    </font>
    <font>
      <i/>
      <sz val="10"/>
      <name val="Arial"/>
      <family val="2"/>
      <charset val="238"/>
    </font>
    <font>
      <i/>
      <sz val="11"/>
      <name val="Calibri"/>
      <family val="2"/>
      <charset val="238"/>
    </font>
    <font>
      <b/>
      <i/>
      <sz val="10"/>
      <name val="Arial"/>
      <family val="2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theme="1"/>
      <name val="Arial"/>
      <family val="2"/>
      <charset val="238"/>
    </font>
    <font>
      <b/>
      <sz val="11"/>
      <color indexed="81"/>
      <name val="Tahoma"/>
      <charset val="1"/>
    </font>
    <font>
      <sz val="11"/>
      <color indexed="81"/>
      <name val="Tahoma"/>
      <charset val="1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5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0">
    <xf numFmtId="0" fontId="0" fillId="0" borderId="0"/>
    <xf numFmtId="164" fontId="14" fillId="0" borderId="0" applyFont="0" applyFill="0" applyBorder="0" applyAlignment="0" applyProtection="0"/>
    <xf numFmtId="0" fontId="14" fillId="0" borderId="0"/>
    <xf numFmtId="0" fontId="4" fillId="0" borderId="0"/>
    <xf numFmtId="0" fontId="9" fillId="0" borderId="0"/>
    <xf numFmtId="0" fontId="3" fillId="0" borderId="0"/>
    <xf numFmtId="0" fontId="36" fillId="0" borderId="0"/>
    <xf numFmtId="0" fontId="9" fillId="0" borderId="0"/>
    <xf numFmtId="0" fontId="2" fillId="0" borderId="0"/>
    <xf numFmtId="0" fontId="2" fillId="0" borderId="0"/>
  </cellStyleXfs>
  <cellXfs count="1053">
    <xf numFmtId="0" fontId="0" fillId="0" borderId="0" xfId="0"/>
    <xf numFmtId="0" fontId="12" fillId="0" borderId="2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5" fillId="0" borderId="0" xfId="0" applyFont="1"/>
    <xf numFmtId="3" fontId="7" fillId="0" borderId="8" xfId="0" applyNumberFormat="1" applyFont="1" applyBorder="1" applyAlignment="1">
      <alignment horizontal="right"/>
    </xf>
    <xf numFmtId="3" fontId="11" fillId="3" borderId="8" xfId="0" applyNumberFormat="1" applyFont="1" applyFill="1" applyBorder="1"/>
    <xf numFmtId="3" fontId="11" fillId="3" borderId="8" xfId="0" applyNumberFormat="1" applyFont="1" applyFill="1" applyBorder="1" applyAlignment="1">
      <alignment horizontal="right"/>
    </xf>
    <xf numFmtId="4" fontId="6" fillId="0" borderId="0" xfId="0" applyNumberFormat="1" applyFont="1"/>
    <xf numFmtId="3" fontId="11" fillId="3" borderId="1" xfId="0" applyNumberFormat="1" applyFont="1" applyFill="1" applyBorder="1"/>
    <xf numFmtId="4" fontId="11" fillId="3" borderId="1" xfId="0" applyNumberFormat="1" applyFont="1" applyFill="1" applyBorder="1"/>
    <xf numFmtId="3" fontId="11" fillId="3" borderId="1" xfId="0" applyNumberFormat="1" applyFont="1" applyFill="1" applyBorder="1" applyAlignment="1">
      <alignment horizontal="right"/>
    </xf>
    <xf numFmtId="4" fontId="11" fillId="3" borderId="1" xfId="0" applyNumberFormat="1" applyFont="1" applyFill="1" applyBorder="1" applyAlignment="1">
      <alignment horizontal="right"/>
    </xf>
    <xf numFmtId="0" fontId="6" fillId="0" borderId="0" xfId="0" applyFont="1"/>
    <xf numFmtId="0" fontId="8" fillId="0" borderId="0" xfId="0" applyFont="1"/>
    <xf numFmtId="4" fontId="0" fillId="0" borderId="0" xfId="0" applyNumberFormat="1"/>
    <xf numFmtId="3" fontId="0" fillId="0" borderId="0" xfId="0" applyNumberFormat="1"/>
    <xf numFmtId="0" fontId="6" fillId="0" borderId="0" xfId="0" applyFont="1" applyAlignment="1">
      <alignment horizontal="center"/>
    </xf>
    <xf numFmtId="0" fontId="17" fillId="0" borderId="0" xfId="0" applyFont="1"/>
    <xf numFmtId="4" fontId="7" fillId="0" borderId="0" xfId="0" applyNumberFormat="1" applyFont="1"/>
    <xf numFmtId="3" fontId="7" fillId="0" borderId="0" xfId="0" applyNumberFormat="1" applyFont="1"/>
    <xf numFmtId="0" fontId="18" fillId="0" borderId="0" xfId="0" applyFont="1"/>
    <xf numFmtId="4" fontId="6" fillId="0" borderId="1" xfId="0" applyNumberFormat="1" applyFont="1" applyBorder="1"/>
    <xf numFmtId="0" fontId="10" fillId="3" borderId="1" xfId="2" applyFont="1" applyFill="1" applyBorder="1" applyAlignment="1">
      <alignment horizontal="center"/>
    </xf>
    <xf numFmtId="3" fontId="10" fillId="3" borderId="1" xfId="2" applyNumberFormat="1" applyFont="1" applyFill="1" applyBorder="1"/>
    <xf numFmtId="4" fontId="10" fillId="3" borderId="1" xfId="2" applyNumberFormat="1" applyFont="1" applyFill="1" applyBorder="1"/>
    <xf numFmtId="3" fontId="10" fillId="4" borderId="18" xfId="2" applyNumberFormat="1" applyFont="1" applyFill="1" applyBorder="1"/>
    <xf numFmtId="4" fontId="10" fillId="4" borderId="18" xfId="2" applyNumberFormat="1" applyFont="1" applyFill="1" applyBorder="1"/>
    <xf numFmtId="3" fontId="6" fillId="0" borderId="0" xfId="0" applyNumberFormat="1" applyFont="1"/>
    <xf numFmtId="3" fontId="6" fillId="0" borderId="1" xfId="0" applyNumberFormat="1" applyFont="1" applyBorder="1"/>
    <xf numFmtId="4" fontId="6" fillId="0" borderId="10" xfId="0" applyNumberFormat="1" applyFont="1" applyBorder="1"/>
    <xf numFmtId="3" fontId="5" fillId="0" borderId="1" xfId="0" applyNumberFormat="1" applyFont="1" applyBorder="1"/>
    <xf numFmtId="0" fontId="11" fillId="3" borderId="1" xfId="0" applyFont="1" applyFill="1" applyBorder="1" applyAlignment="1">
      <alignment horizontal="center"/>
    </xf>
    <xf numFmtId="0" fontId="12" fillId="0" borderId="15" xfId="0" applyFont="1" applyBorder="1" applyAlignment="1">
      <alignment horizontal="left"/>
    </xf>
    <xf numFmtId="4" fontId="5" fillId="0" borderId="9" xfId="0" applyNumberFormat="1" applyFont="1" applyBorder="1"/>
    <xf numFmtId="3" fontId="10" fillId="3" borderId="8" xfId="2" applyNumberFormat="1" applyFont="1" applyFill="1" applyBorder="1"/>
    <xf numFmtId="3" fontId="10" fillId="4" borderId="17" xfId="2" applyNumberFormat="1" applyFont="1" applyFill="1" applyBorder="1"/>
    <xf numFmtId="3" fontId="5" fillId="0" borderId="8" xfId="0" applyNumberFormat="1" applyFont="1" applyBorder="1"/>
    <xf numFmtId="4" fontId="11" fillId="3" borderId="9" xfId="0" applyNumberFormat="1" applyFont="1" applyFill="1" applyBorder="1" applyAlignment="1">
      <alignment horizontal="right"/>
    </xf>
    <xf numFmtId="4" fontId="11" fillId="3" borderId="9" xfId="0" applyNumberFormat="1" applyFont="1" applyFill="1" applyBorder="1"/>
    <xf numFmtId="0" fontId="10" fillId="0" borderId="39" xfId="0" applyFont="1" applyBorder="1" applyAlignment="1">
      <alignment vertical="center" wrapText="1"/>
    </xf>
    <xf numFmtId="3" fontId="7" fillId="0" borderId="25" xfId="0" applyNumberFormat="1" applyFont="1" applyBorder="1" applyAlignment="1">
      <alignment horizontal="right"/>
    </xf>
    <xf numFmtId="0" fontId="6" fillId="0" borderId="0" xfId="0" applyFont="1" applyAlignment="1">
      <alignment horizontal="left"/>
    </xf>
    <xf numFmtId="0" fontId="0" fillId="0" borderId="0" xfId="0" applyAlignment="1">
      <alignment horizontal="center"/>
    </xf>
    <xf numFmtId="3" fontId="11" fillId="3" borderId="22" xfId="0" applyNumberFormat="1" applyFont="1" applyFill="1" applyBorder="1"/>
    <xf numFmtId="0" fontId="12" fillId="0" borderId="43" xfId="0" applyFont="1" applyBorder="1" applyAlignment="1">
      <alignment horizontal="left"/>
    </xf>
    <xf numFmtId="4" fontId="11" fillId="3" borderId="22" xfId="0" applyNumberFormat="1" applyFont="1" applyFill="1" applyBorder="1"/>
    <xf numFmtId="0" fontId="19" fillId="0" borderId="0" xfId="0" applyFont="1" applyAlignment="1">
      <alignment horizontal="center"/>
    </xf>
    <xf numFmtId="0" fontId="19" fillId="0" borderId="0" xfId="0" applyFont="1"/>
    <xf numFmtId="0" fontId="12" fillId="0" borderId="39" xfId="0" applyFont="1" applyBorder="1" applyAlignment="1">
      <alignment horizontal="left"/>
    </xf>
    <xf numFmtId="3" fontId="19" fillId="0" borderId="8" xfId="0" applyNumberFormat="1" applyFont="1" applyBorder="1"/>
    <xf numFmtId="3" fontId="19" fillId="0" borderId="1" xfId="0" applyNumberFormat="1" applyFont="1" applyBorder="1"/>
    <xf numFmtId="4" fontId="19" fillId="0" borderId="1" xfId="0" applyNumberFormat="1" applyFont="1" applyBorder="1"/>
    <xf numFmtId="3" fontId="19" fillId="0" borderId="11" xfId="0" applyNumberFormat="1" applyFont="1" applyBorder="1"/>
    <xf numFmtId="3" fontId="19" fillId="0" borderId="12" xfId="0" applyNumberFormat="1" applyFont="1" applyBorder="1"/>
    <xf numFmtId="0" fontId="11" fillId="4" borderId="18" xfId="0" applyFont="1" applyFill="1" applyBorder="1" applyAlignment="1">
      <alignment horizontal="center"/>
    </xf>
    <xf numFmtId="3" fontId="11" fillId="4" borderId="18" xfId="0" applyNumberFormat="1" applyFont="1" applyFill="1" applyBorder="1" applyAlignment="1">
      <alignment horizontal="right"/>
    </xf>
    <xf numFmtId="4" fontId="11" fillId="4" borderId="18" xfId="0" applyNumberFormat="1" applyFont="1" applyFill="1" applyBorder="1" applyAlignment="1">
      <alignment horizontal="right"/>
    </xf>
    <xf numFmtId="3" fontId="19" fillId="0" borderId="4" xfId="0" applyNumberFormat="1" applyFont="1" applyBorder="1"/>
    <xf numFmtId="3" fontId="19" fillId="0" borderId="40" xfId="0" applyNumberFormat="1" applyFont="1" applyBorder="1"/>
    <xf numFmtId="0" fontId="11" fillId="3" borderId="22" xfId="0" applyFont="1" applyFill="1" applyBorder="1" applyAlignment="1">
      <alignment horizontal="center"/>
    </xf>
    <xf numFmtId="3" fontId="13" fillId="4" borderId="18" xfId="0" applyNumberFormat="1" applyFont="1" applyFill="1" applyBorder="1"/>
    <xf numFmtId="4" fontId="13" fillId="4" borderId="18" xfId="0" applyNumberFormat="1" applyFont="1" applyFill="1" applyBorder="1"/>
    <xf numFmtId="4" fontId="13" fillId="4" borderId="19" xfId="0" applyNumberFormat="1" applyFont="1" applyFill="1" applyBorder="1"/>
    <xf numFmtId="3" fontId="11" fillId="4" borderId="18" xfId="0" applyNumberFormat="1" applyFont="1" applyFill="1" applyBorder="1"/>
    <xf numFmtId="4" fontId="11" fillId="4" borderId="18" xfId="0" applyNumberFormat="1" applyFont="1" applyFill="1" applyBorder="1"/>
    <xf numFmtId="4" fontId="11" fillId="3" borderId="32" xfId="0" applyNumberFormat="1" applyFont="1" applyFill="1" applyBorder="1"/>
    <xf numFmtId="4" fontId="11" fillId="4" borderId="20" xfId="0" applyNumberFormat="1" applyFont="1" applyFill="1" applyBorder="1"/>
    <xf numFmtId="3" fontId="11" fillId="4" borderId="17" xfId="0" applyNumberFormat="1" applyFont="1" applyFill="1" applyBorder="1" applyAlignment="1">
      <alignment horizontal="right"/>
    </xf>
    <xf numFmtId="4" fontId="11" fillId="4" borderId="20" xfId="0" applyNumberFormat="1" applyFont="1" applyFill="1" applyBorder="1" applyAlignment="1">
      <alignment horizontal="right"/>
    </xf>
    <xf numFmtId="4" fontId="10" fillId="3" borderId="10" xfId="2" applyNumberFormat="1" applyFont="1" applyFill="1" applyBorder="1"/>
    <xf numFmtId="4" fontId="10" fillId="4" borderId="19" xfId="2" applyNumberFormat="1" applyFont="1" applyFill="1" applyBorder="1"/>
    <xf numFmtId="0" fontId="10" fillId="2" borderId="20" xfId="2" applyFont="1" applyFill="1" applyBorder="1" applyAlignment="1">
      <alignment horizontal="center" vertical="center" wrapText="1"/>
    </xf>
    <xf numFmtId="4" fontId="11" fillId="4" borderId="12" xfId="2" applyNumberFormat="1" applyFont="1" applyFill="1" applyBorder="1" applyAlignment="1">
      <alignment horizontal="center" vertical="center" wrapText="1"/>
    </xf>
    <xf numFmtId="3" fontId="11" fillId="5" borderId="12" xfId="2" applyNumberFormat="1" applyFont="1" applyFill="1" applyBorder="1" applyAlignment="1">
      <alignment horizontal="center" vertical="center" wrapText="1"/>
    </xf>
    <xf numFmtId="3" fontId="10" fillId="3" borderId="28" xfId="2" applyNumberFormat="1" applyFont="1" applyFill="1" applyBorder="1"/>
    <xf numFmtId="3" fontId="19" fillId="0" borderId="30" xfId="0" applyNumberFormat="1" applyFont="1" applyBorder="1"/>
    <xf numFmtId="3" fontId="11" fillId="3" borderId="22" xfId="0" applyNumberFormat="1" applyFont="1" applyFill="1" applyBorder="1" applyAlignment="1">
      <alignment horizontal="right"/>
    </xf>
    <xf numFmtId="4" fontId="11" fillId="4" borderId="19" xfId="0" applyNumberFormat="1" applyFont="1" applyFill="1" applyBorder="1" applyAlignment="1">
      <alignment horizontal="right"/>
    </xf>
    <xf numFmtId="4" fontId="11" fillId="3" borderId="10" xfId="0" applyNumberFormat="1" applyFont="1" applyFill="1" applyBorder="1"/>
    <xf numFmtId="4" fontId="11" fillId="3" borderId="10" xfId="0" applyNumberFormat="1" applyFont="1" applyFill="1" applyBorder="1" applyAlignment="1">
      <alignment horizontal="right"/>
    </xf>
    <xf numFmtId="0" fontId="19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9" xfId="0" applyFont="1" applyBorder="1" applyAlignment="1">
      <alignment horizontal="left"/>
    </xf>
    <xf numFmtId="0" fontId="16" fillId="0" borderId="0" xfId="0" applyFont="1"/>
    <xf numFmtId="0" fontId="30" fillId="3" borderId="1" xfId="4" applyFont="1" applyFill="1" applyBorder="1" applyAlignment="1">
      <alignment horizontal="center"/>
    </xf>
    <xf numFmtId="0" fontId="11" fillId="3" borderId="1" xfId="4" applyFont="1" applyFill="1" applyBorder="1" applyAlignment="1">
      <alignment horizontal="center"/>
    </xf>
    <xf numFmtId="0" fontId="32" fillId="3" borderId="1" xfId="4" applyFont="1" applyFill="1" applyBorder="1" applyAlignment="1">
      <alignment horizontal="center"/>
    </xf>
    <xf numFmtId="0" fontId="29" fillId="3" borderId="1" xfId="4" applyFont="1" applyFill="1" applyBorder="1" applyAlignment="1">
      <alignment horizontal="center"/>
    </xf>
    <xf numFmtId="0" fontId="30" fillId="3" borderId="22" xfId="4" applyFont="1" applyFill="1" applyBorder="1" applyAlignment="1">
      <alignment horizontal="center"/>
    </xf>
    <xf numFmtId="0" fontId="17" fillId="0" borderId="0" xfId="3" applyFont="1" applyAlignment="1">
      <alignment horizontal="left"/>
    </xf>
    <xf numFmtId="0" fontId="16" fillId="0" borderId="0" xfId="0" applyFont="1" applyAlignment="1">
      <alignment horizontal="left"/>
    </xf>
    <xf numFmtId="0" fontId="34" fillId="0" borderId="0" xfId="5" applyFont="1" applyAlignment="1">
      <alignment horizontal="right"/>
    </xf>
    <xf numFmtId="0" fontId="34" fillId="0" borderId="0" xfId="5" applyFont="1" applyAlignment="1">
      <alignment horizontal="center"/>
    </xf>
    <xf numFmtId="3" fontId="34" fillId="0" borderId="0" xfId="5" applyNumberFormat="1" applyFont="1"/>
    <xf numFmtId="3" fontId="35" fillId="0" borderId="0" xfId="5" applyNumberFormat="1" applyFont="1"/>
    <xf numFmtId="4" fontId="35" fillId="0" borderId="0" xfId="5" applyNumberFormat="1" applyFont="1"/>
    <xf numFmtId="3" fontId="3" fillId="0" borderId="0" xfId="5" applyNumberFormat="1"/>
    <xf numFmtId="4" fontId="3" fillId="0" borderId="0" xfId="5" applyNumberFormat="1"/>
    <xf numFmtId="0" fontId="34" fillId="0" borderId="0" xfId="5" applyFont="1"/>
    <xf numFmtId="0" fontId="35" fillId="0" borderId="0" xfId="5" applyFont="1" applyAlignment="1">
      <alignment horizontal="right"/>
    </xf>
    <xf numFmtId="0" fontId="35" fillId="0" borderId="0" xfId="5" applyFont="1"/>
    <xf numFmtId="0" fontId="34" fillId="0" borderId="0" xfId="5" applyFont="1" applyAlignment="1">
      <alignment horizontal="center" vertical="center"/>
    </xf>
    <xf numFmtId="0" fontId="35" fillId="0" borderId="0" xfId="5" applyFont="1" applyAlignment="1">
      <alignment vertical="center"/>
    </xf>
    <xf numFmtId="0" fontId="35" fillId="0" borderId="17" xfId="5" applyFont="1" applyBorder="1" applyAlignment="1">
      <alignment horizontal="center" vertical="center"/>
    </xf>
    <xf numFmtId="0" fontId="35" fillId="0" borderId="18" xfId="5" applyFont="1" applyBorder="1" applyAlignment="1">
      <alignment horizontal="center" vertical="center"/>
    </xf>
    <xf numFmtId="0" fontId="5" fillId="0" borderId="1" xfId="5" applyFont="1" applyBorder="1" applyAlignment="1">
      <alignment horizontal="right"/>
    </xf>
    <xf numFmtId="0" fontId="5" fillId="0" borderId="1" xfId="5" applyFont="1" applyBorder="1" applyAlignment="1" applyProtection="1">
      <alignment horizontal="right"/>
      <protection locked="0"/>
    </xf>
    <xf numFmtId="0" fontId="5" fillId="0" borderId="1" xfId="5" applyFont="1" applyBorder="1"/>
    <xf numFmtId="0" fontId="5" fillId="0" borderId="1" xfId="5" applyFont="1" applyBorder="1" applyAlignment="1">
      <alignment horizontal="center"/>
    </xf>
    <xf numFmtId="0" fontId="5" fillId="0" borderId="9" xfId="5" applyFont="1" applyBorder="1"/>
    <xf numFmtId="3" fontId="34" fillId="0" borderId="8" xfId="5" applyNumberFormat="1" applyFont="1" applyBorder="1"/>
    <xf numFmtId="3" fontId="34" fillId="0" borderId="1" xfId="5" applyNumberFormat="1" applyFont="1" applyBorder="1"/>
    <xf numFmtId="3" fontId="6" fillId="0" borderId="8" xfId="5" applyNumberFormat="1" applyFont="1" applyBorder="1"/>
    <xf numFmtId="3" fontId="6" fillId="0" borderId="1" xfId="5" applyNumberFormat="1" applyFont="1" applyBorder="1"/>
    <xf numFmtId="3" fontId="5" fillId="0" borderId="1" xfId="5" applyNumberFormat="1" applyFont="1" applyBorder="1"/>
    <xf numFmtId="4" fontId="6" fillId="0" borderId="1" xfId="5" applyNumberFormat="1" applyFont="1" applyBorder="1"/>
    <xf numFmtId="4" fontId="6" fillId="0" borderId="10" xfId="5" applyNumberFormat="1" applyFont="1" applyBorder="1"/>
    <xf numFmtId="0" fontId="11" fillId="3" borderId="1" xfId="5" applyFont="1" applyFill="1" applyBorder="1" applyAlignment="1">
      <alignment horizontal="right"/>
    </xf>
    <xf numFmtId="0" fontId="11" fillId="3" borderId="1" xfId="5" applyFont="1" applyFill="1" applyBorder="1" applyAlignment="1" applyProtection="1">
      <alignment horizontal="right"/>
      <protection locked="0"/>
    </xf>
    <xf numFmtId="0" fontId="11" fillId="3" borderId="1" xfId="5" applyFont="1" applyFill="1" applyBorder="1"/>
    <xf numFmtId="0" fontId="11" fillId="3" borderId="1" xfId="5" applyFont="1" applyFill="1" applyBorder="1" applyAlignment="1">
      <alignment horizontal="center"/>
    </xf>
    <xf numFmtId="0" fontId="11" fillId="3" borderId="9" xfId="5" applyFont="1" applyFill="1" applyBorder="1"/>
    <xf numFmtId="3" fontId="11" fillId="3" borderId="8" xfId="5" applyNumberFormat="1" applyFont="1" applyFill="1" applyBorder="1"/>
    <xf numFmtId="3" fontId="11" fillId="3" borderId="1" xfId="5" applyNumberFormat="1" applyFont="1" applyFill="1" applyBorder="1"/>
    <xf numFmtId="4" fontId="11" fillId="3" borderId="1" xfId="5" applyNumberFormat="1" applyFont="1" applyFill="1" applyBorder="1"/>
    <xf numFmtId="4" fontId="11" fillId="3" borderId="10" xfId="5" applyNumberFormat="1" applyFont="1" applyFill="1" applyBorder="1"/>
    <xf numFmtId="0" fontId="6" fillId="0" borderId="1" xfId="5" applyFont="1" applyBorder="1"/>
    <xf numFmtId="3" fontId="11" fillId="3" borderId="8" xfId="5" applyNumberFormat="1" applyFont="1" applyFill="1" applyBorder="1" applyAlignment="1">
      <alignment horizontal="right"/>
    </xf>
    <xf numFmtId="3" fontId="11" fillId="3" borderId="1" xfId="5" applyNumberFormat="1" applyFont="1" applyFill="1" applyBorder="1" applyAlignment="1">
      <alignment horizontal="right"/>
    </xf>
    <xf numFmtId="4" fontId="11" fillId="3" borderId="1" xfId="5" applyNumberFormat="1" applyFont="1" applyFill="1" applyBorder="1" applyAlignment="1">
      <alignment horizontal="right"/>
    </xf>
    <xf numFmtId="4" fontId="11" fillId="3" borderId="10" xfId="5" applyNumberFormat="1" applyFont="1" applyFill="1" applyBorder="1" applyAlignment="1">
      <alignment horizontal="right"/>
    </xf>
    <xf numFmtId="0" fontId="5" fillId="0" borderId="1" xfId="5" applyFont="1" applyBorder="1" applyAlignment="1">
      <alignment wrapText="1"/>
    </xf>
    <xf numFmtId="3" fontId="35" fillId="3" borderId="8" xfId="5" applyNumberFormat="1" applyFont="1" applyFill="1" applyBorder="1"/>
    <xf numFmtId="3" fontId="35" fillId="3" borderId="1" xfId="5" applyNumberFormat="1" applyFont="1" applyFill="1" applyBorder="1"/>
    <xf numFmtId="4" fontId="35" fillId="3" borderId="1" xfId="5" applyNumberFormat="1" applyFont="1" applyFill="1" applyBorder="1"/>
    <xf numFmtId="4" fontId="35" fillId="3" borderId="10" xfId="5" applyNumberFormat="1" applyFont="1" applyFill="1" applyBorder="1"/>
    <xf numFmtId="3" fontId="11" fillId="7" borderId="18" xfId="5" applyNumberFormat="1" applyFont="1" applyFill="1" applyBorder="1"/>
    <xf numFmtId="4" fontId="6" fillId="0" borderId="0" xfId="5" applyNumberFormat="1" applyFont="1"/>
    <xf numFmtId="4" fontId="12" fillId="0" borderId="0" xfId="5" applyNumberFormat="1" applyFont="1"/>
    <xf numFmtId="3" fontId="35" fillId="0" borderId="0" xfId="5" applyNumberFormat="1" applyFont="1" applyAlignment="1">
      <alignment horizontal="right"/>
    </xf>
    <xf numFmtId="4" fontId="35" fillId="0" borderId="0" xfId="5" applyNumberFormat="1" applyFont="1" applyAlignment="1">
      <alignment horizontal="right"/>
    </xf>
    <xf numFmtId="4" fontId="34" fillId="0" borderId="0" xfId="5" applyNumberFormat="1" applyFont="1"/>
    <xf numFmtId="0" fontId="34" fillId="0" borderId="0" xfId="5" applyFont="1" applyAlignment="1">
      <alignment horizontal="left"/>
    </xf>
    <xf numFmtId="0" fontId="3" fillId="0" borderId="0" xfId="5"/>
    <xf numFmtId="0" fontId="3" fillId="0" borderId="0" xfId="5" applyAlignment="1">
      <alignment horizontal="center"/>
    </xf>
    <xf numFmtId="3" fontId="23" fillId="0" borderId="0" xfId="5" applyNumberFormat="1" applyFont="1"/>
    <xf numFmtId="4" fontId="23" fillId="0" borderId="0" xfId="5" applyNumberFormat="1" applyFont="1"/>
    <xf numFmtId="0" fontId="23" fillId="0" borderId="0" xfId="5" applyFont="1"/>
    <xf numFmtId="0" fontId="23" fillId="0" borderId="0" xfId="5" applyFont="1" applyAlignment="1">
      <alignment horizontal="center" vertical="center" wrapText="1"/>
    </xf>
    <xf numFmtId="0" fontId="6" fillId="0" borderId="1" xfId="5" applyFont="1" applyBorder="1" applyProtection="1">
      <protection locked="0"/>
    </xf>
    <xf numFmtId="0" fontId="6" fillId="0" borderId="1" xfId="5" applyFont="1" applyBorder="1" applyAlignment="1">
      <alignment horizontal="center"/>
    </xf>
    <xf numFmtId="0" fontId="6" fillId="0" borderId="9" xfId="5" applyFont="1" applyBorder="1"/>
    <xf numFmtId="0" fontId="25" fillId="0" borderId="0" xfId="5" applyFont="1"/>
    <xf numFmtId="3" fontId="12" fillId="3" borderId="8" xfId="5" applyNumberFormat="1" applyFont="1" applyFill="1" applyBorder="1"/>
    <xf numFmtId="0" fontId="12" fillId="3" borderId="1" xfId="5" applyFont="1" applyFill="1" applyBorder="1"/>
    <xf numFmtId="0" fontId="12" fillId="3" borderId="1" xfId="5" applyFont="1" applyFill="1" applyBorder="1" applyProtection="1">
      <protection locked="0"/>
    </xf>
    <xf numFmtId="0" fontId="12" fillId="3" borderId="1" xfId="5" applyFont="1" applyFill="1" applyBorder="1" applyAlignment="1">
      <alignment horizontal="center"/>
    </xf>
    <xf numFmtId="0" fontId="6" fillId="3" borderId="1" xfId="5" applyFont="1" applyFill="1" applyBorder="1"/>
    <xf numFmtId="0" fontId="6" fillId="3" borderId="9" xfId="5" applyFont="1" applyFill="1" applyBorder="1"/>
    <xf numFmtId="0" fontId="6" fillId="2" borderId="1" xfId="5" applyFont="1" applyFill="1" applyBorder="1"/>
    <xf numFmtId="3" fontId="12" fillId="3" borderId="1" xfId="5" applyNumberFormat="1" applyFont="1" applyFill="1" applyBorder="1"/>
    <xf numFmtId="4" fontId="12" fillId="3" borderId="1" xfId="5" applyNumberFormat="1" applyFont="1" applyFill="1" applyBorder="1"/>
    <xf numFmtId="4" fontId="12" fillId="3" borderId="10" xfId="5" applyNumberFormat="1" applyFont="1" applyFill="1" applyBorder="1"/>
    <xf numFmtId="0" fontId="6" fillId="0" borderId="1" xfId="5" applyFont="1" applyBorder="1" applyAlignment="1">
      <alignment wrapText="1"/>
    </xf>
    <xf numFmtId="0" fontId="6" fillId="0" borderId="1" xfId="5" applyFont="1" applyBorder="1" applyAlignment="1">
      <alignment horizontal="center" wrapText="1"/>
    </xf>
    <xf numFmtId="0" fontId="12" fillId="3" borderId="1" xfId="5" applyFont="1" applyFill="1" applyBorder="1" applyAlignment="1">
      <alignment horizontal="center" wrapText="1"/>
    </xf>
    <xf numFmtId="3" fontId="12" fillId="3" borderId="8" xfId="5" applyNumberFormat="1" applyFont="1" applyFill="1" applyBorder="1" applyAlignment="1">
      <alignment horizontal="right"/>
    </xf>
    <xf numFmtId="3" fontId="12" fillId="3" borderId="1" xfId="5" applyNumberFormat="1" applyFont="1" applyFill="1" applyBorder="1" applyAlignment="1">
      <alignment horizontal="right"/>
    </xf>
    <xf numFmtId="4" fontId="12" fillId="3" borderId="1" xfId="5" applyNumberFormat="1" applyFont="1" applyFill="1" applyBorder="1" applyAlignment="1">
      <alignment horizontal="right"/>
    </xf>
    <xf numFmtId="4" fontId="12" fillId="3" borderId="10" xfId="5" applyNumberFormat="1" applyFont="1" applyFill="1" applyBorder="1" applyAlignment="1">
      <alignment horizontal="right"/>
    </xf>
    <xf numFmtId="0" fontId="12" fillId="3" borderId="22" xfId="5" applyFont="1" applyFill="1" applyBorder="1"/>
    <xf numFmtId="0" fontId="12" fillId="3" borderId="22" xfId="5" applyFont="1" applyFill="1" applyBorder="1" applyProtection="1">
      <protection locked="0"/>
    </xf>
    <xf numFmtId="0" fontId="12" fillId="3" borderId="22" xfId="5" applyFont="1" applyFill="1" applyBorder="1" applyAlignment="1">
      <alignment horizontal="center" wrapText="1"/>
    </xf>
    <xf numFmtId="0" fontId="6" fillId="3" borderId="22" xfId="5" applyFont="1" applyFill="1" applyBorder="1"/>
    <xf numFmtId="0" fontId="6" fillId="3" borderId="32" xfId="5" applyFont="1" applyFill="1" applyBorder="1"/>
    <xf numFmtId="0" fontId="25" fillId="0" borderId="0" xfId="5" applyFont="1" applyAlignment="1">
      <alignment horizontal="center"/>
    </xf>
    <xf numFmtId="3" fontId="3" fillId="0" borderId="0" xfId="5" applyNumberFormat="1" applyAlignment="1">
      <alignment horizontal="center"/>
    </xf>
    <xf numFmtId="3" fontId="12" fillId="0" borderId="0" xfId="5" applyNumberFormat="1" applyFont="1" applyAlignment="1">
      <alignment horizontal="center"/>
    </xf>
    <xf numFmtId="3" fontId="21" fillId="0" borderId="0" xfId="5" applyNumberFormat="1" applyFont="1" applyAlignment="1">
      <alignment vertical="center"/>
    </xf>
    <xf numFmtId="4" fontId="12" fillId="0" borderId="0" xfId="5" applyNumberFormat="1" applyFont="1" applyAlignment="1">
      <alignment vertical="center"/>
    </xf>
    <xf numFmtId="4" fontId="12" fillId="0" borderId="0" xfId="5" applyNumberFormat="1" applyFont="1" applyAlignment="1">
      <alignment horizontal="center" vertical="center"/>
    </xf>
    <xf numFmtId="3" fontId="22" fillId="0" borderId="0" xfId="5" applyNumberFormat="1" applyFont="1" applyAlignment="1">
      <alignment vertical="center" wrapText="1"/>
    </xf>
    <xf numFmtId="3" fontId="12" fillId="0" borderId="0" xfId="5" applyNumberFormat="1" applyFont="1" applyAlignment="1">
      <alignment vertical="center" wrapText="1"/>
    </xf>
    <xf numFmtId="3" fontId="12" fillId="0" borderId="0" xfId="5" applyNumberFormat="1" applyFont="1" applyAlignment="1">
      <alignment vertical="center"/>
    </xf>
    <xf numFmtId="3" fontId="21" fillId="0" borderId="0" xfId="5" applyNumberFormat="1" applyFont="1" applyAlignment="1">
      <alignment horizontal="center" vertical="center"/>
    </xf>
    <xf numFmtId="0" fontId="35" fillId="0" borderId="0" xfId="5" applyFont="1" applyAlignment="1">
      <alignment horizontal="center"/>
    </xf>
    <xf numFmtId="0" fontId="18" fillId="0" borderId="0" xfId="0" applyFont="1" applyAlignment="1">
      <alignment horizontal="center"/>
    </xf>
    <xf numFmtId="0" fontId="23" fillId="0" borderId="0" xfId="5" applyFont="1" applyAlignment="1">
      <alignment horizontal="center"/>
    </xf>
    <xf numFmtId="3" fontId="6" fillId="0" borderId="8" xfId="5" applyNumberFormat="1" applyFont="1" applyBorder="1" applyAlignment="1">
      <alignment horizontal="center"/>
    </xf>
    <xf numFmtId="3" fontId="12" fillId="3" borderId="8" xfId="5" applyNumberFormat="1" applyFont="1" applyFill="1" applyBorder="1" applyAlignment="1">
      <alignment horizontal="center"/>
    </xf>
    <xf numFmtId="3" fontId="12" fillId="3" borderId="28" xfId="5" applyNumberFormat="1" applyFont="1" applyFill="1" applyBorder="1" applyAlignment="1">
      <alignment horizontal="center"/>
    </xf>
    <xf numFmtId="0" fontId="35" fillId="0" borderId="18" xfId="5" applyFont="1" applyBorder="1" applyAlignment="1">
      <alignment horizontal="center" vertical="center" wrapText="1"/>
    </xf>
    <xf numFmtId="0" fontId="20" fillId="0" borderId="0" xfId="5" applyFont="1"/>
    <xf numFmtId="0" fontId="5" fillId="0" borderId="5" xfId="5" applyFont="1" applyBorder="1" applyAlignment="1">
      <alignment horizontal="center"/>
    </xf>
    <xf numFmtId="0" fontId="5" fillId="0" borderId="5" xfId="5" applyFont="1" applyBorder="1" applyAlignment="1">
      <alignment horizontal="right"/>
    </xf>
    <xf numFmtId="0" fontId="5" fillId="0" borderId="5" xfId="5" applyFont="1" applyBorder="1" applyAlignment="1" applyProtection="1">
      <alignment horizontal="right"/>
      <protection locked="0"/>
    </xf>
    <xf numFmtId="0" fontId="5" fillId="0" borderId="5" xfId="5" applyFont="1" applyBorder="1"/>
    <xf numFmtId="0" fontId="5" fillId="0" borderId="6" xfId="5" applyFont="1" applyBorder="1"/>
    <xf numFmtId="3" fontId="6" fillId="0" borderId="4" xfId="5" applyNumberFormat="1" applyFont="1" applyBorder="1" applyAlignment="1">
      <alignment horizontal="center"/>
    </xf>
    <xf numFmtId="0" fontId="6" fillId="0" borderId="5" xfId="5" applyFont="1" applyBorder="1"/>
    <xf numFmtId="0" fontId="6" fillId="0" borderId="5" xfId="5" applyFont="1" applyBorder="1" applyProtection="1">
      <protection locked="0"/>
    </xf>
    <xf numFmtId="0" fontId="6" fillId="0" borderId="5" xfId="5" applyFont="1" applyBorder="1" applyAlignment="1">
      <alignment horizontal="center"/>
    </xf>
    <xf numFmtId="0" fontId="6" fillId="0" borderId="6" xfId="5" applyFont="1" applyBorder="1"/>
    <xf numFmtId="0" fontId="20" fillId="8" borderId="17" xfId="5" applyFont="1" applyFill="1" applyBorder="1" applyAlignment="1">
      <alignment horizontal="center"/>
    </xf>
    <xf numFmtId="0" fontId="20" fillId="8" borderId="18" xfId="5" applyFont="1" applyFill="1" applyBorder="1" applyAlignment="1">
      <alignment horizontal="center"/>
    </xf>
    <xf numFmtId="0" fontId="20" fillId="8" borderId="20" xfId="5" applyFont="1" applyFill="1" applyBorder="1" applyAlignment="1">
      <alignment horizontal="center"/>
    </xf>
    <xf numFmtId="3" fontId="20" fillId="8" borderId="17" xfId="5" applyNumberFormat="1" applyFont="1" applyFill="1" applyBorder="1" applyAlignment="1">
      <alignment horizontal="center"/>
    </xf>
    <xf numFmtId="3" fontId="20" fillId="8" borderId="18" xfId="5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left"/>
    </xf>
    <xf numFmtId="0" fontId="12" fillId="0" borderId="68" xfId="0" applyFont="1" applyBorder="1" applyAlignment="1">
      <alignment horizontal="left"/>
    </xf>
    <xf numFmtId="0" fontId="12" fillId="0" borderId="47" xfId="0" applyFont="1" applyBorder="1" applyAlignment="1">
      <alignment horizontal="left"/>
    </xf>
    <xf numFmtId="3" fontId="13" fillId="4" borderId="17" xfId="0" applyNumberFormat="1" applyFont="1" applyFill="1" applyBorder="1"/>
    <xf numFmtId="3" fontId="20" fillId="8" borderId="35" xfId="5" applyNumberFormat="1" applyFont="1" applyFill="1" applyBorder="1" applyAlignment="1">
      <alignment horizontal="center"/>
    </xf>
    <xf numFmtId="3" fontId="20" fillId="8" borderId="36" xfId="5" applyNumberFormat="1" applyFont="1" applyFill="1" applyBorder="1" applyAlignment="1">
      <alignment horizontal="center"/>
    </xf>
    <xf numFmtId="4" fontId="20" fillId="8" borderId="36" xfId="5" applyNumberFormat="1" applyFont="1" applyFill="1" applyBorder="1" applyAlignment="1">
      <alignment horizontal="center"/>
    </xf>
    <xf numFmtId="4" fontId="20" fillId="8" borderId="38" xfId="5" applyNumberFormat="1" applyFont="1" applyFill="1" applyBorder="1" applyAlignment="1">
      <alignment horizontal="center"/>
    </xf>
    <xf numFmtId="3" fontId="12" fillId="0" borderId="0" xfId="5" applyNumberFormat="1" applyFont="1"/>
    <xf numFmtId="3" fontId="6" fillId="0" borderId="0" xfId="5" applyNumberFormat="1" applyFont="1"/>
    <xf numFmtId="3" fontId="5" fillId="0" borderId="0" xfId="5" applyNumberFormat="1" applyFont="1"/>
    <xf numFmtId="3" fontId="6" fillId="0" borderId="26" xfId="5" applyNumberFormat="1" applyFont="1" applyBorder="1"/>
    <xf numFmtId="3" fontId="5" fillId="0" borderId="26" xfId="5" applyNumberFormat="1" applyFont="1" applyBorder="1"/>
    <xf numFmtId="4" fontId="6" fillId="0" borderId="26" xfId="5" applyNumberFormat="1" applyFont="1" applyBorder="1"/>
    <xf numFmtId="4" fontId="6" fillId="0" borderId="27" xfId="5" applyNumberFormat="1" applyFont="1" applyBorder="1"/>
    <xf numFmtId="4" fontId="21" fillId="0" borderId="0" xfId="5" applyNumberFormat="1" applyFont="1" applyAlignment="1">
      <alignment vertical="center"/>
    </xf>
    <xf numFmtId="4" fontId="19" fillId="0" borderId="12" xfId="0" applyNumberFormat="1" applyFont="1" applyBorder="1"/>
    <xf numFmtId="3" fontId="19" fillId="0" borderId="5" xfId="0" applyNumberFormat="1" applyFont="1" applyBorder="1"/>
    <xf numFmtId="4" fontId="19" fillId="0" borderId="5" xfId="0" applyNumberFormat="1" applyFont="1" applyBorder="1"/>
    <xf numFmtId="0" fontId="12" fillId="0" borderId="44" xfId="0" applyFont="1" applyBorder="1" applyAlignment="1">
      <alignment horizontal="left"/>
    </xf>
    <xf numFmtId="4" fontId="13" fillId="4" borderId="20" xfId="0" applyNumberFormat="1" applyFont="1" applyFill="1" applyBorder="1"/>
    <xf numFmtId="3" fontId="13" fillId="4" borderId="24" xfId="0" applyNumberFormat="1" applyFont="1" applyFill="1" applyBorder="1"/>
    <xf numFmtId="3" fontId="19" fillId="0" borderId="45" xfId="0" applyNumberFormat="1" applyFont="1" applyBorder="1"/>
    <xf numFmtId="0" fontId="12" fillId="0" borderId="16" xfId="0" applyFont="1" applyBorder="1" applyAlignment="1">
      <alignment horizontal="left"/>
    </xf>
    <xf numFmtId="3" fontId="10" fillId="3" borderId="31" xfId="2" applyNumberFormat="1" applyFont="1" applyFill="1" applyBorder="1"/>
    <xf numFmtId="4" fontId="11" fillId="3" borderId="22" xfId="0" applyNumberFormat="1" applyFont="1" applyFill="1" applyBorder="1" applyAlignment="1">
      <alignment horizontal="right"/>
    </xf>
    <xf numFmtId="0" fontId="11" fillId="3" borderId="1" xfId="2" applyFont="1" applyFill="1" applyBorder="1" applyAlignment="1">
      <alignment horizontal="center"/>
    </xf>
    <xf numFmtId="0" fontId="10" fillId="3" borderId="8" xfId="2" applyFont="1" applyFill="1" applyBorder="1" applyAlignment="1">
      <alignment horizontal="center"/>
    </xf>
    <xf numFmtId="0" fontId="11" fillId="3" borderId="1" xfId="0" applyFont="1" applyFill="1" applyBorder="1" applyAlignment="1">
      <alignment horizontal="left"/>
    </xf>
    <xf numFmtId="0" fontId="11" fillId="3" borderId="8" xfId="0" applyFont="1" applyFill="1" applyBorder="1" applyAlignment="1">
      <alignment horizontal="center"/>
    </xf>
    <xf numFmtId="0" fontId="10" fillId="3" borderId="28" xfId="2" applyFont="1" applyFill="1" applyBorder="1" applyAlignment="1">
      <alignment horizontal="center"/>
    </xf>
    <xf numFmtId="0" fontId="10" fillId="3" borderId="22" xfId="2" applyFont="1" applyFill="1" applyBorder="1" applyAlignment="1">
      <alignment horizontal="center"/>
    </xf>
    <xf numFmtId="0" fontId="11" fillId="3" borderId="22" xfId="2" applyFont="1" applyFill="1" applyBorder="1" applyAlignment="1">
      <alignment horizontal="center"/>
    </xf>
    <xf numFmtId="0" fontId="11" fillId="3" borderId="28" xfId="0" applyFont="1" applyFill="1" applyBorder="1" applyAlignment="1">
      <alignment horizontal="center"/>
    </xf>
    <xf numFmtId="0" fontId="11" fillId="3" borderId="22" xfId="0" applyFont="1" applyFill="1" applyBorder="1" applyAlignment="1">
      <alignment horizontal="left"/>
    </xf>
    <xf numFmtId="0" fontId="11" fillId="4" borderId="17" xfId="0" applyFont="1" applyFill="1" applyBorder="1" applyAlignment="1">
      <alignment horizontal="center"/>
    </xf>
    <xf numFmtId="0" fontId="11" fillId="4" borderId="18" xfId="0" applyFont="1" applyFill="1" applyBorder="1" applyAlignment="1">
      <alignment horizontal="left"/>
    </xf>
    <xf numFmtId="0" fontId="10" fillId="2" borderId="36" xfId="2" applyFont="1" applyFill="1" applyBorder="1" applyAlignment="1">
      <alignment horizontal="center" vertical="center"/>
    </xf>
    <xf numFmtId="0" fontId="11" fillId="3" borderId="1" xfId="0" applyFont="1" applyFill="1" applyBorder="1"/>
    <xf numFmtId="0" fontId="7" fillId="0" borderId="1" xfId="0" applyFont="1" applyBorder="1" applyAlignment="1">
      <alignment horizontal="left"/>
    </xf>
    <xf numFmtId="0" fontId="11" fillId="3" borderId="22" xfId="4" applyFont="1" applyFill="1" applyBorder="1" applyAlignment="1">
      <alignment horizontal="center"/>
    </xf>
    <xf numFmtId="3" fontId="5" fillId="0" borderId="5" xfId="5" applyNumberFormat="1" applyFont="1" applyBorder="1"/>
    <xf numFmtId="4" fontId="22" fillId="0" borderId="22" xfId="0" applyNumberFormat="1" applyFont="1" applyBorder="1" applyAlignment="1">
      <alignment horizontal="center" vertical="center" wrapText="1"/>
    </xf>
    <xf numFmtId="3" fontId="6" fillId="0" borderId="4" xfId="0" applyNumberFormat="1" applyFont="1" applyBorder="1"/>
    <xf numFmtId="3" fontId="6" fillId="0" borderId="5" xfId="0" applyNumberFormat="1" applyFont="1" applyBorder="1"/>
    <xf numFmtId="4" fontId="6" fillId="0" borderId="5" xfId="0" applyNumberFormat="1" applyFont="1" applyBorder="1"/>
    <xf numFmtId="4" fontId="6" fillId="0" borderId="7" xfId="0" applyNumberFormat="1" applyFont="1" applyBorder="1"/>
    <xf numFmtId="3" fontId="6" fillId="0" borderId="40" xfId="0" applyNumberFormat="1" applyFont="1" applyBorder="1"/>
    <xf numFmtId="4" fontId="6" fillId="0" borderId="6" xfId="0" applyNumberFormat="1" applyFont="1" applyBorder="1"/>
    <xf numFmtId="3" fontId="6" fillId="0" borderId="8" xfId="0" applyNumberFormat="1" applyFont="1" applyBorder="1"/>
    <xf numFmtId="3" fontId="6" fillId="0" borderId="30" xfId="0" applyNumberFormat="1" applyFont="1" applyBorder="1"/>
    <xf numFmtId="4" fontId="6" fillId="0" borderId="9" xfId="0" applyNumberFormat="1" applyFont="1" applyBorder="1"/>
    <xf numFmtId="3" fontId="6" fillId="0" borderId="11" xfId="0" applyNumberFormat="1" applyFont="1" applyBorder="1"/>
    <xf numFmtId="3" fontId="6" fillId="0" borderId="12" xfId="0" applyNumberFormat="1" applyFont="1" applyBorder="1"/>
    <xf numFmtId="4" fontId="6" fillId="0" borderId="12" xfId="0" applyNumberFormat="1" applyFont="1" applyBorder="1"/>
    <xf numFmtId="4" fontId="6" fillId="0" borderId="14" xfId="0" applyNumberFormat="1" applyFont="1" applyBorder="1"/>
    <xf numFmtId="3" fontId="6" fillId="0" borderId="45" xfId="0" applyNumberFormat="1" applyFont="1" applyBorder="1"/>
    <xf numFmtId="4" fontId="6" fillId="0" borderId="13" xfId="0" applyNumberFormat="1" applyFont="1" applyBorder="1"/>
    <xf numFmtId="4" fontId="34" fillId="0" borderId="0" xfId="5" applyNumberFormat="1" applyFont="1" applyAlignment="1">
      <alignment horizontal="right"/>
    </xf>
    <xf numFmtId="4" fontId="22" fillId="0" borderId="32" xfId="0" applyNumberFormat="1" applyFont="1" applyBorder="1" applyAlignment="1">
      <alignment horizontal="center" vertical="center" wrapText="1"/>
    </xf>
    <xf numFmtId="0" fontId="13" fillId="0" borderId="69" xfId="0" applyFont="1" applyBorder="1"/>
    <xf numFmtId="0" fontId="13" fillId="0" borderId="3" xfId="0" applyFont="1" applyBorder="1"/>
    <xf numFmtId="0" fontId="13" fillId="0" borderId="43" xfId="0" applyFont="1" applyBorder="1"/>
    <xf numFmtId="4" fontId="22" fillId="0" borderId="29" xfId="0" applyNumberFormat="1" applyFont="1" applyBorder="1" applyAlignment="1">
      <alignment horizontal="center" vertical="center" wrapText="1"/>
    </xf>
    <xf numFmtId="4" fontId="21" fillId="0" borderId="0" xfId="5" applyNumberFormat="1" applyFont="1" applyAlignment="1">
      <alignment horizontal="center" vertical="center"/>
    </xf>
    <xf numFmtId="4" fontId="20" fillId="8" borderId="37" xfId="5" applyNumberFormat="1" applyFont="1" applyFill="1" applyBorder="1" applyAlignment="1">
      <alignment horizontal="center"/>
    </xf>
    <xf numFmtId="4" fontId="25" fillId="0" borderId="1" xfId="5" applyNumberFormat="1" applyFont="1" applyBorder="1"/>
    <xf numFmtId="3" fontId="34" fillId="0" borderId="25" xfId="5" applyNumberFormat="1" applyFont="1" applyBorder="1"/>
    <xf numFmtId="3" fontId="34" fillId="0" borderId="26" xfId="5" applyNumberFormat="1" applyFont="1" applyBorder="1"/>
    <xf numFmtId="4" fontId="25" fillId="0" borderId="26" xfId="5" applyNumberFormat="1" applyFont="1" applyBorder="1"/>
    <xf numFmtId="3" fontId="12" fillId="3" borderId="28" xfId="5" applyNumberFormat="1" applyFont="1" applyFill="1" applyBorder="1"/>
    <xf numFmtId="3" fontId="12" fillId="3" borderId="30" xfId="5" applyNumberFormat="1" applyFont="1" applyFill="1" applyBorder="1"/>
    <xf numFmtId="3" fontId="12" fillId="3" borderId="30" xfId="5" applyNumberFormat="1" applyFont="1" applyFill="1" applyBorder="1" applyAlignment="1">
      <alignment horizontal="right"/>
    </xf>
    <xf numFmtId="3" fontId="12" fillId="3" borderId="31" xfId="5" applyNumberFormat="1" applyFont="1" applyFill="1" applyBorder="1"/>
    <xf numFmtId="3" fontId="12" fillId="6" borderId="17" xfId="5" applyNumberFormat="1" applyFont="1" applyFill="1" applyBorder="1"/>
    <xf numFmtId="3" fontId="12" fillId="6" borderId="24" xfId="5" applyNumberFormat="1" applyFont="1" applyFill="1" applyBorder="1"/>
    <xf numFmtId="4" fontId="13" fillId="4" borderId="52" xfId="0" applyNumberFormat="1" applyFont="1" applyFill="1" applyBorder="1"/>
    <xf numFmtId="4" fontId="34" fillId="0" borderId="0" xfId="5" applyNumberFormat="1" applyFont="1" applyAlignment="1">
      <alignment horizontal="center"/>
    </xf>
    <xf numFmtId="4" fontId="34" fillId="0" borderId="26" xfId="5" applyNumberFormat="1" applyFont="1" applyBorder="1"/>
    <xf numFmtId="4" fontId="34" fillId="0" borderId="1" xfId="5" applyNumberFormat="1" applyFont="1" applyBorder="1"/>
    <xf numFmtId="4" fontId="10" fillId="3" borderId="30" xfId="2" applyNumberFormat="1" applyFont="1" applyFill="1" applyBorder="1"/>
    <xf numFmtId="4" fontId="10" fillId="4" borderId="24" xfId="2" applyNumberFormat="1" applyFont="1" applyFill="1" applyBorder="1"/>
    <xf numFmtId="0" fontId="17" fillId="0" borderId="0" xfId="0" applyFont="1" applyAlignment="1">
      <alignment horizontal="left"/>
    </xf>
    <xf numFmtId="3" fontId="6" fillId="0" borderId="25" xfId="5" applyNumberFormat="1" applyFont="1" applyBorder="1"/>
    <xf numFmtId="4" fontId="19" fillId="0" borderId="33" xfId="0" applyNumberFormat="1" applyFont="1" applyBorder="1"/>
    <xf numFmtId="4" fontId="19" fillId="0" borderId="74" xfId="0" applyNumberFormat="1" applyFont="1" applyBorder="1"/>
    <xf numFmtId="4" fontId="19" fillId="0" borderId="75" xfId="0" applyNumberFormat="1" applyFont="1" applyBorder="1"/>
    <xf numFmtId="4" fontId="35" fillId="0" borderId="60" xfId="5" applyNumberFormat="1" applyFont="1" applyBorder="1"/>
    <xf numFmtId="3" fontId="12" fillId="0" borderId="60" xfId="5" applyNumberFormat="1" applyFont="1" applyBorder="1"/>
    <xf numFmtId="3" fontId="6" fillId="0" borderId="60" xfId="5" applyNumberFormat="1" applyFont="1" applyBorder="1"/>
    <xf numFmtId="3" fontId="5" fillId="0" borderId="60" xfId="5" applyNumberFormat="1" applyFont="1" applyBorder="1"/>
    <xf numFmtId="4" fontId="6" fillId="0" borderId="60" xfId="5" applyNumberFormat="1" applyFont="1" applyBorder="1"/>
    <xf numFmtId="3" fontId="12" fillId="0" borderId="50" xfId="5" applyNumberFormat="1" applyFont="1" applyBorder="1"/>
    <xf numFmtId="3" fontId="6" fillId="0" borderId="50" xfId="5" applyNumberFormat="1" applyFont="1" applyBorder="1"/>
    <xf numFmtId="3" fontId="5" fillId="0" borderId="50" xfId="5" applyNumberFormat="1" applyFont="1" applyBorder="1"/>
    <xf numFmtId="4" fontId="6" fillId="0" borderId="50" xfId="5" applyNumberFormat="1" applyFont="1" applyBorder="1"/>
    <xf numFmtId="4" fontId="12" fillId="0" borderId="50" xfId="5" applyNumberFormat="1" applyFont="1" applyBorder="1"/>
    <xf numFmtId="4" fontId="35" fillId="0" borderId="50" xfId="5" applyNumberFormat="1" applyFont="1" applyBorder="1"/>
    <xf numFmtId="4" fontId="19" fillId="0" borderId="42" xfId="0" applyNumberFormat="1" applyFont="1" applyBorder="1"/>
    <xf numFmtId="4" fontId="19" fillId="0" borderId="53" xfId="0" applyNumberFormat="1" applyFont="1" applyBorder="1"/>
    <xf numFmtId="4" fontId="19" fillId="0" borderId="64" xfId="0" applyNumberFormat="1" applyFont="1" applyBorder="1"/>
    <xf numFmtId="3" fontId="13" fillId="4" borderId="48" xfId="0" applyNumberFormat="1" applyFont="1" applyFill="1" applyBorder="1"/>
    <xf numFmtId="3" fontId="13" fillId="4" borderId="52" xfId="0" applyNumberFormat="1" applyFont="1" applyFill="1" applyBorder="1"/>
    <xf numFmtId="4" fontId="13" fillId="4" borderId="50" xfId="0" applyNumberFormat="1" applyFont="1" applyFill="1" applyBorder="1"/>
    <xf numFmtId="3" fontId="35" fillId="0" borderId="50" xfId="5" applyNumberFormat="1" applyFont="1" applyBorder="1"/>
    <xf numFmtId="4" fontId="13" fillId="4" borderId="21" xfId="0" applyNumberFormat="1" applyFont="1" applyFill="1" applyBorder="1"/>
    <xf numFmtId="4" fontId="13" fillId="4" borderId="46" xfId="0" applyNumberFormat="1" applyFont="1" applyFill="1" applyBorder="1"/>
    <xf numFmtId="4" fontId="6" fillId="0" borderId="42" xfId="0" applyNumberFormat="1" applyFont="1" applyBorder="1"/>
    <xf numFmtId="4" fontId="6" fillId="0" borderId="53" xfId="0" applyNumberFormat="1" applyFont="1" applyBorder="1"/>
    <xf numFmtId="4" fontId="6" fillId="0" borderId="64" xfId="0" applyNumberFormat="1" applyFont="1" applyBorder="1"/>
    <xf numFmtId="4" fontId="6" fillId="0" borderId="40" xfId="0" applyNumberFormat="1" applyFont="1" applyBorder="1"/>
    <xf numFmtId="4" fontId="6" fillId="0" borderId="30" xfId="0" applyNumberFormat="1" applyFont="1" applyBorder="1"/>
    <xf numFmtId="4" fontId="6" fillId="0" borderId="45" xfId="0" applyNumberFormat="1" applyFont="1" applyBorder="1"/>
    <xf numFmtId="0" fontId="30" fillId="3" borderId="9" xfId="4" applyFont="1" applyFill="1" applyBorder="1" applyAlignment="1">
      <alignment horizontal="left"/>
    </xf>
    <xf numFmtId="0" fontId="11" fillId="3" borderId="9" xfId="4" applyFont="1" applyFill="1" applyBorder="1" applyAlignment="1">
      <alignment horizontal="left"/>
    </xf>
    <xf numFmtId="0" fontId="32" fillId="3" borderId="9" xfId="4" applyFont="1" applyFill="1" applyBorder="1" applyAlignment="1">
      <alignment horizontal="left"/>
    </xf>
    <xf numFmtId="0" fontId="29" fillId="3" borderId="9" xfId="4" applyFont="1" applyFill="1" applyBorder="1" applyAlignment="1">
      <alignment horizontal="left"/>
    </xf>
    <xf numFmtId="0" fontId="30" fillId="3" borderId="32" xfId="4" applyFont="1" applyFill="1" applyBorder="1" applyAlignment="1">
      <alignment horizontal="left"/>
    </xf>
    <xf numFmtId="0" fontId="11" fillId="3" borderId="9" xfId="0" applyFont="1" applyFill="1" applyBorder="1"/>
    <xf numFmtId="4" fontId="10" fillId="3" borderId="31" xfId="2" applyNumberFormat="1" applyFont="1" applyFill="1" applyBorder="1"/>
    <xf numFmtId="4" fontId="13" fillId="4" borderId="24" xfId="0" applyNumberFormat="1" applyFont="1" applyFill="1" applyBorder="1"/>
    <xf numFmtId="4" fontId="6" fillId="0" borderId="33" xfId="0" applyNumberFormat="1" applyFont="1" applyBorder="1"/>
    <xf numFmtId="4" fontId="6" fillId="0" borderId="74" xfId="0" applyNumberFormat="1" applyFont="1" applyBorder="1"/>
    <xf numFmtId="4" fontId="6" fillId="0" borderId="75" xfId="0" applyNumberFormat="1" applyFont="1" applyBorder="1"/>
    <xf numFmtId="3" fontId="11" fillId="3" borderId="28" xfId="0" applyNumberFormat="1" applyFont="1" applyFill="1" applyBorder="1" applyAlignment="1">
      <alignment horizontal="right"/>
    </xf>
    <xf numFmtId="4" fontId="11" fillId="3" borderId="32" xfId="0" applyNumberFormat="1" applyFont="1" applyFill="1" applyBorder="1" applyAlignment="1">
      <alignment horizontal="right"/>
    </xf>
    <xf numFmtId="0" fontId="11" fillId="4" borderId="20" xfId="0" applyFont="1" applyFill="1" applyBorder="1"/>
    <xf numFmtId="3" fontId="11" fillId="3" borderId="28" xfId="0" applyNumberFormat="1" applyFont="1" applyFill="1" applyBorder="1"/>
    <xf numFmtId="3" fontId="11" fillId="4" borderId="17" xfId="0" applyNumberFormat="1" applyFont="1" applyFill="1" applyBorder="1"/>
    <xf numFmtId="3" fontId="25" fillId="0" borderId="1" xfId="0" applyNumberFormat="1" applyFont="1" applyBorder="1"/>
    <xf numFmtId="3" fontId="25" fillId="0" borderId="1" xfId="5" applyNumberFormat="1" applyFont="1" applyBorder="1"/>
    <xf numFmtId="4" fontId="20" fillId="8" borderId="18" xfId="5" applyNumberFormat="1" applyFont="1" applyFill="1" applyBorder="1" applyAlignment="1">
      <alignment horizontal="center"/>
    </xf>
    <xf numFmtId="4" fontId="20" fillId="8" borderId="19" xfId="5" applyNumberFormat="1" applyFont="1" applyFill="1" applyBorder="1" applyAlignment="1">
      <alignment horizontal="center"/>
    </xf>
    <xf numFmtId="3" fontId="20" fillId="8" borderId="61" xfId="5" applyNumberFormat="1" applyFont="1" applyFill="1" applyBorder="1" applyAlignment="1">
      <alignment horizontal="center"/>
    </xf>
    <xf numFmtId="4" fontId="20" fillId="8" borderId="24" xfId="5" applyNumberFormat="1" applyFont="1" applyFill="1" applyBorder="1" applyAlignment="1">
      <alignment horizontal="center"/>
    </xf>
    <xf numFmtId="3" fontId="34" fillId="0" borderId="5" xfId="5" applyNumberFormat="1" applyFont="1" applyBorder="1"/>
    <xf numFmtId="3" fontId="6" fillId="0" borderId="30" xfId="5" applyNumberFormat="1" applyFont="1" applyBorder="1"/>
    <xf numFmtId="0" fontId="5" fillId="0" borderId="1" xfId="5" applyFont="1" applyBorder="1" applyAlignment="1">
      <alignment horizontal="left"/>
    </xf>
    <xf numFmtId="0" fontId="11" fillId="3" borderId="12" xfId="5" applyFont="1" applyFill="1" applyBorder="1" applyAlignment="1">
      <alignment horizontal="left"/>
    </xf>
    <xf numFmtId="1" fontId="5" fillId="0" borderId="1" xfId="5" applyNumberFormat="1" applyFont="1" applyBorder="1" applyAlignment="1">
      <alignment horizontal="right"/>
    </xf>
    <xf numFmtId="49" fontId="5" fillId="0" borderId="1" xfId="5" applyNumberFormat="1" applyFont="1" applyBorder="1" applyAlignment="1">
      <alignment horizontal="right"/>
    </xf>
    <xf numFmtId="0" fontId="5" fillId="0" borderId="55" xfId="5" applyFont="1" applyBorder="1" applyAlignment="1">
      <alignment horizontal="center"/>
    </xf>
    <xf numFmtId="1" fontId="5" fillId="0" borderId="58" xfId="5" applyNumberFormat="1" applyFont="1" applyBorder="1" applyAlignment="1">
      <alignment horizontal="right"/>
    </xf>
    <xf numFmtId="0" fontId="5" fillId="0" borderId="30" xfId="5" applyFont="1" applyBorder="1" applyAlignment="1" applyProtection="1">
      <alignment horizontal="center"/>
      <protection locked="0"/>
    </xf>
    <xf numFmtId="0" fontId="5" fillId="0" borderId="9" xfId="5" applyFont="1" applyBorder="1" applyProtection="1">
      <protection locked="0"/>
    </xf>
    <xf numFmtId="0" fontId="11" fillId="3" borderId="8" xfId="5" applyFont="1" applyFill="1" applyBorder="1" applyAlignment="1">
      <alignment horizontal="center"/>
    </xf>
    <xf numFmtId="1" fontId="11" fillId="3" borderId="1" xfId="5" applyNumberFormat="1" applyFont="1" applyFill="1" applyBorder="1" applyAlignment="1">
      <alignment horizontal="right"/>
    </xf>
    <xf numFmtId="49" fontId="11" fillId="3" borderId="1" xfId="5" applyNumberFormat="1" applyFont="1" applyFill="1" applyBorder="1" applyAlignment="1">
      <alignment horizontal="right"/>
    </xf>
    <xf numFmtId="0" fontId="11" fillId="3" borderId="45" xfId="0" applyFont="1" applyFill="1" applyBorder="1" applyAlignment="1" applyProtection="1">
      <alignment horizontal="center"/>
      <protection locked="0"/>
    </xf>
    <xf numFmtId="0" fontId="11" fillId="3" borderId="13" xfId="0" applyFont="1" applyFill="1" applyBorder="1" applyProtection="1">
      <protection locked="0"/>
    </xf>
    <xf numFmtId="3" fontId="11" fillId="3" borderId="12" xfId="5" applyNumberFormat="1" applyFont="1" applyFill="1" applyBorder="1"/>
    <xf numFmtId="4" fontId="11" fillId="3" borderId="12" xfId="5" applyNumberFormat="1" applyFont="1" applyFill="1" applyBorder="1"/>
    <xf numFmtId="0" fontId="5" fillId="3" borderId="1" xfId="5" applyFont="1" applyFill="1" applyBorder="1" applyAlignment="1">
      <alignment horizontal="center"/>
    </xf>
    <xf numFmtId="0" fontId="5" fillId="0" borderId="1" xfId="5" applyFont="1" applyBorder="1" applyAlignment="1" applyProtection="1">
      <alignment horizontal="center"/>
      <protection locked="0"/>
    </xf>
    <xf numFmtId="0" fontId="5" fillId="0" borderId="1" xfId="5" applyFont="1" applyBorder="1" applyProtection="1">
      <protection locked="0"/>
    </xf>
    <xf numFmtId="3" fontId="37" fillId="7" borderId="52" xfId="5" applyNumberFormat="1" applyFont="1" applyFill="1" applyBorder="1"/>
    <xf numFmtId="4" fontId="37" fillId="7" borderId="52" xfId="5" applyNumberFormat="1" applyFont="1" applyFill="1" applyBorder="1"/>
    <xf numFmtId="0" fontId="5" fillId="0" borderId="1" xfId="0" applyFont="1" applyBorder="1"/>
    <xf numFmtId="0" fontId="5" fillId="0" borderId="8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9" xfId="0" applyFont="1" applyBorder="1"/>
    <xf numFmtId="4" fontId="6" fillId="0" borderId="9" xfId="5" applyNumberFormat="1" applyFont="1" applyBorder="1"/>
    <xf numFmtId="0" fontId="7" fillId="0" borderId="1" xfId="0" applyFont="1" applyBorder="1"/>
    <xf numFmtId="0" fontId="7" fillId="0" borderId="8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/>
    <xf numFmtId="0" fontId="5" fillId="0" borderId="1" xfId="4" applyFont="1" applyBorder="1"/>
    <xf numFmtId="0" fontId="29" fillId="0" borderId="1" xfId="4" applyFont="1" applyBorder="1" applyAlignment="1">
      <alignment horizontal="center"/>
    </xf>
    <xf numFmtId="0" fontId="12" fillId="3" borderId="8" xfId="4" applyFont="1" applyFill="1" applyBorder="1" applyAlignment="1">
      <alignment horizontal="center"/>
    </xf>
    <xf numFmtId="0" fontId="6" fillId="3" borderId="8" xfId="4" applyFont="1" applyFill="1" applyBorder="1" applyAlignment="1">
      <alignment horizontal="center"/>
    </xf>
    <xf numFmtId="0" fontId="6" fillId="3" borderId="28" xfId="4" applyFont="1" applyFill="1" applyBorder="1" applyAlignment="1">
      <alignment horizontal="center"/>
    </xf>
    <xf numFmtId="3" fontId="24" fillId="0" borderId="0" xfId="5" applyNumberFormat="1" applyFont="1"/>
    <xf numFmtId="4" fontId="24" fillId="0" borderId="0" xfId="5" applyNumberFormat="1" applyFont="1"/>
    <xf numFmtId="0" fontId="35" fillId="0" borderId="18" xfId="5" applyFont="1" applyBorder="1" applyAlignment="1">
      <alignment vertical="center" wrapText="1"/>
    </xf>
    <xf numFmtId="0" fontId="20" fillId="8" borderId="18" xfId="5" applyFont="1" applyFill="1" applyBorder="1"/>
    <xf numFmtId="0" fontId="7" fillId="0" borderId="4" xfId="2" applyFont="1" applyBorder="1" applyAlignment="1">
      <alignment horizontal="center"/>
    </xf>
    <xf numFmtId="0" fontId="7" fillId="0" borderId="5" xfId="2" applyFont="1" applyBorder="1" applyAlignment="1">
      <alignment horizontal="center"/>
    </xf>
    <xf numFmtId="0" fontId="7" fillId="0" borderId="5" xfId="2" applyFont="1" applyBorder="1"/>
    <xf numFmtId="0" fontId="9" fillId="0" borderId="0" xfId="0" applyFont="1"/>
    <xf numFmtId="0" fontId="10" fillId="3" borderId="1" xfId="2" applyFont="1" applyFill="1" applyBorder="1"/>
    <xf numFmtId="0" fontId="7" fillId="0" borderId="8" xfId="2" applyFont="1" applyBorder="1" applyAlignment="1">
      <alignment horizontal="center"/>
    </xf>
    <xf numFmtId="0" fontId="7" fillId="0" borderId="1" xfId="2" applyFont="1" applyBorder="1" applyAlignment="1">
      <alignment horizontal="center"/>
    </xf>
    <xf numFmtId="0" fontId="7" fillId="0" borderId="1" xfId="2" applyFont="1" applyBorder="1"/>
    <xf numFmtId="0" fontId="7" fillId="0" borderId="9" xfId="2" applyFont="1" applyBorder="1"/>
    <xf numFmtId="3" fontId="9" fillId="0" borderId="0" xfId="0" applyNumberFormat="1" applyFont="1"/>
    <xf numFmtId="0" fontId="10" fillId="3" borderId="22" xfId="2" applyFont="1" applyFill="1" applyBorder="1"/>
    <xf numFmtId="0" fontId="10" fillId="4" borderId="17" xfId="2" applyFont="1" applyFill="1" applyBorder="1"/>
    <xf numFmtId="0" fontId="10" fillId="4" borderId="18" xfId="2" applyFont="1" applyFill="1" applyBorder="1"/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5" xfId="0" applyFont="1" applyBorder="1"/>
    <xf numFmtId="0" fontId="5" fillId="0" borderId="5" xfId="0" applyFont="1" applyBorder="1" applyAlignment="1">
      <alignment horizontal="left"/>
    </xf>
    <xf numFmtId="0" fontId="5" fillId="0" borderId="6" xfId="0" applyFont="1" applyBorder="1"/>
    <xf numFmtId="0" fontId="11" fillId="3" borderId="22" xfId="0" applyFont="1" applyFill="1" applyBorder="1"/>
    <xf numFmtId="0" fontId="11" fillId="3" borderId="32" xfId="0" applyFont="1" applyFill="1" applyBorder="1"/>
    <xf numFmtId="4" fontId="34" fillId="0" borderId="9" xfId="5" applyNumberFormat="1" applyFont="1" applyBorder="1"/>
    <xf numFmtId="3" fontId="6" fillId="0" borderId="5" xfId="5" applyNumberFormat="1" applyFont="1" applyBorder="1"/>
    <xf numFmtId="3" fontId="6" fillId="0" borderId="4" xfId="5" applyNumberFormat="1" applyFont="1" applyBorder="1"/>
    <xf numFmtId="4" fontId="6" fillId="0" borderId="5" xfId="5" applyNumberFormat="1" applyFont="1" applyBorder="1"/>
    <xf numFmtId="4" fontId="6" fillId="0" borderId="7" xfId="5" applyNumberFormat="1" applyFont="1" applyBorder="1"/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horizontal="left"/>
    </xf>
    <xf numFmtId="0" fontId="7" fillId="0" borderId="6" xfId="0" applyFont="1" applyBorder="1"/>
    <xf numFmtId="3" fontId="12" fillId="0" borderId="0" xfId="0" applyNumberFormat="1" applyFont="1"/>
    <xf numFmtId="4" fontId="25" fillId="0" borderId="5" xfId="5" applyNumberFormat="1" applyFont="1" applyBorder="1"/>
    <xf numFmtId="4" fontId="34" fillId="0" borderId="5" xfId="5" applyNumberFormat="1" applyFont="1" applyBorder="1"/>
    <xf numFmtId="3" fontId="6" fillId="0" borderId="40" xfId="5" applyNumberFormat="1" applyFont="1" applyBorder="1"/>
    <xf numFmtId="4" fontId="6" fillId="0" borderId="6" xfId="5" applyNumberFormat="1" applyFont="1" applyBorder="1"/>
    <xf numFmtId="4" fontId="34" fillId="0" borderId="6" xfId="5" applyNumberFormat="1" applyFont="1" applyBorder="1"/>
    <xf numFmtId="1" fontId="0" fillId="0" borderId="0" xfId="0" applyNumberFormat="1"/>
    <xf numFmtId="1" fontId="6" fillId="0" borderId="0" xfId="0" applyNumberFormat="1" applyFont="1"/>
    <xf numFmtId="3" fontId="23" fillId="0" borderId="0" xfId="5" applyNumberFormat="1" applyFont="1" applyAlignment="1">
      <alignment horizontal="right"/>
    </xf>
    <xf numFmtId="3" fontId="25" fillId="0" borderId="0" xfId="5" applyNumberFormat="1" applyFont="1"/>
    <xf numFmtId="4" fontId="25" fillId="0" borderId="0" xfId="5" applyNumberFormat="1" applyFont="1"/>
    <xf numFmtId="3" fontId="25" fillId="0" borderId="1" xfId="5" applyNumberFormat="1" applyFont="1" applyBorder="1" applyAlignment="1">
      <alignment horizontal="right"/>
    </xf>
    <xf numFmtId="3" fontId="34" fillId="0" borderId="1" xfId="5" applyNumberFormat="1" applyFont="1" applyBorder="1" applyAlignment="1">
      <alignment horizontal="right"/>
    </xf>
    <xf numFmtId="4" fontId="25" fillId="0" borderId="1" xfId="5" applyNumberFormat="1" applyFont="1" applyBorder="1" applyAlignment="1">
      <alignment horizontal="right"/>
    </xf>
    <xf numFmtId="4" fontId="34" fillId="0" borderId="1" xfId="5" applyNumberFormat="1" applyFont="1" applyBorder="1" applyAlignment="1">
      <alignment horizontal="right"/>
    </xf>
    <xf numFmtId="4" fontId="25" fillId="0" borderId="1" xfId="0" applyNumberFormat="1" applyFont="1" applyBorder="1"/>
    <xf numFmtId="4" fontId="19" fillId="0" borderId="7" xfId="0" applyNumberFormat="1" applyFont="1" applyBorder="1"/>
    <xf numFmtId="4" fontId="19" fillId="0" borderId="10" xfId="0" applyNumberFormat="1" applyFont="1" applyBorder="1"/>
    <xf numFmtId="4" fontId="19" fillId="0" borderId="14" xfId="0" applyNumberFormat="1" applyFont="1" applyBorder="1"/>
    <xf numFmtId="4" fontId="3" fillId="0" borderId="0" xfId="5" applyNumberFormat="1" applyAlignment="1">
      <alignment horizontal="center"/>
    </xf>
    <xf numFmtId="4" fontId="23" fillId="0" borderId="0" xfId="5" applyNumberFormat="1" applyFont="1" applyAlignment="1">
      <alignment horizontal="right"/>
    </xf>
    <xf numFmtId="3" fontId="7" fillId="0" borderId="5" xfId="0" applyNumberFormat="1" applyFont="1" applyBorder="1"/>
    <xf numFmtId="4" fontId="7" fillId="0" borderId="5" xfId="0" applyNumberFormat="1" applyFont="1" applyBorder="1"/>
    <xf numFmtId="3" fontId="7" fillId="0" borderId="1" xfId="0" applyNumberFormat="1" applyFont="1" applyBorder="1"/>
    <xf numFmtId="4" fontId="7" fillId="0" borderId="1" xfId="0" applyNumberFormat="1" applyFont="1" applyBorder="1"/>
    <xf numFmtId="4" fontId="5" fillId="0" borderId="1" xfId="0" applyNumberFormat="1" applyFont="1" applyBorder="1"/>
    <xf numFmtId="3" fontId="5" fillId="0" borderId="26" xfId="0" applyNumberFormat="1" applyFont="1" applyBorder="1"/>
    <xf numFmtId="4" fontId="5" fillId="0" borderId="34" xfId="0" applyNumberFormat="1" applyFont="1" applyBorder="1"/>
    <xf numFmtId="4" fontId="12" fillId="3" borderId="30" xfId="5" applyNumberFormat="1" applyFont="1" applyFill="1" applyBorder="1"/>
    <xf numFmtId="4" fontId="12" fillId="3" borderId="30" xfId="5" applyNumberFormat="1" applyFont="1" applyFill="1" applyBorder="1" applyAlignment="1">
      <alignment horizontal="right"/>
    </xf>
    <xf numFmtId="4" fontId="12" fillId="3" borderId="31" xfId="5" applyNumberFormat="1" applyFont="1" applyFill="1" applyBorder="1"/>
    <xf numFmtId="3" fontId="11" fillId="3" borderId="28" xfId="5" applyNumberFormat="1" applyFont="1" applyFill="1" applyBorder="1"/>
    <xf numFmtId="3" fontId="11" fillId="3" borderId="22" xfId="5" applyNumberFormat="1" applyFont="1" applyFill="1" applyBorder="1"/>
    <xf numFmtId="4" fontId="11" fillId="3" borderId="22" xfId="5" applyNumberFormat="1" applyFont="1" applyFill="1" applyBorder="1"/>
    <xf numFmtId="3" fontId="37" fillId="7" borderId="17" xfId="5" applyNumberFormat="1" applyFont="1" applyFill="1" applyBorder="1"/>
    <xf numFmtId="3" fontId="11" fillId="3" borderId="11" xfId="0" applyNumberFormat="1" applyFont="1" applyFill="1" applyBorder="1"/>
    <xf numFmtId="3" fontId="11" fillId="3" borderId="12" xfId="0" applyNumberFormat="1" applyFont="1" applyFill="1" applyBorder="1"/>
    <xf numFmtId="4" fontId="11" fillId="3" borderId="12" xfId="0" applyNumberFormat="1" applyFont="1" applyFill="1" applyBorder="1"/>
    <xf numFmtId="4" fontId="11" fillId="3" borderId="14" xfId="0" applyNumberFormat="1" applyFont="1" applyFill="1" applyBorder="1"/>
    <xf numFmtId="3" fontId="11" fillId="4" borderId="41" xfId="0" applyNumberFormat="1" applyFont="1" applyFill="1" applyBorder="1" applyAlignment="1">
      <alignment horizontal="right"/>
    </xf>
    <xf numFmtId="3" fontId="11" fillId="4" borderId="52" xfId="0" applyNumberFormat="1" applyFont="1" applyFill="1" applyBorder="1" applyAlignment="1">
      <alignment horizontal="right"/>
    </xf>
    <xf numFmtId="4" fontId="11" fillId="4" borderId="52" xfId="0" applyNumberFormat="1" applyFont="1" applyFill="1" applyBorder="1" applyAlignment="1">
      <alignment horizontal="right"/>
    </xf>
    <xf numFmtId="4" fontId="11" fillId="4" borderId="70" xfId="0" applyNumberFormat="1" applyFont="1" applyFill="1" applyBorder="1" applyAlignment="1">
      <alignment horizontal="right"/>
    </xf>
    <xf numFmtId="3" fontId="37" fillId="4" borderId="43" xfId="5" applyNumberFormat="1" applyFont="1" applyFill="1" applyBorder="1" applyAlignment="1">
      <alignment horizontal="center"/>
    </xf>
    <xf numFmtId="3" fontId="37" fillId="4" borderId="20" xfId="5" applyNumberFormat="1" applyFont="1" applyFill="1" applyBorder="1"/>
    <xf numFmtId="3" fontId="11" fillId="4" borderId="18" xfId="5" applyNumberFormat="1" applyFont="1" applyFill="1" applyBorder="1"/>
    <xf numFmtId="3" fontId="12" fillId="4" borderId="17" xfId="5" applyNumberFormat="1" applyFont="1" applyFill="1" applyBorder="1" applyAlignment="1">
      <alignment horizontal="center"/>
    </xf>
    <xf numFmtId="3" fontId="12" fillId="4" borderId="18" xfId="5" applyNumberFormat="1" applyFont="1" applyFill="1" applyBorder="1"/>
    <xf numFmtId="3" fontId="12" fillId="4" borderId="20" xfId="5" applyNumberFormat="1" applyFont="1" applyFill="1" applyBorder="1"/>
    <xf numFmtId="3" fontId="34" fillId="0" borderId="4" xfId="5" applyNumberFormat="1" applyFont="1" applyBorder="1"/>
    <xf numFmtId="0" fontId="20" fillId="8" borderId="19" xfId="5" applyFont="1" applyFill="1" applyBorder="1" applyAlignment="1">
      <alignment horizontal="center"/>
    </xf>
    <xf numFmtId="0" fontId="7" fillId="0" borderId="7" xfId="2" applyFont="1" applyBorder="1"/>
    <xf numFmtId="0" fontId="10" fillId="3" borderId="10" xfId="2" applyFont="1" applyFill="1" applyBorder="1"/>
    <xf numFmtId="0" fontId="7" fillId="0" borderId="10" xfId="2" applyFont="1" applyBorder="1"/>
    <xf numFmtId="0" fontId="10" fillId="3" borderId="29" xfId="2" applyFont="1" applyFill="1" applyBorder="1"/>
    <xf numFmtId="0" fontId="10" fillId="4" borderId="19" xfId="2" applyFont="1" applyFill="1" applyBorder="1"/>
    <xf numFmtId="0" fontId="3" fillId="0" borderId="0" xfId="5" applyAlignment="1">
      <alignment horizontal="left"/>
    </xf>
    <xf numFmtId="0" fontId="2" fillId="0" borderId="0" xfId="8" applyAlignment="1">
      <alignment horizontal="center"/>
    </xf>
    <xf numFmtId="3" fontId="2" fillId="0" borderId="0" xfId="8" applyNumberFormat="1"/>
    <xf numFmtId="3" fontId="23" fillId="0" borderId="0" xfId="8" applyNumberFormat="1" applyFont="1"/>
    <xf numFmtId="4" fontId="2" fillId="0" borderId="0" xfId="8" applyNumberFormat="1"/>
    <xf numFmtId="4" fontId="23" fillId="0" borderId="0" xfId="8" applyNumberFormat="1" applyFont="1"/>
    <xf numFmtId="3" fontId="24" fillId="0" borderId="0" xfId="8" applyNumberFormat="1" applyFont="1"/>
    <xf numFmtId="4" fontId="24" fillId="0" borderId="0" xfId="8" applyNumberFormat="1" applyFont="1"/>
    <xf numFmtId="0" fontId="2" fillId="0" borderId="0" xfId="9"/>
    <xf numFmtId="3" fontId="21" fillId="0" borderId="0" xfId="8" applyNumberFormat="1" applyFont="1" applyAlignment="1">
      <alignment vertical="center"/>
    </xf>
    <xf numFmtId="4" fontId="21" fillId="0" borderId="0" xfId="8" applyNumberFormat="1" applyFont="1" applyAlignment="1">
      <alignment vertical="center"/>
    </xf>
    <xf numFmtId="3" fontId="22" fillId="0" borderId="0" xfId="8" applyNumberFormat="1" applyFont="1" applyAlignment="1">
      <alignment vertical="center" wrapText="1"/>
    </xf>
    <xf numFmtId="3" fontId="12" fillId="0" borderId="0" xfId="8" applyNumberFormat="1" applyFont="1" applyAlignment="1">
      <alignment vertical="center" wrapText="1"/>
    </xf>
    <xf numFmtId="3" fontId="12" fillId="0" borderId="0" xfId="8" applyNumberFormat="1" applyFont="1" applyAlignment="1">
      <alignment vertical="center"/>
    </xf>
    <xf numFmtId="4" fontId="12" fillId="0" borderId="0" xfId="8" applyNumberFormat="1" applyFont="1" applyAlignment="1">
      <alignment vertical="center"/>
    </xf>
    <xf numFmtId="0" fontId="2" fillId="0" borderId="0" xfId="8"/>
    <xf numFmtId="0" fontId="34" fillId="0" borderId="0" xfId="8" applyFont="1" applyAlignment="1">
      <alignment horizontal="center"/>
    </xf>
    <xf numFmtId="3" fontId="21" fillId="0" borderId="0" xfId="8" applyNumberFormat="1" applyFont="1" applyAlignment="1">
      <alignment horizontal="center" vertical="center"/>
    </xf>
    <xf numFmtId="4" fontId="21" fillId="0" borderId="0" xfId="8" applyNumberFormat="1" applyFont="1" applyAlignment="1">
      <alignment horizontal="center" vertical="center"/>
    </xf>
    <xf numFmtId="4" fontId="12" fillId="0" borderId="0" xfId="8" applyNumberFormat="1" applyFont="1" applyAlignment="1">
      <alignment horizontal="center" vertical="center"/>
    </xf>
    <xf numFmtId="0" fontId="8" fillId="0" borderId="0" xfId="5" applyFont="1"/>
    <xf numFmtId="0" fontId="17" fillId="0" borderId="0" xfId="5" applyFont="1"/>
    <xf numFmtId="0" fontId="23" fillId="0" borderId="0" xfId="8" applyFont="1" applyAlignment="1">
      <alignment horizontal="center"/>
    </xf>
    <xf numFmtId="0" fontId="23" fillId="0" borderId="0" xfId="8" applyFont="1"/>
    <xf numFmtId="0" fontId="18" fillId="0" borderId="0" xfId="5" applyFont="1" applyAlignment="1">
      <alignment horizontal="left"/>
    </xf>
    <xf numFmtId="0" fontId="18" fillId="0" borderId="0" xfId="5" applyFont="1"/>
    <xf numFmtId="0" fontId="34" fillId="0" borderId="0" xfId="8" applyFont="1" applyAlignment="1">
      <alignment horizontal="center" vertical="center"/>
    </xf>
    <xf numFmtId="0" fontId="35" fillId="0" borderId="0" xfId="8" applyFont="1" applyAlignment="1">
      <alignment vertical="center"/>
    </xf>
    <xf numFmtId="0" fontId="35" fillId="0" borderId="17" xfId="8" applyFont="1" applyBorder="1" applyAlignment="1">
      <alignment horizontal="center" vertical="center"/>
    </xf>
    <xf numFmtId="0" fontId="35" fillId="0" borderId="18" xfId="8" applyFont="1" applyBorder="1" applyAlignment="1">
      <alignment horizontal="center" vertical="center"/>
    </xf>
    <xf numFmtId="0" fontId="35" fillId="0" borderId="18" xfId="8" applyFont="1" applyBorder="1" applyAlignment="1">
      <alignment horizontal="center" vertical="center" wrapText="1"/>
    </xf>
    <xf numFmtId="0" fontId="20" fillId="8" borderId="17" xfId="8" applyFont="1" applyFill="1" applyBorder="1" applyAlignment="1">
      <alignment horizontal="center"/>
    </xf>
    <xf numFmtId="0" fontId="20" fillId="8" borderId="18" xfId="8" applyFont="1" applyFill="1" applyBorder="1" applyAlignment="1">
      <alignment horizontal="center"/>
    </xf>
    <xf numFmtId="0" fontId="20" fillId="8" borderId="20" xfId="8" applyFont="1" applyFill="1" applyBorder="1" applyAlignment="1">
      <alignment horizontal="center"/>
    </xf>
    <xf numFmtId="3" fontId="20" fillId="8" borderId="17" xfId="8" applyNumberFormat="1" applyFont="1" applyFill="1" applyBorder="1" applyAlignment="1">
      <alignment horizontal="center"/>
    </xf>
    <xf numFmtId="3" fontId="20" fillId="8" borderId="18" xfId="8" applyNumberFormat="1" applyFont="1" applyFill="1" applyBorder="1" applyAlignment="1">
      <alignment horizontal="center"/>
    </xf>
    <xf numFmtId="3" fontId="20" fillId="8" borderId="61" xfId="8" applyNumberFormat="1" applyFont="1" applyFill="1" applyBorder="1" applyAlignment="1">
      <alignment horizontal="center"/>
    </xf>
    <xf numFmtId="3" fontId="20" fillId="8" borderId="36" xfId="8" applyNumberFormat="1" applyFont="1" applyFill="1" applyBorder="1" applyAlignment="1">
      <alignment horizontal="center"/>
    </xf>
    <xf numFmtId="4" fontId="20" fillId="8" borderId="36" xfId="8" applyNumberFormat="1" applyFont="1" applyFill="1" applyBorder="1" applyAlignment="1">
      <alignment horizontal="center"/>
    </xf>
    <xf numFmtId="4" fontId="20" fillId="8" borderId="38" xfId="8" applyNumberFormat="1" applyFont="1" applyFill="1" applyBorder="1" applyAlignment="1">
      <alignment horizontal="center"/>
    </xf>
    <xf numFmtId="4" fontId="20" fillId="8" borderId="18" xfId="8" applyNumberFormat="1" applyFont="1" applyFill="1" applyBorder="1" applyAlignment="1">
      <alignment horizontal="center"/>
    </xf>
    <xf numFmtId="4" fontId="20" fillId="8" borderId="19" xfId="8" applyNumberFormat="1" applyFont="1" applyFill="1" applyBorder="1" applyAlignment="1">
      <alignment horizontal="center"/>
    </xf>
    <xf numFmtId="0" fontId="20" fillId="0" borderId="0" xfId="8" applyFont="1"/>
    <xf numFmtId="0" fontId="25" fillId="0" borderId="4" xfId="9" applyFont="1" applyBorder="1" applyAlignment="1">
      <alignment horizontal="center"/>
    </xf>
    <xf numFmtId="0" fontId="7" fillId="0" borderId="5" xfId="9" applyFont="1" applyBorder="1" applyAlignment="1">
      <alignment horizontal="center"/>
    </xf>
    <xf numFmtId="0" fontId="25" fillId="0" borderId="5" xfId="9" applyFont="1" applyBorder="1" applyAlignment="1">
      <alignment horizontal="center"/>
    </xf>
    <xf numFmtId="0" fontId="5" fillId="0" borderId="40" xfId="9" applyFont="1" applyBorder="1"/>
    <xf numFmtId="0" fontId="7" fillId="0" borderId="6" xfId="9" applyFont="1" applyBorder="1"/>
    <xf numFmtId="3" fontId="34" fillId="0" borderId="8" xfId="8" applyNumberFormat="1" applyFont="1" applyBorder="1"/>
    <xf numFmtId="3" fontId="34" fillId="0" borderId="26" xfId="8" applyNumberFormat="1" applyFont="1" applyBorder="1"/>
    <xf numFmtId="4" fontId="25" fillId="0" borderId="26" xfId="8" applyNumberFormat="1" applyFont="1" applyBorder="1"/>
    <xf numFmtId="0" fontId="22" fillId="3" borderId="8" xfId="9" applyFont="1" applyFill="1" applyBorder="1" applyAlignment="1">
      <alignment horizontal="center"/>
    </xf>
    <xf numFmtId="0" fontId="10" fillId="3" borderId="1" xfId="9" applyFont="1" applyFill="1" applyBorder="1" applyAlignment="1">
      <alignment horizontal="center"/>
    </xf>
    <xf numFmtId="0" fontId="22" fillId="3" borderId="1" xfId="9" applyFont="1" applyFill="1" applyBorder="1" applyAlignment="1">
      <alignment horizontal="center"/>
    </xf>
    <xf numFmtId="0" fontId="10" fillId="3" borderId="30" xfId="9" applyFont="1" applyFill="1" applyBorder="1"/>
    <xf numFmtId="0" fontId="7" fillId="3" borderId="1" xfId="9" applyFont="1" applyFill="1" applyBorder="1" applyAlignment="1">
      <alignment horizontal="center"/>
    </xf>
    <xf numFmtId="0" fontId="7" fillId="3" borderId="9" xfId="9" applyFont="1" applyFill="1" applyBorder="1"/>
    <xf numFmtId="3" fontId="11" fillId="3" borderId="8" xfId="9" applyNumberFormat="1" applyFont="1" applyFill="1" applyBorder="1"/>
    <xf numFmtId="3" fontId="11" fillId="3" borderId="1" xfId="9" applyNumberFormat="1" applyFont="1" applyFill="1" applyBorder="1"/>
    <xf numFmtId="4" fontId="11" fillId="3" borderId="1" xfId="9" applyNumberFormat="1" applyFont="1" applyFill="1" applyBorder="1"/>
    <xf numFmtId="4" fontId="11" fillId="3" borderId="10" xfId="9" applyNumberFormat="1" applyFont="1" applyFill="1" applyBorder="1"/>
    <xf numFmtId="3" fontId="11" fillId="3" borderId="30" xfId="9" applyNumberFormat="1" applyFont="1" applyFill="1" applyBorder="1"/>
    <xf numFmtId="3" fontId="11" fillId="3" borderId="22" xfId="9" applyNumberFormat="1" applyFont="1" applyFill="1" applyBorder="1"/>
    <xf numFmtId="0" fontId="25" fillId="0" borderId="8" xfId="9" applyFont="1" applyBorder="1" applyAlignment="1">
      <alignment horizontal="center"/>
    </xf>
    <xf numFmtId="0" fontId="25" fillId="0" borderId="1" xfId="9" applyFont="1" applyBorder="1" applyAlignment="1">
      <alignment horizontal="center"/>
    </xf>
    <xf numFmtId="0" fontId="24" fillId="0" borderId="65" xfId="9" applyFont="1" applyBorder="1" applyAlignment="1">
      <alignment horizontal="center"/>
    </xf>
    <xf numFmtId="0" fontId="25" fillId="0" borderId="30" xfId="9" applyFont="1" applyBorder="1"/>
    <xf numFmtId="0" fontId="25" fillId="0" borderId="9" xfId="9" applyFont="1" applyBorder="1"/>
    <xf numFmtId="0" fontId="25" fillId="0" borderId="9" xfId="9" applyFont="1" applyBorder="1" applyAlignment="1">
      <alignment horizontal="left"/>
    </xf>
    <xf numFmtId="3" fontId="34" fillId="0" borderId="1" xfId="8" applyNumberFormat="1" applyFont="1" applyBorder="1"/>
    <xf numFmtId="4" fontId="25" fillId="0" borderId="1" xfId="8" applyNumberFormat="1" applyFont="1" applyBorder="1"/>
    <xf numFmtId="0" fontId="7" fillId="0" borderId="9" xfId="5" applyFont="1" applyBorder="1" applyAlignment="1">
      <alignment horizontal="left"/>
    </xf>
    <xf numFmtId="0" fontId="26" fillId="3" borderId="65" xfId="9" applyFont="1" applyFill="1" applyBorder="1" applyAlignment="1">
      <alignment horizontal="center"/>
    </xf>
    <xf numFmtId="0" fontId="22" fillId="3" borderId="30" xfId="9" applyFont="1" applyFill="1" applyBorder="1"/>
    <xf numFmtId="0" fontId="22" fillId="3" borderId="9" xfId="9" applyFont="1" applyFill="1" applyBorder="1"/>
    <xf numFmtId="3" fontId="22" fillId="3" borderId="8" xfId="9" applyNumberFormat="1" applyFont="1" applyFill="1" applyBorder="1"/>
    <xf numFmtId="3" fontId="22" fillId="3" borderId="1" xfId="9" applyNumberFormat="1" applyFont="1" applyFill="1" applyBorder="1"/>
    <xf numFmtId="4" fontId="22" fillId="3" borderId="1" xfId="9" applyNumberFormat="1" applyFont="1" applyFill="1" applyBorder="1"/>
    <xf numFmtId="4" fontId="22" fillId="3" borderId="10" xfId="9" applyNumberFormat="1" applyFont="1" applyFill="1" applyBorder="1"/>
    <xf numFmtId="0" fontId="25" fillId="3" borderId="1" xfId="9" applyFont="1" applyFill="1" applyBorder="1" applyAlignment="1">
      <alignment horizontal="center"/>
    </xf>
    <xf numFmtId="0" fontId="25" fillId="3" borderId="9" xfId="9" applyFont="1" applyFill="1" applyBorder="1"/>
    <xf numFmtId="0" fontId="7" fillId="0" borderId="9" xfId="9" applyFont="1" applyBorder="1"/>
    <xf numFmtId="0" fontId="22" fillId="3" borderId="31" xfId="9" applyFont="1" applyFill="1" applyBorder="1"/>
    <xf numFmtId="0" fontId="25" fillId="3" borderId="22" xfId="9" applyFont="1" applyFill="1" applyBorder="1" applyAlignment="1">
      <alignment horizontal="center"/>
    </xf>
    <xf numFmtId="0" fontId="25" fillId="3" borderId="32" xfId="9" applyFont="1" applyFill="1" applyBorder="1"/>
    <xf numFmtId="0" fontId="25" fillId="0" borderId="31" xfId="9" applyFont="1" applyBorder="1"/>
    <xf numFmtId="0" fontId="25" fillId="0" borderId="22" xfId="9" applyFont="1" applyBorder="1" applyAlignment="1">
      <alignment horizontal="center"/>
    </xf>
    <xf numFmtId="0" fontId="25" fillId="0" borderId="32" xfId="9" applyFont="1" applyBorder="1"/>
    <xf numFmtId="0" fontId="22" fillId="3" borderId="28" xfId="9" applyFont="1" applyFill="1" applyBorder="1" applyAlignment="1">
      <alignment horizontal="center"/>
    </xf>
    <xf numFmtId="0" fontId="22" fillId="3" borderId="22" xfId="9" applyFont="1" applyFill="1" applyBorder="1" applyAlignment="1">
      <alignment horizontal="center"/>
    </xf>
    <xf numFmtId="3" fontId="22" fillId="3" borderId="28" xfId="9" applyNumberFormat="1" applyFont="1" applyFill="1" applyBorder="1"/>
    <xf numFmtId="3" fontId="22" fillId="3" borderId="22" xfId="9" applyNumberFormat="1" applyFont="1" applyFill="1" applyBorder="1"/>
    <xf numFmtId="4" fontId="22" fillId="3" borderId="22" xfId="9" applyNumberFormat="1" applyFont="1" applyFill="1" applyBorder="1"/>
    <xf numFmtId="0" fontId="27" fillId="5" borderId="17" xfId="9" applyFont="1" applyFill="1" applyBorder="1" applyAlignment="1">
      <alignment horizontal="center"/>
    </xf>
    <xf numFmtId="0" fontId="2" fillId="5" borderId="18" xfId="9" applyFill="1" applyBorder="1"/>
    <xf numFmtId="0" fontId="2" fillId="5" borderId="18" xfId="9" applyFill="1" applyBorder="1" applyAlignment="1">
      <alignment horizontal="center"/>
    </xf>
    <xf numFmtId="3" fontId="11" fillId="7" borderId="18" xfId="8" applyNumberFormat="1" applyFont="1" applyFill="1" applyBorder="1"/>
    <xf numFmtId="0" fontId="2" fillId="5" borderId="20" xfId="9" applyFill="1" applyBorder="1"/>
    <xf numFmtId="0" fontId="2" fillId="5" borderId="46" xfId="9" applyFill="1" applyBorder="1"/>
    <xf numFmtId="3" fontId="22" fillId="5" borderId="17" xfId="9" applyNumberFormat="1" applyFont="1" applyFill="1" applyBorder="1"/>
    <xf numFmtId="3" fontId="22" fillId="5" borderId="18" xfId="9" applyNumberFormat="1" applyFont="1" applyFill="1" applyBorder="1"/>
    <xf numFmtId="4" fontId="22" fillId="5" borderId="18" xfId="9" applyNumberFormat="1" applyFont="1" applyFill="1" applyBorder="1"/>
    <xf numFmtId="4" fontId="22" fillId="5" borderId="19" xfId="9" applyNumberFormat="1" applyFont="1" applyFill="1" applyBorder="1"/>
    <xf numFmtId="0" fontId="24" fillId="0" borderId="0" xfId="9" applyFont="1" applyAlignment="1">
      <alignment horizontal="center"/>
    </xf>
    <xf numFmtId="0" fontId="2" fillId="0" borderId="0" xfId="9" applyAlignment="1">
      <alignment horizontal="center"/>
    </xf>
    <xf numFmtId="0" fontId="12" fillId="0" borderId="0" xfId="9" applyFont="1"/>
    <xf numFmtId="3" fontId="35" fillId="0" borderId="0" xfId="8" applyNumberFormat="1" applyFont="1"/>
    <xf numFmtId="4" fontId="35" fillId="0" borderId="0" xfId="8" applyNumberFormat="1" applyFont="1"/>
    <xf numFmtId="3" fontId="12" fillId="0" borderId="0" xfId="8" applyNumberFormat="1" applyFont="1"/>
    <xf numFmtId="3" fontId="6" fillId="0" borderId="0" xfId="8" applyNumberFormat="1" applyFont="1"/>
    <xf numFmtId="3" fontId="5" fillId="0" borderId="0" xfId="8" applyNumberFormat="1" applyFont="1"/>
    <xf numFmtId="4" fontId="6" fillId="0" borderId="0" xfId="8" applyNumberFormat="1" applyFont="1"/>
    <xf numFmtId="4" fontId="35" fillId="0" borderId="50" xfId="8" applyNumberFormat="1" applyFont="1" applyBorder="1"/>
    <xf numFmtId="3" fontId="12" fillId="0" borderId="50" xfId="8" applyNumberFormat="1" applyFont="1" applyBorder="1"/>
    <xf numFmtId="3" fontId="6" fillId="0" borderId="50" xfId="8" applyNumberFormat="1" applyFont="1" applyBorder="1"/>
    <xf numFmtId="3" fontId="5" fillId="0" borderId="50" xfId="8" applyNumberFormat="1" applyFont="1" applyBorder="1"/>
    <xf numFmtId="4" fontId="6" fillId="0" borderId="50" xfId="8" applyNumberFormat="1" applyFont="1" applyBorder="1"/>
    <xf numFmtId="0" fontId="6" fillId="0" borderId="0" xfId="5" applyFont="1" applyAlignment="1">
      <alignment horizontal="center"/>
    </xf>
    <xf numFmtId="0" fontId="6" fillId="0" borderId="0" xfId="5" applyFont="1"/>
    <xf numFmtId="0" fontId="6" fillId="0" borderId="0" xfId="5" applyFont="1" applyAlignment="1">
      <alignment horizontal="left"/>
    </xf>
    <xf numFmtId="0" fontId="12" fillId="0" borderId="43" xfId="5" applyFont="1" applyBorder="1" applyAlignment="1">
      <alignment horizontal="left"/>
    </xf>
    <xf numFmtId="3" fontId="13" fillId="4" borderId="17" xfId="5" applyNumberFormat="1" applyFont="1" applyFill="1" applyBorder="1"/>
    <xf numFmtId="3" fontId="13" fillId="4" borderId="18" xfId="5" applyNumberFormat="1" applyFont="1" applyFill="1" applyBorder="1"/>
    <xf numFmtId="4" fontId="13" fillId="4" borderId="18" xfId="5" applyNumberFormat="1" applyFont="1" applyFill="1" applyBorder="1"/>
    <xf numFmtId="3" fontId="13" fillId="4" borderId="24" xfId="5" applyNumberFormat="1" applyFont="1" applyFill="1" applyBorder="1"/>
    <xf numFmtId="4" fontId="13" fillId="4" borderId="24" xfId="5" applyNumberFormat="1" applyFont="1" applyFill="1" applyBorder="1"/>
    <xf numFmtId="4" fontId="13" fillId="4" borderId="46" xfId="5" applyNumberFormat="1" applyFont="1" applyFill="1" applyBorder="1"/>
    <xf numFmtId="4" fontId="13" fillId="4" borderId="21" xfId="5" applyNumberFormat="1" applyFont="1" applyFill="1" applyBorder="1"/>
    <xf numFmtId="0" fontId="12" fillId="0" borderId="2" xfId="5" applyFont="1" applyBorder="1" applyAlignment="1">
      <alignment horizontal="left"/>
    </xf>
    <xf numFmtId="4" fontId="6" fillId="0" borderId="40" xfId="5" applyNumberFormat="1" applyFont="1" applyBorder="1"/>
    <xf numFmtId="4" fontId="6" fillId="0" borderId="42" xfId="5" applyNumberFormat="1" applyFont="1" applyBorder="1"/>
    <xf numFmtId="4" fontId="6" fillId="0" borderId="33" xfId="5" applyNumberFormat="1" applyFont="1" applyBorder="1"/>
    <xf numFmtId="0" fontId="12" fillId="0" borderId="3" xfId="5" applyFont="1" applyBorder="1" applyAlignment="1">
      <alignment horizontal="left"/>
    </xf>
    <xf numFmtId="4" fontId="6" fillId="0" borderId="30" xfId="5" applyNumberFormat="1" applyFont="1" applyBorder="1"/>
    <xf numFmtId="4" fontId="6" fillId="0" borderId="53" xfId="5" applyNumberFormat="1" applyFont="1" applyBorder="1"/>
    <xf numFmtId="4" fontId="6" fillId="0" borderId="74" xfId="5" applyNumberFormat="1" applyFont="1" applyBorder="1"/>
    <xf numFmtId="0" fontId="12" fillId="0" borderId="16" xfId="5" applyFont="1" applyBorder="1" applyAlignment="1">
      <alignment horizontal="left"/>
    </xf>
    <xf numFmtId="3" fontId="6" fillId="0" borderId="11" xfId="5" applyNumberFormat="1" applyFont="1" applyBorder="1"/>
    <xf numFmtId="3" fontId="6" fillId="0" borderId="12" xfId="5" applyNumberFormat="1" applyFont="1" applyBorder="1"/>
    <xf numFmtId="4" fontId="6" fillId="0" borderId="12" xfId="5" applyNumberFormat="1" applyFont="1" applyBorder="1"/>
    <xf numFmtId="3" fontId="6" fillId="0" borderId="45" xfId="5" applyNumberFormat="1" applyFont="1" applyBorder="1"/>
    <xf numFmtId="4" fontId="6" fillId="0" borderId="45" xfId="5" applyNumberFormat="1" applyFont="1" applyBorder="1"/>
    <xf numFmtId="4" fontId="6" fillId="0" borderId="64" xfId="5" applyNumberFormat="1" applyFont="1" applyBorder="1"/>
    <xf numFmtId="4" fontId="6" fillId="0" borderId="75" xfId="5" applyNumberFormat="1" applyFont="1" applyBorder="1"/>
    <xf numFmtId="3" fontId="2" fillId="0" borderId="0" xfId="9" applyNumberFormat="1"/>
    <xf numFmtId="4" fontId="2" fillId="0" borderId="0" xfId="9" applyNumberFormat="1"/>
    <xf numFmtId="165" fontId="2" fillId="0" borderId="0" xfId="9" applyNumberFormat="1"/>
    <xf numFmtId="0" fontId="23" fillId="0" borderId="0" xfId="9" applyFont="1"/>
    <xf numFmtId="3" fontId="20" fillId="8" borderId="35" xfId="8" applyNumberFormat="1" applyFont="1" applyFill="1" applyBorder="1" applyAlignment="1">
      <alignment horizontal="center"/>
    </xf>
    <xf numFmtId="165" fontId="20" fillId="0" borderId="0" xfId="8" applyNumberFormat="1" applyFont="1"/>
    <xf numFmtId="0" fontId="6" fillId="0" borderId="5" xfId="9" applyFont="1" applyBorder="1" applyAlignment="1">
      <alignment horizontal="center"/>
    </xf>
    <xf numFmtId="1" fontId="6" fillId="0" borderId="5" xfId="9" applyNumberFormat="1" applyFont="1" applyBorder="1" applyAlignment="1">
      <alignment horizontal="center"/>
    </xf>
    <xf numFmtId="0" fontId="25" fillId="0" borderId="5" xfId="9" applyFont="1" applyBorder="1"/>
    <xf numFmtId="0" fontId="25" fillId="0" borderId="6" xfId="9" applyFont="1" applyBorder="1"/>
    <xf numFmtId="3" fontId="34" fillId="0" borderId="25" xfId="8" applyNumberFormat="1" applyFont="1" applyBorder="1"/>
    <xf numFmtId="3" fontId="25" fillId="0" borderId="26" xfId="5" applyNumberFormat="1" applyFont="1" applyBorder="1"/>
    <xf numFmtId="0" fontId="6" fillId="0" borderId="1" xfId="9" applyFont="1" applyBorder="1" applyAlignment="1">
      <alignment horizontal="center"/>
    </xf>
    <xf numFmtId="1" fontId="6" fillId="0" borderId="1" xfId="9" applyNumberFormat="1" applyFont="1" applyBorder="1" applyAlignment="1">
      <alignment horizontal="center"/>
    </xf>
    <xf numFmtId="0" fontId="25" fillId="0" borderId="1" xfId="9" applyFont="1" applyBorder="1"/>
    <xf numFmtId="0" fontId="12" fillId="3" borderId="8" xfId="9" applyFont="1" applyFill="1" applyBorder="1" applyAlignment="1">
      <alignment horizontal="center"/>
    </xf>
    <xf numFmtId="0" fontId="12" fillId="3" borderId="1" xfId="9" applyFont="1" applyFill="1" applyBorder="1" applyAlignment="1">
      <alignment horizontal="center"/>
    </xf>
    <xf numFmtId="1" fontId="12" fillId="3" borderId="1" xfId="9" applyNumberFormat="1" applyFont="1" applyFill="1" applyBorder="1" applyAlignment="1">
      <alignment horizontal="center"/>
    </xf>
    <xf numFmtId="0" fontId="22" fillId="3" borderId="1" xfId="9" applyFont="1" applyFill="1" applyBorder="1"/>
    <xf numFmtId="3" fontId="12" fillId="3" borderId="8" xfId="9" applyNumberFormat="1" applyFont="1" applyFill="1" applyBorder="1"/>
    <xf numFmtId="3" fontId="12" fillId="3" borderId="1" xfId="9" applyNumberFormat="1" applyFont="1" applyFill="1" applyBorder="1"/>
    <xf numFmtId="4" fontId="12" fillId="3" borderId="1" xfId="9" applyNumberFormat="1" applyFont="1" applyFill="1" applyBorder="1"/>
    <xf numFmtId="4" fontId="12" fillId="3" borderId="9" xfId="9" applyNumberFormat="1" applyFont="1" applyFill="1" applyBorder="1"/>
    <xf numFmtId="4" fontId="12" fillId="3" borderId="10" xfId="9" applyNumberFormat="1" applyFont="1" applyFill="1" applyBorder="1"/>
    <xf numFmtId="0" fontId="25" fillId="3" borderId="1" xfId="9" applyFont="1" applyFill="1" applyBorder="1"/>
    <xf numFmtId="1" fontId="25" fillId="0" borderId="1" xfId="9" applyNumberFormat="1" applyFont="1" applyBorder="1" applyAlignment="1">
      <alignment horizontal="center"/>
    </xf>
    <xf numFmtId="0" fontId="7" fillId="0" borderId="1" xfId="5" applyFont="1" applyBorder="1" applyAlignment="1">
      <alignment horizontal="left"/>
    </xf>
    <xf numFmtId="1" fontId="6" fillId="3" borderId="1" xfId="9" applyNumberFormat="1" applyFont="1" applyFill="1" applyBorder="1" applyAlignment="1">
      <alignment horizontal="center"/>
    </xf>
    <xf numFmtId="3" fontId="12" fillId="3" borderId="8" xfId="9" applyNumberFormat="1" applyFont="1" applyFill="1" applyBorder="1" applyAlignment="1">
      <alignment horizontal="right"/>
    </xf>
    <xf numFmtId="3" fontId="12" fillId="3" borderId="1" xfId="9" applyNumberFormat="1" applyFont="1" applyFill="1" applyBorder="1" applyAlignment="1">
      <alignment horizontal="right"/>
    </xf>
    <xf numFmtId="4" fontId="12" fillId="3" borderId="1" xfId="9" applyNumberFormat="1" applyFont="1" applyFill="1" applyBorder="1" applyAlignment="1">
      <alignment horizontal="right"/>
    </xf>
    <xf numFmtId="4" fontId="12" fillId="3" borderId="9" xfId="9" applyNumberFormat="1" applyFont="1" applyFill="1" applyBorder="1" applyAlignment="1">
      <alignment horizontal="right"/>
    </xf>
    <xf numFmtId="4" fontId="12" fillId="3" borderId="10" xfId="9" applyNumberFormat="1" applyFont="1" applyFill="1" applyBorder="1" applyAlignment="1">
      <alignment horizontal="right"/>
    </xf>
    <xf numFmtId="1" fontId="24" fillId="0" borderId="1" xfId="9" applyNumberFormat="1" applyFont="1" applyBorder="1" applyAlignment="1">
      <alignment horizontal="center"/>
    </xf>
    <xf numFmtId="4" fontId="22" fillId="3" borderId="9" xfId="9" applyNumberFormat="1" applyFont="1" applyFill="1" applyBorder="1"/>
    <xf numFmtId="0" fontId="12" fillId="3" borderId="28" xfId="9" applyFont="1" applyFill="1" applyBorder="1" applyAlignment="1">
      <alignment horizontal="center"/>
    </xf>
    <xf numFmtId="0" fontId="12" fillId="3" borderId="22" xfId="9" applyFont="1" applyFill="1" applyBorder="1" applyAlignment="1">
      <alignment horizontal="center"/>
    </xf>
    <xf numFmtId="1" fontId="12" fillId="3" borderId="22" xfId="9" applyNumberFormat="1" applyFont="1" applyFill="1" applyBorder="1" applyAlignment="1">
      <alignment horizontal="center"/>
    </xf>
    <xf numFmtId="0" fontId="22" fillId="3" borderId="22" xfId="9" applyFont="1" applyFill="1" applyBorder="1"/>
    <xf numFmtId="0" fontId="25" fillId="3" borderId="22" xfId="9" applyFont="1" applyFill="1" applyBorder="1"/>
    <xf numFmtId="3" fontId="22" fillId="3" borderId="11" xfId="9" applyNumberFormat="1" applyFont="1" applyFill="1" applyBorder="1"/>
    <xf numFmtId="3" fontId="22" fillId="3" borderId="12" xfId="9" applyNumberFormat="1" applyFont="1" applyFill="1" applyBorder="1"/>
    <xf numFmtId="4" fontId="22" fillId="3" borderId="12" xfId="9" applyNumberFormat="1" applyFont="1" applyFill="1" applyBorder="1"/>
    <xf numFmtId="4" fontId="22" fillId="3" borderId="32" xfId="9" applyNumberFormat="1" applyFont="1" applyFill="1" applyBorder="1"/>
    <xf numFmtId="0" fontId="24" fillId="5" borderId="17" xfId="9" applyFont="1" applyFill="1" applyBorder="1" applyAlignment="1">
      <alignment horizontal="center"/>
    </xf>
    <xf numFmtId="1" fontId="2" fillId="5" borderId="18" xfId="9" applyNumberFormat="1" applyFill="1" applyBorder="1" applyAlignment="1">
      <alignment horizontal="center"/>
    </xf>
    <xf numFmtId="3" fontId="22" fillId="5" borderId="41" xfId="9" applyNumberFormat="1" applyFont="1" applyFill="1" applyBorder="1"/>
    <xf numFmtId="3" fontId="22" fillId="5" borderId="52" xfId="9" applyNumberFormat="1" applyFont="1" applyFill="1" applyBorder="1"/>
    <xf numFmtId="4" fontId="22" fillId="5" borderId="52" xfId="9" applyNumberFormat="1" applyFont="1" applyFill="1" applyBorder="1"/>
    <xf numFmtId="1" fontId="2" fillId="0" borderId="0" xfId="9" applyNumberFormat="1" applyAlignment="1">
      <alignment horizontal="center"/>
    </xf>
    <xf numFmtId="3" fontId="13" fillId="4" borderId="35" xfId="5" applyNumberFormat="1" applyFont="1" applyFill="1" applyBorder="1"/>
    <xf numFmtId="3" fontId="13" fillId="4" borderId="36" xfId="5" applyNumberFormat="1" applyFont="1" applyFill="1" applyBorder="1"/>
    <xf numFmtId="4" fontId="13" fillId="4" borderId="19" xfId="5" applyNumberFormat="1" applyFont="1" applyFill="1" applyBorder="1"/>
    <xf numFmtId="165" fontId="3" fillId="0" borderId="0" xfId="5" applyNumberFormat="1"/>
    <xf numFmtId="165" fontId="6" fillId="0" borderId="0" xfId="5" applyNumberFormat="1" applyFont="1"/>
    <xf numFmtId="4" fontId="6" fillId="0" borderId="14" xfId="5" applyNumberFormat="1" applyFont="1" applyBorder="1"/>
    <xf numFmtId="0" fontId="6" fillId="0" borderId="40" xfId="9" applyFont="1" applyBorder="1"/>
    <xf numFmtId="0" fontId="6" fillId="0" borderId="6" xfId="9" applyFont="1" applyBorder="1"/>
    <xf numFmtId="0" fontId="6" fillId="0" borderId="9" xfId="9" applyFont="1" applyBorder="1"/>
    <xf numFmtId="1" fontId="22" fillId="3" borderId="1" xfId="9" applyNumberFormat="1" applyFont="1" applyFill="1" applyBorder="1" applyAlignment="1">
      <alignment horizontal="center"/>
    </xf>
    <xf numFmtId="0" fontId="12" fillId="3" borderId="9" xfId="9" applyFont="1" applyFill="1" applyBorder="1" applyAlignment="1">
      <alignment horizontal="left"/>
    </xf>
    <xf numFmtId="0" fontId="12" fillId="3" borderId="53" xfId="9" applyFont="1" applyFill="1" applyBorder="1" applyAlignment="1">
      <alignment horizontal="left"/>
    </xf>
    <xf numFmtId="0" fontId="6" fillId="0" borderId="30" xfId="9" applyFont="1" applyBorder="1"/>
    <xf numFmtId="0" fontId="12" fillId="3" borderId="30" xfId="9" applyFont="1" applyFill="1" applyBorder="1"/>
    <xf numFmtId="0" fontId="12" fillId="3" borderId="9" xfId="9" applyFont="1" applyFill="1" applyBorder="1"/>
    <xf numFmtId="0" fontId="12" fillId="3" borderId="53" xfId="9" applyFont="1" applyFill="1" applyBorder="1"/>
    <xf numFmtId="3" fontId="11" fillId="3" borderId="8" xfId="9" applyNumberFormat="1" applyFont="1" applyFill="1" applyBorder="1" applyAlignment="1">
      <alignment horizontal="right"/>
    </xf>
    <xf numFmtId="3" fontId="11" fillId="3" borderId="1" xfId="9" applyNumberFormat="1" applyFont="1" applyFill="1" applyBorder="1" applyAlignment="1">
      <alignment horizontal="right"/>
    </xf>
    <xf numFmtId="4" fontId="11" fillId="3" borderId="1" xfId="9" applyNumberFormat="1" applyFont="1" applyFill="1" applyBorder="1" applyAlignment="1">
      <alignment horizontal="right"/>
    </xf>
    <xf numFmtId="3" fontId="11" fillId="3" borderId="30" xfId="9" applyNumberFormat="1" applyFont="1" applyFill="1" applyBorder="1" applyAlignment="1">
      <alignment horizontal="right"/>
    </xf>
    <xf numFmtId="4" fontId="11" fillId="3" borderId="10" xfId="9" applyNumberFormat="1" applyFont="1" applyFill="1" applyBorder="1" applyAlignment="1">
      <alignment horizontal="right"/>
    </xf>
    <xf numFmtId="0" fontId="6" fillId="3" borderId="1" xfId="9" applyFont="1" applyFill="1" applyBorder="1" applyAlignment="1">
      <alignment horizontal="center"/>
    </xf>
    <xf numFmtId="0" fontId="6" fillId="3" borderId="9" xfId="9" applyFont="1" applyFill="1" applyBorder="1"/>
    <xf numFmtId="0" fontId="6" fillId="3" borderId="53" xfId="9" applyFont="1" applyFill="1" applyBorder="1"/>
    <xf numFmtId="1" fontId="11" fillId="3" borderId="1" xfId="9" applyNumberFormat="1" applyFont="1" applyFill="1" applyBorder="1" applyAlignment="1">
      <alignment horizontal="right"/>
    </xf>
    <xf numFmtId="0" fontId="6" fillId="0" borderId="31" xfId="9" applyFont="1" applyBorder="1"/>
    <xf numFmtId="0" fontId="6" fillId="0" borderId="22" xfId="9" applyFont="1" applyBorder="1" applyAlignment="1">
      <alignment horizontal="center"/>
    </xf>
    <xf numFmtId="0" fontId="12" fillId="3" borderId="31" xfId="9" applyFont="1" applyFill="1" applyBorder="1"/>
    <xf numFmtId="0" fontId="12" fillId="3" borderId="32" xfId="9" applyFont="1" applyFill="1" applyBorder="1"/>
    <xf numFmtId="0" fontId="12" fillId="3" borderId="54" xfId="9" applyFont="1" applyFill="1" applyBorder="1"/>
    <xf numFmtId="3" fontId="11" fillId="3" borderId="28" xfId="9" applyNumberFormat="1" applyFont="1" applyFill="1" applyBorder="1"/>
    <xf numFmtId="4" fontId="11" fillId="3" borderId="22" xfId="9" applyNumberFormat="1" applyFont="1" applyFill="1" applyBorder="1"/>
    <xf numFmtId="0" fontId="28" fillId="7" borderId="17" xfId="9" applyFont="1" applyFill="1" applyBorder="1" applyAlignment="1">
      <alignment horizontal="center"/>
    </xf>
    <xf numFmtId="0" fontId="11" fillId="7" borderId="18" xfId="9" applyFont="1" applyFill="1" applyBorder="1" applyAlignment="1">
      <alignment horizontal="center"/>
    </xf>
    <xf numFmtId="1" fontId="11" fillId="7" borderId="18" xfId="9" applyNumberFormat="1" applyFont="1" applyFill="1" applyBorder="1" applyAlignment="1">
      <alignment horizontal="center"/>
    </xf>
    <xf numFmtId="0" fontId="11" fillId="7" borderId="20" xfId="9" applyFont="1" applyFill="1" applyBorder="1"/>
    <xf numFmtId="3" fontId="11" fillId="7" borderId="17" xfId="9" applyNumberFormat="1" applyFont="1" applyFill="1" applyBorder="1"/>
    <xf numFmtId="3" fontId="11" fillId="7" borderId="18" xfId="9" applyNumberFormat="1" applyFont="1" applyFill="1" applyBorder="1"/>
    <xf numFmtId="4" fontId="11" fillId="7" borderId="18" xfId="9" applyNumberFormat="1" applyFont="1" applyFill="1" applyBorder="1"/>
    <xf numFmtId="4" fontId="11" fillId="7" borderId="19" xfId="9" applyNumberFormat="1" applyFont="1" applyFill="1" applyBorder="1"/>
    <xf numFmtId="1" fontId="20" fillId="0" borderId="0" xfId="9" applyNumberFormat="1" applyFont="1" applyAlignment="1">
      <alignment horizontal="center"/>
    </xf>
    <xf numFmtId="4" fontId="13" fillId="4" borderId="20" xfId="5" applyNumberFormat="1" applyFont="1" applyFill="1" applyBorder="1"/>
    <xf numFmtId="4" fontId="6" fillId="0" borderId="13" xfId="5" applyNumberFormat="1" applyFont="1" applyBorder="1"/>
    <xf numFmtId="1" fontId="20" fillId="0" borderId="0" xfId="9" applyNumberFormat="1" applyFont="1"/>
    <xf numFmtId="0" fontId="12" fillId="0" borderId="0" xfId="5" applyFont="1" applyAlignment="1">
      <alignment horizontal="center"/>
    </xf>
    <xf numFmtId="0" fontId="25" fillId="0" borderId="0" xfId="8" applyFont="1" applyAlignment="1">
      <alignment horizontal="center"/>
    </xf>
    <xf numFmtId="0" fontId="22" fillId="0" borderId="0" xfId="8" applyFont="1" applyAlignment="1">
      <alignment horizontal="center"/>
    </xf>
    <xf numFmtId="0" fontId="22" fillId="0" borderId="17" xfId="8" applyFont="1" applyBorder="1" applyAlignment="1">
      <alignment horizontal="center" vertical="center"/>
    </xf>
    <xf numFmtId="0" fontId="25" fillId="8" borderId="17" xfId="8" applyFont="1" applyFill="1" applyBorder="1" applyAlignment="1">
      <alignment horizontal="center"/>
    </xf>
    <xf numFmtId="4" fontId="20" fillId="8" borderId="37" xfId="8" applyNumberFormat="1" applyFont="1" applyFill="1" applyBorder="1" applyAlignment="1">
      <alignment horizontal="center"/>
    </xf>
    <xf numFmtId="0" fontId="5" fillId="0" borderId="5" xfId="9" applyFont="1" applyBorder="1"/>
    <xf numFmtId="0" fontId="7" fillId="0" borderId="5" xfId="9" applyFont="1" applyBorder="1"/>
    <xf numFmtId="0" fontId="25" fillId="0" borderId="6" xfId="9" applyFont="1" applyBorder="1" applyAlignment="1">
      <alignment horizontal="left"/>
    </xf>
    <xf numFmtId="4" fontId="34" fillId="0" borderId="26" xfId="8" applyNumberFormat="1" applyFont="1" applyBorder="1"/>
    <xf numFmtId="0" fontId="7" fillId="0" borderId="1" xfId="9" applyFont="1" applyBorder="1" applyAlignment="1">
      <alignment horizontal="center"/>
    </xf>
    <xf numFmtId="0" fontId="5" fillId="0" borderId="1" xfId="9" applyFont="1" applyBorder="1"/>
    <xf numFmtId="4" fontId="34" fillId="0" borderId="1" xfId="8" applyNumberFormat="1" applyFont="1" applyBorder="1"/>
    <xf numFmtId="0" fontId="29" fillId="0" borderId="1" xfId="4" applyFont="1" applyBorder="1"/>
    <xf numFmtId="0" fontId="7" fillId="0" borderId="1" xfId="9" applyFont="1" applyBorder="1"/>
    <xf numFmtId="0" fontId="30" fillId="3" borderId="1" xfId="4" applyFont="1" applyFill="1" applyBorder="1"/>
    <xf numFmtId="3" fontId="10" fillId="3" borderId="8" xfId="9" applyNumberFormat="1" applyFont="1" applyFill="1" applyBorder="1" applyAlignment="1">
      <alignment horizontal="right"/>
    </xf>
    <xf numFmtId="3" fontId="10" fillId="3" borderId="30" xfId="9" applyNumberFormat="1" applyFont="1" applyFill="1" applyBorder="1" applyAlignment="1">
      <alignment horizontal="right"/>
    </xf>
    <xf numFmtId="4" fontId="10" fillId="3" borderId="30" xfId="9" applyNumberFormat="1" applyFont="1" applyFill="1" applyBorder="1" applyAlignment="1">
      <alignment horizontal="right"/>
    </xf>
    <xf numFmtId="3" fontId="10" fillId="3" borderId="1" xfId="9" applyNumberFormat="1" applyFont="1" applyFill="1" applyBorder="1" applyAlignment="1">
      <alignment horizontal="right"/>
    </xf>
    <xf numFmtId="4" fontId="10" fillId="3" borderId="1" xfId="9" applyNumberFormat="1" applyFont="1" applyFill="1" applyBorder="1" applyAlignment="1">
      <alignment horizontal="right"/>
    </xf>
    <xf numFmtId="4" fontId="10" fillId="3" borderId="10" xfId="9" applyNumberFormat="1" applyFont="1" applyFill="1" applyBorder="1" applyAlignment="1">
      <alignment horizontal="right"/>
    </xf>
    <xf numFmtId="0" fontId="5" fillId="0" borderId="1" xfId="4" applyFont="1" applyBorder="1" applyAlignment="1">
      <alignment horizontal="center"/>
    </xf>
    <xf numFmtId="0" fontId="5" fillId="0" borderId="9" xfId="4" applyFont="1" applyBorder="1" applyAlignment="1">
      <alignment horizontal="left"/>
    </xf>
    <xf numFmtId="4" fontId="11" fillId="3" borderId="30" xfId="9" applyNumberFormat="1" applyFont="1" applyFill="1" applyBorder="1"/>
    <xf numFmtId="4" fontId="11" fillId="3" borderId="9" xfId="9" applyNumberFormat="1" applyFont="1" applyFill="1" applyBorder="1"/>
    <xf numFmtId="0" fontId="11" fillId="3" borderId="1" xfId="4" applyFont="1" applyFill="1" applyBorder="1"/>
    <xf numFmtId="3" fontId="10" fillId="3" borderId="8" xfId="9" applyNumberFormat="1" applyFont="1" applyFill="1" applyBorder="1"/>
    <xf numFmtId="3" fontId="10" fillId="3" borderId="30" xfId="9" applyNumberFormat="1" applyFont="1" applyFill="1" applyBorder="1"/>
    <xf numFmtId="4" fontId="10" fillId="3" borderId="30" xfId="9" applyNumberFormat="1" applyFont="1" applyFill="1" applyBorder="1"/>
    <xf numFmtId="3" fontId="10" fillId="3" borderId="1" xfId="9" applyNumberFormat="1" applyFont="1" applyFill="1" applyBorder="1"/>
    <xf numFmtId="4" fontId="10" fillId="3" borderId="1" xfId="9" applyNumberFormat="1" applyFont="1" applyFill="1" applyBorder="1"/>
    <xf numFmtId="4" fontId="10" fillId="3" borderId="10" xfId="9" applyNumberFormat="1" applyFont="1" applyFill="1" applyBorder="1"/>
    <xf numFmtId="0" fontId="31" fillId="0" borderId="1" xfId="4" applyFont="1" applyBorder="1"/>
    <xf numFmtId="0" fontId="31" fillId="0" borderId="1" xfId="4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11" fillId="3" borderId="1" xfId="9" applyFont="1" applyFill="1" applyBorder="1"/>
    <xf numFmtId="0" fontId="11" fillId="3" borderId="1" xfId="9" applyFont="1" applyFill="1" applyBorder="1" applyAlignment="1">
      <alignment horizontal="center"/>
    </xf>
    <xf numFmtId="0" fontId="11" fillId="3" borderId="9" xfId="9" applyFont="1" applyFill="1" applyBorder="1" applyAlignment="1">
      <alignment horizontal="left"/>
    </xf>
    <xf numFmtId="0" fontId="32" fillId="3" borderId="1" xfId="4" applyFont="1" applyFill="1" applyBorder="1"/>
    <xf numFmtId="0" fontId="29" fillId="3" borderId="1" xfId="4" applyFont="1" applyFill="1" applyBorder="1"/>
    <xf numFmtId="4" fontId="11" fillId="3" borderId="30" xfId="9" applyNumberFormat="1" applyFont="1" applyFill="1" applyBorder="1" applyAlignment="1">
      <alignment horizontal="right"/>
    </xf>
    <xf numFmtId="4" fontId="11" fillId="3" borderId="9" xfId="9" applyNumberFormat="1" applyFont="1" applyFill="1" applyBorder="1" applyAlignment="1">
      <alignment horizontal="right"/>
    </xf>
    <xf numFmtId="0" fontId="5" fillId="3" borderId="1" xfId="9" applyFont="1" applyFill="1" applyBorder="1" applyAlignment="1">
      <alignment horizontal="center"/>
    </xf>
    <xf numFmtId="0" fontId="33" fillId="0" borderId="1" xfId="4" applyFont="1" applyBorder="1"/>
    <xf numFmtId="0" fontId="30" fillId="3" borderId="22" xfId="4" applyFont="1" applyFill="1" applyBorder="1"/>
    <xf numFmtId="3" fontId="11" fillId="3" borderId="11" xfId="9" applyNumberFormat="1" applyFont="1" applyFill="1" applyBorder="1"/>
    <xf numFmtId="3" fontId="11" fillId="3" borderId="45" xfId="9" applyNumberFormat="1" applyFont="1" applyFill="1" applyBorder="1"/>
    <xf numFmtId="4" fontId="11" fillId="3" borderId="45" xfId="9" applyNumberFormat="1" applyFont="1" applyFill="1" applyBorder="1"/>
    <xf numFmtId="4" fontId="11" fillId="3" borderId="32" xfId="9" applyNumberFormat="1" applyFont="1" applyFill="1" applyBorder="1"/>
    <xf numFmtId="0" fontId="6" fillId="7" borderId="17" xfId="9" applyFont="1" applyFill="1" applyBorder="1" applyAlignment="1">
      <alignment horizontal="center"/>
    </xf>
    <xf numFmtId="0" fontId="5" fillId="7" borderId="18" xfId="9" applyFont="1" applyFill="1" applyBorder="1" applyAlignment="1">
      <alignment horizontal="center"/>
    </xf>
    <xf numFmtId="0" fontId="5" fillId="7" borderId="18" xfId="9" applyFont="1" applyFill="1" applyBorder="1"/>
    <xf numFmtId="0" fontId="5" fillId="7" borderId="20" xfId="9" applyFont="1" applyFill="1" applyBorder="1" applyAlignment="1">
      <alignment horizontal="left"/>
    </xf>
    <xf numFmtId="3" fontId="11" fillId="7" borderId="41" xfId="9" applyNumberFormat="1" applyFont="1" applyFill="1" applyBorder="1"/>
    <xf numFmtId="3" fontId="11" fillId="7" borderId="52" xfId="9" applyNumberFormat="1" applyFont="1" applyFill="1" applyBorder="1"/>
    <xf numFmtId="4" fontId="11" fillId="7" borderId="52" xfId="9" applyNumberFormat="1" applyFont="1" applyFill="1" applyBorder="1"/>
    <xf numFmtId="4" fontId="11" fillId="7" borderId="70" xfId="9" applyNumberFormat="1" applyFont="1" applyFill="1" applyBorder="1"/>
    <xf numFmtId="0" fontId="25" fillId="0" borderId="0" xfId="9" applyFont="1" applyAlignment="1">
      <alignment horizontal="center"/>
    </xf>
    <xf numFmtId="0" fontId="2" fillId="0" borderId="0" xfId="9" applyAlignment="1">
      <alignment horizontal="left"/>
    </xf>
    <xf numFmtId="0" fontId="12" fillId="0" borderId="23" xfId="5" applyFont="1" applyBorder="1" applyAlignment="1">
      <alignment horizontal="left"/>
    </xf>
    <xf numFmtId="0" fontId="12" fillId="0" borderId="0" xfId="5" applyFont="1" applyAlignment="1">
      <alignment horizontal="left"/>
    </xf>
    <xf numFmtId="0" fontId="12" fillId="0" borderId="68" xfId="5" applyFont="1" applyBorder="1" applyAlignment="1">
      <alignment horizontal="left"/>
    </xf>
    <xf numFmtId="0" fontId="12" fillId="0" borderId="15" xfId="5" applyFont="1" applyBorder="1" applyAlignment="1">
      <alignment horizontal="left"/>
    </xf>
    <xf numFmtId="0" fontId="12" fillId="0" borderId="47" xfId="5" applyFont="1" applyBorder="1" applyAlignment="1">
      <alignment horizontal="left"/>
    </xf>
    <xf numFmtId="3" fontId="34" fillId="0" borderId="4" xfId="8" applyNumberFormat="1" applyFont="1" applyBorder="1"/>
    <xf numFmtId="3" fontId="34" fillId="0" borderId="5" xfId="8" applyNumberFormat="1" applyFont="1" applyBorder="1"/>
    <xf numFmtId="3" fontId="25" fillId="0" borderId="5" xfId="5" applyNumberFormat="1" applyFont="1" applyBorder="1"/>
    <xf numFmtId="4" fontId="25" fillId="0" borderId="5" xfId="8" applyNumberFormat="1" applyFont="1" applyBorder="1"/>
    <xf numFmtId="4" fontId="22" fillId="3" borderId="14" xfId="9" applyNumberFormat="1" applyFont="1" applyFill="1" applyBorder="1"/>
    <xf numFmtId="4" fontId="22" fillId="5" borderId="70" xfId="9" applyNumberFormat="1" applyFont="1" applyFill="1" applyBorder="1"/>
    <xf numFmtId="4" fontId="34" fillId="0" borderId="5" xfId="8" applyNumberFormat="1" applyFont="1" applyBorder="1"/>
    <xf numFmtId="4" fontId="22" fillId="0" borderId="0" xfId="5" applyNumberFormat="1" applyFont="1" applyAlignment="1">
      <alignment vertical="center" wrapText="1"/>
    </xf>
    <xf numFmtId="3" fontId="34" fillId="0" borderId="30" xfId="8" applyNumberFormat="1" applyFont="1" applyBorder="1"/>
    <xf numFmtId="4" fontId="12" fillId="6" borderId="24" xfId="5" applyNumberFormat="1" applyFont="1" applyFill="1" applyBorder="1"/>
    <xf numFmtId="4" fontId="34" fillId="0" borderId="34" xfId="5" applyNumberFormat="1" applyFont="1" applyBorder="1"/>
    <xf numFmtId="4" fontId="11" fillId="3" borderId="14" xfId="5" applyNumberFormat="1" applyFont="1" applyFill="1" applyBorder="1"/>
    <xf numFmtId="4" fontId="37" fillId="7" borderId="70" xfId="5" applyNumberFormat="1" applyFont="1" applyFill="1" applyBorder="1"/>
    <xf numFmtId="3" fontId="11" fillId="4" borderId="13" xfId="2" applyNumberFormat="1" applyFont="1" applyFill="1" applyBorder="1" applyAlignment="1">
      <alignment horizontal="center" vertical="center" wrapText="1"/>
    </xf>
    <xf numFmtId="3" fontId="20" fillId="8" borderId="58" xfId="5" applyNumberFormat="1" applyFont="1" applyFill="1" applyBorder="1" applyAlignment="1">
      <alignment horizontal="center"/>
    </xf>
    <xf numFmtId="4" fontId="10" fillId="3" borderId="53" xfId="2" applyNumberFormat="1" applyFont="1" applyFill="1" applyBorder="1"/>
    <xf numFmtId="4" fontId="10" fillId="3" borderId="54" xfId="2" applyNumberFormat="1" applyFont="1" applyFill="1" applyBorder="1"/>
    <xf numFmtId="3" fontId="10" fillId="4" borderId="41" xfId="2" applyNumberFormat="1" applyFont="1" applyFill="1" applyBorder="1"/>
    <xf numFmtId="3" fontId="10" fillId="4" borderId="52" xfId="2" applyNumberFormat="1" applyFont="1" applyFill="1" applyBorder="1"/>
    <xf numFmtId="4" fontId="10" fillId="4" borderId="52" xfId="2" applyNumberFormat="1" applyFont="1" applyFill="1" applyBorder="1"/>
    <xf numFmtId="4" fontId="10" fillId="4" borderId="67" xfId="2" applyNumberFormat="1" applyFont="1" applyFill="1" applyBorder="1"/>
    <xf numFmtId="3" fontId="10" fillId="3" borderId="11" xfId="2" applyNumberFormat="1" applyFont="1" applyFill="1" applyBorder="1"/>
    <xf numFmtId="3" fontId="10" fillId="3" borderId="12" xfId="2" applyNumberFormat="1" applyFont="1" applyFill="1" applyBorder="1"/>
    <xf numFmtId="4" fontId="10" fillId="3" borderId="12" xfId="2" applyNumberFormat="1" applyFont="1" applyFill="1" applyBorder="1"/>
    <xf numFmtId="4" fontId="10" fillId="3" borderId="14" xfId="2" applyNumberFormat="1" applyFont="1" applyFill="1" applyBorder="1"/>
    <xf numFmtId="3" fontId="11" fillId="4" borderId="48" xfId="0" applyNumberFormat="1" applyFont="1" applyFill="1" applyBorder="1" applyAlignment="1">
      <alignment horizontal="right"/>
    </xf>
    <xf numFmtId="4" fontId="11" fillId="4" borderId="67" xfId="0" applyNumberFormat="1" applyFont="1" applyFill="1" applyBorder="1" applyAlignment="1">
      <alignment horizontal="right"/>
    </xf>
    <xf numFmtId="3" fontId="11" fillId="3" borderId="11" xfId="0" applyNumberFormat="1" applyFont="1" applyFill="1" applyBorder="1" applyAlignment="1">
      <alignment horizontal="right"/>
    </xf>
    <xf numFmtId="3" fontId="11" fillId="3" borderId="12" xfId="0" applyNumberFormat="1" applyFont="1" applyFill="1" applyBorder="1" applyAlignment="1">
      <alignment horizontal="right"/>
    </xf>
    <xf numFmtId="4" fontId="11" fillId="3" borderId="12" xfId="0" applyNumberFormat="1" applyFont="1" applyFill="1" applyBorder="1" applyAlignment="1">
      <alignment horizontal="right"/>
    </xf>
    <xf numFmtId="4" fontId="11" fillId="3" borderId="14" xfId="0" applyNumberFormat="1" applyFont="1" applyFill="1" applyBorder="1" applyAlignment="1">
      <alignment horizontal="right"/>
    </xf>
    <xf numFmtId="3" fontId="11" fillId="4" borderId="41" xfId="0" applyNumberFormat="1" applyFont="1" applyFill="1" applyBorder="1"/>
    <xf numFmtId="3" fontId="11" fillId="4" borderId="52" xfId="0" applyNumberFormat="1" applyFont="1" applyFill="1" applyBorder="1"/>
    <xf numFmtId="4" fontId="11" fillId="4" borderId="52" xfId="0" applyNumberFormat="1" applyFont="1" applyFill="1" applyBorder="1"/>
    <xf numFmtId="4" fontId="11" fillId="4" borderId="70" xfId="0" applyNumberFormat="1" applyFont="1" applyFill="1" applyBorder="1"/>
    <xf numFmtId="4" fontId="34" fillId="0" borderId="6" xfId="8" applyNumberFormat="1" applyFont="1" applyBorder="1"/>
    <xf numFmtId="4" fontId="34" fillId="0" borderId="9" xfId="8" applyNumberFormat="1" applyFont="1" applyBorder="1"/>
    <xf numFmtId="3" fontId="22" fillId="5" borderId="48" xfId="9" applyNumberFormat="1" applyFont="1" applyFill="1" applyBorder="1"/>
    <xf numFmtId="4" fontId="34" fillId="0" borderId="34" xfId="8" applyNumberFormat="1" applyFont="1" applyBorder="1"/>
    <xf numFmtId="4" fontId="22" fillId="3" borderId="13" xfId="9" applyNumberFormat="1" applyFont="1" applyFill="1" applyBorder="1"/>
    <xf numFmtId="4" fontId="22" fillId="5" borderId="67" xfId="9" applyNumberFormat="1" applyFont="1" applyFill="1" applyBorder="1"/>
    <xf numFmtId="3" fontId="11" fillId="7" borderId="48" xfId="9" applyNumberFormat="1" applyFont="1" applyFill="1" applyBorder="1"/>
    <xf numFmtId="3" fontId="11" fillId="3" borderId="12" xfId="9" applyNumberFormat="1" applyFont="1" applyFill="1" applyBorder="1"/>
    <xf numFmtId="4" fontId="11" fillId="3" borderId="12" xfId="9" applyNumberFormat="1" applyFont="1" applyFill="1" applyBorder="1"/>
    <xf numFmtId="4" fontId="11" fillId="3" borderId="14" xfId="9" applyNumberFormat="1" applyFont="1" applyFill="1" applyBorder="1"/>
    <xf numFmtId="4" fontId="10" fillId="3" borderId="53" xfId="9" applyNumberFormat="1" applyFont="1" applyFill="1" applyBorder="1" applyAlignment="1">
      <alignment horizontal="right"/>
    </xf>
    <xf numFmtId="4" fontId="11" fillId="3" borderId="53" xfId="9" applyNumberFormat="1" applyFont="1" applyFill="1" applyBorder="1"/>
    <xf numFmtId="4" fontId="10" fillId="3" borderId="53" xfId="9" applyNumberFormat="1" applyFont="1" applyFill="1" applyBorder="1"/>
    <xf numFmtId="4" fontId="11" fillId="3" borderId="53" xfId="9" applyNumberFormat="1" applyFont="1" applyFill="1" applyBorder="1" applyAlignment="1">
      <alignment horizontal="right"/>
    </xf>
    <xf numFmtId="4" fontId="11" fillId="3" borderId="64" xfId="9" applyNumberFormat="1" applyFont="1" applyFill="1" applyBorder="1"/>
    <xf numFmtId="4" fontId="11" fillId="7" borderId="67" xfId="9" applyNumberFormat="1" applyFont="1" applyFill="1" applyBorder="1"/>
    <xf numFmtId="4" fontId="10" fillId="4" borderId="70" xfId="2" applyNumberFormat="1" applyFont="1" applyFill="1" applyBorder="1"/>
    <xf numFmtId="3" fontId="11" fillId="3" borderId="30" xfId="5" applyNumberFormat="1" applyFont="1" applyFill="1" applyBorder="1"/>
    <xf numFmtId="3" fontId="11" fillId="3" borderId="30" xfId="5" applyNumberFormat="1" applyFont="1" applyFill="1" applyBorder="1" applyAlignment="1">
      <alignment horizontal="right"/>
    </xf>
    <xf numFmtId="3" fontId="35" fillId="3" borderId="30" xfId="5" applyNumberFormat="1" applyFont="1" applyFill="1" applyBorder="1"/>
    <xf numFmtId="3" fontId="11" fillId="3" borderId="45" xfId="5" applyNumberFormat="1" applyFont="1" applyFill="1" applyBorder="1"/>
    <xf numFmtId="0" fontId="16" fillId="0" borderId="0" xfId="5" applyFont="1" applyAlignment="1">
      <alignment horizontal="left"/>
    </xf>
    <xf numFmtId="3" fontId="34" fillId="0" borderId="0" xfId="5" applyNumberFormat="1" applyFont="1" applyAlignment="1">
      <alignment horizontal="center"/>
    </xf>
    <xf numFmtId="3" fontId="7" fillId="0" borderId="1" xfId="0" applyNumberFormat="1" applyFont="1" applyBorder="1" applyAlignment="1">
      <alignment horizontal="right"/>
    </xf>
    <xf numFmtId="0" fontId="13" fillId="0" borderId="73" xfId="0" applyFont="1" applyBorder="1"/>
    <xf numFmtId="3" fontId="7" fillId="0" borderId="51" xfId="0" applyNumberFormat="1" applyFont="1" applyBorder="1" applyAlignment="1">
      <alignment horizontal="right"/>
    </xf>
    <xf numFmtId="3" fontId="7" fillId="0" borderId="30" xfId="0" applyNumberFormat="1" applyFont="1" applyBorder="1" applyAlignment="1">
      <alignment horizontal="right"/>
    </xf>
    <xf numFmtId="3" fontId="5" fillId="0" borderId="30" xfId="0" applyNumberFormat="1" applyFont="1" applyBorder="1"/>
    <xf numFmtId="4" fontId="7" fillId="0" borderId="1" xfId="0" applyNumberFormat="1" applyFont="1" applyBorder="1" applyAlignment="1">
      <alignment horizontal="right"/>
    </xf>
    <xf numFmtId="4" fontId="5" fillId="0" borderId="10" xfId="0" applyNumberFormat="1" applyFont="1" applyBorder="1"/>
    <xf numFmtId="4" fontId="7" fillId="0" borderId="9" xfId="0" applyNumberFormat="1" applyFont="1" applyBorder="1" applyAlignment="1">
      <alignment horizontal="right"/>
    </xf>
    <xf numFmtId="3" fontId="37" fillId="7" borderId="41" xfId="5" applyNumberFormat="1" applyFont="1" applyFill="1" applyBorder="1"/>
    <xf numFmtId="4" fontId="20" fillId="8" borderId="20" xfId="5" applyNumberFormat="1" applyFont="1" applyFill="1" applyBorder="1" applyAlignment="1">
      <alignment horizontal="center"/>
    </xf>
    <xf numFmtId="3" fontId="20" fillId="8" borderId="57" xfId="5" applyNumberFormat="1" applyFont="1" applyFill="1" applyBorder="1" applyAlignment="1">
      <alignment horizontal="center"/>
    </xf>
    <xf numFmtId="4" fontId="12" fillId="3" borderId="9" xfId="5" applyNumberFormat="1" applyFont="1" applyFill="1" applyBorder="1"/>
    <xf numFmtId="4" fontId="12" fillId="3" borderId="9" xfId="5" applyNumberFormat="1" applyFont="1" applyFill="1" applyBorder="1" applyAlignment="1">
      <alignment horizontal="right"/>
    </xf>
    <xf numFmtId="4" fontId="25" fillId="0" borderId="10" xfId="0" applyNumberFormat="1" applyFont="1" applyBorder="1"/>
    <xf numFmtId="4" fontId="34" fillId="0" borderId="10" xfId="5" applyNumberFormat="1" applyFont="1" applyBorder="1"/>
    <xf numFmtId="4" fontId="7" fillId="0" borderId="10" xfId="0" applyNumberFormat="1" applyFont="1" applyBorder="1"/>
    <xf numFmtId="3" fontId="25" fillId="0" borderId="0" xfId="0" applyNumberFormat="1" applyFont="1"/>
    <xf numFmtId="4" fontId="25" fillId="0" borderId="0" xfId="0" applyNumberFormat="1" applyFont="1"/>
    <xf numFmtId="4" fontId="12" fillId="6" borderId="21" xfId="5" applyNumberFormat="1" applyFont="1" applyFill="1" applyBorder="1"/>
    <xf numFmtId="4" fontId="20" fillId="8" borderId="35" xfId="5" applyNumberFormat="1" applyFont="1" applyFill="1" applyBorder="1" applyAlignment="1">
      <alignment horizontal="center"/>
    </xf>
    <xf numFmtId="4" fontId="11" fillId="3" borderId="29" xfId="5" applyNumberFormat="1" applyFont="1" applyFill="1" applyBorder="1"/>
    <xf numFmtId="3" fontId="37" fillId="7" borderId="18" xfId="5" applyNumberFormat="1" applyFont="1" applyFill="1" applyBorder="1"/>
    <xf numFmtId="4" fontId="37" fillId="7" borderId="18" xfId="5" applyNumberFormat="1" applyFont="1" applyFill="1" applyBorder="1"/>
    <xf numFmtId="4" fontId="37" fillId="7" borderId="19" xfId="5" applyNumberFormat="1" applyFont="1" applyFill="1" applyBorder="1"/>
    <xf numFmtId="3" fontId="11" fillId="3" borderId="11" xfId="5" applyNumberFormat="1" applyFont="1" applyFill="1" applyBorder="1"/>
    <xf numFmtId="4" fontId="11" fillId="3" borderId="9" xfId="5" applyNumberFormat="1" applyFont="1" applyFill="1" applyBorder="1"/>
    <xf numFmtId="4" fontId="25" fillId="0" borderId="9" xfId="0" applyNumberFormat="1" applyFont="1" applyBorder="1"/>
    <xf numFmtId="4" fontId="7" fillId="0" borderId="9" xfId="0" applyNumberFormat="1" applyFont="1" applyBorder="1"/>
    <xf numFmtId="4" fontId="11" fillId="3" borderId="9" xfId="5" applyNumberFormat="1" applyFont="1" applyFill="1" applyBorder="1" applyAlignment="1">
      <alignment horizontal="right"/>
    </xf>
    <xf numFmtId="4" fontId="35" fillId="3" borderId="9" xfId="5" applyNumberFormat="1" applyFont="1" applyFill="1" applyBorder="1"/>
    <xf numFmtId="4" fontId="11" fillId="3" borderId="32" xfId="5" applyNumberFormat="1" applyFont="1" applyFill="1" applyBorder="1"/>
    <xf numFmtId="3" fontId="37" fillId="7" borderId="48" xfId="5" applyNumberFormat="1" applyFont="1" applyFill="1" applyBorder="1"/>
    <xf numFmtId="0" fontId="39" fillId="0" borderId="0" xfId="0" applyFont="1"/>
    <xf numFmtId="0" fontId="40" fillId="0" borderId="0" xfId="0" applyFont="1"/>
    <xf numFmtId="0" fontId="36" fillId="0" borderId="0" xfId="0" applyFont="1"/>
    <xf numFmtId="0" fontId="14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3" fontId="7" fillId="0" borderId="26" xfId="0" applyNumberFormat="1" applyFont="1" applyBorder="1" applyAlignment="1">
      <alignment horizontal="right"/>
    </xf>
    <xf numFmtId="4" fontId="7" fillId="0" borderId="26" xfId="0" applyNumberFormat="1" applyFont="1" applyBorder="1" applyAlignment="1">
      <alignment horizontal="right"/>
    </xf>
    <xf numFmtId="4" fontId="7" fillId="0" borderId="27" xfId="0" applyNumberFormat="1" applyFont="1" applyBorder="1" applyAlignment="1">
      <alignment horizontal="right"/>
    </xf>
    <xf numFmtId="4" fontId="7" fillId="0" borderId="10" xfId="0" applyNumberFormat="1" applyFont="1" applyBorder="1" applyAlignment="1">
      <alignment horizontal="right"/>
    </xf>
    <xf numFmtId="3" fontId="7" fillId="0" borderId="28" xfId="0" applyNumberFormat="1" applyFont="1" applyBorder="1" applyAlignment="1">
      <alignment horizontal="right"/>
    </xf>
    <xf numFmtId="3" fontId="7" fillId="0" borderId="22" xfId="0" applyNumberFormat="1" applyFont="1" applyBorder="1" applyAlignment="1">
      <alignment horizontal="right"/>
    </xf>
    <xf numFmtId="3" fontId="10" fillId="4" borderId="17" xfId="0" applyNumberFormat="1" applyFont="1" applyFill="1" applyBorder="1" applyAlignment="1">
      <alignment horizontal="right"/>
    </xf>
    <xf numFmtId="3" fontId="10" fillId="4" borderId="18" xfId="0" applyNumberFormat="1" applyFont="1" applyFill="1" applyBorder="1" applyAlignment="1">
      <alignment horizontal="right"/>
    </xf>
    <xf numFmtId="4" fontId="10" fillId="4" borderId="18" xfId="0" applyNumberFormat="1" applyFont="1" applyFill="1" applyBorder="1" applyAlignment="1">
      <alignment horizontal="right"/>
    </xf>
    <xf numFmtId="4" fontId="10" fillId="4" borderId="19" xfId="0" applyNumberFormat="1" applyFont="1" applyFill="1" applyBorder="1" applyAlignment="1">
      <alignment horizontal="right"/>
    </xf>
    <xf numFmtId="4" fontId="7" fillId="0" borderId="22" xfId="0" applyNumberFormat="1" applyFont="1" applyBorder="1" applyAlignment="1">
      <alignment horizontal="right"/>
    </xf>
    <xf numFmtId="4" fontId="7" fillId="0" borderId="29" xfId="0" applyNumberFormat="1" applyFont="1" applyBorder="1" applyAlignment="1">
      <alignment horizontal="right"/>
    </xf>
    <xf numFmtId="3" fontId="7" fillId="0" borderId="31" xfId="0" applyNumberFormat="1" applyFont="1" applyBorder="1" applyAlignment="1">
      <alignment horizontal="right"/>
    </xf>
    <xf numFmtId="3" fontId="10" fillId="4" borderId="24" xfId="0" applyNumberFormat="1" applyFont="1" applyFill="1" applyBorder="1" applyAlignment="1">
      <alignment horizontal="right"/>
    </xf>
    <xf numFmtId="4" fontId="7" fillId="0" borderId="34" xfId="0" applyNumberFormat="1" applyFont="1" applyBorder="1" applyAlignment="1">
      <alignment horizontal="right"/>
    </xf>
    <xf numFmtId="4" fontId="7" fillId="0" borderId="32" xfId="0" applyNumberFormat="1" applyFont="1" applyBorder="1" applyAlignment="1">
      <alignment horizontal="right"/>
    </xf>
    <xf numFmtId="4" fontId="10" fillId="4" borderId="20" xfId="0" applyNumberFormat="1" applyFont="1" applyFill="1" applyBorder="1" applyAlignment="1">
      <alignment horizontal="right"/>
    </xf>
    <xf numFmtId="3" fontId="11" fillId="5" borderId="13" xfId="2" applyNumberFormat="1" applyFont="1" applyFill="1" applyBorder="1" applyAlignment="1">
      <alignment horizontal="center" vertical="center" wrapText="1"/>
    </xf>
    <xf numFmtId="4" fontId="6" fillId="0" borderId="34" xfId="5" applyNumberFormat="1" applyFont="1" applyBorder="1"/>
    <xf numFmtId="4" fontId="25" fillId="0" borderId="34" xfId="5" applyNumberFormat="1" applyFont="1" applyBorder="1"/>
    <xf numFmtId="4" fontId="34" fillId="0" borderId="9" xfId="5" applyNumberFormat="1" applyFont="1" applyBorder="1" applyAlignment="1">
      <alignment horizontal="right"/>
    </xf>
    <xf numFmtId="4" fontId="25" fillId="0" borderId="9" xfId="5" applyNumberFormat="1" applyFont="1" applyBorder="1"/>
    <xf numFmtId="4" fontId="12" fillId="3" borderId="53" xfId="5" applyNumberFormat="1" applyFont="1" applyFill="1" applyBorder="1"/>
    <xf numFmtId="4" fontId="25" fillId="0" borderId="9" xfId="5" applyNumberFormat="1" applyFont="1" applyBorder="1" applyAlignment="1">
      <alignment horizontal="right"/>
    </xf>
    <xf numFmtId="4" fontId="7" fillId="0" borderId="6" xfId="0" applyNumberFormat="1" applyFont="1" applyBorder="1"/>
    <xf numFmtId="4" fontId="12" fillId="3" borderId="53" xfId="5" applyNumberFormat="1" applyFont="1" applyFill="1" applyBorder="1" applyAlignment="1">
      <alignment horizontal="right"/>
    </xf>
    <xf numFmtId="4" fontId="12" fillId="3" borderId="54" xfId="5" applyNumberFormat="1" applyFont="1" applyFill="1" applyBorder="1"/>
    <xf numFmtId="4" fontId="20" fillId="8" borderId="46" xfId="5" applyNumberFormat="1" applyFont="1" applyFill="1" applyBorder="1" applyAlignment="1">
      <alignment horizontal="center"/>
    </xf>
    <xf numFmtId="4" fontId="34" fillId="0" borderId="71" xfId="8" applyNumberFormat="1" applyFont="1" applyBorder="1"/>
    <xf numFmtId="4" fontId="34" fillId="0" borderId="53" xfId="8" applyNumberFormat="1" applyFont="1" applyBorder="1"/>
    <xf numFmtId="4" fontId="11" fillId="7" borderId="49" xfId="9" applyNumberFormat="1" applyFont="1" applyFill="1" applyBorder="1"/>
    <xf numFmtId="4" fontId="11" fillId="3" borderId="30" xfId="5" applyNumberFormat="1" applyFont="1" applyFill="1" applyBorder="1"/>
    <xf numFmtId="4" fontId="11" fillId="3" borderId="30" xfId="5" applyNumberFormat="1" applyFont="1" applyFill="1" applyBorder="1" applyAlignment="1">
      <alignment horizontal="right"/>
    </xf>
    <xf numFmtId="4" fontId="35" fillId="3" borderId="30" xfId="5" applyNumberFormat="1" applyFont="1" applyFill="1" applyBorder="1"/>
    <xf numFmtId="4" fontId="11" fillId="3" borderId="45" xfId="5" applyNumberFormat="1" applyFont="1" applyFill="1" applyBorder="1"/>
    <xf numFmtId="4" fontId="11" fillId="3" borderId="53" xfId="5" applyNumberFormat="1" applyFont="1" applyFill="1" applyBorder="1"/>
    <xf numFmtId="4" fontId="11" fillId="3" borderId="53" xfId="5" applyNumberFormat="1" applyFont="1" applyFill="1" applyBorder="1" applyAlignment="1">
      <alignment horizontal="right"/>
    </xf>
    <xf numFmtId="4" fontId="35" fillId="3" borderId="53" xfId="5" applyNumberFormat="1" applyFont="1" applyFill="1" applyBorder="1"/>
    <xf numFmtId="4" fontId="11" fillId="3" borderId="64" xfId="5" applyNumberFormat="1" applyFont="1" applyFill="1" applyBorder="1"/>
    <xf numFmtId="4" fontId="34" fillId="0" borderId="27" xfId="5" applyNumberFormat="1" applyFont="1" applyBorder="1"/>
    <xf numFmtId="4" fontId="7" fillId="0" borderId="34" xfId="0" applyNumberFormat="1" applyFont="1" applyBorder="1"/>
    <xf numFmtId="3" fontId="12" fillId="6" borderId="41" xfId="5" applyNumberFormat="1" applyFont="1" applyFill="1" applyBorder="1"/>
    <xf numFmtId="3" fontId="12" fillId="6" borderId="52" xfId="5" applyNumberFormat="1" applyFont="1" applyFill="1" applyBorder="1"/>
    <xf numFmtId="4" fontId="12" fillId="6" borderId="52" xfId="5" applyNumberFormat="1" applyFont="1" applyFill="1" applyBorder="1"/>
    <xf numFmtId="4" fontId="12" fillId="6" borderId="67" xfId="5" applyNumberFormat="1" applyFont="1" applyFill="1" applyBorder="1"/>
    <xf numFmtId="4" fontId="12" fillId="6" borderId="70" xfId="5" applyNumberFormat="1" applyFont="1" applyFill="1" applyBorder="1"/>
    <xf numFmtId="3" fontId="12" fillId="3" borderId="11" xfId="5" applyNumberFormat="1" applyFont="1" applyFill="1" applyBorder="1"/>
    <xf numFmtId="3" fontId="12" fillId="3" borderId="12" xfId="5" applyNumberFormat="1" applyFont="1" applyFill="1" applyBorder="1"/>
    <xf numFmtId="4" fontId="12" fillId="3" borderId="12" xfId="5" applyNumberFormat="1" applyFont="1" applyFill="1" applyBorder="1"/>
    <xf numFmtId="4" fontId="12" fillId="3" borderId="14" xfId="5" applyNumberFormat="1" applyFont="1" applyFill="1" applyBorder="1"/>
    <xf numFmtId="4" fontId="12" fillId="3" borderId="13" xfId="5" applyNumberFormat="1" applyFont="1" applyFill="1" applyBorder="1"/>
    <xf numFmtId="4" fontId="10" fillId="3" borderId="9" xfId="2" applyNumberFormat="1" applyFont="1" applyFill="1" applyBorder="1"/>
    <xf numFmtId="4" fontId="10" fillId="3" borderId="13" xfId="2" applyNumberFormat="1" applyFont="1" applyFill="1" applyBorder="1"/>
    <xf numFmtId="4" fontId="11" fillId="3" borderId="13" xfId="0" applyNumberFormat="1" applyFont="1" applyFill="1" applyBorder="1" applyAlignment="1">
      <alignment horizontal="right"/>
    </xf>
    <xf numFmtId="4" fontId="11" fillId="3" borderId="13" xfId="0" applyNumberFormat="1" applyFont="1" applyFill="1" applyBorder="1"/>
    <xf numFmtId="4" fontId="11" fillId="4" borderId="67" xfId="0" applyNumberFormat="1" applyFont="1" applyFill="1" applyBorder="1"/>
    <xf numFmtId="3" fontId="11" fillId="5" borderId="22" xfId="2" applyNumberFormat="1" applyFont="1" applyFill="1" applyBorder="1" applyAlignment="1">
      <alignment horizontal="center" vertical="center" wrapText="1"/>
    </xf>
    <xf numFmtId="3" fontId="11" fillId="5" borderId="32" xfId="2" applyNumberFormat="1" applyFont="1" applyFill="1" applyBorder="1" applyAlignment="1">
      <alignment horizontal="center" vertical="center" wrapText="1"/>
    </xf>
    <xf numFmtId="3" fontId="11" fillId="4" borderId="32" xfId="2" applyNumberFormat="1" applyFont="1" applyFill="1" applyBorder="1" applyAlignment="1">
      <alignment horizontal="center" vertical="center" wrapText="1"/>
    </xf>
    <xf numFmtId="4" fontId="20" fillId="8" borderId="20" xfId="8" applyNumberFormat="1" applyFont="1" applyFill="1" applyBorder="1" applyAlignment="1">
      <alignment horizontal="center"/>
    </xf>
    <xf numFmtId="4" fontId="11" fillId="3" borderId="13" xfId="9" applyNumberFormat="1" applyFont="1" applyFill="1" applyBorder="1"/>
    <xf numFmtId="4" fontId="10" fillId="3" borderId="9" xfId="9" applyNumberFormat="1" applyFont="1" applyFill="1" applyBorder="1" applyAlignment="1">
      <alignment horizontal="right"/>
    </xf>
    <xf numFmtId="4" fontId="10" fillId="3" borderId="9" xfId="9" applyNumberFormat="1" applyFont="1" applyFill="1" applyBorder="1"/>
    <xf numFmtId="4" fontId="20" fillId="8" borderId="61" xfId="5" applyNumberFormat="1" applyFont="1" applyFill="1" applyBorder="1" applyAlignment="1">
      <alignment horizontal="center"/>
    </xf>
    <xf numFmtId="0" fontId="47" fillId="0" borderId="0" xfId="0" applyFont="1"/>
    <xf numFmtId="0" fontId="47" fillId="0" borderId="0" xfId="0" applyFont="1" applyAlignment="1">
      <alignment horizontal="left"/>
    </xf>
    <xf numFmtId="3" fontId="1" fillId="0" borderId="0" xfId="5" applyNumberFormat="1" applyFont="1"/>
    <xf numFmtId="4" fontId="1" fillId="0" borderId="0" xfId="5" applyNumberFormat="1" applyFont="1"/>
    <xf numFmtId="3" fontId="13" fillId="4" borderId="35" xfId="0" applyNumberFormat="1" applyFont="1" applyFill="1" applyBorder="1"/>
    <xf numFmtId="3" fontId="13" fillId="4" borderId="36" xfId="0" applyNumberFormat="1" applyFont="1" applyFill="1" applyBorder="1"/>
    <xf numFmtId="4" fontId="13" fillId="4" borderId="36" xfId="0" applyNumberFormat="1" applyFont="1" applyFill="1" applyBorder="1"/>
    <xf numFmtId="4" fontId="13" fillId="4" borderId="38" xfId="0" applyNumberFormat="1" applyFont="1" applyFill="1" applyBorder="1"/>
    <xf numFmtId="4" fontId="13" fillId="4" borderId="37" xfId="0" applyNumberFormat="1" applyFont="1" applyFill="1" applyBorder="1"/>
    <xf numFmtId="3" fontId="13" fillId="4" borderId="61" xfId="0" applyNumberFormat="1" applyFont="1" applyFill="1" applyBorder="1"/>
    <xf numFmtId="3" fontId="6" fillId="0" borderId="25" xfId="0" applyNumberFormat="1" applyFont="1" applyBorder="1"/>
    <xf numFmtId="3" fontId="6" fillId="0" borderId="26" xfId="0" applyNumberFormat="1" applyFont="1" applyBorder="1"/>
    <xf numFmtId="4" fontId="6" fillId="0" borderId="26" xfId="0" applyNumberFormat="1" applyFont="1" applyBorder="1"/>
    <xf numFmtId="4" fontId="6" fillId="0" borderId="27" xfId="0" applyNumberFormat="1" applyFont="1" applyBorder="1"/>
    <xf numFmtId="4" fontId="6" fillId="0" borderId="34" xfId="0" applyNumberFormat="1" applyFont="1" applyBorder="1"/>
    <xf numFmtId="3" fontId="6" fillId="0" borderId="51" xfId="0" applyNumberFormat="1" applyFont="1" applyBorder="1"/>
    <xf numFmtId="0" fontId="6" fillId="3" borderId="40" xfId="9" applyFont="1" applyFill="1" applyBorder="1"/>
    <xf numFmtId="4" fontId="10" fillId="0" borderId="22" xfId="0" applyNumberFormat="1" applyFont="1" applyBorder="1" applyAlignment="1">
      <alignment horizontal="center" vertical="center" wrapText="1"/>
    </xf>
    <xf numFmtId="4" fontId="10" fillId="0" borderId="52" xfId="0" applyNumberFormat="1" applyFont="1" applyBorder="1" applyAlignment="1">
      <alignment horizontal="center" vertical="center" wrapText="1"/>
    </xf>
    <xf numFmtId="3" fontId="15" fillId="4" borderId="63" xfId="0" applyNumberFormat="1" applyFont="1" applyFill="1" applyBorder="1" applyAlignment="1">
      <alignment horizontal="center" vertical="center"/>
    </xf>
    <xf numFmtId="3" fontId="15" fillId="4" borderId="60" xfId="0" applyNumberFormat="1" applyFont="1" applyFill="1" applyBorder="1" applyAlignment="1">
      <alignment horizontal="center" vertical="center"/>
    </xf>
    <xf numFmtId="3" fontId="15" fillId="4" borderId="62" xfId="0" applyNumberFormat="1" applyFont="1" applyFill="1" applyBorder="1" applyAlignment="1">
      <alignment horizontal="center" vertical="center"/>
    </xf>
    <xf numFmtId="3" fontId="15" fillId="4" borderId="66" xfId="0" applyNumberFormat="1" applyFont="1" applyFill="1" applyBorder="1" applyAlignment="1">
      <alignment horizontal="center" vertical="center"/>
    </xf>
    <xf numFmtId="3" fontId="15" fillId="4" borderId="50" xfId="0" applyNumberFormat="1" applyFont="1" applyFill="1" applyBorder="1" applyAlignment="1">
      <alignment horizontal="center" vertical="center"/>
    </xf>
    <xf numFmtId="3" fontId="15" fillId="4" borderId="49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left"/>
    </xf>
    <xf numFmtId="3" fontId="12" fillId="5" borderId="22" xfId="0" applyNumberFormat="1" applyFont="1" applyFill="1" applyBorder="1" applyAlignment="1">
      <alignment horizontal="center" vertical="center" wrapText="1"/>
    </xf>
    <xf numFmtId="3" fontId="12" fillId="5" borderId="58" xfId="0" applyNumberFormat="1" applyFont="1" applyFill="1" applyBorder="1" applyAlignment="1">
      <alignment horizontal="center" vertical="center" wrapText="1"/>
    </xf>
    <xf numFmtId="3" fontId="12" fillId="5" borderId="52" xfId="0" applyNumberFormat="1" applyFont="1" applyFill="1" applyBorder="1" applyAlignment="1">
      <alignment horizontal="center" vertical="center" wrapText="1"/>
    </xf>
    <xf numFmtId="3" fontId="10" fillId="4" borderId="35" xfId="2" applyNumberFormat="1" applyFont="1" applyFill="1" applyBorder="1" applyAlignment="1">
      <alignment horizontal="center" vertical="center" wrapText="1"/>
    </xf>
    <xf numFmtId="3" fontId="10" fillId="4" borderId="55" xfId="2" applyNumberFormat="1" applyFont="1" applyFill="1" applyBorder="1" applyAlignment="1">
      <alignment horizontal="center" vertical="center" wrapText="1"/>
    </xf>
    <xf numFmtId="3" fontId="10" fillId="4" borderId="41" xfId="2" applyNumberFormat="1" applyFont="1" applyFill="1" applyBorder="1" applyAlignment="1">
      <alignment horizontal="center" vertical="center" wrapText="1"/>
    </xf>
    <xf numFmtId="4" fontId="12" fillId="4" borderId="36" xfId="0" applyNumberFormat="1" applyFont="1" applyFill="1" applyBorder="1" applyAlignment="1">
      <alignment horizontal="center" vertical="center" wrapText="1"/>
    </xf>
    <xf numFmtId="4" fontId="12" fillId="4" borderId="58" xfId="0" applyNumberFormat="1" applyFont="1" applyFill="1" applyBorder="1" applyAlignment="1">
      <alignment horizontal="center" vertical="center" wrapText="1"/>
    </xf>
    <xf numFmtId="4" fontId="12" fillId="4" borderId="52" xfId="0" applyNumberFormat="1" applyFont="1" applyFill="1" applyBorder="1" applyAlignment="1">
      <alignment horizontal="center" vertical="center" wrapText="1"/>
    </xf>
    <xf numFmtId="3" fontId="21" fillId="5" borderId="69" xfId="0" applyNumberFormat="1" applyFont="1" applyFill="1" applyBorder="1" applyAlignment="1">
      <alignment horizontal="center" vertical="center"/>
    </xf>
    <xf numFmtId="3" fontId="21" fillId="5" borderId="71" xfId="0" applyNumberFormat="1" applyFont="1" applyFill="1" applyBorder="1" applyAlignment="1">
      <alignment horizontal="center" vertical="center"/>
    </xf>
    <xf numFmtId="3" fontId="21" fillId="5" borderId="72" xfId="0" applyNumberFormat="1" applyFont="1" applyFill="1" applyBorder="1" applyAlignment="1">
      <alignment horizontal="center" vertical="center"/>
    </xf>
    <xf numFmtId="4" fontId="12" fillId="4" borderId="9" xfId="0" applyNumberFormat="1" applyFont="1" applyFill="1" applyBorder="1" applyAlignment="1">
      <alignment horizontal="center"/>
    </xf>
    <xf numFmtId="4" fontId="12" fillId="4" borderId="53" xfId="0" applyNumberFormat="1" applyFont="1" applyFill="1" applyBorder="1" applyAlignment="1">
      <alignment horizontal="center"/>
    </xf>
    <xf numFmtId="4" fontId="12" fillId="4" borderId="30" xfId="0" applyNumberFormat="1" applyFont="1" applyFill="1" applyBorder="1" applyAlignment="1">
      <alignment horizontal="center"/>
    </xf>
    <xf numFmtId="3" fontId="10" fillId="4" borderId="22" xfId="2" applyNumberFormat="1" applyFont="1" applyFill="1" applyBorder="1" applyAlignment="1">
      <alignment horizontal="center" vertical="center" wrapText="1"/>
    </xf>
    <xf numFmtId="3" fontId="10" fillId="4" borderId="52" xfId="2" applyNumberFormat="1" applyFont="1" applyFill="1" applyBorder="1" applyAlignment="1">
      <alignment horizontal="center" vertical="center" wrapText="1"/>
    </xf>
    <xf numFmtId="3" fontId="10" fillId="4" borderId="57" xfId="2" applyNumberFormat="1" applyFont="1" applyFill="1" applyBorder="1" applyAlignment="1">
      <alignment horizontal="center" vertical="center" wrapText="1"/>
    </xf>
    <xf numFmtId="3" fontId="10" fillId="4" borderId="48" xfId="2" applyNumberFormat="1" applyFont="1" applyFill="1" applyBorder="1" applyAlignment="1">
      <alignment horizontal="center" vertical="center" wrapText="1"/>
    </xf>
    <xf numFmtId="4" fontId="12" fillId="0" borderId="34" xfId="0" applyNumberFormat="1" applyFont="1" applyBorder="1" applyAlignment="1">
      <alignment horizontal="left"/>
    </xf>
    <xf numFmtId="4" fontId="12" fillId="0" borderId="71" xfId="0" applyNumberFormat="1" applyFont="1" applyBorder="1" applyAlignment="1">
      <alignment horizontal="left"/>
    </xf>
    <xf numFmtId="4" fontId="12" fillId="0" borderId="51" xfId="0" applyNumberFormat="1" applyFont="1" applyBorder="1" applyAlignment="1">
      <alignment horizontal="left"/>
    </xf>
    <xf numFmtId="4" fontId="10" fillId="0" borderId="76" xfId="0" applyNumberFormat="1" applyFont="1" applyBorder="1" applyAlignment="1">
      <alignment horizontal="center" vertical="center" wrapText="1"/>
    </xf>
    <xf numFmtId="4" fontId="10" fillId="0" borderId="49" xfId="0" applyNumberFormat="1" applyFont="1" applyBorder="1" applyAlignment="1">
      <alignment horizontal="center" vertical="center" wrapText="1"/>
    </xf>
    <xf numFmtId="4" fontId="12" fillId="0" borderId="72" xfId="0" applyNumberFormat="1" applyFont="1" applyBorder="1" applyAlignment="1">
      <alignment horizontal="left"/>
    </xf>
    <xf numFmtId="3" fontId="12" fillId="4" borderId="6" xfId="0" applyNumberFormat="1" applyFont="1" applyFill="1" applyBorder="1" applyAlignment="1">
      <alignment horizontal="center"/>
    </xf>
    <xf numFmtId="3" fontId="12" fillId="4" borderId="42" xfId="0" applyNumberFormat="1" applyFont="1" applyFill="1" applyBorder="1" applyAlignment="1">
      <alignment horizontal="center"/>
    </xf>
    <xf numFmtId="3" fontId="10" fillId="4" borderId="1" xfId="2" applyNumberFormat="1" applyFont="1" applyFill="1" applyBorder="1" applyAlignment="1">
      <alignment horizontal="center" vertical="center" wrapText="1"/>
    </xf>
    <xf numFmtId="3" fontId="10" fillId="4" borderId="12" xfId="2" applyNumberFormat="1" applyFont="1" applyFill="1" applyBorder="1" applyAlignment="1">
      <alignment horizontal="center" vertical="center" wrapText="1"/>
    </xf>
    <xf numFmtId="3" fontId="12" fillId="9" borderId="22" xfId="0" applyNumberFormat="1" applyFont="1" applyFill="1" applyBorder="1" applyAlignment="1">
      <alignment horizontal="center" vertical="center" wrapText="1"/>
    </xf>
    <xf numFmtId="3" fontId="12" fillId="9" borderId="52" xfId="0" applyNumberFormat="1" applyFont="1" applyFill="1" applyBorder="1" applyAlignment="1">
      <alignment horizontal="center" vertical="center" wrapText="1"/>
    </xf>
    <xf numFmtId="3" fontId="12" fillId="0" borderId="34" xfId="0" applyNumberFormat="1" applyFont="1" applyBorder="1" applyAlignment="1">
      <alignment horizontal="left"/>
    </xf>
    <xf numFmtId="3" fontId="12" fillId="0" borderId="71" xfId="0" applyNumberFormat="1" applyFont="1" applyBorder="1" applyAlignment="1">
      <alignment horizontal="left"/>
    </xf>
    <xf numFmtId="3" fontId="12" fillId="0" borderId="51" xfId="0" applyNumberFormat="1" applyFont="1" applyBorder="1" applyAlignment="1">
      <alignment horizontal="left"/>
    </xf>
    <xf numFmtId="4" fontId="12" fillId="5" borderId="22" xfId="0" applyNumberFormat="1" applyFont="1" applyFill="1" applyBorder="1" applyAlignment="1">
      <alignment horizontal="center" vertical="center" wrapText="1"/>
    </xf>
    <xf numFmtId="4" fontId="12" fillId="5" borderId="5" xfId="0" applyNumberFormat="1" applyFont="1" applyFill="1" applyBorder="1" applyAlignment="1">
      <alignment horizontal="center" vertical="center" wrapText="1"/>
    </xf>
    <xf numFmtId="3" fontId="22" fillId="5" borderId="73" xfId="0" applyNumberFormat="1" applyFont="1" applyFill="1" applyBorder="1" applyAlignment="1">
      <alignment horizontal="center" vertical="center" wrapText="1"/>
    </xf>
    <xf numFmtId="3" fontId="22" fillId="5" borderId="54" xfId="0" applyNumberFormat="1" applyFont="1" applyFill="1" applyBorder="1" applyAlignment="1">
      <alignment horizontal="center" vertical="center" wrapText="1"/>
    </xf>
    <xf numFmtId="3" fontId="22" fillId="5" borderId="31" xfId="0" applyNumberFormat="1" applyFont="1" applyFill="1" applyBorder="1" applyAlignment="1">
      <alignment horizontal="center" vertical="center" wrapText="1"/>
    </xf>
    <xf numFmtId="3" fontId="22" fillId="5" borderId="2" xfId="0" applyNumberFormat="1" applyFont="1" applyFill="1" applyBorder="1" applyAlignment="1">
      <alignment horizontal="center" vertical="center" wrapText="1"/>
    </xf>
    <xf numFmtId="3" fontId="22" fillId="5" borderId="42" xfId="0" applyNumberFormat="1" applyFont="1" applyFill="1" applyBorder="1" applyAlignment="1">
      <alignment horizontal="center" vertical="center" wrapText="1"/>
    </xf>
    <xf numFmtId="3" fontId="22" fillId="5" borderId="40" xfId="0" applyNumberFormat="1" applyFont="1" applyFill="1" applyBorder="1" applyAlignment="1">
      <alignment horizontal="center" vertical="center" wrapText="1"/>
    </xf>
    <xf numFmtId="3" fontId="12" fillId="0" borderId="22" xfId="0" applyNumberFormat="1" applyFont="1" applyBorder="1" applyAlignment="1">
      <alignment horizontal="center" vertical="center"/>
    </xf>
    <xf numFmtId="3" fontId="12" fillId="0" borderId="52" xfId="0" applyNumberFormat="1" applyFont="1" applyBorder="1" applyAlignment="1">
      <alignment horizontal="center" vertical="center"/>
    </xf>
    <xf numFmtId="3" fontId="12" fillId="0" borderId="22" xfId="0" applyNumberFormat="1" applyFont="1" applyBorder="1" applyAlignment="1">
      <alignment horizontal="center" vertical="center" wrapText="1"/>
    </xf>
    <xf numFmtId="3" fontId="12" fillId="0" borderId="52" xfId="0" applyNumberFormat="1" applyFont="1" applyBorder="1" applyAlignment="1">
      <alignment horizontal="center" vertical="center" wrapText="1"/>
    </xf>
    <xf numFmtId="3" fontId="12" fillId="0" borderId="28" xfId="0" applyNumberFormat="1" applyFont="1" applyBorder="1" applyAlignment="1">
      <alignment horizontal="center" vertical="center" wrapText="1"/>
    </xf>
    <xf numFmtId="3" fontId="12" fillId="0" borderId="41" xfId="0" applyNumberFormat="1" applyFont="1" applyBorder="1" applyAlignment="1">
      <alignment horizontal="center" vertical="center" wrapText="1"/>
    </xf>
    <xf numFmtId="3" fontId="22" fillId="5" borderId="32" xfId="0" applyNumberFormat="1" applyFont="1" applyFill="1" applyBorder="1" applyAlignment="1">
      <alignment horizontal="center" vertical="center" wrapText="1"/>
    </xf>
    <xf numFmtId="3" fontId="22" fillId="5" borderId="6" xfId="0" applyNumberFormat="1" applyFont="1" applyFill="1" applyBorder="1" applyAlignment="1">
      <alignment horizontal="center" vertical="center" wrapText="1"/>
    </xf>
    <xf numFmtId="3" fontId="12" fillId="5" borderId="32" xfId="0" applyNumberFormat="1" applyFont="1" applyFill="1" applyBorder="1" applyAlignment="1">
      <alignment horizontal="center" vertical="center"/>
    </xf>
    <xf numFmtId="3" fontId="12" fillId="5" borderId="54" xfId="0" applyNumberFormat="1" applyFont="1" applyFill="1" applyBorder="1" applyAlignment="1">
      <alignment horizontal="center" vertical="center"/>
    </xf>
    <xf numFmtId="3" fontId="12" fillId="5" borderId="31" xfId="0" applyNumberFormat="1" applyFont="1" applyFill="1" applyBorder="1" applyAlignment="1">
      <alignment horizontal="center" vertical="center"/>
    </xf>
    <xf numFmtId="3" fontId="12" fillId="5" borderId="56" xfId="0" applyNumberFormat="1" applyFont="1" applyFill="1" applyBorder="1" applyAlignment="1">
      <alignment horizontal="center" vertical="center"/>
    </xf>
    <xf numFmtId="3" fontId="12" fillId="5" borderId="0" xfId="0" applyNumberFormat="1" applyFont="1" applyFill="1" applyAlignment="1">
      <alignment horizontal="center" vertical="center"/>
    </xf>
    <xf numFmtId="3" fontId="12" fillId="5" borderId="57" xfId="0" applyNumberFormat="1" applyFont="1" applyFill="1" applyBorder="1" applyAlignment="1">
      <alignment horizontal="center" vertical="center"/>
    </xf>
    <xf numFmtId="3" fontId="21" fillId="5" borderId="63" xfId="0" applyNumberFormat="1" applyFont="1" applyFill="1" applyBorder="1" applyAlignment="1">
      <alignment horizontal="center" vertical="center"/>
    </xf>
    <xf numFmtId="3" fontId="21" fillId="5" borderId="60" xfId="0" applyNumberFormat="1" applyFont="1" applyFill="1" applyBorder="1" applyAlignment="1">
      <alignment horizontal="center" vertical="center"/>
    </xf>
    <xf numFmtId="3" fontId="21" fillId="5" borderId="62" xfId="0" applyNumberFormat="1" applyFont="1" applyFill="1" applyBorder="1" applyAlignment="1">
      <alignment horizontal="center" vertical="center"/>
    </xf>
    <xf numFmtId="3" fontId="21" fillId="5" borderId="66" xfId="0" applyNumberFormat="1" applyFont="1" applyFill="1" applyBorder="1" applyAlignment="1">
      <alignment horizontal="center" vertical="center"/>
    </xf>
    <xf numFmtId="3" fontId="21" fillId="5" borderId="50" xfId="0" applyNumberFormat="1" applyFont="1" applyFill="1" applyBorder="1" applyAlignment="1">
      <alignment horizontal="center" vertical="center"/>
    </xf>
    <xf numFmtId="3" fontId="21" fillId="5" borderId="49" xfId="0" applyNumberFormat="1" applyFont="1" applyFill="1" applyBorder="1" applyAlignment="1">
      <alignment horizontal="center" vertical="center"/>
    </xf>
    <xf numFmtId="4" fontId="12" fillId="5" borderId="9" xfId="0" applyNumberFormat="1" applyFont="1" applyFill="1" applyBorder="1" applyAlignment="1">
      <alignment horizontal="center" vertical="center"/>
    </xf>
    <xf numFmtId="4" fontId="12" fillId="5" borderId="53" xfId="0" applyNumberFormat="1" applyFont="1" applyFill="1" applyBorder="1" applyAlignment="1">
      <alignment horizontal="center" vertical="center"/>
    </xf>
    <xf numFmtId="4" fontId="12" fillId="5" borderId="74" xfId="0" applyNumberFormat="1" applyFont="1" applyFill="1" applyBorder="1" applyAlignment="1">
      <alignment horizontal="center" vertical="center"/>
    </xf>
    <xf numFmtId="4" fontId="12" fillId="5" borderId="32" xfId="0" applyNumberFormat="1" applyFont="1" applyFill="1" applyBorder="1" applyAlignment="1">
      <alignment horizontal="center" vertical="center"/>
    </xf>
    <xf numFmtId="4" fontId="12" fillId="5" borderId="31" xfId="0" applyNumberFormat="1" applyFont="1" applyFill="1" applyBorder="1" applyAlignment="1">
      <alignment horizontal="center" vertical="center"/>
    </xf>
    <xf numFmtId="4" fontId="12" fillId="5" borderId="6" xfId="0" applyNumberFormat="1" applyFont="1" applyFill="1" applyBorder="1" applyAlignment="1">
      <alignment horizontal="center" vertical="center"/>
    </xf>
    <xf numFmtId="4" fontId="12" fillId="5" borderId="40" xfId="0" applyNumberFormat="1" applyFont="1" applyFill="1" applyBorder="1" applyAlignment="1">
      <alignment horizontal="center" vertical="center"/>
    </xf>
    <xf numFmtId="4" fontId="12" fillId="5" borderId="32" xfId="0" applyNumberFormat="1" applyFont="1" applyFill="1" applyBorder="1" applyAlignment="1">
      <alignment horizontal="center" vertical="center" wrapText="1"/>
    </xf>
    <xf numFmtId="4" fontId="12" fillId="5" borderId="54" xfId="0" applyNumberFormat="1" applyFont="1" applyFill="1" applyBorder="1" applyAlignment="1">
      <alignment horizontal="center" vertical="center" wrapText="1"/>
    </xf>
    <xf numFmtId="4" fontId="12" fillId="5" borderId="59" xfId="0" applyNumberFormat="1" applyFont="1" applyFill="1" applyBorder="1" applyAlignment="1">
      <alignment horizontal="center" vertical="center" wrapText="1"/>
    </xf>
    <xf numFmtId="4" fontId="12" fillId="5" borderId="6" xfId="0" applyNumberFormat="1" applyFont="1" applyFill="1" applyBorder="1" applyAlignment="1">
      <alignment horizontal="center" vertical="center" wrapText="1"/>
    </xf>
    <xf numFmtId="4" fontId="12" fillId="5" borderId="42" xfId="0" applyNumberFormat="1" applyFont="1" applyFill="1" applyBorder="1" applyAlignment="1">
      <alignment horizontal="center" vertical="center" wrapText="1"/>
    </xf>
    <xf numFmtId="4" fontId="12" fillId="5" borderId="33" xfId="0" applyNumberFormat="1" applyFont="1" applyFill="1" applyBorder="1" applyAlignment="1">
      <alignment horizontal="center" vertical="center" wrapText="1"/>
    </xf>
    <xf numFmtId="4" fontId="10" fillId="0" borderId="32" xfId="0" applyNumberFormat="1" applyFont="1" applyBorder="1" applyAlignment="1">
      <alignment horizontal="center" vertical="center" wrapText="1"/>
    </xf>
    <xf numFmtId="4" fontId="10" fillId="0" borderId="67" xfId="0" applyNumberFormat="1" applyFont="1" applyBorder="1" applyAlignment="1">
      <alignment horizontal="center" vertical="center" wrapText="1"/>
    </xf>
    <xf numFmtId="3" fontId="12" fillId="5" borderId="6" xfId="0" applyNumberFormat="1" applyFont="1" applyFill="1" applyBorder="1" applyAlignment="1">
      <alignment horizontal="center" vertical="center"/>
    </xf>
    <xf numFmtId="3" fontId="12" fillId="5" borderId="42" xfId="0" applyNumberFormat="1" applyFont="1" applyFill="1" applyBorder="1" applyAlignment="1">
      <alignment horizontal="center" vertical="center"/>
    </xf>
    <xf numFmtId="3" fontId="12" fillId="5" borderId="40" xfId="0" applyNumberFormat="1" applyFont="1" applyFill="1" applyBorder="1" applyAlignment="1">
      <alignment horizontal="center" vertical="center"/>
    </xf>
    <xf numFmtId="4" fontId="10" fillId="0" borderId="29" xfId="0" applyNumberFormat="1" applyFont="1" applyBorder="1" applyAlignment="1">
      <alignment horizontal="center" vertical="center" wrapText="1"/>
    </xf>
    <xf numFmtId="4" fontId="10" fillId="0" borderId="70" xfId="0" applyNumberFormat="1" applyFont="1" applyBorder="1" applyAlignment="1">
      <alignment horizontal="center" vertical="center" wrapText="1"/>
    </xf>
    <xf numFmtId="3" fontId="12" fillId="4" borderId="9" xfId="0" applyNumberFormat="1" applyFont="1" applyFill="1" applyBorder="1" applyAlignment="1">
      <alignment horizontal="center"/>
    </xf>
    <xf numFmtId="3" fontId="12" fillId="4" borderId="53" xfId="0" applyNumberFormat="1" applyFont="1" applyFill="1" applyBorder="1" applyAlignment="1">
      <alignment horizontal="center"/>
    </xf>
    <xf numFmtId="3" fontId="12" fillId="4" borderId="30" xfId="0" applyNumberFormat="1" applyFont="1" applyFill="1" applyBorder="1" applyAlignment="1">
      <alignment horizontal="center"/>
    </xf>
    <xf numFmtId="3" fontId="12" fillId="0" borderId="58" xfId="0" applyNumberFormat="1" applyFont="1" applyBorder="1" applyAlignment="1">
      <alignment horizontal="center" vertical="center" wrapText="1"/>
    </xf>
    <xf numFmtId="3" fontId="12" fillId="9" borderId="58" xfId="0" applyNumberFormat="1" applyFont="1" applyFill="1" applyBorder="1" applyAlignment="1">
      <alignment horizontal="center" vertical="center" wrapText="1"/>
    </xf>
    <xf numFmtId="4" fontId="10" fillId="0" borderId="58" xfId="0" applyNumberFormat="1" applyFont="1" applyBorder="1" applyAlignment="1">
      <alignment horizontal="center" vertical="center" wrapText="1"/>
    </xf>
    <xf numFmtId="3" fontId="12" fillId="0" borderId="55" xfId="0" applyNumberFormat="1" applyFont="1" applyBorder="1" applyAlignment="1">
      <alignment horizontal="center" vertical="center" wrapText="1"/>
    </xf>
    <xf numFmtId="3" fontId="12" fillId="0" borderId="58" xfId="0" applyNumberFormat="1" applyFont="1" applyBorder="1" applyAlignment="1">
      <alignment horizontal="center" vertical="center"/>
    </xf>
    <xf numFmtId="0" fontId="16" fillId="0" borderId="0" xfId="5" applyFont="1" applyAlignment="1">
      <alignment horizontal="left"/>
    </xf>
    <xf numFmtId="3" fontId="12" fillId="0" borderId="31" xfId="0" applyNumberFormat="1" applyFont="1" applyBorder="1" applyAlignment="1">
      <alignment horizontal="center" vertical="center" wrapText="1"/>
    </xf>
    <xf numFmtId="3" fontId="12" fillId="0" borderId="48" xfId="0" applyNumberFormat="1" applyFont="1" applyBorder="1" applyAlignment="1">
      <alignment horizontal="center" vertical="center" wrapText="1"/>
    </xf>
    <xf numFmtId="4" fontId="16" fillId="0" borderId="0" xfId="0" applyNumberFormat="1" applyFont="1" applyAlignment="1">
      <alignment horizontal="left" wrapText="1"/>
    </xf>
  </cellXfs>
  <cellStyles count="10">
    <cellStyle name="Čárka 2" xfId="1" xr:uid="{00000000-0005-0000-0000-000000000000}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3 2" xfId="9" xr:uid="{20F7EB6F-F72C-4244-AA00-EBE717C96B3B}"/>
    <cellStyle name="Normální 4" xfId="5" xr:uid="{00000000-0005-0000-0000-000006000000}"/>
    <cellStyle name="Normální 4 2" xfId="8" xr:uid="{3A122D7D-407F-4060-A0B8-E858DC93D896}"/>
    <cellStyle name="normální_OIII.TURN.e" xfId="4" xr:uid="{00000000-0005-0000-0000-000007000000}"/>
  </cellStyles>
  <dxfs count="0"/>
  <tableStyles count="0" defaultTableStyle="TableStyleMedium2" defaultPivotStyle="PivotStyleLight16"/>
  <colors>
    <mruColors>
      <color rgb="FFFF66FF"/>
      <color rgb="FF99CCFF"/>
      <color rgb="FFCC3300"/>
      <color rgb="FF99FF99"/>
      <color rgb="FFFABF8F"/>
      <color rgb="FFCC6600"/>
      <color rgb="FFA6A6A6"/>
      <color rgb="FFFF505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5DF9-1327-46EA-AF99-216EFEC67753}">
  <sheetPr>
    <tabColor rgb="FFCC3300"/>
  </sheetPr>
  <dimension ref="A1:X28"/>
  <sheetViews>
    <sheetView tabSelected="1" zoomScaleNormal="100" workbookViewId="0">
      <selection activeCell="J20" sqref="J20"/>
    </sheetView>
  </sheetViews>
  <sheetFormatPr defaultColWidth="9.140625" defaultRowHeight="20.100000000000001" customHeight="1" x14ac:dyDescent="0.2"/>
  <cols>
    <col min="1" max="1" width="3" style="387" customWidth="1"/>
    <col min="2" max="15" width="9.140625" style="387"/>
    <col min="16" max="16" width="9.140625" style="387" customWidth="1"/>
    <col min="17" max="17" width="44.140625" style="387" customWidth="1"/>
    <col min="18" max="16384" width="9.140625" style="387"/>
  </cols>
  <sheetData>
    <row r="1" spans="1:18" ht="20.100000000000001" customHeight="1" x14ac:dyDescent="0.2">
      <c r="A1" s="862" t="s">
        <v>858</v>
      </c>
    </row>
    <row r="2" spans="1:18" ht="15" customHeight="1" x14ac:dyDescent="0.2"/>
    <row r="3" spans="1:18" ht="15" customHeight="1" x14ac:dyDescent="0.2">
      <c r="A3" s="387" t="s">
        <v>831</v>
      </c>
    </row>
    <row r="4" spans="1:18" ht="15" customHeight="1" x14ac:dyDescent="0.2"/>
    <row r="5" spans="1:18" ht="15" customHeight="1" x14ac:dyDescent="0.2">
      <c r="A5" s="387" t="s">
        <v>859</v>
      </c>
    </row>
    <row r="6" spans="1:18" ht="15" customHeight="1" x14ac:dyDescent="0.2"/>
    <row r="7" spans="1:18" ht="15" customHeight="1" x14ac:dyDescent="0.2">
      <c r="A7" s="387" t="s">
        <v>832</v>
      </c>
      <c r="B7" s="387" t="s">
        <v>850</v>
      </c>
    </row>
    <row r="8" spans="1:18" ht="15" customHeight="1" x14ac:dyDescent="0.2"/>
    <row r="9" spans="1:18" ht="15" customHeight="1" x14ac:dyDescent="0.2">
      <c r="A9" s="387" t="s">
        <v>833</v>
      </c>
      <c r="B9" s="387" t="s">
        <v>847</v>
      </c>
    </row>
    <row r="10" spans="1:18" ht="15" customHeight="1" x14ac:dyDescent="0.2"/>
    <row r="11" spans="1:18" ht="20.100000000000001" customHeight="1" x14ac:dyDescent="0.25">
      <c r="A11" s="387" t="s">
        <v>855</v>
      </c>
      <c r="B11" s="387" t="s">
        <v>848</v>
      </c>
      <c r="C11" s="864"/>
    </row>
    <row r="12" spans="1:18" s="868" customFormat="1" ht="20.100000000000001" customHeight="1" x14ac:dyDescent="0.2"/>
    <row r="13" spans="1:18" s="866" customFormat="1" ht="20.100000000000001" customHeight="1" x14ac:dyDescent="0.25">
      <c r="A13" s="866" t="s">
        <v>851</v>
      </c>
      <c r="C13" s="867"/>
    </row>
    <row r="14" spans="1:18" s="3" customFormat="1" ht="20.100000000000001" customHeight="1" x14ac:dyDescent="0.25">
      <c r="A14" s="3" t="s">
        <v>852</v>
      </c>
      <c r="C14" s="863"/>
    </row>
    <row r="15" spans="1:18" s="3" customFormat="1" ht="20.100000000000001" customHeight="1" x14ac:dyDescent="0.25">
      <c r="C15" s="863"/>
    </row>
    <row r="16" spans="1:18" s="933" customFormat="1" ht="20.100000000000001" customHeight="1" x14ac:dyDescent="0.2">
      <c r="A16" s="3" t="s">
        <v>853</v>
      </c>
      <c r="B16" s="387"/>
      <c r="C16" s="387"/>
      <c r="D16" s="387"/>
      <c r="E16" s="387"/>
      <c r="F16" s="387"/>
      <c r="G16" s="387"/>
      <c r="H16" s="387"/>
      <c r="I16" s="387"/>
      <c r="J16" s="387"/>
      <c r="K16" s="387"/>
      <c r="L16" s="387"/>
      <c r="M16" s="387"/>
      <c r="N16" s="387"/>
      <c r="O16" s="387"/>
      <c r="P16" s="387"/>
      <c r="Q16" s="387"/>
      <c r="R16" s="387"/>
    </row>
    <row r="17" spans="1:24" s="933" customFormat="1" ht="20.100000000000001" customHeight="1" x14ac:dyDescent="0.2">
      <c r="A17" s="933" t="s">
        <v>854</v>
      </c>
    </row>
    <row r="18" spans="1:24" s="933" customFormat="1" ht="20.100000000000001" customHeight="1" x14ac:dyDescent="0.2">
      <c r="A18" s="934" t="s">
        <v>860</v>
      </c>
    </row>
    <row r="19" spans="1:24" s="933" customFormat="1" ht="20.100000000000001" customHeight="1" x14ac:dyDescent="0.2"/>
    <row r="20" spans="1:24" ht="20.100000000000001" customHeight="1" x14ac:dyDescent="0.25">
      <c r="A20" s="3"/>
      <c r="B20" s="3"/>
      <c r="C20" s="863"/>
      <c r="D20" s="3"/>
      <c r="E20" s="3"/>
      <c r="F20" s="3"/>
      <c r="G20" s="3"/>
      <c r="S20" s="3"/>
      <c r="T20" s="3"/>
      <c r="U20" s="3"/>
      <c r="V20" s="3"/>
      <c r="W20" s="3"/>
      <c r="X20" s="3"/>
    </row>
    <row r="21" spans="1:24" ht="20.100000000000001" customHeight="1" x14ac:dyDescent="0.2">
      <c r="A21" s="387" t="s">
        <v>861</v>
      </c>
    </row>
    <row r="22" spans="1:24" ht="20.100000000000001" customHeight="1" x14ac:dyDescent="0.2">
      <c r="A22" s="387" t="s">
        <v>834</v>
      </c>
      <c r="C22" s="865"/>
      <c r="D22" s="865"/>
      <c r="E22" s="865"/>
      <c r="F22" s="865"/>
      <c r="G22" s="865"/>
    </row>
    <row r="28" spans="1:24" s="933" customFormat="1" ht="12.75" x14ac:dyDescent="0.2"/>
  </sheetData>
  <pageMargins left="0.19685039370078741" right="0.19685039370078741" top="0.78740157480314965" bottom="0.78740157480314965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C251"/>
  <sheetViews>
    <sheetView workbookViewId="0">
      <pane xSplit="8" ySplit="11" topLeftCell="AM12" activePane="bottomRight" state="frozen"/>
      <selection activeCell="BA176" sqref="BA176"/>
      <selection pane="topRight" activeCell="BA176" sqref="BA176"/>
      <selection pane="bottomLeft" activeCell="BA176" sqref="BA176"/>
      <selection pane="bottomRight" activeCell="AS6" sqref="AS6:BC7"/>
    </sheetView>
  </sheetViews>
  <sheetFormatPr defaultColWidth="9.140625" defaultRowHeight="15" x14ac:dyDescent="0.25"/>
  <cols>
    <col min="1" max="1" width="5" style="572" customWidth="1"/>
    <col min="2" max="2" width="6.140625" style="477" bestFit="1" customWidth="1"/>
    <col min="3" max="3" width="8.7109375" style="706" bestFit="1" customWidth="1"/>
    <col min="4" max="4" width="7.85546875" style="477" bestFit="1" customWidth="1"/>
    <col min="5" max="5" width="27.85546875" style="477" customWidth="1"/>
    <col min="6" max="6" width="4.85546875" style="477" customWidth="1"/>
    <col min="7" max="7" width="10.28515625" style="477" bestFit="1" customWidth="1"/>
    <col min="8" max="8" width="8.7109375" style="477" customWidth="1"/>
    <col min="9" max="9" width="10.7109375" style="477" customWidth="1"/>
    <col min="10" max="12" width="12" style="477" customWidth="1"/>
    <col min="13" max="15" width="10.7109375" style="477" customWidth="1"/>
    <col min="16" max="16" width="11.7109375" style="614" customWidth="1"/>
    <col min="17" max="19" width="10.7109375" style="614" customWidth="1"/>
    <col min="20" max="20" width="10.7109375" style="613" customWidth="1"/>
    <col min="21" max="36" width="10.7109375" style="477" customWidth="1"/>
    <col min="37" max="44" width="10.7109375" style="614" customWidth="1"/>
    <col min="45" max="51" width="10.7109375" style="477" customWidth="1"/>
    <col min="52" max="52" width="11.7109375" style="614" customWidth="1"/>
    <col min="53" max="55" width="10.7109375" style="614" customWidth="1"/>
    <col min="56" max="56" width="9.140625" style="477" customWidth="1"/>
    <col min="57" max="16384" width="9.140625" style="477"/>
  </cols>
  <sheetData>
    <row r="1" spans="1:55" ht="12" customHeight="1" x14ac:dyDescent="0.25">
      <c r="A1" s="828" t="s">
        <v>2</v>
      </c>
      <c r="B1" s="828"/>
      <c r="C1" s="469"/>
      <c r="D1" s="828"/>
      <c r="E1" s="828"/>
      <c r="F1" s="470"/>
      <c r="G1" s="470"/>
      <c r="H1" s="470"/>
      <c r="I1" s="471"/>
      <c r="J1" s="472"/>
      <c r="K1" s="472"/>
      <c r="L1" s="472"/>
      <c r="M1" s="472"/>
      <c r="N1" s="472"/>
      <c r="O1" s="472"/>
      <c r="P1" s="473"/>
      <c r="Q1" s="474"/>
      <c r="R1" s="474"/>
      <c r="S1" s="474"/>
      <c r="T1" s="474"/>
      <c r="U1" s="471"/>
      <c r="V1" s="471"/>
      <c r="W1" s="475"/>
      <c r="X1" s="475"/>
      <c r="Y1" s="475"/>
      <c r="Z1" s="475"/>
      <c r="AA1" s="475"/>
      <c r="AB1" s="475"/>
      <c r="AC1" s="475"/>
      <c r="AD1" s="475"/>
      <c r="AE1" s="475"/>
      <c r="AF1" s="475"/>
      <c r="AG1" s="475"/>
      <c r="AH1" s="475"/>
      <c r="AI1" s="475"/>
      <c r="AJ1" s="475"/>
      <c r="AK1" s="476"/>
      <c r="AL1" s="476"/>
      <c r="AM1" s="476"/>
      <c r="AN1" s="473"/>
      <c r="AO1" s="473"/>
      <c r="AP1" s="473"/>
      <c r="AQ1" s="473"/>
      <c r="AR1" s="473"/>
      <c r="AS1" s="471"/>
      <c r="AT1" s="471"/>
      <c r="AU1" s="471"/>
      <c r="AV1" s="471"/>
      <c r="AW1" s="471"/>
      <c r="AX1" s="471"/>
      <c r="AY1" s="473"/>
      <c r="AZ1" s="473"/>
      <c r="BA1" s="473"/>
      <c r="BB1" s="473"/>
      <c r="BC1" s="473"/>
    </row>
    <row r="2" spans="1:55" ht="12" customHeight="1" x14ac:dyDescent="0.25">
      <c r="A2" s="828" t="s">
        <v>3</v>
      </c>
      <c r="B2" s="828"/>
      <c r="C2" s="469"/>
      <c r="D2" s="828"/>
      <c r="E2" s="828"/>
      <c r="F2" s="470"/>
      <c r="G2" s="470"/>
      <c r="H2" s="470"/>
      <c r="I2" s="478"/>
      <c r="J2" s="478"/>
      <c r="K2" s="478"/>
      <c r="L2" s="478"/>
      <c r="M2" s="478"/>
      <c r="N2" s="478"/>
      <c r="O2" s="478"/>
      <c r="P2" s="479"/>
      <c r="Q2" s="479"/>
      <c r="R2" s="479"/>
      <c r="S2" s="479"/>
      <c r="T2" s="478"/>
      <c r="U2" s="478"/>
      <c r="V2" s="478"/>
      <c r="W2" s="478"/>
      <c r="X2" s="478"/>
      <c r="Y2" s="478"/>
      <c r="Z2" s="478"/>
      <c r="AA2" s="478"/>
      <c r="AB2" s="478"/>
      <c r="AC2" s="478"/>
      <c r="AD2" s="478"/>
      <c r="AE2" s="478"/>
      <c r="AF2" s="478"/>
      <c r="AG2" s="478"/>
      <c r="AH2" s="478"/>
      <c r="AI2" s="478"/>
      <c r="AJ2" s="479"/>
      <c r="AK2" s="479"/>
      <c r="AL2" s="479"/>
      <c r="AM2" s="479"/>
      <c r="AN2" s="479"/>
      <c r="AO2" s="479"/>
      <c r="AP2" s="479"/>
      <c r="AQ2" s="479"/>
      <c r="AR2" s="479"/>
      <c r="AS2" s="478"/>
      <c r="AT2" s="478"/>
      <c r="AU2" s="478"/>
      <c r="AV2" s="478"/>
      <c r="AW2" s="478"/>
      <c r="AX2" s="478"/>
      <c r="AY2" s="479"/>
      <c r="AZ2" s="479"/>
      <c r="BA2" s="479"/>
      <c r="BB2" s="479"/>
      <c r="BC2" s="473"/>
    </row>
    <row r="3" spans="1:55" ht="12" customHeight="1" x14ac:dyDescent="0.25">
      <c r="A3" s="1049" t="s">
        <v>4</v>
      </c>
      <c r="B3" s="1049"/>
      <c r="C3" s="1049"/>
      <c r="D3" s="1049"/>
      <c r="E3" s="1049"/>
      <c r="F3" s="470"/>
      <c r="G3" s="470"/>
      <c r="H3" s="470"/>
      <c r="I3" s="478"/>
      <c r="J3" s="478"/>
      <c r="K3" s="478"/>
      <c r="L3" s="478"/>
      <c r="M3" s="478"/>
      <c r="N3" s="478"/>
      <c r="O3" s="478"/>
      <c r="P3" s="479"/>
      <c r="Q3" s="479"/>
      <c r="R3" s="479"/>
      <c r="S3" s="479"/>
      <c r="T3" s="480"/>
      <c r="U3" s="480"/>
      <c r="V3" s="480"/>
      <c r="W3" s="480"/>
      <c r="X3" s="480"/>
      <c r="Y3" s="480"/>
      <c r="Z3" s="480"/>
      <c r="AA3" s="480"/>
      <c r="AB3" s="481"/>
      <c r="AC3" s="481"/>
      <c r="AD3" s="481"/>
      <c r="AE3" s="482"/>
      <c r="AF3" s="482"/>
      <c r="AG3" s="482"/>
      <c r="AH3" s="482"/>
      <c r="AI3" s="481"/>
      <c r="AJ3" s="483"/>
      <c r="AK3" s="483"/>
      <c r="AL3" s="483"/>
      <c r="AM3" s="483"/>
      <c r="AN3" s="483"/>
      <c r="AO3" s="483"/>
      <c r="AP3" s="483"/>
      <c r="AQ3" s="483"/>
      <c r="AR3" s="479"/>
      <c r="AS3" s="478"/>
      <c r="AT3" s="478"/>
      <c r="AU3" s="478"/>
      <c r="AV3" s="478"/>
      <c r="AW3" s="478"/>
      <c r="AX3" s="478"/>
      <c r="AY3" s="479"/>
      <c r="AZ3" s="479"/>
      <c r="BA3" s="479"/>
      <c r="BB3" s="479"/>
      <c r="BC3" s="473"/>
    </row>
    <row r="4" spans="1:55" ht="12" customHeight="1" x14ac:dyDescent="0.25">
      <c r="A4" s="484"/>
      <c r="B4" s="828"/>
      <c r="C4" s="828"/>
      <c r="D4" s="828"/>
      <c r="E4" s="828"/>
      <c r="F4" s="470"/>
      <c r="G4" s="470"/>
      <c r="H4" s="470"/>
      <c r="I4" s="478"/>
      <c r="J4" s="478"/>
      <c r="K4" s="478"/>
      <c r="L4" s="478"/>
      <c r="M4" s="478"/>
      <c r="N4" s="478"/>
      <c r="O4" s="478"/>
      <c r="P4" s="479"/>
      <c r="Q4" s="479"/>
      <c r="R4" s="479"/>
      <c r="S4" s="479"/>
      <c r="T4" s="480"/>
      <c r="U4" s="480"/>
      <c r="V4" s="480"/>
      <c r="W4" s="480"/>
      <c r="X4" s="480"/>
      <c r="Y4" s="480"/>
      <c r="Z4" s="480"/>
      <c r="AA4" s="480"/>
      <c r="AB4" s="481"/>
      <c r="AC4" s="481"/>
      <c r="AD4" s="481"/>
      <c r="AE4" s="482"/>
      <c r="AF4" s="482"/>
      <c r="AG4" s="482"/>
      <c r="AH4" s="482"/>
      <c r="AI4" s="481"/>
      <c r="AJ4" s="483"/>
      <c r="AK4" s="483"/>
      <c r="AL4" s="483"/>
      <c r="AM4" s="483"/>
      <c r="AN4" s="483"/>
      <c r="AO4" s="483"/>
      <c r="AP4" s="483"/>
      <c r="AQ4" s="483"/>
      <c r="AR4" s="479"/>
      <c r="AS4" s="478"/>
      <c r="AT4" s="478"/>
      <c r="AU4" s="478"/>
      <c r="AV4" s="478"/>
      <c r="AW4" s="478"/>
      <c r="AX4" s="478"/>
      <c r="AY4" s="479"/>
      <c r="AZ4" s="479"/>
      <c r="BA4" s="479"/>
      <c r="BB4" s="479"/>
      <c r="BC4" s="473"/>
    </row>
    <row r="5" spans="1:55" ht="16.5" thickBot="1" x14ac:dyDescent="0.3">
      <c r="A5" s="290" t="s">
        <v>856</v>
      </c>
      <c r="B5" s="91"/>
      <c r="C5" s="91"/>
      <c r="D5" s="91"/>
      <c r="E5" s="92"/>
      <c r="F5" s="485"/>
      <c r="G5" s="485"/>
      <c r="H5" s="485"/>
      <c r="I5" s="486"/>
      <c r="J5" s="486"/>
      <c r="K5" s="486"/>
      <c r="L5" s="486"/>
      <c r="M5" s="486"/>
      <c r="N5" s="486"/>
      <c r="O5" s="486"/>
      <c r="P5" s="487"/>
      <c r="Q5" s="487"/>
      <c r="R5" s="487"/>
      <c r="S5" s="487"/>
      <c r="T5" s="480"/>
      <c r="U5" s="480"/>
      <c r="V5" s="480"/>
      <c r="W5" s="480"/>
      <c r="X5" s="471"/>
      <c r="Y5" s="480"/>
      <c r="Z5" s="480"/>
      <c r="AA5" s="480"/>
      <c r="AB5" s="481"/>
      <c r="AC5" s="481"/>
      <c r="AD5" s="481"/>
      <c r="AE5" s="482"/>
      <c r="AF5" s="482"/>
      <c r="AG5" s="482"/>
      <c r="AH5" s="482"/>
      <c r="AI5" s="481"/>
      <c r="AJ5" s="473"/>
      <c r="AK5" s="473"/>
      <c r="AL5" s="488"/>
      <c r="AM5" s="488"/>
      <c r="AN5" s="488"/>
      <c r="AO5" s="488"/>
      <c r="AP5" s="488"/>
      <c r="AQ5" s="488"/>
      <c r="AR5" s="487"/>
      <c r="AS5" s="486"/>
      <c r="AT5" s="486"/>
      <c r="AU5" s="486"/>
      <c r="AV5" s="486"/>
      <c r="AW5" s="486"/>
      <c r="AX5" s="486"/>
      <c r="AY5" s="487"/>
      <c r="AZ5" s="487"/>
      <c r="BA5" s="487"/>
      <c r="BB5" s="487"/>
      <c r="BC5" s="473"/>
    </row>
    <row r="6" spans="1:55" x14ac:dyDescent="0.25">
      <c r="A6" s="470"/>
      <c r="B6" s="484"/>
      <c r="C6" s="484"/>
      <c r="D6" s="484"/>
      <c r="E6" s="470"/>
      <c r="F6" s="470"/>
      <c r="G6" s="470"/>
      <c r="H6" s="470"/>
      <c r="I6" s="952" t="s">
        <v>849</v>
      </c>
      <c r="J6" s="953"/>
      <c r="K6" s="953"/>
      <c r="L6" s="953"/>
      <c r="M6" s="953"/>
      <c r="N6" s="953"/>
      <c r="O6" s="953"/>
      <c r="P6" s="953"/>
      <c r="Q6" s="953"/>
      <c r="R6" s="953"/>
      <c r="S6" s="954"/>
      <c r="T6" s="968" t="s">
        <v>829</v>
      </c>
      <c r="U6" s="969"/>
      <c r="V6" s="969"/>
      <c r="W6" s="969"/>
      <c r="X6" s="969"/>
      <c r="Y6" s="969"/>
      <c r="Z6" s="969"/>
      <c r="AA6" s="969"/>
      <c r="AB6" s="969"/>
      <c r="AC6" s="969"/>
      <c r="AD6" s="969"/>
      <c r="AE6" s="969"/>
      <c r="AF6" s="969"/>
      <c r="AG6" s="969"/>
      <c r="AH6" s="969"/>
      <c r="AI6" s="969"/>
      <c r="AJ6" s="969"/>
      <c r="AK6" s="969"/>
      <c r="AL6" s="969"/>
      <c r="AM6" s="969"/>
      <c r="AN6" s="969"/>
      <c r="AO6" s="969"/>
      <c r="AP6" s="969"/>
      <c r="AQ6" s="969"/>
      <c r="AR6" s="970"/>
      <c r="AS6" s="1015" t="s">
        <v>857</v>
      </c>
      <c r="AT6" s="1016"/>
      <c r="AU6" s="1016"/>
      <c r="AV6" s="1016"/>
      <c r="AW6" s="1016"/>
      <c r="AX6" s="1016"/>
      <c r="AY6" s="1016"/>
      <c r="AZ6" s="1016"/>
      <c r="BA6" s="1016"/>
      <c r="BB6" s="1016"/>
      <c r="BC6" s="1017"/>
    </row>
    <row r="7" spans="1:55" ht="16.5" thickBot="1" x14ac:dyDescent="0.3">
      <c r="A7" s="484"/>
      <c r="B7" s="489"/>
      <c r="C7" s="143"/>
      <c r="D7" s="490"/>
      <c r="E7" s="489"/>
      <c r="F7" s="470"/>
      <c r="G7" s="470"/>
      <c r="H7" s="470"/>
      <c r="I7" s="955"/>
      <c r="J7" s="956"/>
      <c r="K7" s="956"/>
      <c r="L7" s="956"/>
      <c r="M7" s="956"/>
      <c r="N7" s="956"/>
      <c r="O7" s="956"/>
      <c r="P7" s="956"/>
      <c r="Q7" s="956"/>
      <c r="R7" s="956"/>
      <c r="S7" s="957"/>
      <c r="T7" s="995" t="s">
        <v>287</v>
      </c>
      <c r="U7" s="996"/>
      <c r="V7" s="996"/>
      <c r="W7" s="996"/>
      <c r="X7" s="997"/>
      <c r="Y7" s="1007" t="s">
        <v>288</v>
      </c>
      <c r="Z7" s="996"/>
      <c r="AA7" s="996"/>
      <c r="AB7" s="997"/>
      <c r="AC7" s="959" t="s">
        <v>289</v>
      </c>
      <c r="AD7" s="959" t="s">
        <v>5</v>
      </c>
      <c r="AE7" s="959" t="s">
        <v>290</v>
      </c>
      <c r="AF7" s="1009" t="s">
        <v>291</v>
      </c>
      <c r="AG7" s="1010"/>
      <c r="AH7" s="1010"/>
      <c r="AI7" s="1011"/>
      <c r="AJ7" s="959" t="s">
        <v>313</v>
      </c>
      <c r="AK7" s="1021" t="s">
        <v>292</v>
      </c>
      <c r="AL7" s="1022"/>
      <c r="AM7" s="1022"/>
      <c r="AN7" s="1022"/>
      <c r="AO7" s="1022"/>
      <c r="AP7" s="1022"/>
      <c r="AQ7" s="1022"/>
      <c r="AR7" s="1023"/>
      <c r="AS7" s="1018"/>
      <c r="AT7" s="1019"/>
      <c r="AU7" s="1019"/>
      <c r="AV7" s="1019"/>
      <c r="AW7" s="1019"/>
      <c r="AX7" s="1019"/>
      <c r="AY7" s="1019"/>
      <c r="AZ7" s="1019"/>
      <c r="BA7" s="1019"/>
      <c r="BB7" s="1019"/>
      <c r="BC7" s="1020"/>
    </row>
    <row r="8" spans="1:55" ht="15" customHeight="1" x14ac:dyDescent="0.25">
      <c r="A8" s="491"/>
      <c r="B8" s="492"/>
      <c r="C8" s="492"/>
      <c r="D8" s="492"/>
      <c r="E8" s="492"/>
      <c r="F8" s="492"/>
      <c r="G8" s="492"/>
      <c r="H8" s="492"/>
      <c r="I8" s="962" t="s">
        <v>6</v>
      </c>
      <c r="J8" s="978" t="s">
        <v>823</v>
      </c>
      <c r="K8" s="979"/>
      <c r="L8" s="979"/>
      <c r="M8" s="979"/>
      <c r="N8" s="979"/>
      <c r="O8" s="980"/>
      <c r="P8" s="965" t="s">
        <v>284</v>
      </c>
      <c r="Q8" s="978" t="s">
        <v>824</v>
      </c>
      <c r="R8" s="979"/>
      <c r="S8" s="983"/>
      <c r="T8" s="998"/>
      <c r="U8" s="999"/>
      <c r="V8" s="999"/>
      <c r="W8" s="999"/>
      <c r="X8" s="1000"/>
      <c r="Y8" s="1008"/>
      <c r="Z8" s="999"/>
      <c r="AA8" s="999"/>
      <c r="AB8" s="1000"/>
      <c r="AC8" s="960"/>
      <c r="AD8" s="960"/>
      <c r="AE8" s="960"/>
      <c r="AF8" s="1012"/>
      <c r="AG8" s="1013"/>
      <c r="AH8" s="1013"/>
      <c r="AI8" s="1014"/>
      <c r="AJ8" s="960"/>
      <c r="AK8" s="1024" t="s">
        <v>293</v>
      </c>
      <c r="AL8" s="1025"/>
      <c r="AM8" s="993" t="s">
        <v>294</v>
      </c>
      <c r="AN8" s="1024" t="s">
        <v>295</v>
      </c>
      <c r="AO8" s="1025"/>
      <c r="AP8" s="1028" t="s">
        <v>296</v>
      </c>
      <c r="AQ8" s="1029"/>
      <c r="AR8" s="1030"/>
      <c r="AS8" s="962" t="s">
        <v>6</v>
      </c>
      <c r="AT8" s="990" t="s">
        <v>823</v>
      </c>
      <c r="AU8" s="991"/>
      <c r="AV8" s="991"/>
      <c r="AW8" s="991"/>
      <c r="AX8" s="991"/>
      <c r="AY8" s="992"/>
      <c r="AZ8" s="965" t="s">
        <v>284</v>
      </c>
      <c r="BA8" s="978" t="s">
        <v>825</v>
      </c>
      <c r="BB8" s="979"/>
      <c r="BC8" s="983"/>
    </row>
    <row r="9" spans="1:55" ht="15.75" customHeight="1" thickBot="1" x14ac:dyDescent="0.3">
      <c r="A9" s="493" t="s">
        <v>820</v>
      </c>
      <c r="B9" s="143"/>
      <c r="C9" s="143"/>
      <c r="D9" s="494"/>
      <c r="E9" s="143"/>
      <c r="F9" s="495"/>
      <c r="G9" s="496"/>
      <c r="H9" s="496"/>
      <c r="I9" s="963"/>
      <c r="J9" s="971" t="s">
        <v>830</v>
      </c>
      <c r="K9" s="972"/>
      <c r="L9" s="973"/>
      <c r="M9" s="974" t="s">
        <v>5</v>
      </c>
      <c r="N9" s="974" t="s">
        <v>1</v>
      </c>
      <c r="O9" s="976" t="s">
        <v>7</v>
      </c>
      <c r="P9" s="966"/>
      <c r="Q9" s="950" t="s">
        <v>285</v>
      </c>
      <c r="R9" s="950" t="s">
        <v>846</v>
      </c>
      <c r="S9" s="981" t="s">
        <v>286</v>
      </c>
      <c r="T9" s="1005" t="s">
        <v>297</v>
      </c>
      <c r="U9" s="1003" t="s">
        <v>294</v>
      </c>
      <c r="V9" s="1003" t="s">
        <v>842</v>
      </c>
      <c r="W9" s="1003" t="s">
        <v>295</v>
      </c>
      <c r="X9" s="1003" t="s">
        <v>788</v>
      </c>
      <c r="Y9" s="1001" t="s">
        <v>298</v>
      </c>
      <c r="Z9" s="1003" t="s">
        <v>822</v>
      </c>
      <c r="AA9" s="1001" t="s">
        <v>299</v>
      </c>
      <c r="AB9" s="1003" t="s">
        <v>789</v>
      </c>
      <c r="AC9" s="960"/>
      <c r="AD9" s="960"/>
      <c r="AE9" s="960"/>
      <c r="AF9" s="1003" t="s">
        <v>294</v>
      </c>
      <c r="AG9" s="988" t="s">
        <v>844</v>
      </c>
      <c r="AH9" s="1003" t="s">
        <v>300</v>
      </c>
      <c r="AI9" s="1003" t="s">
        <v>790</v>
      </c>
      <c r="AJ9" s="960"/>
      <c r="AK9" s="1026"/>
      <c r="AL9" s="1027"/>
      <c r="AM9" s="994"/>
      <c r="AN9" s="1026"/>
      <c r="AO9" s="1027"/>
      <c r="AP9" s="1031"/>
      <c r="AQ9" s="1032"/>
      <c r="AR9" s="1033"/>
      <c r="AS9" s="963"/>
      <c r="AT9" s="984" t="s">
        <v>830</v>
      </c>
      <c r="AU9" s="985"/>
      <c r="AV9" s="985"/>
      <c r="AW9" s="986" t="s">
        <v>5</v>
      </c>
      <c r="AX9" s="986" t="s">
        <v>1</v>
      </c>
      <c r="AY9" s="986" t="s">
        <v>7</v>
      </c>
      <c r="AZ9" s="966"/>
      <c r="BA9" s="950" t="s">
        <v>285</v>
      </c>
      <c r="BB9" s="950" t="s">
        <v>846</v>
      </c>
      <c r="BC9" s="981" t="s">
        <v>286</v>
      </c>
    </row>
    <row r="10" spans="1:55" ht="32.25" customHeight="1" thickBot="1" x14ac:dyDescent="0.3">
      <c r="A10" s="497" t="s">
        <v>797</v>
      </c>
      <c r="B10" s="498" t="s">
        <v>563</v>
      </c>
      <c r="C10" s="498" t="s">
        <v>564</v>
      </c>
      <c r="D10" s="498" t="s">
        <v>268</v>
      </c>
      <c r="E10" s="245" t="s">
        <v>799</v>
      </c>
      <c r="F10" s="498" t="s">
        <v>0</v>
      </c>
      <c r="G10" s="499" t="s">
        <v>269</v>
      </c>
      <c r="H10" s="71" t="s">
        <v>280</v>
      </c>
      <c r="I10" s="964"/>
      <c r="J10" s="72" t="s">
        <v>278</v>
      </c>
      <c r="K10" s="886" t="s">
        <v>843</v>
      </c>
      <c r="L10" s="72" t="s">
        <v>288</v>
      </c>
      <c r="M10" s="975"/>
      <c r="N10" s="975"/>
      <c r="O10" s="977"/>
      <c r="P10" s="967"/>
      <c r="Q10" s="951"/>
      <c r="R10" s="951"/>
      <c r="S10" s="982"/>
      <c r="T10" s="1047"/>
      <c r="U10" s="1044"/>
      <c r="V10" s="1044"/>
      <c r="W10" s="1044"/>
      <c r="X10" s="1044"/>
      <c r="Y10" s="1048"/>
      <c r="Z10" s="1044"/>
      <c r="AA10" s="1048"/>
      <c r="AB10" s="1044"/>
      <c r="AC10" s="960"/>
      <c r="AD10" s="960"/>
      <c r="AE10" s="960"/>
      <c r="AF10" s="1044"/>
      <c r="AG10" s="1045"/>
      <c r="AH10" s="1044"/>
      <c r="AI10" s="1044"/>
      <c r="AJ10" s="960"/>
      <c r="AK10" s="250" t="s">
        <v>285</v>
      </c>
      <c r="AL10" s="267" t="s">
        <v>286</v>
      </c>
      <c r="AM10" s="250" t="s">
        <v>285</v>
      </c>
      <c r="AN10" s="250" t="s">
        <v>285</v>
      </c>
      <c r="AO10" s="267" t="s">
        <v>286</v>
      </c>
      <c r="AP10" s="250" t="s">
        <v>285</v>
      </c>
      <c r="AQ10" s="267" t="s">
        <v>286</v>
      </c>
      <c r="AR10" s="271" t="s">
        <v>309</v>
      </c>
      <c r="AS10" s="963"/>
      <c r="AT10" s="925" t="s">
        <v>278</v>
      </c>
      <c r="AU10" s="926" t="s">
        <v>843</v>
      </c>
      <c r="AV10" s="927" t="s">
        <v>288</v>
      </c>
      <c r="AW10" s="974"/>
      <c r="AX10" s="974"/>
      <c r="AY10" s="974"/>
      <c r="AZ10" s="966"/>
      <c r="BA10" s="1046"/>
      <c r="BB10" s="1046"/>
      <c r="BC10" s="981"/>
    </row>
    <row r="11" spans="1:55" s="511" customFormat="1" ht="11.25" customHeight="1" thickBot="1" x14ac:dyDescent="0.25">
      <c r="A11" s="500" t="s">
        <v>565</v>
      </c>
      <c r="B11" s="501" t="s">
        <v>566</v>
      </c>
      <c r="C11" s="501" t="s">
        <v>270</v>
      </c>
      <c r="D11" s="501" t="s">
        <v>271</v>
      </c>
      <c r="E11" s="501" t="s">
        <v>567</v>
      </c>
      <c r="F11" s="501" t="s">
        <v>0</v>
      </c>
      <c r="G11" s="501" t="s">
        <v>568</v>
      </c>
      <c r="H11" s="502" t="s">
        <v>793</v>
      </c>
      <c r="I11" s="206" t="s">
        <v>272</v>
      </c>
      <c r="J11" s="207" t="s">
        <v>273</v>
      </c>
      <c r="K11" s="207" t="s">
        <v>273</v>
      </c>
      <c r="L11" s="207" t="s">
        <v>279</v>
      </c>
      <c r="M11" s="207" t="s">
        <v>274</v>
      </c>
      <c r="N11" s="207" t="s">
        <v>275</v>
      </c>
      <c r="O11" s="207" t="s">
        <v>276</v>
      </c>
      <c r="P11" s="342" t="s">
        <v>277</v>
      </c>
      <c r="Q11" s="339" t="s">
        <v>569</v>
      </c>
      <c r="R11" s="339" t="s">
        <v>569</v>
      </c>
      <c r="S11" s="839" t="s">
        <v>570</v>
      </c>
      <c r="T11" s="503" t="s">
        <v>301</v>
      </c>
      <c r="U11" s="504" t="s">
        <v>301</v>
      </c>
      <c r="V11" s="207" t="s">
        <v>301</v>
      </c>
      <c r="W11" s="504" t="s">
        <v>301</v>
      </c>
      <c r="X11" s="504" t="s">
        <v>301</v>
      </c>
      <c r="Y11" s="504" t="s">
        <v>302</v>
      </c>
      <c r="Z11" s="504" t="s">
        <v>302</v>
      </c>
      <c r="AA11" s="504" t="s">
        <v>303</v>
      </c>
      <c r="AB11" s="504" t="s">
        <v>302</v>
      </c>
      <c r="AC11" s="504" t="s">
        <v>304</v>
      </c>
      <c r="AD11" s="504" t="s">
        <v>305</v>
      </c>
      <c r="AE11" s="504" t="s">
        <v>306</v>
      </c>
      <c r="AF11" s="504" t="s">
        <v>308</v>
      </c>
      <c r="AG11" s="207" t="s">
        <v>307</v>
      </c>
      <c r="AH11" s="504" t="s">
        <v>307</v>
      </c>
      <c r="AI11" s="504" t="s">
        <v>307</v>
      </c>
      <c r="AJ11" s="504" t="s">
        <v>314</v>
      </c>
      <c r="AK11" s="509" t="s">
        <v>310</v>
      </c>
      <c r="AL11" s="509" t="s">
        <v>311</v>
      </c>
      <c r="AM11" s="509" t="s">
        <v>310</v>
      </c>
      <c r="AN11" s="509" t="s">
        <v>310</v>
      </c>
      <c r="AO11" s="509" t="s">
        <v>311</v>
      </c>
      <c r="AP11" s="509" t="s">
        <v>310</v>
      </c>
      <c r="AQ11" s="509" t="s">
        <v>311</v>
      </c>
      <c r="AR11" s="928" t="s">
        <v>312</v>
      </c>
      <c r="AS11" s="503" t="s">
        <v>272</v>
      </c>
      <c r="AT11" s="504" t="s">
        <v>273</v>
      </c>
      <c r="AU11" s="207" t="s">
        <v>845</v>
      </c>
      <c r="AV11" s="504" t="s">
        <v>279</v>
      </c>
      <c r="AW11" s="504" t="s">
        <v>274</v>
      </c>
      <c r="AX11" s="504" t="s">
        <v>275</v>
      </c>
      <c r="AY11" s="504" t="s">
        <v>276</v>
      </c>
      <c r="AZ11" s="509" t="s">
        <v>277</v>
      </c>
      <c r="BA11" s="509" t="s">
        <v>569</v>
      </c>
      <c r="BB11" s="339" t="s">
        <v>569</v>
      </c>
      <c r="BC11" s="510" t="s">
        <v>570</v>
      </c>
    </row>
    <row r="12" spans="1:55" ht="15" customHeight="1" x14ac:dyDescent="0.25">
      <c r="A12" s="514">
        <v>1</v>
      </c>
      <c r="B12" s="619">
        <v>5415</v>
      </c>
      <c r="C12" s="620">
        <v>667000135</v>
      </c>
      <c r="D12" s="619">
        <v>71011170</v>
      </c>
      <c r="E12" s="669" t="s">
        <v>811</v>
      </c>
      <c r="F12" s="619">
        <v>3111</v>
      </c>
      <c r="G12" s="670" t="s">
        <v>329</v>
      </c>
      <c r="H12" s="622" t="s">
        <v>281</v>
      </c>
      <c r="I12" s="623">
        <v>17918289</v>
      </c>
      <c r="J12" s="518">
        <v>13040942</v>
      </c>
      <c r="K12" s="773">
        <v>0</v>
      </c>
      <c r="L12" s="773">
        <v>80000</v>
      </c>
      <c r="M12" s="338">
        <v>4434879</v>
      </c>
      <c r="N12" s="338">
        <v>260818</v>
      </c>
      <c r="O12" s="518">
        <v>101650</v>
      </c>
      <c r="P12" s="519">
        <v>30.267899999999997</v>
      </c>
      <c r="Q12" s="716">
        <v>22.8476</v>
      </c>
      <c r="R12" s="810">
        <v>0</v>
      </c>
      <c r="S12" s="810">
        <v>7.4202999999999983</v>
      </c>
      <c r="T12" s="406">
        <f>Y12*-1</f>
        <v>0</v>
      </c>
      <c r="U12" s="405">
        <v>0</v>
      </c>
      <c r="V12" s="405">
        <v>-125184</v>
      </c>
      <c r="W12" s="405">
        <v>0</v>
      </c>
      <c r="X12" s="405">
        <f>SUM(T12:W12)</f>
        <v>-125184</v>
      </c>
      <c r="Y12" s="405">
        <v>0</v>
      </c>
      <c r="Z12" s="405">
        <v>0</v>
      </c>
      <c r="AA12" s="405">
        <v>0</v>
      </c>
      <c r="AB12" s="405">
        <f>SUM(Y12:AA12)</f>
        <v>0</v>
      </c>
      <c r="AC12" s="405">
        <f>X12+AB12</f>
        <v>-125184</v>
      </c>
      <c r="AD12" s="249">
        <f>ROUND((X12+Y12+Z12)*33.8%,0)</f>
        <v>-42312</v>
      </c>
      <c r="AE12" s="249">
        <f>ROUND(X12*2%,0)</f>
        <v>-2504</v>
      </c>
      <c r="AF12" s="405">
        <v>0</v>
      </c>
      <c r="AG12" s="405">
        <v>170000</v>
      </c>
      <c r="AH12" s="405">
        <v>0</v>
      </c>
      <c r="AI12" s="405">
        <f>SUM(AF12:AH12)</f>
        <v>170000</v>
      </c>
      <c r="AJ12" s="405">
        <f>AC12+AD12+AE12+AI12</f>
        <v>0</v>
      </c>
      <c r="AK12" s="407">
        <v>0</v>
      </c>
      <c r="AL12" s="407">
        <v>0</v>
      </c>
      <c r="AM12" s="407">
        <v>0</v>
      </c>
      <c r="AN12" s="407">
        <v>0</v>
      </c>
      <c r="AO12" s="407">
        <v>0</v>
      </c>
      <c r="AP12" s="407">
        <f>AK12+AM12+AN12</f>
        <v>0</v>
      </c>
      <c r="AQ12" s="407">
        <f>AL12+AO12</f>
        <v>0</v>
      </c>
      <c r="AR12" s="417">
        <f>SUM(AP12:AQ12)</f>
        <v>0</v>
      </c>
      <c r="AS12" s="406">
        <f>I12+AJ12</f>
        <v>17918289</v>
      </c>
      <c r="AT12" s="405">
        <f>J12+X12</f>
        <v>12915758</v>
      </c>
      <c r="AU12" s="405">
        <f>K12</f>
        <v>0</v>
      </c>
      <c r="AV12" s="405">
        <f>L12+AB12</f>
        <v>80000</v>
      </c>
      <c r="AW12" s="405">
        <f>M12+AD12</f>
        <v>4392567</v>
      </c>
      <c r="AX12" s="405">
        <f>N12+AE12</f>
        <v>258314</v>
      </c>
      <c r="AY12" s="405">
        <f>O12+AI12</f>
        <v>271650</v>
      </c>
      <c r="AZ12" s="407">
        <f>P12+AR12</f>
        <v>30.267899999999997</v>
      </c>
      <c r="BA12" s="407">
        <f>Q12+AP12</f>
        <v>22.8476</v>
      </c>
      <c r="BB12" s="407">
        <f>R12</f>
        <v>0</v>
      </c>
      <c r="BC12" s="408">
        <f>S12+AQ12</f>
        <v>7.4202999999999983</v>
      </c>
    </row>
    <row r="13" spans="1:55" ht="13.5" customHeight="1" x14ac:dyDescent="0.25">
      <c r="A13" s="533">
        <v>1</v>
      </c>
      <c r="B13" s="625">
        <v>5415</v>
      </c>
      <c r="C13" s="626">
        <v>667000135</v>
      </c>
      <c r="D13" s="625">
        <v>71011170</v>
      </c>
      <c r="E13" s="669" t="s">
        <v>811</v>
      </c>
      <c r="F13" s="625">
        <v>3111</v>
      </c>
      <c r="G13" s="536" t="s">
        <v>316</v>
      </c>
      <c r="H13" s="536" t="s">
        <v>282</v>
      </c>
      <c r="I13" s="517">
        <v>802912</v>
      </c>
      <c r="J13" s="538">
        <v>590877</v>
      </c>
      <c r="K13" s="538">
        <v>0</v>
      </c>
      <c r="L13" s="538">
        <v>0</v>
      </c>
      <c r="M13" s="538">
        <v>199717</v>
      </c>
      <c r="N13" s="538">
        <v>11818</v>
      </c>
      <c r="O13" s="538">
        <v>500</v>
      </c>
      <c r="P13" s="539">
        <v>1.75</v>
      </c>
      <c r="Q13" s="719">
        <v>1.75</v>
      </c>
      <c r="R13" s="808">
        <v>0</v>
      </c>
      <c r="S13" s="808">
        <v>0</v>
      </c>
      <c r="T13" s="112">
        <f t="shared" ref="T13:T76" si="0">Y13*-1</f>
        <v>0</v>
      </c>
      <c r="U13" s="113">
        <v>0</v>
      </c>
      <c r="V13" s="113">
        <v>0</v>
      </c>
      <c r="W13" s="113">
        <v>0</v>
      </c>
      <c r="X13" s="113">
        <f t="shared" ref="X13:X76" si="1">SUM(T13:W13)</f>
        <v>0</v>
      </c>
      <c r="Y13" s="113">
        <v>0</v>
      </c>
      <c r="Z13" s="113">
        <v>0</v>
      </c>
      <c r="AA13" s="113">
        <v>0</v>
      </c>
      <c r="AB13" s="113">
        <f t="shared" ref="AB13:AB76" si="2">SUM(Y13:AA13)</f>
        <v>0</v>
      </c>
      <c r="AC13" s="113">
        <f t="shared" ref="AC13:AC76" si="3">X13+AB13</f>
        <v>0</v>
      </c>
      <c r="AD13" s="114">
        <f t="shared" ref="AD13:AD76" si="4">ROUND((X13+Y13+Z13)*33.8%,0)</f>
        <v>0</v>
      </c>
      <c r="AE13" s="114">
        <f t="shared" ref="AE13:AE76" si="5">ROUND(X13*2%,0)</f>
        <v>0</v>
      </c>
      <c r="AF13" s="113">
        <v>0</v>
      </c>
      <c r="AG13" s="113">
        <v>0</v>
      </c>
      <c r="AH13" s="113">
        <v>0</v>
      </c>
      <c r="AI13" s="113">
        <f t="shared" ref="AI13:AI76" si="6">SUM(AF13:AH13)</f>
        <v>0</v>
      </c>
      <c r="AJ13" s="113">
        <f t="shared" ref="AJ13:AJ76" si="7">AC13+AD13+AE13+AI13</f>
        <v>0</v>
      </c>
      <c r="AK13" s="115">
        <v>0</v>
      </c>
      <c r="AL13" s="115">
        <v>0</v>
      </c>
      <c r="AM13" s="115">
        <v>0</v>
      </c>
      <c r="AN13" s="115">
        <v>0</v>
      </c>
      <c r="AO13" s="115">
        <v>0</v>
      </c>
      <c r="AP13" s="115">
        <f t="shared" ref="AP13:AP76" si="8">AK13+AM13+AN13</f>
        <v>0</v>
      </c>
      <c r="AQ13" s="115">
        <f t="shared" ref="AQ13:AQ76" si="9">AL13+AO13</f>
        <v>0</v>
      </c>
      <c r="AR13" s="370">
        <f t="shared" ref="AR13:AR76" si="10">SUM(AP13:AQ13)</f>
        <v>0</v>
      </c>
      <c r="AS13" s="112">
        <f t="shared" ref="AS13:AS76" si="11">I13+AJ13</f>
        <v>802912</v>
      </c>
      <c r="AT13" s="113">
        <f t="shared" ref="AT13:AT76" si="12">J13+X13</f>
        <v>590877</v>
      </c>
      <c r="AU13" s="113">
        <f t="shared" ref="AU13:AU76" si="13">K13</f>
        <v>0</v>
      </c>
      <c r="AV13" s="113">
        <f t="shared" ref="AV13:AV76" si="14">L13+AB13</f>
        <v>0</v>
      </c>
      <c r="AW13" s="113">
        <f t="shared" ref="AW13:AX76" si="15">M13+AD13</f>
        <v>199717</v>
      </c>
      <c r="AX13" s="113">
        <f t="shared" si="15"/>
        <v>11818</v>
      </c>
      <c r="AY13" s="113">
        <f t="shared" ref="AY13:AY76" si="16">O13+AI13</f>
        <v>500</v>
      </c>
      <c r="AZ13" s="115">
        <f t="shared" ref="AZ13:AZ76" si="17">P13+AR13</f>
        <v>1.75</v>
      </c>
      <c r="BA13" s="115">
        <f t="shared" ref="BA13:BA76" si="18">Q13+AP13</f>
        <v>1.75</v>
      </c>
      <c r="BB13" s="115">
        <f t="shared" ref="BB13:BB76" si="19">R13</f>
        <v>0</v>
      </c>
      <c r="BC13" s="116">
        <f t="shared" ref="BC13:BC76" si="20">S13+AQ13</f>
        <v>0</v>
      </c>
    </row>
    <row r="14" spans="1:55" ht="12.95" customHeight="1" x14ac:dyDescent="0.25">
      <c r="A14" s="533">
        <v>1</v>
      </c>
      <c r="B14" s="625">
        <v>5415</v>
      </c>
      <c r="C14" s="626">
        <v>667000135</v>
      </c>
      <c r="D14" s="625">
        <v>71011170</v>
      </c>
      <c r="E14" s="669" t="s">
        <v>811</v>
      </c>
      <c r="F14" s="625">
        <v>3111</v>
      </c>
      <c r="G14" s="540" t="s">
        <v>317</v>
      </c>
      <c r="H14" s="536" t="s">
        <v>281</v>
      </c>
      <c r="I14" s="517">
        <v>539919</v>
      </c>
      <c r="J14" s="538">
        <v>397584</v>
      </c>
      <c r="K14" s="538">
        <v>0</v>
      </c>
      <c r="L14" s="538">
        <v>0</v>
      </c>
      <c r="M14" s="538">
        <v>134383</v>
      </c>
      <c r="N14" s="538">
        <v>7952</v>
      </c>
      <c r="O14" s="538">
        <v>0</v>
      </c>
      <c r="P14" s="539">
        <v>1</v>
      </c>
      <c r="Q14" s="719">
        <v>1</v>
      </c>
      <c r="R14" s="808">
        <v>0</v>
      </c>
      <c r="S14" s="808">
        <v>0</v>
      </c>
      <c r="T14" s="112">
        <f t="shared" si="0"/>
        <v>0</v>
      </c>
      <c r="U14" s="113">
        <v>0</v>
      </c>
      <c r="V14" s="113">
        <v>0</v>
      </c>
      <c r="W14" s="113">
        <v>0</v>
      </c>
      <c r="X14" s="113">
        <f t="shared" si="1"/>
        <v>0</v>
      </c>
      <c r="Y14" s="113">
        <v>0</v>
      </c>
      <c r="Z14" s="113">
        <v>0</v>
      </c>
      <c r="AA14" s="113">
        <v>0</v>
      </c>
      <c r="AB14" s="113">
        <f t="shared" si="2"/>
        <v>0</v>
      </c>
      <c r="AC14" s="113">
        <f t="shared" si="3"/>
        <v>0</v>
      </c>
      <c r="AD14" s="114">
        <f t="shared" si="4"/>
        <v>0</v>
      </c>
      <c r="AE14" s="114">
        <f t="shared" si="5"/>
        <v>0</v>
      </c>
      <c r="AF14" s="113">
        <v>0</v>
      </c>
      <c r="AG14" s="113">
        <v>0</v>
      </c>
      <c r="AH14" s="113">
        <v>0</v>
      </c>
      <c r="AI14" s="113">
        <f t="shared" si="6"/>
        <v>0</v>
      </c>
      <c r="AJ14" s="113">
        <f t="shared" si="7"/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f t="shared" si="8"/>
        <v>0</v>
      </c>
      <c r="AQ14" s="115">
        <f t="shared" si="9"/>
        <v>0</v>
      </c>
      <c r="AR14" s="370">
        <f t="shared" si="10"/>
        <v>0</v>
      </c>
      <c r="AS14" s="112">
        <f t="shared" si="11"/>
        <v>539919</v>
      </c>
      <c r="AT14" s="113">
        <f t="shared" si="12"/>
        <v>397584</v>
      </c>
      <c r="AU14" s="113">
        <f t="shared" si="13"/>
        <v>0</v>
      </c>
      <c r="AV14" s="113">
        <f t="shared" si="14"/>
        <v>0</v>
      </c>
      <c r="AW14" s="113">
        <f t="shared" si="15"/>
        <v>134383</v>
      </c>
      <c r="AX14" s="113">
        <f t="shared" si="15"/>
        <v>7952</v>
      </c>
      <c r="AY14" s="113">
        <f t="shared" si="16"/>
        <v>0</v>
      </c>
      <c r="AZ14" s="115">
        <f t="shared" si="17"/>
        <v>1</v>
      </c>
      <c r="BA14" s="115">
        <f t="shared" si="18"/>
        <v>1</v>
      </c>
      <c r="BB14" s="115">
        <f t="shared" si="19"/>
        <v>0</v>
      </c>
      <c r="BC14" s="116">
        <f t="shared" si="20"/>
        <v>0</v>
      </c>
    </row>
    <row r="15" spans="1:55" ht="12.95" customHeight="1" x14ac:dyDescent="0.25">
      <c r="A15" s="533">
        <v>1</v>
      </c>
      <c r="B15" s="625">
        <v>5415</v>
      </c>
      <c r="C15" s="626">
        <v>667000135</v>
      </c>
      <c r="D15" s="625">
        <v>71011170</v>
      </c>
      <c r="E15" s="669" t="s">
        <v>811</v>
      </c>
      <c r="F15" s="625">
        <v>3141</v>
      </c>
      <c r="G15" s="671" t="s">
        <v>319</v>
      </c>
      <c r="H15" s="536" t="s">
        <v>282</v>
      </c>
      <c r="I15" s="517">
        <v>2385689</v>
      </c>
      <c r="J15" s="538">
        <v>1728007</v>
      </c>
      <c r="K15" s="538">
        <v>0</v>
      </c>
      <c r="L15" s="538">
        <v>20000</v>
      </c>
      <c r="M15" s="338">
        <v>590826</v>
      </c>
      <c r="N15" s="538">
        <v>34560</v>
      </c>
      <c r="O15" s="538">
        <v>12296</v>
      </c>
      <c r="P15" s="539">
        <v>5.95</v>
      </c>
      <c r="Q15" s="719">
        <v>0</v>
      </c>
      <c r="R15" s="808">
        <v>0</v>
      </c>
      <c r="S15" s="808">
        <v>5.95</v>
      </c>
      <c r="T15" s="112">
        <f t="shared" si="0"/>
        <v>0</v>
      </c>
      <c r="U15" s="113">
        <v>0</v>
      </c>
      <c r="V15" s="113">
        <v>0</v>
      </c>
      <c r="W15" s="113">
        <v>0</v>
      </c>
      <c r="X15" s="113">
        <f t="shared" si="1"/>
        <v>0</v>
      </c>
      <c r="Y15" s="113">
        <v>0</v>
      </c>
      <c r="Z15" s="113">
        <v>0</v>
      </c>
      <c r="AA15" s="113">
        <v>0</v>
      </c>
      <c r="AB15" s="113">
        <f t="shared" si="2"/>
        <v>0</v>
      </c>
      <c r="AC15" s="113">
        <f t="shared" si="3"/>
        <v>0</v>
      </c>
      <c r="AD15" s="114">
        <f t="shared" si="4"/>
        <v>0</v>
      </c>
      <c r="AE15" s="114">
        <f t="shared" si="5"/>
        <v>0</v>
      </c>
      <c r="AF15" s="113">
        <v>0</v>
      </c>
      <c r="AG15" s="113">
        <v>0</v>
      </c>
      <c r="AH15" s="113">
        <v>0</v>
      </c>
      <c r="AI15" s="113">
        <f t="shared" si="6"/>
        <v>0</v>
      </c>
      <c r="AJ15" s="113">
        <f t="shared" si="7"/>
        <v>0</v>
      </c>
      <c r="AK15" s="115">
        <v>0</v>
      </c>
      <c r="AL15" s="115">
        <v>0</v>
      </c>
      <c r="AM15" s="115">
        <v>0</v>
      </c>
      <c r="AN15" s="115">
        <v>0</v>
      </c>
      <c r="AO15" s="115">
        <v>0</v>
      </c>
      <c r="AP15" s="115">
        <f t="shared" si="8"/>
        <v>0</v>
      </c>
      <c r="AQ15" s="115">
        <f t="shared" si="9"/>
        <v>0</v>
      </c>
      <c r="AR15" s="370">
        <f t="shared" si="10"/>
        <v>0</v>
      </c>
      <c r="AS15" s="112">
        <f t="shared" si="11"/>
        <v>2385689</v>
      </c>
      <c r="AT15" s="113">
        <f t="shared" si="12"/>
        <v>1728007</v>
      </c>
      <c r="AU15" s="113">
        <f t="shared" si="13"/>
        <v>0</v>
      </c>
      <c r="AV15" s="113">
        <f t="shared" si="14"/>
        <v>20000</v>
      </c>
      <c r="AW15" s="113">
        <f t="shared" si="15"/>
        <v>590826</v>
      </c>
      <c r="AX15" s="113">
        <f t="shared" si="15"/>
        <v>34560</v>
      </c>
      <c r="AY15" s="113">
        <f t="shared" si="16"/>
        <v>12296</v>
      </c>
      <c r="AZ15" s="115">
        <f t="shared" si="17"/>
        <v>5.95</v>
      </c>
      <c r="BA15" s="115">
        <f t="shared" si="18"/>
        <v>0</v>
      </c>
      <c r="BB15" s="115">
        <f t="shared" si="19"/>
        <v>0</v>
      </c>
      <c r="BC15" s="116">
        <f t="shared" si="20"/>
        <v>5.95</v>
      </c>
    </row>
    <row r="16" spans="1:55" ht="12.95" customHeight="1" x14ac:dyDescent="0.25">
      <c r="A16" s="548">
        <v>1</v>
      </c>
      <c r="B16" s="522">
        <v>5415</v>
      </c>
      <c r="C16" s="672">
        <v>667000135</v>
      </c>
      <c r="D16" s="522">
        <v>71011170</v>
      </c>
      <c r="E16" s="949" t="s">
        <v>811</v>
      </c>
      <c r="F16" s="522"/>
      <c r="G16" s="673"/>
      <c r="H16" s="674"/>
      <c r="I16" s="526">
        <v>21646809</v>
      </c>
      <c r="J16" s="527">
        <v>15757410</v>
      </c>
      <c r="K16" s="527">
        <v>0</v>
      </c>
      <c r="L16" s="527">
        <v>100000</v>
      </c>
      <c r="M16" s="527">
        <v>5359805</v>
      </c>
      <c r="N16" s="527">
        <v>315148</v>
      </c>
      <c r="O16" s="527">
        <v>114446</v>
      </c>
      <c r="P16" s="528">
        <v>38.9679</v>
      </c>
      <c r="Q16" s="528">
        <v>25.5976</v>
      </c>
      <c r="R16" s="732">
        <v>0</v>
      </c>
      <c r="S16" s="732">
        <v>13.370299999999999</v>
      </c>
      <c r="T16" s="526">
        <f t="shared" ref="T16:BC16" si="21">SUM(T12:T15)</f>
        <v>0</v>
      </c>
      <c r="U16" s="527">
        <f t="shared" si="21"/>
        <v>0</v>
      </c>
      <c r="V16" s="527">
        <f t="shared" si="21"/>
        <v>-125184</v>
      </c>
      <c r="W16" s="527">
        <f t="shared" si="21"/>
        <v>0</v>
      </c>
      <c r="X16" s="527">
        <f t="shared" si="21"/>
        <v>-125184</v>
      </c>
      <c r="Y16" s="527">
        <f t="shared" si="21"/>
        <v>0</v>
      </c>
      <c r="Z16" s="527">
        <f t="shared" si="21"/>
        <v>0</v>
      </c>
      <c r="AA16" s="527">
        <f t="shared" si="21"/>
        <v>0</v>
      </c>
      <c r="AB16" s="527">
        <f t="shared" si="21"/>
        <v>0</v>
      </c>
      <c r="AC16" s="527">
        <f t="shared" si="21"/>
        <v>-125184</v>
      </c>
      <c r="AD16" s="527">
        <f t="shared" si="21"/>
        <v>-42312</v>
      </c>
      <c r="AE16" s="527">
        <f t="shared" si="21"/>
        <v>-2504</v>
      </c>
      <c r="AF16" s="527">
        <f t="shared" si="21"/>
        <v>0</v>
      </c>
      <c r="AG16" s="527">
        <f t="shared" si="21"/>
        <v>170000</v>
      </c>
      <c r="AH16" s="527">
        <f t="shared" si="21"/>
        <v>0</v>
      </c>
      <c r="AI16" s="527">
        <f t="shared" si="21"/>
        <v>170000</v>
      </c>
      <c r="AJ16" s="527">
        <f t="shared" si="21"/>
        <v>0</v>
      </c>
      <c r="AK16" s="528">
        <f t="shared" si="21"/>
        <v>0</v>
      </c>
      <c r="AL16" s="528">
        <f t="shared" si="21"/>
        <v>0</v>
      </c>
      <c r="AM16" s="528">
        <f t="shared" si="21"/>
        <v>0</v>
      </c>
      <c r="AN16" s="528">
        <f t="shared" si="21"/>
        <v>0</v>
      </c>
      <c r="AO16" s="528">
        <f t="shared" si="21"/>
        <v>0</v>
      </c>
      <c r="AP16" s="528">
        <f t="shared" si="21"/>
        <v>0</v>
      </c>
      <c r="AQ16" s="528">
        <f t="shared" si="21"/>
        <v>0</v>
      </c>
      <c r="AR16" s="732">
        <f t="shared" si="21"/>
        <v>0</v>
      </c>
      <c r="AS16" s="526">
        <f t="shared" si="21"/>
        <v>21646809</v>
      </c>
      <c r="AT16" s="527">
        <f t="shared" si="21"/>
        <v>15632226</v>
      </c>
      <c r="AU16" s="527">
        <f t="shared" si="21"/>
        <v>0</v>
      </c>
      <c r="AV16" s="527">
        <f t="shared" si="21"/>
        <v>100000</v>
      </c>
      <c r="AW16" s="527">
        <f t="shared" si="21"/>
        <v>5317493</v>
      </c>
      <c r="AX16" s="527">
        <f t="shared" si="21"/>
        <v>312644</v>
      </c>
      <c r="AY16" s="527">
        <f t="shared" si="21"/>
        <v>284446</v>
      </c>
      <c r="AZ16" s="528">
        <f t="shared" si="21"/>
        <v>38.9679</v>
      </c>
      <c r="BA16" s="528">
        <f t="shared" si="21"/>
        <v>25.5976</v>
      </c>
      <c r="BB16" s="528">
        <f t="shared" si="21"/>
        <v>0</v>
      </c>
      <c r="BC16" s="529">
        <f t="shared" si="21"/>
        <v>13.370299999999999</v>
      </c>
    </row>
    <row r="17" spans="1:55" ht="12.95" customHeight="1" x14ac:dyDescent="0.25">
      <c r="A17" s="533">
        <v>2</v>
      </c>
      <c r="B17" s="625">
        <v>5416</v>
      </c>
      <c r="C17" s="626">
        <v>600099342</v>
      </c>
      <c r="D17" s="625">
        <v>854719</v>
      </c>
      <c r="E17" s="675" t="s">
        <v>436</v>
      </c>
      <c r="F17" s="625">
        <v>3113</v>
      </c>
      <c r="G17" s="671" t="s">
        <v>333</v>
      </c>
      <c r="H17" s="536" t="s">
        <v>281</v>
      </c>
      <c r="I17" s="517">
        <v>21361164</v>
      </c>
      <c r="J17" s="538">
        <v>15264096</v>
      </c>
      <c r="K17" s="538">
        <v>0</v>
      </c>
      <c r="L17" s="538">
        <v>120000</v>
      </c>
      <c r="M17" s="538">
        <v>5199825</v>
      </c>
      <c r="N17" s="538">
        <v>305283</v>
      </c>
      <c r="O17" s="538">
        <v>471960</v>
      </c>
      <c r="P17" s="539">
        <v>27.794400000000003</v>
      </c>
      <c r="Q17" s="719">
        <v>21.328199999999999</v>
      </c>
      <c r="R17" s="808">
        <v>0</v>
      </c>
      <c r="S17" s="808">
        <v>6.4662000000000006</v>
      </c>
      <c r="T17" s="112">
        <f t="shared" si="0"/>
        <v>0</v>
      </c>
      <c r="U17" s="113">
        <v>0</v>
      </c>
      <c r="V17" s="113">
        <v>-95729</v>
      </c>
      <c r="W17" s="113">
        <v>0</v>
      </c>
      <c r="X17" s="113">
        <f t="shared" si="1"/>
        <v>-95729</v>
      </c>
      <c r="Y17" s="113">
        <v>0</v>
      </c>
      <c r="Z17" s="113">
        <v>0</v>
      </c>
      <c r="AA17" s="113">
        <v>0</v>
      </c>
      <c r="AB17" s="113">
        <f t="shared" si="2"/>
        <v>0</v>
      </c>
      <c r="AC17" s="113">
        <f t="shared" si="3"/>
        <v>-95729</v>
      </c>
      <c r="AD17" s="114">
        <f t="shared" si="4"/>
        <v>-32356</v>
      </c>
      <c r="AE17" s="114">
        <f t="shared" si="5"/>
        <v>-1915</v>
      </c>
      <c r="AF17" s="113">
        <v>0</v>
      </c>
      <c r="AG17" s="113">
        <v>130000</v>
      </c>
      <c r="AH17" s="113">
        <v>0</v>
      </c>
      <c r="AI17" s="113">
        <f t="shared" si="6"/>
        <v>130000</v>
      </c>
      <c r="AJ17" s="113">
        <f t="shared" si="7"/>
        <v>0</v>
      </c>
      <c r="AK17" s="115"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f t="shared" si="8"/>
        <v>0</v>
      </c>
      <c r="AQ17" s="115">
        <f t="shared" si="9"/>
        <v>0</v>
      </c>
      <c r="AR17" s="370">
        <f t="shared" si="10"/>
        <v>0</v>
      </c>
      <c r="AS17" s="112">
        <f t="shared" si="11"/>
        <v>21361164</v>
      </c>
      <c r="AT17" s="113">
        <f t="shared" si="12"/>
        <v>15168367</v>
      </c>
      <c r="AU17" s="113">
        <f t="shared" si="13"/>
        <v>0</v>
      </c>
      <c r="AV17" s="113">
        <f t="shared" si="14"/>
        <v>120000</v>
      </c>
      <c r="AW17" s="113">
        <f t="shared" si="15"/>
        <v>5167469</v>
      </c>
      <c r="AX17" s="113">
        <f t="shared" si="15"/>
        <v>303368</v>
      </c>
      <c r="AY17" s="113">
        <f t="shared" si="16"/>
        <v>601960</v>
      </c>
      <c r="AZ17" s="115">
        <f t="shared" si="17"/>
        <v>27.794400000000003</v>
      </c>
      <c r="BA17" s="115">
        <f t="shared" si="18"/>
        <v>21.328199999999999</v>
      </c>
      <c r="BB17" s="115">
        <f t="shared" si="19"/>
        <v>0</v>
      </c>
      <c r="BC17" s="116">
        <f t="shared" si="20"/>
        <v>6.4662000000000006</v>
      </c>
    </row>
    <row r="18" spans="1:55" ht="12.95" customHeight="1" x14ac:dyDescent="0.25">
      <c r="A18" s="533">
        <v>2</v>
      </c>
      <c r="B18" s="625">
        <v>5416</v>
      </c>
      <c r="C18" s="626">
        <v>600099342</v>
      </c>
      <c r="D18" s="625">
        <v>854719</v>
      </c>
      <c r="E18" s="675" t="s">
        <v>436</v>
      </c>
      <c r="F18" s="625">
        <v>3113</v>
      </c>
      <c r="G18" s="536" t="s">
        <v>316</v>
      </c>
      <c r="H18" s="536" t="s">
        <v>282</v>
      </c>
      <c r="I18" s="517">
        <v>1469649</v>
      </c>
      <c r="J18" s="538">
        <v>1082216</v>
      </c>
      <c r="K18" s="538">
        <v>0</v>
      </c>
      <c r="L18" s="538">
        <v>0</v>
      </c>
      <c r="M18" s="538">
        <v>365789</v>
      </c>
      <c r="N18" s="538">
        <v>21644</v>
      </c>
      <c r="O18" s="538">
        <v>0</v>
      </c>
      <c r="P18" s="539">
        <v>2.91</v>
      </c>
      <c r="Q18" s="719">
        <v>2.91</v>
      </c>
      <c r="R18" s="808">
        <v>0</v>
      </c>
      <c r="S18" s="808">
        <v>0</v>
      </c>
      <c r="T18" s="112">
        <f t="shared" si="0"/>
        <v>0</v>
      </c>
      <c r="U18" s="113">
        <v>0</v>
      </c>
      <c r="V18" s="113">
        <v>0</v>
      </c>
      <c r="W18" s="113">
        <v>0</v>
      </c>
      <c r="X18" s="113">
        <f t="shared" si="1"/>
        <v>0</v>
      </c>
      <c r="Y18" s="113">
        <v>0</v>
      </c>
      <c r="Z18" s="113">
        <v>0</v>
      </c>
      <c r="AA18" s="113">
        <v>0</v>
      </c>
      <c r="AB18" s="113">
        <f t="shared" si="2"/>
        <v>0</v>
      </c>
      <c r="AC18" s="113">
        <f t="shared" si="3"/>
        <v>0</v>
      </c>
      <c r="AD18" s="114">
        <f t="shared" si="4"/>
        <v>0</v>
      </c>
      <c r="AE18" s="114">
        <f t="shared" si="5"/>
        <v>0</v>
      </c>
      <c r="AF18" s="113">
        <v>0</v>
      </c>
      <c r="AG18" s="113">
        <v>0</v>
      </c>
      <c r="AH18" s="113">
        <v>0</v>
      </c>
      <c r="AI18" s="113">
        <f t="shared" si="6"/>
        <v>0</v>
      </c>
      <c r="AJ18" s="113">
        <f t="shared" si="7"/>
        <v>0</v>
      </c>
      <c r="AK18" s="115">
        <v>0</v>
      </c>
      <c r="AL18" s="115">
        <v>0</v>
      </c>
      <c r="AM18" s="115">
        <v>0</v>
      </c>
      <c r="AN18" s="115">
        <v>0</v>
      </c>
      <c r="AO18" s="115">
        <v>0</v>
      </c>
      <c r="AP18" s="115">
        <f t="shared" si="8"/>
        <v>0</v>
      </c>
      <c r="AQ18" s="115">
        <f t="shared" si="9"/>
        <v>0</v>
      </c>
      <c r="AR18" s="370">
        <f t="shared" si="10"/>
        <v>0</v>
      </c>
      <c r="AS18" s="112">
        <f t="shared" si="11"/>
        <v>1469649</v>
      </c>
      <c r="AT18" s="113">
        <f t="shared" si="12"/>
        <v>1082216</v>
      </c>
      <c r="AU18" s="113">
        <f t="shared" si="13"/>
        <v>0</v>
      </c>
      <c r="AV18" s="113">
        <f t="shared" si="14"/>
        <v>0</v>
      </c>
      <c r="AW18" s="113">
        <f t="shared" si="15"/>
        <v>365789</v>
      </c>
      <c r="AX18" s="113">
        <f t="shared" si="15"/>
        <v>21644</v>
      </c>
      <c r="AY18" s="113">
        <f t="shared" si="16"/>
        <v>0</v>
      </c>
      <c r="AZ18" s="115">
        <f t="shared" si="17"/>
        <v>2.91</v>
      </c>
      <c r="BA18" s="115">
        <f t="shared" si="18"/>
        <v>2.91</v>
      </c>
      <c r="BB18" s="115">
        <f t="shared" si="19"/>
        <v>0</v>
      </c>
      <c r="BC18" s="116">
        <f t="shared" si="20"/>
        <v>0</v>
      </c>
    </row>
    <row r="19" spans="1:55" ht="12.95" customHeight="1" x14ac:dyDescent="0.25">
      <c r="A19" s="533">
        <v>2</v>
      </c>
      <c r="B19" s="625">
        <v>5416</v>
      </c>
      <c r="C19" s="626">
        <v>600099342</v>
      </c>
      <c r="D19" s="625">
        <v>854719</v>
      </c>
      <c r="E19" s="675" t="s">
        <v>436</v>
      </c>
      <c r="F19" s="625">
        <v>3143</v>
      </c>
      <c r="G19" s="536" t="s">
        <v>632</v>
      </c>
      <c r="H19" s="536" t="s">
        <v>281</v>
      </c>
      <c r="I19" s="517">
        <v>1773375</v>
      </c>
      <c r="J19" s="538">
        <v>1305873</v>
      </c>
      <c r="K19" s="538">
        <v>0</v>
      </c>
      <c r="L19" s="538">
        <v>0</v>
      </c>
      <c r="M19" s="538">
        <v>441385</v>
      </c>
      <c r="N19" s="538">
        <v>26117</v>
      </c>
      <c r="O19" s="538">
        <v>0</v>
      </c>
      <c r="P19" s="539">
        <v>2.625</v>
      </c>
      <c r="Q19" s="719">
        <v>2.625</v>
      </c>
      <c r="R19" s="808">
        <v>0</v>
      </c>
      <c r="S19" s="808">
        <v>0</v>
      </c>
      <c r="T19" s="112">
        <f t="shared" si="0"/>
        <v>0</v>
      </c>
      <c r="U19" s="113">
        <v>0</v>
      </c>
      <c r="V19" s="113">
        <v>0</v>
      </c>
      <c r="W19" s="113">
        <v>0</v>
      </c>
      <c r="X19" s="113">
        <f t="shared" si="1"/>
        <v>0</v>
      </c>
      <c r="Y19" s="113">
        <v>0</v>
      </c>
      <c r="Z19" s="113">
        <v>0</v>
      </c>
      <c r="AA19" s="113">
        <v>0</v>
      </c>
      <c r="AB19" s="113">
        <f t="shared" si="2"/>
        <v>0</v>
      </c>
      <c r="AC19" s="113">
        <f t="shared" si="3"/>
        <v>0</v>
      </c>
      <c r="AD19" s="114">
        <f t="shared" si="4"/>
        <v>0</v>
      </c>
      <c r="AE19" s="114">
        <f t="shared" si="5"/>
        <v>0</v>
      </c>
      <c r="AF19" s="113">
        <v>0</v>
      </c>
      <c r="AG19" s="113">
        <v>0</v>
      </c>
      <c r="AH19" s="113">
        <v>0</v>
      </c>
      <c r="AI19" s="113">
        <f t="shared" si="6"/>
        <v>0</v>
      </c>
      <c r="AJ19" s="113">
        <f t="shared" si="7"/>
        <v>0</v>
      </c>
      <c r="AK19" s="115">
        <v>0</v>
      </c>
      <c r="AL19" s="115">
        <v>0</v>
      </c>
      <c r="AM19" s="115">
        <v>0</v>
      </c>
      <c r="AN19" s="115">
        <v>0</v>
      </c>
      <c r="AO19" s="115">
        <v>0</v>
      </c>
      <c r="AP19" s="115">
        <f t="shared" si="8"/>
        <v>0</v>
      </c>
      <c r="AQ19" s="115">
        <f t="shared" si="9"/>
        <v>0</v>
      </c>
      <c r="AR19" s="370">
        <f t="shared" si="10"/>
        <v>0</v>
      </c>
      <c r="AS19" s="112">
        <f t="shared" si="11"/>
        <v>1773375</v>
      </c>
      <c r="AT19" s="113">
        <f t="shared" si="12"/>
        <v>1305873</v>
      </c>
      <c r="AU19" s="113">
        <f t="shared" si="13"/>
        <v>0</v>
      </c>
      <c r="AV19" s="113">
        <f t="shared" si="14"/>
        <v>0</v>
      </c>
      <c r="AW19" s="113">
        <f t="shared" si="15"/>
        <v>441385</v>
      </c>
      <c r="AX19" s="113">
        <f t="shared" si="15"/>
        <v>26117</v>
      </c>
      <c r="AY19" s="113">
        <f t="shared" si="16"/>
        <v>0</v>
      </c>
      <c r="AZ19" s="115">
        <f t="shared" si="17"/>
        <v>2.625</v>
      </c>
      <c r="BA19" s="115">
        <f t="shared" si="18"/>
        <v>2.625</v>
      </c>
      <c r="BB19" s="115">
        <f t="shared" si="19"/>
        <v>0</v>
      </c>
      <c r="BC19" s="116">
        <f t="shared" si="20"/>
        <v>0</v>
      </c>
    </row>
    <row r="20" spans="1:55" ht="12.95" customHeight="1" x14ac:dyDescent="0.25">
      <c r="A20" s="533">
        <v>2</v>
      </c>
      <c r="B20" s="625">
        <v>5416</v>
      </c>
      <c r="C20" s="626">
        <v>600099342</v>
      </c>
      <c r="D20" s="625">
        <v>854719</v>
      </c>
      <c r="E20" s="675" t="s">
        <v>436</v>
      </c>
      <c r="F20" s="625">
        <v>3143</v>
      </c>
      <c r="G20" s="536" t="s">
        <v>633</v>
      </c>
      <c r="H20" s="536" t="s">
        <v>282</v>
      </c>
      <c r="I20" s="517">
        <v>62497</v>
      </c>
      <c r="J20" s="538">
        <v>44055</v>
      </c>
      <c r="K20" s="538">
        <v>0</v>
      </c>
      <c r="L20" s="538">
        <v>0</v>
      </c>
      <c r="M20" s="338">
        <v>14891</v>
      </c>
      <c r="N20" s="538">
        <v>881</v>
      </c>
      <c r="O20" s="538">
        <v>2670</v>
      </c>
      <c r="P20" s="539">
        <v>0.17</v>
      </c>
      <c r="Q20" s="719">
        <v>0</v>
      </c>
      <c r="R20" s="808">
        <v>0</v>
      </c>
      <c r="S20" s="808">
        <v>0.17</v>
      </c>
      <c r="T20" s="112">
        <f t="shared" si="0"/>
        <v>0</v>
      </c>
      <c r="U20" s="113">
        <v>0</v>
      </c>
      <c r="V20" s="113">
        <v>0</v>
      </c>
      <c r="W20" s="113">
        <v>0</v>
      </c>
      <c r="X20" s="113">
        <f t="shared" si="1"/>
        <v>0</v>
      </c>
      <c r="Y20" s="113">
        <v>0</v>
      </c>
      <c r="Z20" s="113">
        <v>0</v>
      </c>
      <c r="AA20" s="113">
        <v>0</v>
      </c>
      <c r="AB20" s="113">
        <f t="shared" si="2"/>
        <v>0</v>
      </c>
      <c r="AC20" s="113">
        <f t="shared" si="3"/>
        <v>0</v>
      </c>
      <c r="AD20" s="114">
        <f t="shared" si="4"/>
        <v>0</v>
      </c>
      <c r="AE20" s="114">
        <f t="shared" si="5"/>
        <v>0</v>
      </c>
      <c r="AF20" s="113">
        <v>0</v>
      </c>
      <c r="AG20" s="113">
        <v>0</v>
      </c>
      <c r="AH20" s="113">
        <v>0</v>
      </c>
      <c r="AI20" s="113">
        <f t="shared" si="6"/>
        <v>0</v>
      </c>
      <c r="AJ20" s="113">
        <f t="shared" si="7"/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f t="shared" si="8"/>
        <v>0</v>
      </c>
      <c r="AQ20" s="115">
        <f t="shared" si="9"/>
        <v>0</v>
      </c>
      <c r="AR20" s="370">
        <f t="shared" si="10"/>
        <v>0</v>
      </c>
      <c r="AS20" s="112">
        <f t="shared" si="11"/>
        <v>62497</v>
      </c>
      <c r="AT20" s="113">
        <f t="shared" si="12"/>
        <v>44055</v>
      </c>
      <c r="AU20" s="113">
        <f t="shared" si="13"/>
        <v>0</v>
      </c>
      <c r="AV20" s="113">
        <f t="shared" si="14"/>
        <v>0</v>
      </c>
      <c r="AW20" s="113">
        <f t="shared" si="15"/>
        <v>14891</v>
      </c>
      <c r="AX20" s="113">
        <f t="shared" si="15"/>
        <v>881</v>
      </c>
      <c r="AY20" s="113">
        <f t="shared" si="16"/>
        <v>2670</v>
      </c>
      <c r="AZ20" s="115">
        <f t="shared" si="17"/>
        <v>0.17</v>
      </c>
      <c r="BA20" s="115">
        <f t="shared" si="18"/>
        <v>0</v>
      </c>
      <c r="BB20" s="115">
        <f t="shared" si="19"/>
        <v>0</v>
      </c>
      <c r="BC20" s="116">
        <f t="shared" si="20"/>
        <v>0.17</v>
      </c>
    </row>
    <row r="21" spans="1:55" ht="12.95" customHeight="1" x14ac:dyDescent="0.25">
      <c r="A21" s="548">
        <v>2</v>
      </c>
      <c r="B21" s="629">
        <v>5416</v>
      </c>
      <c r="C21" s="630">
        <v>600099342</v>
      </c>
      <c r="D21" s="629">
        <v>854719</v>
      </c>
      <c r="E21" s="676" t="s">
        <v>437</v>
      </c>
      <c r="F21" s="629"/>
      <c r="G21" s="677"/>
      <c r="H21" s="678"/>
      <c r="I21" s="526">
        <v>24666685</v>
      </c>
      <c r="J21" s="527">
        <v>17696240</v>
      </c>
      <c r="K21" s="527">
        <v>0</v>
      </c>
      <c r="L21" s="527">
        <v>120000</v>
      </c>
      <c r="M21" s="527">
        <v>6021890</v>
      </c>
      <c r="N21" s="527">
        <v>353925</v>
      </c>
      <c r="O21" s="527">
        <v>474630</v>
      </c>
      <c r="P21" s="528">
        <v>33.499400000000009</v>
      </c>
      <c r="Q21" s="528">
        <v>26.863199999999999</v>
      </c>
      <c r="R21" s="732">
        <v>0</v>
      </c>
      <c r="S21" s="732">
        <v>6.6362000000000005</v>
      </c>
      <c r="T21" s="526">
        <f t="shared" ref="T21:BC21" si="22">SUM(T17:T20)</f>
        <v>0</v>
      </c>
      <c r="U21" s="527">
        <f t="shared" si="22"/>
        <v>0</v>
      </c>
      <c r="V21" s="527">
        <f t="shared" si="22"/>
        <v>-95729</v>
      </c>
      <c r="W21" s="527">
        <f t="shared" si="22"/>
        <v>0</v>
      </c>
      <c r="X21" s="527">
        <f t="shared" si="22"/>
        <v>-95729</v>
      </c>
      <c r="Y21" s="527">
        <f t="shared" si="22"/>
        <v>0</v>
      </c>
      <c r="Z21" s="527">
        <f t="shared" si="22"/>
        <v>0</v>
      </c>
      <c r="AA21" s="527">
        <f t="shared" si="22"/>
        <v>0</v>
      </c>
      <c r="AB21" s="527">
        <f t="shared" si="22"/>
        <v>0</v>
      </c>
      <c r="AC21" s="527">
        <f t="shared" si="22"/>
        <v>-95729</v>
      </c>
      <c r="AD21" s="527">
        <f t="shared" si="22"/>
        <v>-32356</v>
      </c>
      <c r="AE21" s="527">
        <f t="shared" si="22"/>
        <v>-1915</v>
      </c>
      <c r="AF21" s="527">
        <f t="shared" si="22"/>
        <v>0</v>
      </c>
      <c r="AG21" s="527">
        <f t="shared" si="22"/>
        <v>130000</v>
      </c>
      <c r="AH21" s="527">
        <f t="shared" si="22"/>
        <v>0</v>
      </c>
      <c r="AI21" s="527">
        <f t="shared" si="22"/>
        <v>130000</v>
      </c>
      <c r="AJ21" s="527">
        <f t="shared" si="22"/>
        <v>0</v>
      </c>
      <c r="AK21" s="528">
        <f t="shared" si="22"/>
        <v>0</v>
      </c>
      <c r="AL21" s="528">
        <f t="shared" si="22"/>
        <v>0</v>
      </c>
      <c r="AM21" s="528">
        <f t="shared" si="22"/>
        <v>0</v>
      </c>
      <c r="AN21" s="528">
        <f t="shared" si="22"/>
        <v>0</v>
      </c>
      <c r="AO21" s="528">
        <f t="shared" si="22"/>
        <v>0</v>
      </c>
      <c r="AP21" s="528">
        <f t="shared" si="22"/>
        <v>0</v>
      </c>
      <c r="AQ21" s="528">
        <f t="shared" si="22"/>
        <v>0</v>
      </c>
      <c r="AR21" s="732">
        <f t="shared" si="22"/>
        <v>0</v>
      </c>
      <c r="AS21" s="526">
        <f t="shared" si="22"/>
        <v>24666685</v>
      </c>
      <c r="AT21" s="527">
        <f t="shared" si="22"/>
        <v>17600511</v>
      </c>
      <c r="AU21" s="527">
        <f t="shared" si="22"/>
        <v>0</v>
      </c>
      <c r="AV21" s="527">
        <f t="shared" si="22"/>
        <v>120000</v>
      </c>
      <c r="AW21" s="527">
        <f t="shared" si="22"/>
        <v>5989534</v>
      </c>
      <c r="AX21" s="527">
        <f t="shared" si="22"/>
        <v>352010</v>
      </c>
      <c r="AY21" s="527">
        <f t="shared" si="22"/>
        <v>604630</v>
      </c>
      <c r="AZ21" s="528">
        <f t="shared" si="22"/>
        <v>33.499400000000009</v>
      </c>
      <c r="BA21" s="528">
        <f t="shared" si="22"/>
        <v>26.863199999999999</v>
      </c>
      <c r="BB21" s="528">
        <f t="shared" si="22"/>
        <v>0</v>
      </c>
      <c r="BC21" s="529">
        <f t="shared" si="22"/>
        <v>6.6362000000000005</v>
      </c>
    </row>
    <row r="22" spans="1:55" ht="12.95" customHeight="1" x14ac:dyDescent="0.25">
      <c r="A22" s="533">
        <v>3</v>
      </c>
      <c r="B22" s="625">
        <v>5413</v>
      </c>
      <c r="C22" s="626">
        <v>600099334</v>
      </c>
      <c r="D22" s="625">
        <v>854697</v>
      </c>
      <c r="E22" s="675" t="s">
        <v>438</v>
      </c>
      <c r="F22" s="625">
        <v>3113</v>
      </c>
      <c r="G22" s="671" t="s">
        <v>333</v>
      </c>
      <c r="H22" s="536" t="s">
        <v>281</v>
      </c>
      <c r="I22" s="517">
        <v>24330408</v>
      </c>
      <c r="J22" s="538">
        <v>17398791</v>
      </c>
      <c r="K22" s="538">
        <v>57740</v>
      </c>
      <c r="L22" s="538">
        <v>160000</v>
      </c>
      <c r="M22" s="538">
        <v>5934871</v>
      </c>
      <c r="N22" s="538">
        <v>347976</v>
      </c>
      <c r="O22" s="538">
        <v>488770</v>
      </c>
      <c r="P22" s="539">
        <v>30.969199999999997</v>
      </c>
      <c r="Q22" s="719">
        <v>24.282999999999998</v>
      </c>
      <c r="R22" s="808">
        <v>0.16669999999999999</v>
      </c>
      <c r="S22" s="808">
        <v>6.6862000000000004</v>
      </c>
      <c r="T22" s="112">
        <f t="shared" si="0"/>
        <v>0</v>
      </c>
      <c r="U22" s="113">
        <v>0</v>
      </c>
      <c r="V22" s="113">
        <v>-88365</v>
      </c>
      <c r="W22" s="113">
        <v>0</v>
      </c>
      <c r="X22" s="113">
        <f t="shared" si="1"/>
        <v>-88365</v>
      </c>
      <c r="Y22" s="113">
        <v>0</v>
      </c>
      <c r="Z22" s="113">
        <v>0</v>
      </c>
      <c r="AA22" s="113">
        <v>0</v>
      </c>
      <c r="AB22" s="113">
        <f t="shared" si="2"/>
        <v>0</v>
      </c>
      <c r="AC22" s="113">
        <f t="shared" si="3"/>
        <v>-88365</v>
      </c>
      <c r="AD22" s="114">
        <f t="shared" si="4"/>
        <v>-29867</v>
      </c>
      <c r="AE22" s="114">
        <f t="shared" si="5"/>
        <v>-1767</v>
      </c>
      <c r="AF22" s="113">
        <v>0</v>
      </c>
      <c r="AG22" s="113">
        <v>119999</v>
      </c>
      <c r="AH22" s="113">
        <v>0</v>
      </c>
      <c r="AI22" s="113">
        <f t="shared" si="6"/>
        <v>119999</v>
      </c>
      <c r="AJ22" s="113">
        <f t="shared" si="7"/>
        <v>0</v>
      </c>
      <c r="AK22" s="115">
        <v>0</v>
      </c>
      <c r="AL22" s="115">
        <v>0</v>
      </c>
      <c r="AM22" s="115">
        <v>0</v>
      </c>
      <c r="AN22" s="115">
        <v>0</v>
      </c>
      <c r="AO22" s="115">
        <v>0</v>
      </c>
      <c r="AP22" s="115">
        <f t="shared" si="8"/>
        <v>0</v>
      </c>
      <c r="AQ22" s="115">
        <f t="shared" si="9"/>
        <v>0</v>
      </c>
      <c r="AR22" s="370">
        <f t="shared" si="10"/>
        <v>0</v>
      </c>
      <c r="AS22" s="112">
        <f t="shared" si="11"/>
        <v>24330408</v>
      </c>
      <c r="AT22" s="113">
        <f t="shared" si="12"/>
        <v>17310426</v>
      </c>
      <c r="AU22" s="113">
        <f t="shared" si="13"/>
        <v>57740</v>
      </c>
      <c r="AV22" s="113">
        <f t="shared" si="14"/>
        <v>160000</v>
      </c>
      <c r="AW22" s="113">
        <f t="shared" si="15"/>
        <v>5905004</v>
      </c>
      <c r="AX22" s="113">
        <f t="shared" si="15"/>
        <v>346209</v>
      </c>
      <c r="AY22" s="113">
        <f t="shared" si="16"/>
        <v>608769</v>
      </c>
      <c r="AZ22" s="115">
        <f t="shared" si="17"/>
        <v>30.969199999999997</v>
      </c>
      <c r="BA22" s="115">
        <f t="shared" si="18"/>
        <v>24.282999999999998</v>
      </c>
      <c r="BB22" s="115">
        <f t="shared" si="19"/>
        <v>0.16669999999999999</v>
      </c>
      <c r="BC22" s="116">
        <f t="shared" si="20"/>
        <v>6.6862000000000004</v>
      </c>
    </row>
    <row r="23" spans="1:55" ht="12.95" customHeight="1" x14ac:dyDescent="0.25">
      <c r="A23" s="533">
        <v>3</v>
      </c>
      <c r="B23" s="625">
        <v>5413</v>
      </c>
      <c r="C23" s="626">
        <v>600099334</v>
      </c>
      <c r="D23" s="625">
        <v>854697</v>
      </c>
      <c r="E23" s="675" t="s">
        <v>438</v>
      </c>
      <c r="F23" s="625">
        <v>3113</v>
      </c>
      <c r="G23" s="536" t="s">
        <v>316</v>
      </c>
      <c r="H23" s="536" t="s">
        <v>282</v>
      </c>
      <c r="I23" s="517">
        <v>1587717</v>
      </c>
      <c r="J23" s="538">
        <v>1167538</v>
      </c>
      <c r="K23" s="538">
        <v>0</v>
      </c>
      <c r="L23" s="538">
        <v>0</v>
      </c>
      <c r="M23" s="538">
        <v>394628</v>
      </c>
      <c r="N23" s="538">
        <v>23351</v>
      </c>
      <c r="O23" s="538">
        <v>2200</v>
      </c>
      <c r="P23" s="539">
        <v>3.27</v>
      </c>
      <c r="Q23" s="719">
        <v>3.27</v>
      </c>
      <c r="R23" s="808">
        <v>0</v>
      </c>
      <c r="S23" s="808">
        <v>0</v>
      </c>
      <c r="T23" s="112">
        <f t="shared" si="0"/>
        <v>0</v>
      </c>
      <c r="U23" s="113">
        <v>0</v>
      </c>
      <c r="V23" s="113">
        <v>0</v>
      </c>
      <c r="W23" s="113">
        <v>0</v>
      </c>
      <c r="X23" s="113">
        <f t="shared" si="1"/>
        <v>0</v>
      </c>
      <c r="Y23" s="113">
        <v>0</v>
      </c>
      <c r="Z23" s="113">
        <v>0</v>
      </c>
      <c r="AA23" s="113">
        <v>0</v>
      </c>
      <c r="AB23" s="113">
        <f t="shared" si="2"/>
        <v>0</v>
      </c>
      <c r="AC23" s="113">
        <f t="shared" si="3"/>
        <v>0</v>
      </c>
      <c r="AD23" s="114">
        <f t="shared" si="4"/>
        <v>0</v>
      </c>
      <c r="AE23" s="114">
        <f t="shared" si="5"/>
        <v>0</v>
      </c>
      <c r="AF23" s="113">
        <v>0</v>
      </c>
      <c r="AG23" s="113">
        <v>0</v>
      </c>
      <c r="AH23" s="113">
        <v>0</v>
      </c>
      <c r="AI23" s="113">
        <f t="shared" si="6"/>
        <v>0</v>
      </c>
      <c r="AJ23" s="113">
        <f t="shared" si="7"/>
        <v>0</v>
      </c>
      <c r="AK23" s="115">
        <v>0</v>
      </c>
      <c r="AL23" s="115">
        <v>0</v>
      </c>
      <c r="AM23" s="115">
        <v>0</v>
      </c>
      <c r="AN23" s="115">
        <v>0</v>
      </c>
      <c r="AO23" s="115">
        <v>0</v>
      </c>
      <c r="AP23" s="115">
        <f t="shared" si="8"/>
        <v>0</v>
      </c>
      <c r="AQ23" s="115">
        <f t="shared" si="9"/>
        <v>0</v>
      </c>
      <c r="AR23" s="370">
        <f t="shared" si="10"/>
        <v>0</v>
      </c>
      <c r="AS23" s="112">
        <f t="shared" si="11"/>
        <v>1587717</v>
      </c>
      <c r="AT23" s="113">
        <f t="shared" si="12"/>
        <v>1167538</v>
      </c>
      <c r="AU23" s="113">
        <f t="shared" si="13"/>
        <v>0</v>
      </c>
      <c r="AV23" s="113">
        <f t="shared" si="14"/>
        <v>0</v>
      </c>
      <c r="AW23" s="113">
        <f t="shared" si="15"/>
        <v>394628</v>
      </c>
      <c r="AX23" s="113">
        <f t="shared" si="15"/>
        <v>23351</v>
      </c>
      <c r="AY23" s="113">
        <f t="shared" si="16"/>
        <v>2200</v>
      </c>
      <c r="AZ23" s="115">
        <f t="shared" si="17"/>
        <v>3.27</v>
      </c>
      <c r="BA23" s="115">
        <f t="shared" si="18"/>
        <v>3.27</v>
      </c>
      <c r="BB23" s="115">
        <f t="shared" si="19"/>
        <v>0</v>
      </c>
      <c r="BC23" s="116">
        <f t="shared" si="20"/>
        <v>0</v>
      </c>
    </row>
    <row r="24" spans="1:55" ht="12.95" customHeight="1" x14ac:dyDescent="0.25">
      <c r="A24" s="533">
        <v>3</v>
      </c>
      <c r="B24" s="625">
        <v>5413</v>
      </c>
      <c r="C24" s="626">
        <v>600099334</v>
      </c>
      <c r="D24" s="625">
        <v>854697</v>
      </c>
      <c r="E24" s="675" t="s">
        <v>438</v>
      </c>
      <c r="F24" s="625">
        <v>3143</v>
      </c>
      <c r="G24" s="536" t="s">
        <v>632</v>
      </c>
      <c r="H24" s="536" t="s">
        <v>281</v>
      </c>
      <c r="I24" s="517">
        <v>1829912</v>
      </c>
      <c r="J24" s="538">
        <v>1347505</v>
      </c>
      <c r="K24" s="538">
        <v>0</v>
      </c>
      <c r="L24" s="538">
        <v>0</v>
      </c>
      <c r="M24" s="538">
        <v>455457</v>
      </c>
      <c r="N24" s="538">
        <v>26950</v>
      </c>
      <c r="O24" s="538">
        <v>0</v>
      </c>
      <c r="P24" s="539">
        <v>2.8</v>
      </c>
      <c r="Q24" s="719">
        <v>2.8</v>
      </c>
      <c r="R24" s="808">
        <v>0</v>
      </c>
      <c r="S24" s="808">
        <v>0</v>
      </c>
      <c r="T24" s="112">
        <f t="shared" si="0"/>
        <v>0</v>
      </c>
      <c r="U24" s="113">
        <v>0</v>
      </c>
      <c r="V24" s="113">
        <v>0</v>
      </c>
      <c r="W24" s="113">
        <v>0</v>
      </c>
      <c r="X24" s="113">
        <f t="shared" si="1"/>
        <v>0</v>
      </c>
      <c r="Y24" s="113">
        <v>0</v>
      </c>
      <c r="Z24" s="113">
        <v>0</v>
      </c>
      <c r="AA24" s="113">
        <v>0</v>
      </c>
      <c r="AB24" s="113">
        <f t="shared" si="2"/>
        <v>0</v>
      </c>
      <c r="AC24" s="113">
        <f t="shared" si="3"/>
        <v>0</v>
      </c>
      <c r="AD24" s="114">
        <f t="shared" si="4"/>
        <v>0</v>
      </c>
      <c r="AE24" s="114">
        <f t="shared" si="5"/>
        <v>0</v>
      </c>
      <c r="AF24" s="113">
        <v>0</v>
      </c>
      <c r="AG24" s="113">
        <v>0</v>
      </c>
      <c r="AH24" s="113">
        <v>0</v>
      </c>
      <c r="AI24" s="113">
        <f t="shared" si="6"/>
        <v>0</v>
      </c>
      <c r="AJ24" s="113">
        <f t="shared" si="7"/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f t="shared" si="8"/>
        <v>0</v>
      </c>
      <c r="AQ24" s="115">
        <f t="shared" si="9"/>
        <v>0</v>
      </c>
      <c r="AR24" s="370">
        <f t="shared" si="10"/>
        <v>0</v>
      </c>
      <c r="AS24" s="112">
        <f t="shared" si="11"/>
        <v>1829912</v>
      </c>
      <c r="AT24" s="113">
        <f t="shared" si="12"/>
        <v>1347505</v>
      </c>
      <c r="AU24" s="113">
        <f t="shared" si="13"/>
        <v>0</v>
      </c>
      <c r="AV24" s="113">
        <f t="shared" si="14"/>
        <v>0</v>
      </c>
      <c r="AW24" s="113">
        <f t="shared" si="15"/>
        <v>455457</v>
      </c>
      <c r="AX24" s="113">
        <f t="shared" si="15"/>
        <v>26950</v>
      </c>
      <c r="AY24" s="113">
        <f t="shared" si="16"/>
        <v>0</v>
      </c>
      <c r="AZ24" s="115">
        <f t="shared" si="17"/>
        <v>2.8</v>
      </c>
      <c r="BA24" s="115">
        <f t="shared" si="18"/>
        <v>2.8</v>
      </c>
      <c r="BB24" s="115">
        <f t="shared" si="19"/>
        <v>0</v>
      </c>
      <c r="BC24" s="116">
        <f t="shared" si="20"/>
        <v>0</v>
      </c>
    </row>
    <row r="25" spans="1:55" ht="12.95" customHeight="1" x14ac:dyDescent="0.25">
      <c r="A25" s="533">
        <v>3</v>
      </c>
      <c r="B25" s="625">
        <v>5413</v>
      </c>
      <c r="C25" s="626">
        <v>600099334</v>
      </c>
      <c r="D25" s="625">
        <v>854697</v>
      </c>
      <c r="E25" s="675" t="s">
        <v>438</v>
      </c>
      <c r="F25" s="625">
        <v>3143</v>
      </c>
      <c r="G25" s="536" t="s">
        <v>633</v>
      </c>
      <c r="H25" s="536" t="s">
        <v>282</v>
      </c>
      <c r="I25" s="517">
        <v>56177</v>
      </c>
      <c r="J25" s="538">
        <v>39600</v>
      </c>
      <c r="K25" s="538">
        <v>0</v>
      </c>
      <c r="L25" s="538">
        <v>0</v>
      </c>
      <c r="M25" s="338">
        <v>13385</v>
      </c>
      <c r="N25" s="538">
        <v>792</v>
      </c>
      <c r="O25" s="538">
        <v>2400</v>
      </c>
      <c r="P25" s="539">
        <v>0.19</v>
      </c>
      <c r="Q25" s="719">
        <v>0</v>
      </c>
      <c r="R25" s="808">
        <v>0</v>
      </c>
      <c r="S25" s="808">
        <v>0.19</v>
      </c>
      <c r="T25" s="112">
        <f t="shared" si="0"/>
        <v>0</v>
      </c>
      <c r="U25" s="113">
        <v>0</v>
      </c>
      <c r="V25" s="113">
        <v>0</v>
      </c>
      <c r="W25" s="113">
        <v>0</v>
      </c>
      <c r="X25" s="113">
        <f t="shared" si="1"/>
        <v>0</v>
      </c>
      <c r="Y25" s="113">
        <v>0</v>
      </c>
      <c r="Z25" s="113">
        <v>0</v>
      </c>
      <c r="AA25" s="113">
        <v>0</v>
      </c>
      <c r="AB25" s="113">
        <f t="shared" si="2"/>
        <v>0</v>
      </c>
      <c r="AC25" s="113">
        <f t="shared" si="3"/>
        <v>0</v>
      </c>
      <c r="AD25" s="114">
        <f t="shared" si="4"/>
        <v>0</v>
      </c>
      <c r="AE25" s="114">
        <f t="shared" si="5"/>
        <v>0</v>
      </c>
      <c r="AF25" s="113">
        <v>0</v>
      </c>
      <c r="AG25" s="113">
        <v>0</v>
      </c>
      <c r="AH25" s="113">
        <v>0</v>
      </c>
      <c r="AI25" s="113">
        <f t="shared" si="6"/>
        <v>0</v>
      </c>
      <c r="AJ25" s="113">
        <f t="shared" si="7"/>
        <v>0</v>
      </c>
      <c r="AK25" s="115"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f t="shared" si="8"/>
        <v>0</v>
      </c>
      <c r="AQ25" s="115">
        <f t="shared" si="9"/>
        <v>0</v>
      </c>
      <c r="AR25" s="370">
        <f t="shared" si="10"/>
        <v>0</v>
      </c>
      <c r="AS25" s="112">
        <f t="shared" si="11"/>
        <v>56177</v>
      </c>
      <c r="AT25" s="113">
        <f t="shared" si="12"/>
        <v>39600</v>
      </c>
      <c r="AU25" s="113">
        <f t="shared" si="13"/>
        <v>0</v>
      </c>
      <c r="AV25" s="113">
        <f t="shared" si="14"/>
        <v>0</v>
      </c>
      <c r="AW25" s="113">
        <f t="shared" si="15"/>
        <v>13385</v>
      </c>
      <c r="AX25" s="113">
        <f t="shared" si="15"/>
        <v>792</v>
      </c>
      <c r="AY25" s="113">
        <f t="shared" si="16"/>
        <v>2400</v>
      </c>
      <c r="AZ25" s="115">
        <f t="shared" si="17"/>
        <v>0.19</v>
      </c>
      <c r="BA25" s="115">
        <f t="shared" si="18"/>
        <v>0</v>
      </c>
      <c r="BB25" s="115">
        <f t="shared" si="19"/>
        <v>0</v>
      </c>
      <c r="BC25" s="116">
        <f t="shared" si="20"/>
        <v>0.19</v>
      </c>
    </row>
    <row r="26" spans="1:55" ht="12.95" customHeight="1" x14ac:dyDescent="0.25">
      <c r="A26" s="533">
        <v>3</v>
      </c>
      <c r="B26" s="625">
        <v>5413</v>
      </c>
      <c r="C26" s="626">
        <v>600099334</v>
      </c>
      <c r="D26" s="625">
        <v>854697</v>
      </c>
      <c r="E26" s="675" t="s">
        <v>438</v>
      </c>
      <c r="F26" s="625">
        <v>3143</v>
      </c>
      <c r="G26" s="671" t="s">
        <v>439</v>
      </c>
      <c r="H26" s="536" t="s">
        <v>282</v>
      </c>
      <c r="I26" s="517">
        <v>498499</v>
      </c>
      <c r="J26" s="538">
        <v>365073</v>
      </c>
      <c r="K26" s="538">
        <v>0</v>
      </c>
      <c r="L26" s="538">
        <v>0</v>
      </c>
      <c r="M26" s="338">
        <v>123395</v>
      </c>
      <c r="N26" s="538">
        <v>7301</v>
      </c>
      <c r="O26" s="538">
        <v>2730</v>
      </c>
      <c r="P26" s="539">
        <v>0.87000000000000011</v>
      </c>
      <c r="Q26" s="719">
        <v>0.68</v>
      </c>
      <c r="R26" s="808">
        <v>0</v>
      </c>
      <c r="S26" s="808">
        <v>0.19</v>
      </c>
      <c r="T26" s="112">
        <f t="shared" si="0"/>
        <v>0</v>
      </c>
      <c r="U26" s="113">
        <v>0</v>
      </c>
      <c r="V26" s="113">
        <v>0</v>
      </c>
      <c r="W26" s="113">
        <v>0</v>
      </c>
      <c r="X26" s="113">
        <f t="shared" si="1"/>
        <v>0</v>
      </c>
      <c r="Y26" s="113">
        <v>0</v>
      </c>
      <c r="Z26" s="113">
        <v>0</v>
      </c>
      <c r="AA26" s="113">
        <v>0</v>
      </c>
      <c r="AB26" s="113">
        <f t="shared" si="2"/>
        <v>0</v>
      </c>
      <c r="AC26" s="113">
        <f t="shared" si="3"/>
        <v>0</v>
      </c>
      <c r="AD26" s="114">
        <f t="shared" si="4"/>
        <v>0</v>
      </c>
      <c r="AE26" s="114">
        <f t="shared" si="5"/>
        <v>0</v>
      </c>
      <c r="AF26" s="113">
        <v>0</v>
      </c>
      <c r="AG26" s="113">
        <v>0</v>
      </c>
      <c r="AH26" s="113">
        <v>0</v>
      </c>
      <c r="AI26" s="113">
        <f t="shared" si="6"/>
        <v>0</v>
      </c>
      <c r="AJ26" s="113">
        <f t="shared" si="7"/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f t="shared" si="8"/>
        <v>0</v>
      </c>
      <c r="AQ26" s="115">
        <f t="shared" si="9"/>
        <v>0</v>
      </c>
      <c r="AR26" s="370">
        <f t="shared" si="10"/>
        <v>0</v>
      </c>
      <c r="AS26" s="112">
        <f t="shared" si="11"/>
        <v>498499</v>
      </c>
      <c r="AT26" s="113">
        <f t="shared" si="12"/>
        <v>365073</v>
      </c>
      <c r="AU26" s="113">
        <f t="shared" si="13"/>
        <v>0</v>
      </c>
      <c r="AV26" s="113">
        <f t="shared" si="14"/>
        <v>0</v>
      </c>
      <c r="AW26" s="113">
        <f t="shared" si="15"/>
        <v>123395</v>
      </c>
      <c r="AX26" s="113">
        <f t="shared" si="15"/>
        <v>7301</v>
      </c>
      <c r="AY26" s="113">
        <f t="shared" si="16"/>
        <v>2730</v>
      </c>
      <c r="AZ26" s="115">
        <f t="shared" si="17"/>
        <v>0.87000000000000011</v>
      </c>
      <c r="BA26" s="115">
        <f t="shared" si="18"/>
        <v>0.68</v>
      </c>
      <c r="BB26" s="115">
        <f t="shared" si="19"/>
        <v>0</v>
      </c>
      <c r="BC26" s="116">
        <f t="shared" si="20"/>
        <v>0.19</v>
      </c>
    </row>
    <row r="27" spans="1:55" ht="12.95" customHeight="1" x14ac:dyDescent="0.25">
      <c r="A27" s="548">
        <v>3</v>
      </c>
      <c r="B27" s="629">
        <v>5413</v>
      </c>
      <c r="C27" s="630">
        <v>600099334</v>
      </c>
      <c r="D27" s="629">
        <v>854697</v>
      </c>
      <c r="E27" s="676" t="s">
        <v>440</v>
      </c>
      <c r="F27" s="629"/>
      <c r="G27" s="677"/>
      <c r="H27" s="678"/>
      <c r="I27" s="526">
        <v>28302713</v>
      </c>
      <c r="J27" s="527">
        <v>20318507</v>
      </c>
      <c r="K27" s="527">
        <v>57740</v>
      </c>
      <c r="L27" s="527">
        <v>160000</v>
      </c>
      <c r="M27" s="527">
        <v>6921736</v>
      </c>
      <c r="N27" s="527">
        <v>406370</v>
      </c>
      <c r="O27" s="527">
        <v>496100</v>
      </c>
      <c r="P27" s="528">
        <v>38.099199999999989</v>
      </c>
      <c r="Q27" s="528">
        <v>31.032999999999998</v>
      </c>
      <c r="R27" s="732">
        <v>0.16669999999999999</v>
      </c>
      <c r="S27" s="732">
        <v>7.0662000000000011</v>
      </c>
      <c r="T27" s="526">
        <f t="shared" ref="T27:BC27" si="23">SUM(T22:T26)</f>
        <v>0</v>
      </c>
      <c r="U27" s="527">
        <f t="shared" si="23"/>
        <v>0</v>
      </c>
      <c r="V27" s="527">
        <f t="shared" si="23"/>
        <v>-88365</v>
      </c>
      <c r="W27" s="527">
        <f t="shared" si="23"/>
        <v>0</v>
      </c>
      <c r="X27" s="527">
        <f t="shared" si="23"/>
        <v>-88365</v>
      </c>
      <c r="Y27" s="527">
        <f t="shared" si="23"/>
        <v>0</v>
      </c>
      <c r="Z27" s="527">
        <f t="shared" si="23"/>
        <v>0</v>
      </c>
      <c r="AA27" s="527">
        <f t="shared" si="23"/>
        <v>0</v>
      </c>
      <c r="AB27" s="527">
        <f t="shared" si="23"/>
        <v>0</v>
      </c>
      <c r="AC27" s="527">
        <f t="shared" si="23"/>
        <v>-88365</v>
      </c>
      <c r="AD27" s="527">
        <f t="shared" si="23"/>
        <v>-29867</v>
      </c>
      <c r="AE27" s="527">
        <f t="shared" si="23"/>
        <v>-1767</v>
      </c>
      <c r="AF27" s="527">
        <f t="shared" si="23"/>
        <v>0</v>
      </c>
      <c r="AG27" s="527">
        <f t="shared" si="23"/>
        <v>119999</v>
      </c>
      <c r="AH27" s="527">
        <f t="shared" si="23"/>
        <v>0</v>
      </c>
      <c r="AI27" s="527">
        <f t="shared" si="23"/>
        <v>119999</v>
      </c>
      <c r="AJ27" s="527">
        <f t="shared" si="23"/>
        <v>0</v>
      </c>
      <c r="AK27" s="528">
        <f t="shared" si="23"/>
        <v>0</v>
      </c>
      <c r="AL27" s="528">
        <f t="shared" si="23"/>
        <v>0</v>
      </c>
      <c r="AM27" s="528">
        <f t="shared" si="23"/>
        <v>0</v>
      </c>
      <c r="AN27" s="528">
        <f t="shared" si="23"/>
        <v>0</v>
      </c>
      <c r="AO27" s="528">
        <f t="shared" si="23"/>
        <v>0</v>
      </c>
      <c r="AP27" s="528">
        <f t="shared" si="23"/>
        <v>0</v>
      </c>
      <c r="AQ27" s="528">
        <f t="shared" si="23"/>
        <v>0</v>
      </c>
      <c r="AR27" s="732">
        <f t="shared" si="23"/>
        <v>0</v>
      </c>
      <c r="AS27" s="526">
        <f t="shared" si="23"/>
        <v>28302713</v>
      </c>
      <c r="AT27" s="527">
        <f t="shared" si="23"/>
        <v>20230142</v>
      </c>
      <c r="AU27" s="527">
        <f t="shared" si="23"/>
        <v>57740</v>
      </c>
      <c r="AV27" s="527">
        <f t="shared" si="23"/>
        <v>160000</v>
      </c>
      <c r="AW27" s="527">
        <f t="shared" si="23"/>
        <v>6891869</v>
      </c>
      <c r="AX27" s="527">
        <f t="shared" si="23"/>
        <v>404603</v>
      </c>
      <c r="AY27" s="527">
        <f t="shared" si="23"/>
        <v>616099</v>
      </c>
      <c r="AZ27" s="528">
        <f t="shared" si="23"/>
        <v>38.099199999999989</v>
      </c>
      <c r="BA27" s="528">
        <f t="shared" si="23"/>
        <v>31.032999999999998</v>
      </c>
      <c r="BB27" s="528">
        <f t="shared" si="23"/>
        <v>0.16669999999999999</v>
      </c>
      <c r="BC27" s="529">
        <f t="shared" si="23"/>
        <v>7.0662000000000011</v>
      </c>
    </row>
    <row r="28" spans="1:55" ht="12.95" customHeight="1" x14ac:dyDescent="0.25">
      <c r="A28" s="533">
        <v>4</v>
      </c>
      <c r="B28" s="625">
        <v>5475</v>
      </c>
      <c r="C28" s="626">
        <v>600099385</v>
      </c>
      <c r="D28" s="625">
        <v>854735</v>
      </c>
      <c r="E28" s="675" t="s">
        <v>441</v>
      </c>
      <c r="F28" s="625">
        <v>3231</v>
      </c>
      <c r="G28" s="671" t="s">
        <v>422</v>
      </c>
      <c r="H28" s="536" t="s">
        <v>281</v>
      </c>
      <c r="I28" s="517">
        <v>12326004</v>
      </c>
      <c r="J28" s="538">
        <v>8923859</v>
      </c>
      <c r="K28" s="538">
        <v>0</v>
      </c>
      <c r="L28" s="538">
        <v>105250</v>
      </c>
      <c r="M28" s="538">
        <v>3051839</v>
      </c>
      <c r="N28" s="538">
        <v>178477</v>
      </c>
      <c r="O28" s="538">
        <v>66579</v>
      </c>
      <c r="P28" s="539">
        <v>17.2058</v>
      </c>
      <c r="Q28" s="719">
        <v>15.559100000000001</v>
      </c>
      <c r="R28" s="808">
        <v>0</v>
      </c>
      <c r="S28" s="808">
        <v>1.6467000000000001</v>
      </c>
      <c r="T28" s="112">
        <f t="shared" si="0"/>
        <v>0</v>
      </c>
      <c r="U28" s="113">
        <v>0</v>
      </c>
      <c r="V28" s="113">
        <v>-18409</v>
      </c>
      <c r="W28" s="113">
        <v>0</v>
      </c>
      <c r="X28" s="113">
        <f t="shared" si="1"/>
        <v>-18409</v>
      </c>
      <c r="Y28" s="113">
        <v>0</v>
      </c>
      <c r="Z28" s="113">
        <v>0</v>
      </c>
      <c r="AA28" s="113">
        <v>0</v>
      </c>
      <c r="AB28" s="113">
        <f t="shared" si="2"/>
        <v>0</v>
      </c>
      <c r="AC28" s="113">
        <f t="shared" si="3"/>
        <v>-18409</v>
      </c>
      <c r="AD28" s="114">
        <f t="shared" si="4"/>
        <v>-6222</v>
      </c>
      <c r="AE28" s="114">
        <f t="shared" si="5"/>
        <v>-368</v>
      </c>
      <c r="AF28" s="113">
        <v>0</v>
      </c>
      <c r="AG28" s="113">
        <v>24999</v>
      </c>
      <c r="AH28" s="113">
        <v>0</v>
      </c>
      <c r="AI28" s="113">
        <f t="shared" si="6"/>
        <v>24999</v>
      </c>
      <c r="AJ28" s="113">
        <f t="shared" si="7"/>
        <v>0</v>
      </c>
      <c r="AK28" s="115"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f t="shared" si="8"/>
        <v>0</v>
      </c>
      <c r="AQ28" s="115">
        <f t="shared" si="9"/>
        <v>0</v>
      </c>
      <c r="AR28" s="370">
        <f t="shared" si="10"/>
        <v>0</v>
      </c>
      <c r="AS28" s="112">
        <f t="shared" si="11"/>
        <v>12326004</v>
      </c>
      <c r="AT28" s="113">
        <f t="shared" si="12"/>
        <v>8905450</v>
      </c>
      <c r="AU28" s="113">
        <f t="shared" si="13"/>
        <v>0</v>
      </c>
      <c r="AV28" s="113">
        <f t="shared" si="14"/>
        <v>105250</v>
      </c>
      <c r="AW28" s="113">
        <f t="shared" si="15"/>
        <v>3045617</v>
      </c>
      <c r="AX28" s="113">
        <f t="shared" si="15"/>
        <v>178109</v>
      </c>
      <c r="AY28" s="113">
        <f t="shared" si="16"/>
        <v>91578</v>
      </c>
      <c r="AZ28" s="115">
        <f t="shared" si="17"/>
        <v>17.2058</v>
      </c>
      <c r="BA28" s="115">
        <f t="shared" si="18"/>
        <v>15.559100000000001</v>
      </c>
      <c r="BB28" s="115">
        <f t="shared" si="19"/>
        <v>0</v>
      </c>
      <c r="BC28" s="116">
        <f t="shared" si="20"/>
        <v>1.6467000000000001</v>
      </c>
    </row>
    <row r="29" spans="1:55" ht="12.95" customHeight="1" x14ac:dyDescent="0.25">
      <c r="A29" s="548">
        <v>4</v>
      </c>
      <c r="B29" s="629">
        <v>5475</v>
      </c>
      <c r="C29" s="630">
        <v>600099385</v>
      </c>
      <c r="D29" s="629">
        <v>854735</v>
      </c>
      <c r="E29" s="676" t="s">
        <v>442</v>
      </c>
      <c r="F29" s="629"/>
      <c r="G29" s="677"/>
      <c r="H29" s="678"/>
      <c r="I29" s="526">
        <v>12326004</v>
      </c>
      <c r="J29" s="527">
        <v>8923859</v>
      </c>
      <c r="K29" s="527">
        <v>0</v>
      </c>
      <c r="L29" s="527">
        <v>105250</v>
      </c>
      <c r="M29" s="527">
        <v>3051839</v>
      </c>
      <c r="N29" s="527">
        <v>178477</v>
      </c>
      <c r="O29" s="527">
        <v>66579</v>
      </c>
      <c r="P29" s="528">
        <v>17.2058</v>
      </c>
      <c r="Q29" s="528">
        <v>15.559100000000001</v>
      </c>
      <c r="R29" s="732">
        <v>0</v>
      </c>
      <c r="S29" s="732">
        <v>1.6467000000000001</v>
      </c>
      <c r="T29" s="526">
        <f t="shared" ref="T29:BC29" si="24">SUM(T28)</f>
        <v>0</v>
      </c>
      <c r="U29" s="527">
        <f t="shared" si="24"/>
        <v>0</v>
      </c>
      <c r="V29" s="527">
        <f t="shared" si="24"/>
        <v>-18409</v>
      </c>
      <c r="W29" s="527">
        <f t="shared" si="24"/>
        <v>0</v>
      </c>
      <c r="X29" s="527">
        <f t="shared" si="24"/>
        <v>-18409</v>
      </c>
      <c r="Y29" s="527">
        <f t="shared" si="24"/>
        <v>0</v>
      </c>
      <c r="Z29" s="527">
        <f t="shared" si="24"/>
        <v>0</v>
      </c>
      <c r="AA29" s="527">
        <f t="shared" si="24"/>
        <v>0</v>
      </c>
      <c r="AB29" s="527">
        <f t="shared" si="24"/>
        <v>0</v>
      </c>
      <c r="AC29" s="527">
        <f t="shared" si="24"/>
        <v>-18409</v>
      </c>
      <c r="AD29" s="527">
        <f t="shared" si="24"/>
        <v>-6222</v>
      </c>
      <c r="AE29" s="527">
        <f t="shared" si="24"/>
        <v>-368</v>
      </c>
      <c r="AF29" s="527">
        <f t="shared" si="24"/>
        <v>0</v>
      </c>
      <c r="AG29" s="527">
        <f t="shared" si="24"/>
        <v>24999</v>
      </c>
      <c r="AH29" s="527">
        <f t="shared" si="24"/>
        <v>0</v>
      </c>
      <c r="AI29" s="527">
        <f t="shared" si="24"/>
        <v>24999</v>
      </c>
      <c r="AJ29" s="527">
        <f t="shared" si="24"/>
        <v>0</v>
      </c>
      <c r="AK29" s="528">
        <f t="shared" si="24"/>
        <v>0</v>
      </c>
      <c r="AL29" s="528">
        <f t="shared" si="24"/>
        <v>0</v>
      </c>
      <c r="AM29" s="528">
        <f t="shared" si="24"/>
        <v>0</v>
      </c>
      <c r="AN29" s="528">
        <f t="shared" si="24"/>
        <v>0</v>
      </c>
      <c r="AO29" s="528">
        <f t="shared" si="24"/>
        <v>0</v>
      </c>
      <c r="AP29" s="528">
        <f t="shared" si="24"/>
        <v>0</v>
      </c>
      <c r="AQ29" s="528">
        <f t="shared" si="24"/>
        <v>0</v>
      </c>
      <c r="AR29" s="732">
        <f t="shared" si="24"/>
        <v>0</v>
      </c>
      <c r="AS29" s="526">
        <f t="shared" si="24"/>
        <v>12326004</v>
      </c>
      <c r="AT29" s="527">
        <f t="shared" si="24"/>
        <v>8905450</v>
      </c>
      <c r="AU29" s="527">
        <f t="shared" si="24"/>
        <v>0</v>
      </c>
      <c r="AV29" s="527">
        <f t="shared" si="24"/>
        <v>105250</v>
      </c>
      <c r="AW29" s="527">
        <f t="shared" si="24"/>
        <v>3045617</v>
      </c>
      <c r="AX29" s="527">
        <f t="shared" si="24"/>
        <v>178109</v>
      </c>
      <c r="AY29" s="527">
        <f t="shared" si="24"/>
        <v>91578</v>
      </c>
      <c r="AZ29" s="528">
        <f t="shared" si="24"/>
        <v>17.2058</v>
      </c>
      <c r="BA29" s="528">
        <f t="shared" si="24"/>
        <v>15.559100000000001</v>
      </c>
      <c r="BB29" s="528">
        <f t="shared" si="24"/>
        <v>0</v>
      </c>
      <c r="BC29" s="529">
        <f t="shared" si="24"/>
        <v>1.6467000000000001</v>
      </c>
    </row>
    <row r="30" spans="1:55" ht="12.95" customHeight="1" x14ac:dyDescent="0.25">
      <c r="A30" s="533">
        <v>5</v>
      </c>
      <c r="B30" s="625">
        <v>5401</v>
      </c>
      <c r="C30" s="626">
        <v>600098397</v>
      </c>
      <c r="D30" s="625">
        <v>70983615</v>
      </c>
      <c r="E30" s="675" t="s">
        <v>443</v>
      </c>
      <c r="F30" s="625">
        <v>3111</v>
      </c>
      <c r="G30" s="671" t="s">
        <v>329</v>
      </c>
      <c r="H30" s="536" t="s">
        <v>281</v>
      </c>
      <c r="I30" s="517">
        <v>1779092</v>
      </c>
      <c r="J30" s="538">
        <v>1259449</v>
      </c>
      <c r="K30" s="538">
        <v>0</v>
      </c>
      <c r="L30" s="538">
        <v>45000</v>
      </c>
      <c r="M30" s="538">
        <v>440904</v>
      </c>
      <c r="N30" s="538">
        <v>25189</v>
      </c>
      <c r="O30" s="538">
        <v>8550</v>
      </c>
      <c r="P30" s="539">
        <v>2.5848999999999998</v>
      </c>
      <c r="Q30" s="719">
        <v>2</v>
      </c>
      <c r="R30" s="808">
        <v>0</v>
      </c>
      <c r="S30" s="808">
        <v>0.58489999999999986</v>
      </c>
      <c r="T30" s="112">
        <f t="shared" si="0"/>
        <v>0</v>
      </c>
      <c r="U30" s="113">
        <v>0</v>
      </c>
      <c r="V30" s="113">
        <v>0</v>
      </c>
      <c r="W30" s="113">
        <v>0</v>
      </c>
      <c r="X30" s="113">
        <f t="shared" si="1"/>
        <v>0</v>
      </c>
      <c r="Y30" s="113">
        <v>0</v>
      </c>
      <c r="Z30" s="113">
        <v>0</v>
      </c>
      <c r="AA30" s="113">
        <v>0</v>
      </c>
      <c r="AB30" s="113">
        <f t="shared" si="2"/>
        <v>0</v>
      </c>
      <c r="AC30" s="113">
        <f t="shared" si="3"/>
        <v>0</v>
      </c>
      <c r="AD30" s="114">
        <f t="shared" si="4"/>
        <v>0</v>
      </c>
      <c r="AE30" s="114">
        <f t="shared" si="5"/>
        <v>0</v>
      </c>
      <c r="AF30" s="113">
        <v>0</v>
      </c>
      <c r="AG30" s="113">
        <v>0</v>
      </c>
      <c r="AH30" s="113">
        <v>0</v>
      </c>
      <c r="AI30" s="113">
        <f t="shared" si="6"/>
        <v>0</v>
      </c>
      <c r="AJ30" s="113">
        <f t="shared" si="7"/>
        <v>0</v>
      </c>
      <c r="AK30" s="115">
        <v>0</v>
      </c>
      <c r="AL30" s="115">
        <v>0</v>
      </c>
      <c r="AM30" s="115">
        <v>0</v>
      </c>
      <c r="AN30" s="115">
        <v>0</v>
      </c>
      <c r="AO30" s="115">
        <v>0</v>
      </c>
      <c r="AP30" s="115">
        <f t="shared" si="8"/>
        <v>0</v>
      </c>
      <c r="AQ30" s="115">
        <f t="shared" si="9"/>
        <v>0</v>
      </c>
      <c r="AR30" s="370">
        <f t="shared" si="10"/>
        <v>0</v>
      </c>
      <c r="AS30" s="112">
        <f t="shared" si="11"/>
        <v>1779092</v>
      </c>
      <c r="AT30" s="113">
        <f t="shared" si="12"/>
        <v>1259449</v>
      </c>
      <c r="AU30" s="113">
        <f t="shared" si="13"/>
        <v>0</v>
      </c>
      <c r="AV30" s="113">
        <f t="shared" si="14"/>
        <v>45000</v>
      </c>
      <c r="AW30" s="113">
        <f t="shared" si="15"/>
        <v>440904</v>
      </c>
      <c r="AX30" s="113">
        <f t="shared" si="15"/>
        <v>25189</v>
      </c>
      <c r="AY30" s="113">
        <f t="shared" si="16"/>
        <v>8550</v>
      </c>
      <c r="AZ30" s="115">
        <f t="shared" si="17"/>
        <v>2.5848999999999998</v>
      </c>
      <c r="BA30" s="115">
        <f t="shared" si="18"/>
        <v>2</v>
      </c>
      <c r="BB30" s="115">
        <f t="shared" si="19"/>
        <v>0</v>
      </c>
      <c r="BC30" s="116">
        <f t="shared" si="20"/>
        <v>0.58489999999999986</v>
      </c>
    </row>
    <row r="31" spans="1:55" ht="12.95" customHeight="1" x14ac:dyDescent="0.25">
      <c r="A31" s="533">
        <v>5</v>
      </c>
      <c r="B31" s="625">
        <v>5401</v>
      </c>
      <c r="C31" s="626">
        <v>600098397</v>
      </c>
      <c r="D31" s="625">
        <v>70983615</v>
      </c>
      <c r="E31" s="675" t="s">
        <v>443</v>
      </c>
      <c r="F31" s="625">
        <v>3141</v>
      </c>
      <c r="G31" s="671" t="s">
        <v>319</v>
      </c>
      <c r="H31" s="536" t="s">
        <v>282</v>
      </c>
      <c r="I31" s="517">
        <v>126841</v>
      </c>
      <c r="J31" s="538">
        <v>92872</v>
      </c>
      <c r="K31" s="538">
        <v>0</v>
      </c>
      <c r="L31" s="538">
        <v>0</v>
      </c>
      <c r="M31" s="338">
        <v>31390</v>
      </c>
      <c r="N31" s="538">
        <v>1857</v>
      </c>
      <c r="O31" s="538">
        <v>722</v>
      </c>
      <c r="P31" s="539">
        <v>0.32</v>
      </c>
      <c r="Q31" s="719">
        <v>0</v>
      </c>
      <c r="R31" s="808">
        <v>0</v>
      </c>
      <c r="S31" s="808">
        <v>0.32</v>
      </c>
      <c r="T31" s="112">
        <f t="shared" si="0"/>
        <v>0</v>
      </c>
      <c r="U31" s="113">
        <v>0</v>
      </c>
      <c r="V31" s="113">
        <v>0</v>
      </c>
      <c r="W31" s="113">
        <v>0</v>
      </c>
      <c r="X31" s="113">
        <f t="shared" si="1"/>
        <v>0</v>
      </c>
      <c r="Y31" s="113">
        <v>0</v>
      </c>
      <c r="Z31" s="113">
        <v>0</v>
      </c>
      <c r="AA31" s="113">
        <v>0</v>
      </c>
      <c r="AB31" s="113">
        <f t="shared" si="2"/>
        <v>0</v>
      </c>
      <c r="AC31" s="113">
        <f t="shared" si="3"/>
        <v>0</v>
      </c>
      <c r="AD31" s="114">
        <f t="shared" si="4"/>
        <v>0</v>
      </c>
      <c r="AE31" s="114">
        <f t="shared" si="5"/>
        <v>0</v>
      </c>
      <c r="AF31" s="113">
        <v>0</v>
      </c>
      <c r="AG31" s="113">
        <v>0</v>
      </c>
      <c r="AH31" s="113">
        <v>0</v>
      </c>
      <c r="AI31" s="113">
        <f t="shared" si="6"/>
        <v>0</v>
      </c>
      <c r="AJ31" s="113">
        <f t="shared" si="7"/>
        <v>0</v>
      </c>
      <c r="AK31" s="115"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f t="shared" si="8"/>
        <v>0</v>
      </c>
      <c r="AQ31" s="115">
        <f t="shared" si="9"/>
        <v>0</v>
      </c>
      <c r="AR31" s="370">
        <f t="shared" si="10"/>
        <v>0</v>
      </c>
      <c r="AS31" s="112">
        <f t="shared" si="11"/>
        <v>126841</v>
      </c>
      <c r="AT31" s="113">
        <f t="shared" si="12"/>
        <v>92872</v>
      </c>
      <c r="AU31" s="113">
        <f t="shared" si="13"/>
        <v>0</v>
      </c>
      <c r="AV31" s="113">
        <f t="shared" si="14"/>
        <v>0</v>
      </c>
      <c r="AW31" s="113">
        <f t="shared" si="15"/>
        <v>31390</v>
      </c>
      <c r="AX31" s="113">
        <f t="shared" si="15"/>
        <v>1857</v>
      </c>
      <c r="AY31" s="113">
        <f t="shared" si="16"/>
        <v>722</v>
      </c>
      <c r="AZ31" s="115">
        <f t="shared" si="17"/>
        <v>0.32</v>
      </c>
      <c r="BA31" s="115">
        <f t="shared" si="18"/>
        <v>0</v>
      </c>
      <c r="BB31" s="115">
        <f t="shared" si="19"/>
        <v>0</v>
      </c>
      <c r="BC31" s="116">
        <f t="shared" si="20"/>
        <v>0.32</v>
      </c>
    </row>
    <row r="32" spans="1:55" ht="12.95" customHeight="1" x14ac:dyDescent="0.25">
      <c r="A32" s="548">
        <v>5</v>
      </c>
      <c r="B32" s="629">
        <v>5401</v>
      </c>
      <c r="C32" s="630">
        <v>600098397</v>
      </c>
      <c r="D32" s="629">
        <v>70983615</v>
      </c>
      <c r="E32" s="676" t="s">
        <v>444</v>
      </c>
      <c r="F32" s="629"/>
      <c r="G32" s="677"/>
      <c r="H32" s="678"/>
      <c r="I32" s="526">
        <v>1905933</v>
      </c>
      <c r="J32" s="527">
        <v>1352321</v>
      </c>
      <c r="K32" s="527">
        <v>0</v>
      </c>
      <c r="L32" s="527">
        <v>45000</v>
      </c>
      <c r="M32" s="527">
        <v>472294</v>
      </c>
      <c r="N32" s="527">
        <v>27046</v>
      </c>
      <c r="O32" s="527">
        <v>9272</v>
      </c>
      <c r="P32" s="528">
        <v>2.9048999999999996</v>
      </c>
      <c r="Q32" s="528">
        <v>2</v>
      </c>
      <c r="R32" s="732">
        <v>0</v>
      </c>
      <c r="S32" s="732">
        <v>0.90489999999999982</v>
      </c>
      <c r="T32" s="526">
        <f t="shared" ref="T32:BC32" si="25">SUM(T30:T31)</f>
        <v>0</v>
      </c>
      <c r="U32" s="527">
        <f t="shared" si="25"/>
        <v>0</v>
      </c>
      <c r="V32" s="527">
        <f t="shared" si="25"/>
        <v>0</v>
      </c>
      <c r="W32" s="527">
        <f t="shared" si="25"/>
        <v>0</v>
      </c>
      <c r="X32" s="527">
        <f t="shared" si="25"/>
        <v>0</v>
      </c>
      <c r="Y32" s="527">
        <f t="shared" si="25"/>
        <v>0</v>
      </c>
      <c r="Z32" s="527">
        <f t="shared" si="25"/>
        <v>0</v>
      </c>
      <c r="AA32" s="527">
        <f t="shared" si="25"/>
        <v>0</v>
      </c>
      <c r="AB32" s="527">
        <f t="shared" si="25"/>
        <v>0</v>
      </c>
      <c r="AC32" s="527">
        <f t="shared" si="25"/>
        <v>0</v>
      </c>
      <c r="AD32" s="527">
        <f t="shared" si="25"/>
        <v>0</v>
      </c>
      <c r="AE32" s="527">
        <f t="shared" si="25"/>
        <v>0</v>
      </c>
      <c r="AF32" s="527">
        <f t="shared" si="25"/>
        <v>0</v>
      </c>
      <c r="AG32" s="527">
        <f t="shared" si="25"/>
        <v>0</v>
      </c>
      <c r="AH32" s="527">
        <f t="shared" si="25"/>
        <v>0</v>
      </c>
      <c r="AI32" s="527">
        <f t="shared" si="25"/>
        <v>0</v>
      </c>
      <c r="AJ32" s="527">
        <f t="shared" si="25"/>
        <v>0</v>
      </c>
      <c r="AK32" s="528">
        <f t="shared" si="25"/>
        <v>0</v>
      </c>
      <c r="AL32" s="528">
        <f t="shared" si="25"/>
        <v>0</v>
      </c>
      <c r="AM32" s="528">
        <f t="shared" si="25"/>
        <v>0</v>
      </c>
      <c r="AN32" s="528">
        <f t="shared" si="25"/>
        <v>0</v>
      </c>
      <c r="AO32" s="528">
        <f t="shared" si="25"/>
        <v>0</v>
      </c>
      <c r="AP32" s="528">
        <f t="shared" si="25"/>
        <v>0</v>
      </c>
      <c r="AQ32" s="528">
        <f t="shared" si="25"/>
        <v>0</v>
      </c>
      <c r="AR32" s="732">
        <f t="shared" si="25"/>
        <v>0</v>
      </c>
      <c r="AS32" s="526">
        <f t="shared" si="25"/>
        <v>1905933</v>
      </c>
      <c r="AT32" s="527">
        <f t="shared" si="25"/>
        <v>1352321</v>
      </c>
      <c r="AU32" s="527">
        <f t="shared" si="25"/>
        <v>0</v>
      </c>
      <c r="AV32" s="527">
        <f t="shared" si="25"/>
        <v>45000</v>
      </c>
      <c r="AW32" s="527">
        <f t="shared" si="25"/>
        <v>472294</v>
      </c>
      <c r="AX32" s="527">
        <f t="shared" si="25"/>
        <v>27046</v>
      </c>
      <c r="AY32" s="527">
        <f t="shared" si="25"/>
        <v>9272</v>
      </c>
      <c r="AZ32" s="528">
        <f t="shared" si="25"/>
        <v>2.9048999999999996</v>
      </c>
      <c r="BA32" s="528">
        <f t="shared" si="25"/>
        <v>2</v>
      </c>
      <c r="BB32" s="528">
        <f t="shared" si="25"/>
        <v>0</v>
      </c>
      <c r="BC32" s="529">
        <f t="shared" si="25"/>
        <v>0.90489999999999982</v>
      </c>
    </row>
    <row r="33" spans="1:55" ht="12.95" customHeight="1" x14ac:dyDescent="0.25">
      <c r="A33" s="533">
        <v>6</v>
      </c>
      <c r="B33" s="625">
        <v>5402</v>
      </c>
      <c r="C33" s="626">
        <v>600098958</v>
      </c>
      <c r="D33" s="625">
        <v>70983623</v>
      </c>
      <c r="E33" s="675" t="s">
        <v>445</v>
      </c>
      <c r="F33" s="625">
        <v>3117</v>
      </c>
      <c r="G33" s="671" t="s">
        <v>333</v>
      </c>
      <c r="H33" s="536" t="s">
        <v>281</v>
      </c>
      <c r="I33" s="517">
        <v>4767591</v>
      </c>
      <c r="J33" s="538">
        <v>3432895</v>
      </c>
      <c r="K33" s="538">
        <v>0</v>
      </c>
      <c r="L33" s="538">
        <v>10000</v>
      </c>
      <c r="M33" s="538">
        <v>1163698</v>
      </c>
      <c r="N33" s="538">
        <v>68658</v>
      </c>
      <c r="O33" s="538">
        <v>92340</v>
      </c>
      <c r="P33" s="539">
        <v>6.7323000000000004</v>
      </c>
      <c r="Q33" s="719">
        <v>4.6597</v>
      </c>
      <c r="R33" s="808">
        <v>0</v>
      </c>
      <c r="S33" s="808">
        <v>2.0726</v>
      </c>
      <c r="T33" s="112">
        <f t="shared" si="0"/>
        <v>10000</v>
      </c>
      <c r="U33" s="113">
        <v>0</v>
      </c>
      <c r="V33" s="113">
        <v>-7364</v>
      </c>
      <c r="W33" s="113">
        <v>0</v>
      </c>
      <c r="X33" s="113">
        <f t="shared" si="1"/>
        <v>2636</v>
      </c>
      <c r="Y33" s="113">
        <v>-10000</v>
      </c>
      <c r="Z33" s="113">
        <v>0</v>
      </c>
      <c r="AA33" s="113">
        <v>0</v>
      </c>
      <c r="AB33" s="113">
        <f t="shared" si="2"/>
        <v>-10000</v>
      </c>
      <c r="AC33" s="113">
        <f t="shared" si="3"/>
        <v>-7364</v>
      </c>
      <c r="AD33" s="114">
        <f t="shared" si="4"/>
        <v>-2489</v>
      </c>
      <c r="AE33" s="114">
        <f t="shared" si="5"/>
        <v>53</v>
      </c>
      <c r="AF33" s="113">
        <v>0</v>
      </c>
      <c r="AG33" s="113">
        <v>10000</v>
      </c>
      <c r="AH33" s="113">
        <v>0</v>
      </c>
      <c r="AI33" s="113">
        <f t="shared" si="6"/>
        <v>10000</v>
      </c>
      <c r="AJ33" s="113">
        <f t="shared" si="7"/>
        <v>200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f t="shared" si="8"/>
        <v>0</v>
      </c>
      <c r="AQ33" s="115">
        <f t="shared" si="9"/>
        <v>0</v>
      </c>
      <c r="AR33" s="370">
        <f t="shared" si="10"/>
        <v>0</v>
      </c>
      <c r="AS33" s="112">
        <f t="shared" si="11"/>
        <v>4767791</v>
      </c>
      <c r="AT33" s="113">
        <f t="shared" si="12"/>
        <v>3435531</v>
      </c>
      <c r="AU33" s="113">
        <f t="shared" si="13"/>
        <v>0</v>
      </c>
      <c r="AV33" s="113">
        <f t="shared" si="14"/>
        <v>0</v>
      </c>
      <c r="AW33" s="113">
        <f t="shared" si="15"/>
        <v>1161209</v>
      </c>
      <c r="AX33" s="113">
        <f t="shared" si="15"/>
        <v>68711</v>
      </c>
      <c r="AY33" s="113">
        <f t="shared" si="16"/>
        <v>102340</v>
      </c>
      <c r="AZ33" s="115">
        <f t="shared" si="17"/>
        <v>6.7323000000000004</v>
      </c>
      <c r="BA33" s="115">
        <f t="shared" si="18"/>
        <v>4.6597</v>
      </c>
      <c r="BB33" s="115">
        <f t="shared" si="19"/>
        <v>0</v>
      </c>
      <c r="BC33" s="116">
        <f t="shared" si="20"/>
        <v>2.0726</v>
      </c>
    </row>
    <row r="34" spans="1:55" ht="12.95" customHeight="1" x14ac:dyDescent="0.25">
      <c r="A34" s="533">
        <v>6</v>
      </c>
      <c r="B34" s="625">
        <v>5402</v>
      </c>
      <c r="C34" s="626">
        <v>600098958</v>
      </c>
      <c r="D34" s="625">
        <v>70983623</v>
      </c>
      <c r="E34" s="675" t="s">
        <v>445</v>
      </c>
      <c r="F34" s="625">
        <v>3117</v>
      </c>
      <c r="G34" s="536" t="s">
        <v>316</v>
      </c>
      <c r="H34" s="536" t="s">
        <v>282</v>
      </c>
      <c r="I34" s="517">
        <v>594627</v>
      </c>
      <c r="J34" s="538">
        <v>437870</v>
      </c>
      <c r="K34" s="538">
        <v>0</v>
      </c>
      <c r="L34" s="538">
        <v>0</v>
      </c>
      <c r="M34" s="538">
        <v>147999</v>
      </c>
      <c r="N34" s="538">
        <v>8758</v>
      </c>
      <c r="O34" s="538">
        <v>0</v>
      </c>
      <c r="P34" s="539">
        <v>1.27</v>
      </c>
      <c r="Q34" s="719">
        <v>1.27</v>
      </c>
      <c r="R34" s="808">
        <v>0</v>
      </c>
      <c r="S34" s="808">
        <v>0</v>
      </c>
      <c r="T34" s="112">
        <f t="shared" si="0"/>
        <v>0</v>
      </c>
      <c r="U34" s="113">
        <v>0</v>
      </c>
      <c r="V34" s="113">
        <v>0</v>
      </c>
      <c r="W34" s="113">
        <v>0</v>
      </c>
      <c r="X34" s="113">
        <f t="shared" si="1"/>
        <v>0</v>
      </c>
      <c r="Y34" s="113">
        <v>0</v>
      </c>
      <c r="Z34" s="113">
        <v>0</v>
      </c>
      <c r="AA34" s="113">
        <v>0</v>
      </c>
      <c r="AB34" s="113">
        <f t="shared" si="2"/>
        <v>0</v>
      </c>
      <c r="AC34" s="113">
        <f t="shared" si="3"/>
        <v>0</v>
      </c>
      <c r="AD34" s="114">
        <f t="shared" si="4"/>
        <v>0</v>
      </c>
      <c r="AE34" s="114">
        <f t="shared" si="5"/>
        <v>0</v>
      </c>
      <c r="AF34" s="113">
        <v>0</v>
      </c>
      <c r="AG34" s="113">
        <v>0</v>
      </c>
      <c r="AH34" s="113">
        <v>0</v>
      </c>
      <c r="AI34" s="113">
        <f t="shared" si="6"/>
        <v>0</v>
      </c>
      <c r="AJ34" s="113">
        <f t="shared" si="7"/>
        <v>0</v>
      </c>
      <c r="AK34" s="115">
        <v>0</v>
      </c>
      <c r="AL34" s="115">
        <v>0</v>
      </c>
      <c r="AM34" s="115">
        <v>0</v>
      </c>
      <c r="AN34" s="115">
        <v>0</v>
      </c>
      <c r="AO34" s="115">
        <v>0</v>
      </c>
      <c r="AP34" s="115">
        <f t="shared" si="8"/>
        <v>0</v>
      </c>
      <c r="AQ34" s="115">
        <f t="shared" si="9"/>
        <v>0</v>
      </c>
      <c r="AR34" s="370">
        <f t="shared" si="10"/>
        <v>0</v>
      </c>
      <c r="AS34" s="112">
        <f t="shared" si="11"/>
        <v>594627</v>
      </c>
      <c r="AT34" s="113">
        <f t="shared" si="12"/>
        <v>437870</v>
      </c>
      <c r="AU34" s="113">
        <f t="shared" si="13"/>
        <v>0</v>
      </c>
      <c r="AV34" s="113">
        <f t="shared" si="14"/>
        <v>0</v>
      </c>
      <c r="AW34" s="113">
        <f t="shared" si="15"/>
        <v>147999</v>
      </c>
      <c r="AX34" s="113">
        <f t="shared" si="15"/>
        <v>8758</v>
      </c>
      <c r="AY34" s="113">
        <f t="shared" si="16"/>
        <v>0</v>
      </c>
      <c r="AZ34" s="115">
        <f t="shared" si="17"/>
        <v>1.27</v>
      </c>
      <c r="BA34" s="115">
        <f t="shared" si="18"/>
        <v>1.27</v>
      </c>
      <c r="BB34" s="115">
        <f t="shared" si="19"/>
        <v>0</v>
      </c>
      <c r="BC34" s="116">
        <f t="shared" si="20"/>
        <v>0</v>
      </c>
    </row>
    <row r="35" spans="1:55" ht="12.95" customHeight="1" x14ac:dyDescent="0.25">
      <c r="A35" s="533">
        <v>6</v>
      </c>
      <c r="B35" s="625">
        <v>5402</v>
      </c>
      <c r="C35" s="626">
        <v>600098958</v>
      </c>
      <c r="D35" s="625">
        <v>70983623</v>
      </c>
      <c r="E35" s="675" t="s">
        <v>445</v>
      </c>
      <c r="F35" s="625">
        <v>3141</v>
      </c>
      <c r="G35" s="671" t="s">
        <v>319</v>
      </c>
      <c r="H35" s="536" t="s">
        <v>282</v>
      </c>
      <c r="I35" s="517">
        <v>791754</v>
      </c>
      <c r="J35" s="538">
        <v>580234</v>
      </c>
      <c r="K35" s="538">
        <v>0</v>
      </c>
      <c r="L35" s="538">
        <v>0</v>
      </c>
      <c r="M35" s="338">
        <v>196119</v>
      </c>
      <c r="N35" s="538">
        <v>11605</v>
      </c>
      <c r="O35" s="538">
        <v>3796</v>
      </c>
      <c r="P35" s="539">
        <v>1.98</v>
      </c>
      <c r="Q35" s="719">
        <v>0</v>
      </c>
      <c r="R35" s="808">
        <v>0</v>
      </c>
      <c r="S35" s="808">
        <v>1.98</v>
      </c>
      <c r="T35" s="112">
        <f t="shared" si="0"/>
        <v>0</v>
      </c>
      <c r="U35" s="113">
        <v>0</v>
      </c>
      <c r="V35" s="113">
        <v>0</v>
      </c>
      <c r="W35" s="113">
        <v>0</v>
      </c>
      <c r="X35" s="113">
        <f t="shared" si="1"/>
        <v>0</v>
      </c>
      <c r="Y35" s="113">
        <v>0</v>
      </c>
      <c r="Z35" s="113">
        <v>0</v>
      </c>
      <c r="AA35" s="113">
        <v>0</v>
      </c>
      <c r="AB35" s="113">
        <f t="shared" si="2"/>
        <v>0</v>
      </c>
      <c r="AC35" s="113">
        <f t="shared" si="3"/>
        <v>0</v>
      </c>
      <c r="AD35" s="114">
        <f t="shared" si="4"/>
        <v>0</v>
      </c>
      <c r="AE35" s="114">
        <f t="shared" si="5"/>
        <v>0</v>
      </c>
      <c r="AF35" s="113">
        <v>0</v>
      </c>
      <c r="AG35" s="113">
        <v>0</v>
      </c>
      <c r="AH35" s="113">
        <v>0</v>
      </c>
      <c r="AI35" s="113">
        <f t="shared" si="6"/>
        <v>0</v>
      </c>
      <c r="AJ35" s="113">
        <f t="shared" si="7"/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f t="shared" si="8"/>
        <v>0</v>
      </c>
      <c r="AQ35" s="115">
        <f t="shared" si="9"/>
        <v>0</v>
      </c>
      <c r="AR35" s="370">
        <f t="shared" si="10"/>
        <v>0</v>
      </c>
      <c r="AS35" s="112">
        <f t="shared" si="11"/>
        <v>791754</v>
      </c>
      <c r="AT35" s="113">
        <f t="shared" si="12"/>
        <v>580234</v>
      </c>
      <c r="AU35" s="113">
        <f t="shared" si="13"/>
        <v>0</v>
      </c>
      <c r="AV35" s="113">
        <f t="shared" si="14"/>
        <v>0</v>
      </c>
      <c r="AW35" s="113">
        <f t="shared" si="15"/>
        <v>196119</v>
      </c>
      <c r="AX35" s="113">
        <f t="shared" si="15"/>
        <v>11605</v>
      </c>
      <c r="AY35" s="113">
        <f t="shared" si="16"/>
        <v>3796</v>
      </c>
      <c r="AZ35" s="115">
        <f t="shared" si="17"/>
        <v>1.98</v>
      </c>
      <c r="BA35" s="115">
        <f t="shared" si="18"/>
        <v>0</v>
      </c>
      <c r="BB35" s="115">
        <f t="shared" si="19"/>
        <v>0</v>
      </c>
      <c r="BC35" s="116">
        <f t="shared" si="20"/>
        <v>1.98</v>
      </c>
    </row>
    <row r="36" spans="1:55" ht="12.95" customHeight="1" x14ac:dyDescent="0.25">
      <c r="A36" s="533">
        <v>6</v>
      </c>
      <c r="B36" s="625">
        <v>5402</v>
      </c>
      <c r="C36" s="626">
        <v>600098958</v>
      </c>
      <c r="D36" s="625">
        <v>70983623</v>
      </c>
      <c r="E36" s="675" t="s">
        <v>445</v>
      </c>
      <c r="F36" s="625">
        <v>3143</v>
      </c>
      <c r="G36" s="536" t="s">
        <v>632</v>
      </c>
      <c r="H36" s="536" t="s">
        <v>281</v>
      </c>
      <c r="I36" s="517">
        <v>1306970</v>
      </c>
      <c r="J36" s="538">
        <v>962423</v>
      </c>
      <c r="K36" s="538">
        <v>0</v>
      </c>
      <c r="L36" s="538">
        <v>0</v>
      </c>
      <c r="M36" s="538">
        <v>325299</v>
      </c>
      <c r="N36" s="538">
        <v>19248</v>
      </c>
      <c r="O36" s="538">
        <v>0</v>
      </c>
      <c r="P36" s="539">
        <v>2.0634999999999999</v>
      </c>
      <c r="Q36" s="719">
        <v>2.0634999999999999</v>
      </c>
      <c r="R36" s="808">
        <v>0</v>
      </c>
      <c r="S36" s="808">
        <v>0</v>
      </c>
      <c r="T36" s="112">
        <f t="shared" si="0"/>
        <v>0</v>
      </c>
      <c r="U36" s="113">
        <v>0</v>
      </c>
      <c r="V36" s="113">
        <v>0</v>
      </c>
      <c r="W36" s="113">
        <v>0</v>
      </c>
      <c r="X36" s="113">
        <f t="shared" si="1"/>
        <v>0</v>
      </c>
      <c r="Y36" s="113">
        <v>0</v>
      </c>
      <c r="Z36" s="113">
        <v>0</v>
      </c>
      <c r="AA36" s="113">
        <v>0</v>
      </c>
      <c r="AB36" s="113">
        <f t="shared" si="2"/>
        <v>0</v>
      </c>
      <c r="AC36" s="113">
        <f t="shared" si="3"/>
        <v>0</v>
      </c>
      <c r="AD36" s="114">
        <f t="shared" si="4"/>
        <v>0</v>
      </c>
      <c r="AE36" s="114">
        <f t="shared" si="5"/>
        <v>0</v>
      </c>
      <c r="AF36" s="113">
        <v>0</v>
      </c>
      <c r="AG36" s="113">
        <v>0</v>
      </c>
      <c r="AH36" s="113">
        <v>0</v>
      </c>
      <c r="AI36" s="113">
        <f t="shared" si="6"/>
        <v>0</v>
      </c>
      <c r="AJ36" s="113">
        <f t="shared" si="7"/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f t="shared" si="8"/>
        <v>0</v>
      </c>
      <c r="AQ36" s="115">
        <f t="shared" si="9"/>
        <v>0</v>
      </c>
      <c r="AR36" s="370">
        <f t="shared" si="10"/>
        <v>0</v>
      </c>
      <c r="AS36" s="112">
        <f t="shared" si="11"/>
        <v>1306970</v>
      </c>
      <c r="AT36" s="113">
        <f t="shared" si="12"/>
        <v>962423</v>
      </c>
      <c r="AU36" s="113">
        <f t="shared" si="13"/>
        <v>0</v>
      </c>
      <c r="AV36" s="113">
        <f t="shared" si="14"/>
        <v>0</v>
      </c>
      <c r="AW36" s="113">
        <f t="shared" si="15"/>
        <v>325299</v>
      </c>
      <c r="AX36" s="113">
        <f t="shared" si="15"/>
        <v>19248</v>
      </c>
      <c r="AY36" s="113">
        <f t="shared" si="16"/>
        <v>0</v>
      </c>
      <c r="AZ36" s="115">
        <f t="shared" si="17"/>
        <v>2.0634999999999999</v>
      </c>
      <c r="BA36" s="115">
        <f t="shared" si="18"/>
        <v>2.0634999999999999</v>
      </c>
      <c r="BB36" s="115">
        <f t="shared" si="19"/>
        <v>0</v>
      </c>
      <c r="BC36" s="116">
        <f t="shared" si="20"/>
        <v>0</v>
      </c>
    </row>
    <row r="37" spans="1:55" ht="12.95" customHeight="1" x14ac:dyDescent="0.25">
      <c r="A37" s="533">
        <v>6</v>
      </c>
      <c r="B37" s="625">
        <v>5402</v>
      </c>
      <c r="C37" s="626">
        <v>600098958</v>
      </c>
      <c r="D37" s="625">
        <v>70983623</v>
      </c>
      <c r="E37" s="675" t="s">
        <v>445</v>
      </c>
      <c r="F37" s="625">
        <v>3143</v>
      </c>
      <c r="G37" s="536" t="s">
        <v>633</v>
      </c>
      <c r="H37" s="536" t="s">
        <v>282</v>
      </c>
      <c r="I37" s="517">
        <v>37217</v>
      </c>
      <c r="J37" s="538">
        <v>26235</v>
      </c>
      <c r="K37" s="538">
        <v>0</v>
      </c>
      <c r="L37" s="538">
        <v>0</v>
      </c>
      <c r="M37" s="338">
        <v>8867</v>
      </c>
      <c r="N37" s="538">
        <v>525</v>
      </c>
      <c r="O37" s="538">
        <v>1590</v>
      </c>
      <c r="P37" s="539">
        <v>0.11</v>
      </c>
      <c r="Q37" s="719">
        <v>0</v>
      </c>
      <c r="R37" s="808">
        <v>0</v>
      </c>
      <c r="S37" s="808">
        <v>0.11</v>
      </c>
      <c r="T37" s="112">
        <f t="shared" si="0"/>
        <v>0</v>
      </c>
      <c r="U37" s="113">
        <v>0</v>
      </c>
      <c r="V37" s="113">
        <v>0</v>
      </c>
      <c r="W37" s="113">
        <v>0</v>
      </c>
      <c r="X37" s="113">
        <f t="shared" si="1"/>
        <v>0</v>
      </c>
      <c r="Y37" s="113">
        <v>0</v>
      </c>
      <c r="Z37" s="113">
        <v>0</v>
      </c>
      <c r="AA37" s="113">
        <v>0</v>
      </c>
      <c r="AB37" s="113">
        <f t="shared" si="2"/>
        <v>0</v>
      </c>
      <c r="AC37" s="113">
        <f t="shared" si="3"/>
        <v>0</v>
      </c>
      <c r="AD37" s="114">
        <f t="shared" si="4"/>
        <v>0</v>
      </c>
      <c r="AE37" s="114">
        <f t="shared" si="5"/>
        <v>0</v>
      </c>
      <c r="AF37" s="113">
        <v>0</v>
      </c>
      <c r="AG37" s="113">
        <v>0</v>
      </c>
      <c r="AH37" s="113">
        <v>0</v>
      </c>
      <c r="AI37" s="113">
        <f t="shared" si="6"/>
        <v>0</v>
      </c>
      <c r="AJ37" s="113">
        <f t="shared" si="7"/>
        <v>0</v>
      </c>
      <c r="AK37" s="115"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f t="shared" si="8"/>
        <v>0</v>
      </c>
      <c r="AQ37" s="115">
        <f t="shared" si="9"/>
        <v>0</v>
      </c>
      <c r="AR37" s="370">
        <f t="shared" si="10"/>
        <v>0</v>
      </c>
      <c r="AS37" s="112">
        <f t="shared" si="11"/>
        <v>37217</v>
      </c>
      <c r="AT37" s="113">
        <f t="shared" si="12"/>
        <v>26235</v>
      </c>
      <c r="AU37" s="113">
        <f t="shared" si="13"/>
        <v>0</v>
      </c>
      <c r="AV37" s="113">
        <f t="shared" si="14"/>
        <v>0</v>
      </c>
      <c r="AW37" s="113">
        <f t="shared" si="15"/>
        <v>8867</v>
      </c>
      <c r="AX37" s="113">
        <f t="shared" si="15"/>
        <v>525</v>
      </c>
      <c r="AY37" s="113">
        <f t="shared" si="16"/>
        <v>1590</v>
      </c>
      <c r="AZ37" s="115">
        <f t="shared" si="17"/>
        <v>0.11</v>
      </c>
      <c r="BA37" s="115">
        <f t="shared" si="18"/>
        <v>0</v>
      </c>
      <c r="BB37" s="115">
        <f t="shared" si="19"/>
        <v>0</v>
      </c>
      <c r="BC37" s="116">
        <f t="shared" si="20"/>
        <v>0.11</v>
      </c>
    </row>
    <row r="38" spans="1:55" ht="12.95" customHeight="1" x14ac:dyDescent="0.25">
      <c r="A38" s="548">
        <v>6</v>
      </c>
      <c r="B38" s="629">
        <v>5402</v>
      </c>
      <c r="C38" s="630">
        <v>600098958</v>
      </c>
      <c r="D38" s="629">
        <v>70983623</v>
      </c>
      <c r="E38" s="676" t="s">
        <v>446</v>
      </c>
      <c r="F38" s="629"/>
      <c r="G38" s="677"/>
      <c r="H38" s="678"/>
      <c r="I38" s="679">
        <v>7498159</v>
      </c>
      <c r="J38" s="680">
        <v>5439657</v>
      </c>
      <c r="K38" s="680">
        <v>0</v>
      </c>
      <c r="L38" s="680">
        <v>10000</v>
      </c>
      <c r="M38" s="680">
        <v>1841982</v>
      </c>
      <c r="N38" s="680">
        <v>108794</v>
      </c>
      <c r="O38" s="680">
        <v>97726</v>
      </c>
      <c r="P38" s="681">
        <v>12.155799999999999</v>
      </c>
      <c r="Q38" s="681">
        <v>7.9931999999999999</v>
      </c>
      <c r="R38" s="749">
        <v>0</v>
      </c>
      <c r="S38" s="749">
        <v>4.1626000000000003</v>
      </c>
      <c r="T38" s="679">
        <f t="shared" ref="T38:BC38" si="26">SUM(T33:T37)</f>
        <v>10000</v>
      </c>
      <c r="U38" s="680">
        <f t="shared" si="26"/>
        <v>0</v>
      </c>
      <c r="V38" s="680">
        <f t="shared" si="26"/>
        <v>-7364</v>
      </c>
      <c r="W38" s="680">
        <f t="shared" si="26"/>
        <v>0</v>
      </c>
      <c r="X38" s="680">
        <f t="shared" si="26"/>
        <v>2636</v>
      </c>
      <c r="Y38" s="680">
        <f t="shared" si="26"/>
        <v>-10000</v>
      </c>
      <c r="Z38" s="680">
        <f t="shared" si="26"/>
        <v>0</v>
      </c>
      <c r="AA38" s="680">
        <f t="shared" si="26"/>
        <v>0</v>
      </c>
      <c r="AB38" s="680">
        <f t="shared" si="26"/>
        <v>-10000</v>
      </c>
      <c r="AC38" s="680">
        <f t="shared" si="26"/>
        <v>-7364</v>
      </c>
      <c r="AD38" s="680">
        <f t="shared" si="26"/>
        <v>-2489</v>
      </c>
      <c r="AE38" s="680">
        <f t="shared" si="26"/>
        <v>53</v>
      </c>
      <c r="AF38" s="680">
        <f t="shared" si="26"/>
        <v>0</v>
      </c>
      <c r="AG38" s="680">
        <f t="shared" si="26"/>
        <v>10000</v>
      </c>
      <c r="AH38" s="680">
        <f t="shared" si="26"/>
        <v>0</v>
      </c>
      <c r="AI38" s="680">
        <f t="shared" si="26"/>
        <v>10000</v>
      </c>
      <c r="AJ38" s="680">
        <f t="shared" si="26"/>
        <v>200</v>
      </c>
      <c r="AK38" s="681">
        <f t="shared" si="26"/>
        <v>0</v>
      </c>
      <c r="AL38" s="681">
        <f t="shared" si="26"/>
        <v>0</v>
      </c>
      <c r="AM38" s="681">
        <f t="shared" si="26"/>
        <v>0</v>
      </c>
      <c r="AN38" s="681">
        <f t="shared" si="26"/>
        <v>0</v>
      </c>
      <c r="AO38" s="681">
        <f t="shared" si="26"/>
        <v>0</v>
      </c>
      <c r="AP38" s="681">
        <f t="shared" si="26"/>
        <v>0</v>
      </c>
      <c r="AQ38" s="681">
        <f t="shared" si="26"/>
        <v>0</v>
      </c>
      <c r="AR38" s="749">
        <f t="shared" si="26"/>
        <v>0</v>
      </c>
      <c r="AS38" s="679">
        <f t="shared" si="26"/>
        <v>7498359</v>
      </c>
      <c r="AT38" s="680">
        <f t="shared" si="26"/>
        <v>5442293</v>
      </c>
      <c r="AU38" s="680">
        <f t="shared" si="26"/>
        <v>0</v>
      </c>
      <c r="AV38" s="680">
        <f t="shared" si="26"/>
        <v>0</v>
      </c>
      <c r="AW38" s="680">
        <f t="shared" si="26"/>
        <v>1839493</v>
      </c>
      <c r="AX38" s="680">
        <f t="shared" si="26"/>
        <v>108847</v>
      </c>
      <c r="AY38" s="680">
        <f t="shared" si="26"/>
        <v>107726</v>
      </c>
      <c r="AZ38" s="681">
        <f t="shared" si="26"/>
        <v>12.155799999999999</v>
      </c>
      <c r="BA38" s="681">
        <f t="shared" si="26"/>
        <v>7.9931999999999999</v>
      </c>
      <c r="BB38" s="681">
        <f t="shared" si="26"/>
        <v>0</v>
      </c>
      <c r="BC38" s="683">
        <f t="shared" si="26"/>
        <v>4.1626000000000003</v>
      </c>
    </row>
    <row r="39" spans="1:55" ht="12.95" customHeight="1" x14ac:dyDescent="0.25">
      <c r="A39" s="533">
        <v>7</v>
      </c>
      <c r="B39" s="533">
        <v>5405</v>
      </c>
      <c r="C39" s="638">
        <v>600099121</v>
      </c>
      <c r="D39" s="533">
        <v>70695521</v>
      </c>
      <c r="E39" s="535" t="s">
        <v>447</v>
      </c>
      <c r="F39" s="533">
        <v>3111</v>
      </c>
      <c r="G39" s="671" t="s">
        <v>329</v>
      </c>
      <c r="H39" s="536" t="s">
        <v>281</v>
      </c>
      <c r="I39" s="517">
        <v>1498729</v>
      </c>
      <c r="J39" s="538">
        <v>1096671</v>
      </c>
      <c r="K39" s="538">
        <v>0</v>
      </c>
      <c r="L39" s="538">
        <v>0</v>
      </c>
      <c r="M39" s="538">
        <v>370675</v>
      </c>
      <c r="N39" s="538">
        <v>21933</v>
      </c>
      <c r="O39" s="538">
        <v>9450</v>
      </c>
      <c r="P39" s="539">
        <v>2.4464000000000001</v>
      </c>
      <c r="Q39" s="719">
        <v>1.9355</v>
      </c>
      <c r="R39" s="808">
        <v>0</v>
      </c>
      <c r="S39" s="808">
        <v>0.51090000000000002</v>
      </c>
      <c r="T39" s="112">
        <f t="shared" si="0"/>
        <v>0</v>
      </c>
      <c r="U39" s="113">
        <v>0</v>
      </c>
      <c r="V39" s="113">
        <v>0</v>
      </c>
      <c r="W39" s="113">
        <v>0</v>
      </c>
      <c r="X39" s="113">
        <f t="shared" si="1"/>
        <v>0</v>
      </c>
      <c r="Y39" s="113">
        <v>0</v>
      </c>
      <c r="Z39" s="113">
        <v>0</v>
      </c>
      <c r="AA39" s="113">
        <v>0</v>
      </c>
      <c r="AB39" s="113">
        <f t="shared" si="2"/>
        <v>0</v>
      </c>
      <c r="AC39" s="113">
        <f t="shared" si="3"/>
        <v>0</v>
      </c>
      <c r="AD39" s="114">
        <f t="shared" si="4"/>
        <v>0</v>
      </c>
      <c r="AE39" s="114">
        <f t="shared" si="5"/>
        <v>0</v>
      </c>
      <c r="AF39" s="113">
        <v>0</v>
      </c>
      <c r="AG39" s="113">
        <v>0</v>
      </c>
      <c r="AH39" s="113">
        <v>0</v>
      </c>
      <c r="AI39" s="113">
        <f t="shared" si="6"/>
        <v>0</v>
      </c>
      <c r="AJ39" s="113">
        <f t="shared" si="7"/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f t="shared" si="8"/>
        <v>0</v>
      </c>
      <c r="AQ39" s="115">
        <f t="shared" si="9"/>
        <v>0</v>
      </c>
      <c r="AR39" s="370">
        <f t="shared" si="10"/>
        <v>0</v>
      </c>
      <c r="AS39" s="112">
        <f t="shared" si="11"/>
        <v>1498729</v>
      </c>
      <c r="AT39" s="113">
        <f t="shared" si="12"/>
        <v>1096671</v>
      </c>
      <c r="AU39" s="113">
        <f t="shared" si="13"/>
        <v>0</v>
      </c>
      <c r="AV39" s="113">
        <f t="shared" si="14"/>
        <v>0</v>
      </c>
      <c r="AW39" s="113">
        <f t="shared" si="15"/>
        <v>370675</v>
      </c>
      <c r="AX39" s="113">
        <f t="shared" si="15"/>
        <v>21933</v>
      </c>
      <c r="AY39" s="113">
        <f t="shared" si="16"/>
        <v>9450</v>
      </c>
      <c r="AZ39" s="115">
        <f t="shared" si="17"/>
        <v>2.4464000000000001</v>
      </c>
      <c r="BA39" s="115">
        <f t="shared" si="18"/>
        <v>1.9355</v>
      </c>
      <c r="BB39" s="115">
        <f t="shared" si="19"/>
        <v>0</v>
      </c>
      <c r="BC39" s="116">
        <f t="shared" si="20"/>
        <v>0.51090000000000002</v>
      </c>
    </row>
    <row r="40" spans="1:55" ht="12.95" customHeight="1" x14ac:dyDescent="0.25">
      <c r="A40" s="533">
        <v>7</v>
      </c>
      <c r="B40" s="625">
        <v>5405</v>
      </c>
      <c r="C40" s="626">
        <v>600099121</v>
      </c>
      <c r="D40" s="533">
        <v>70695521</v>
      </c>
      <c r="E40" s="675" t="s">
        <v>447</v>
      </c>
      <c r="F40" s="625">
        <v>3113</v>
      </c>
      <c r="G40" s="671" t="s">
        <v>333</v>
      </c>
      <c r="H40" s="536" t="s">
        <v>281</v>
      </c>
      <c r="I40" s="517">
        <v>5464818</v>
      </c>
      <c r="J40" s="538">
        <v>3953135</v>
      </c>
      <c r="K40" s="538">
        <v>0</v>
      </c>
      <c r="L40" s="538">
        <v>0</v>
      </c>
      <c r="M40" s="538">
        <v>1336160</v>
      </c>
      <c r="N40" s="538">
        <v>79063</v>
      </c>
      <c r="O40" s="538">
        <v>96460</v>
      </c>
      <c r="P40" s="539">
        <v>8.5702999999999996</v>
      </c>
      <c r="Q40" s="719">
        <v>5.9772999999999996</v>
      </c>
      <c r="R40" s="808">
        <v>0</v>
      </c>
      <c r="S40" s="808">
        <v>2.593</v>
      </c>
      <c r="T40" s="112">
        <f t="shared" si="0"/>
        <v>0</v>
      </c>
      <c r="U40" s="113">
        <v>0</v>
      </c>
      <c r="V40" s="113">
        <v>0</v>
      </c>
      <c r="W40" s="113">
        <v>0</v>
      </c>
      <c r="X40" s="113">
        <f t="shared" si="1"/>
        <v>0</v>
      </c>
      <c r="Y40" s="113">
        <v>0</v>
      </c>
      <c r="Z40" s="113">
        <v>0</v>
      </c>
      <c r="AA40" s="113">
        <v>0</v>
      </c>
      <c r="AB40" s="113">
        <f t="shared" si="2"/>
        <v>0</v>
      </c>
      <c r="AC40" s="113">
        <f t="shared" si="3"/>
        <v>0</v>
      </c>
      <c r="AD40" s="114">
        <f t="shared" si="4"/>
        <v>0</v>
      </c>
      <c r="AE40" s="114">
        <f t="shared" si="5"/>
        <v>0</v>
      </c>
      <c r="AF40" s="113">
        <v>0</v>
      </c>
      <c r="AG40" s="113">
        <v>0</v>
      </c>
      <c r="AH40" s="113">
        <v>0</v>
      </c>
      <c r="AI40" s="113">
        <f t="shared" si="6"/>
        <v>0</v>
      </c>
      <c r="AJ40" s="113">
        <f t="shared" si="7"/>
        <v>0</v>
      </c>
      <c r="AK40" s="115"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f t="shared" si="8"/>
        <v>0</v>
      </c>
      <c r="AQ40" s="115">
        <f t="shared" si="9"/>
        <v>0</v>
      </c>
      <c r="AR40" s="370">
        <f t="shared" si="10"/>
        <v>0</v>
      </c>
      <c r="AS40" s="112">
        <f t="shared" si="11"/>
        <v>5464818</v>
      </c>
      <c r="AT40" s="113">
        <f t="shared" si="12"/>
        <v>3953135</v>
      </c>
      <c r="AU40" s="113">
        <f t="shared" si="13"/>
        <v>0</v>
      </c>
      <c r="AV40" s="113">
        <f t="shared" si="14"/>
        <v>0</v>
      </c>
      <c r="AW40" s="113">
        <f t="shared" si="15"/>
        <v>1336160</v>
      </c>
      <c r="AX40" s="113">
        <f t="shared" si="15"/>
        <v>79063</v>
      </c>
      <c r="AY40" s="113">
        <f t="shared" si="16"/>
        <v>96460</v>
      </c>
      <c r="AZ40" s="115">
        <f t="shared" si="17"/>
        <v>8.5702999999999996</v>
      </c>
      <c r="BA40" s="115">
        <f t="shared" si="18"/>
        <v>5.9772999999999996</v>
      </c>
      <c r="BB40" s="115">
        <f t="shared" si="19"/>
        <v>0</v>
      </c>
      <c r="BC40" s="116">
        <f t="shared" si="20"/>
        <v>2.593</v>
      </c>
    </row>
    <row r="41" spans="1:55" ht="12.95" customHeight="1" x14ac:dyDescent="0.25">
      <c r="A41" s="533">
        <v>7</v>
      </c>
      <c r="B41" s="625">
        <v>5405</v>
      </c>
      <c r="C41" s="626">
        <v>600099121</v>
      </c>
      <c r="D41" s="533">
        <v>70695521</v>
      </c>
      <c r="E41" s="675" t="s">
        <v>447</v>
      </c>
      <c r="F41" s="625">
        <v>3113</v>
      </c>
      <c r="G41" s="536" t="s">
        <v>316</v>
      </c>
      <c r="H41" s="536" t="s">
        <v>282</v>
      </c>
      <c r="I41" s="517">
        <v>1475513</v>
      </c>
      <c r="J41" s="538">
        <v>1086534</v>
      </c>
      <c r="K41" s="538">
        <v>0</v>
      </c>
      <c r="L41" s="538">
        <v>0</v>
      </c>
      <c r="M41" s="538">
        <v>367248</v>
      </c>
      <c r="N41" s="538">
        <v>21731</v>
      </c>
      <c r="O41" s="538">
        <v>0</v>
      </c>
      <c r="P41" s="539">
        <v>3.08</v>
      </c>
      <c r="Q41" s="719">
        <v>3.08</v>
      </c>
      <c r="R41" s="808">
        <v>0</v>
      </c>
      <c r="S41" s="808">
        <v>0</v>
      </c>
      <c r="T41" s="112">
        <f t="shared" si="0"/>
        <v>0</v>
      </c>
      <c r="U41" s="113">
        <v>0</v>
      </c>
      <c r="V41" s="113">
        <v>0</v>
      </c>
      <c r="W41" s="113">
        <v>0</v>
      </c>
      <c r="X41" s="113">
        <f t="shared" si="1"/>
        <v>0</v>
      </c>
      <c r="Y41" s="113">
        <v>0</v>
      </c>
      <c r="Z41" s="113">
        <v>0</v>
      </c>
      <c r="AA41" s="113">
        <v>0</v>
      </c>
      <c r="AB41" s="113">
        <f t="shared" si="2"/>
        <v>0</v>
      </c>
      <c r="AC41" s="113">
        <f t="shared" si="3"/>
        <v>0</v>
      </c>
      <c r="AD41" s="114">
        <f t="shared" si="4"/>
        <v>0</v>
      </c>
      <c r="AE41" s="114">
        <f t="shared" si="5"/>
        <v>0</v>
      </c>
      <c r="AF41" s="113">
        <v>0</v>
      </c>
      <c r="AG41" s="113">
        <v>0</v>
      </c>
      <c r="AH41" s="113">
        <v>0</v>
      </c>
      <c r="AI41" s="113">
        <f t="shared" si="6"/>
        <v>0</v>
      </c>
      <c r="AJ41" s="113">
        <f t="shared" si="7"/>
        <v>0</v>
      </c>
      <c r="AK41" s="115">
        <v>0</v>
      </c>
      <c r="AL41" s="115">
        <v>0</v>
      </c>
      <c r="AM41" s="115">
        <v>0</v>
      </c>
      <c r="AN41" s="115">
        <v>0</v>
      </c>
      <c r="AO41" s="115">
        <v>0</v>
      </c>
      <c r="AP41" s="115">
        <f t="shared" si="8"/>
        <v>0</v>
      </c>
      <c r="AQ41" s="115">
        <f t="shared" si="9"/>
        <v>0</v>
      </c>
      <c r="AR41" s="370">
        <f t="shared" si="10"/>
        <v>0</v>
      </c>
      <c r="AS41" s="112">
        <f t="shared" si="11"/>
        <v>1475513</v>
      </c>
      <c r="AT41" s="113">
        <f t="shared" si="12"/>
        <v>1086534</v>
      </c>
      <c r="AU41" s="113">
        <f t="shared" si="13"/>
        <v>0</v>
      </c>
      <c r="AV41" s="113">
        <f t="shared" si="14"/>
        <v>0</v>
      </c>
      <c r="AW41" s="113">
        <f t="shared" si="15"/>
        <v>367248</v>
      </c>
      <c r="AX41" s="113">
        <f t="shared" si="15"/>
        <v>21731</v>
      </c>
      <c r="AY41" s="113">
        <f t="shared" si="16"/>
        <v>0</v>
      </c>
      <c r="AZ41" s="115">
        <f t="shared" si="17"/>
        <v>3.08</v>
      </c>
      <c r="BA41" s="115">
        <f t="shared" si="18"/>
        <v>3.08</v>
      </c>
      <c r="BB41" s="115">
        <f t="shared" si="19"/>
        <v>0</v>
      </c>
      <c r="BC41" s="116">
        <f t="shared" si="20"/>
        <v>0</v>
      </c>
    </row>
    <row r="42" spans="1:55" ht="12.95" customHeight="1" x14ac:dyDescent="0.25">
      <c r="A42" s="533">
        <v>7</v>
      </c>
      <c r="B42" s="625">
        <v>5405</v>
      </c>
      <c r="C42" s="626">
        <v>600099121</v>
      </c>
      <c r="D42" s="533">
        <v>70695521</v>
      </c>
      <c r="E42" s="675" t="s">
        <v>447</v>
      </c>
      <c r="F42" s="625">
        <v>3141</v>
      </c>
      <c r="G42" s="671" t="s">
        <v>319</v>
      </c>
      <c r="H42" s="536" t="s">
        <v>282</v>
      </c>
      <c r="I42" s="517">
        <v>922907</v>
      </c>
      <c r="J42" s="538">
        <v>676233</v>
      </c>
      <c r="K42" s="538">
        <v>0</v>
      </c>
      <c r="L42" s="538">
        <v>0</v>
      </c>
      <c r="M42" s="338">
        <v>228567</v>
      </c>
      <c r="N42" s="538">
        <v>13525</v>
      </c>
      <c r="O42" s="538">
        <v>4582</v>
      </c>
      <c r="P42" s="539">
        <v>2.31</v>
      </c>
      <c r="Q42" s="719">
        <v>0</v>
      </c>
      <c r="R42" s="808">
        <v>0</v>
      </c>
      <c r="S42" s="808">
        <v>2.31</v>
      </c>
      <c r="T42" s="112">
        <f t="shared" si="0"/>
        <v>0</v>
      </c>
      <c r="U42" s="113">
        <v>0</v>
      </c>
      <c r="V42" s="113">
        <v>0</v>
      </c>
      <c r="W42" s="113">
        <v>0</v>
      </c>
      <c r="X42" s="113">
        <f t="shared" si="1"/>
        <v>0</v>
      </c>
      <c r="Y42" s="113">
        <v>0</v>
      </c>
      <c r="Z42" s="113">
        <v>0</v>
      </c>
      <c r="AA42" s="113">
        <v>0</v>
      </c>
      <c r="AB42" s="113">
        <f t="shared" si="2"/>
        <v>0</v>
      </c>
      <c r="AC42" s="113">
        <f t="shared" si="3"/>
        <v>0</v>
      </c>
      <c r="AD42" s="114">
        <f t="shared" si="4"/>
        <v>0</v>
      </c>
      <c r="AE42" s="114">
        <f t="shared" si="5"/>
        <v>0</v>
      </c>
      <c r="AF42" s="113">
        <v>0</v>
      </c>
      <c r="AG42" s="113">
        <v>0</v>
      </c>
      <c r="AH42" s="113">
        <v>0</v>
      </c>
      <c r="AI42" s="113">
        <f t="shared" si="6"/>
        <v>0</v>
      </c>
      <c r="AJ42" s="113">
        <f t="shared" si="7"/>
        <v>0</v>
      </c>
      <c r="AK42" s="115"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f t="shared" si="8"/>
        <v>0</v>
      </c>
      <c r="AQ42" s="115">
        <f t="shared" si="9"/>
        <v>0</v>
      </c>
      <c r="AR42" s="370">
        <f t="shared" si="10"/>
        <v>0</v>
      </c>
      <c r="AS42" s="112">
        <f t="shared" si="11"/>
        <v>922907</v>
      </c>
      <c r="AT42" s="113">
        <f t="shared" si="12"/>
        <v>676233</v>
      </c>
      <c r="AU42" s="113">
        <f t="shared" si="13"/>
        <v>0</v>
      </c>
      <c r="AV42" s="113">
        <f t="shared" si="14"/>
        <v>0</v>
      </c>
      <c r="AW42" s="113">
        <f t="shared" si="15"/>
        <v>228567</v>
      </c>
      <c r="AX42" s="113">
        <f t="shared" si="15"/>
        <v>13525</v>
      </c>
      <c r="AY42" s="113">
        <f t="shared" si="16"/>
        <v>4582</v>
      </c>
      <c r="AZ42" s="115">
        <f t="shared" si="17"/>
        <v>2.31</v>
      </c>
      <c r="BA42" s="115">
        <f t="shared" si="18"/>
        <v>0</v>
      </c>
      <c r="BB42" s="115">
        <f t="shared" si="19"/>
        <v>0</v>
      </c>
      <c r="BC42" s="116">
        <f t="shared" si="20"/>
        <v>2.31</v>
      </c>
    </row>
    <row r="43" spans="1:55" ht="12.95" customHeight="1" x14ac:dyDescent="0.25">
      <c r="A43" s="533">
        <v>7</v>
      </c>
      <c r="B43" s="625">
        <v>5405</v>
      </c>
      <c r="C43" s="626">
        <v>600099121</v>
      </c>
      <c r="D43" s="533">
        <v>70695521</v>
      </c>
      <c r="E43" s="675" t="s">
        <v>447</v>
      </c>
      <c r="F43" s="625">
        <v>3143</v>
      </c>
      <c r="G43" s="536" t="s">
        <v>632</v>
      </c>
      <c r="H43" s="536" t="s">
        <v>281</v>
      </c>
      <c r="I43" s="517">
        <v>634452</v>
      </c>
      <c r="J43" s="538">
        <v>467196</v>
      </c>
      <c r="K43" s="538">
        <v>0</v>
      </c>
      <c r="L43" s="538">
        <v>0</v>
      </c>
      <c r="M43" s="538">
        <v>157912</v>
      </c>
      <c r="N43" s="538">
        <v>9344</v>
      </c>
      <c r="O43" s="538">
        <v>0</v>
      </c>
      <c r="P43" s="539">
        <v>0.99870000000000003</v>
      </c>
      <c r="Q43" s="719">
        <v>0.99870000000000003</v>
      </c>
      <c r="R43" s="808">
        <v>0</v>
      </c>
      <c r="S43" s="808">
        <v>0</v>
      </c>
      <c r="T43" s="112">
        <f t="shared" si="0"/>
        <v>0</v>
      </c>
      <c r="U43" s="113">
        <v>0</v>
      </c>
      <c r="V43" s="113">
        <v>0</v>
      </c>
      <c r="W43" s="113">
        <v>0</v>
      </c>
      <c r="X43" s="113">
        <f t="shared" si="1"/>
        <v>0</v>
      </c>
      <c r="Y43" s="113">
        <v>0</v>
      </c>
      <c r="Z43" s="113">
        <v>0</v>
      </c>
      <c r="AA43" s="113">
        <v>0</v>
      </c>
      <c r="AB43" s="113">
        <f t="shared" si="2"/>
        <v>0</v>
      </c>
      <c r="AC43" s="113">
        <f t="shared" si="3"/>
        <v>0</v>
      </c>
      <c r="AD43" s="114">
        <f t="shared" si="4"/>
        <v>0</v>
      </c>
      <c r="AE43" s="114">
        <f t="shared" si="5"/>
        <v>0</v>
      </c>
      <c r="AF43" s="113">
        <v>0</v>
      </c>
      <c r="AG43" s="113">
        <v>0</v>
      </c>
      <c r="AH43" s="113">
        <v>0</v>
      </c>
      <c r="AI43" s="113">
        <f t="shared" si="6"/>
        <v>0</v>
      </c>
      <c r="AJ43" s="113">
        <f t="shared" si="7"/>
        <v>0</v>
      </c>
      <c r="AK43" s="115"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f t="shared" si="8"/>
        <v>0</v>
      </c>
      <c r="AQ43" s="115">
        <f t="shared" si="9"/>
        <v>0</v>
      </c>
      <c r="AR43" s="370">
        <f t="shared" si="10"/>
        <v>0</v>
      </c>
      <c r="AS43" s="112">
        <f t="shared" si="11"/>
        <v>634452</v>
      </c>
      <c r="AT43" s="113">
        <f t="shared" si="12"/>
        <v>467196</v>
      </c>
      <c r="AU43" s="113">
        <f t="shared" si="13"/>
        <v>0</v>
      </c>
      <c r="AV43" s="113">
        <f t="shared" si="14"/>
        <v>0</v>
      </c>
      <c r="AW43" s="113">
        <f t="shared" si="15"/>
        <v>157912</v>
      </c>
      <c r="AX43" s="113">
        <f t="shared" si="15"/>
        <v>9344</v>
      </c>
      <c r="AY43" s="113">
        <f t="shared" si="16"/>
        <v>0</v>
      </c>
      <c r="AZ43" s="115">
        <f t="shared" si="17"/>
        <v>0.99870000000000003</v>
      </c>
      <c r="BA43" s="115">
        <f t="shared" si="18"/>
        <v>0.99870000000000003</v>
      </c>
      <c r="BB43" s="115">
        <f t="shared" si="19"/>
        <v>0</v>
      </c>
      <c r="BC43" s="116">
        <f t="shared" si="20"/>
        <v>0</v>
      </c>
    </row>
    <row r="44" spans="1:55" ht="12.95" customHeight="1" x14ac:dyDescent="0.25">
      <c r="A44" s="533">
        <v>7</v>
      </c>
      <c r="B44" s="625">
        <v>5405</v>
      </c>
      <c r="C44" s="626">
        <v>600099121</v>
      </c>
      <c r="D44" s="533">
        <v>70695521</v>
      </c>
      <c r="E44" s="675" t="s">
        <v>447</v>
      </c>
      <c r="F44" s="625">
        <v>3143</v>
      </c>
      <c r="G44" s="536" t="s">
        <v>633</v>
      </c>
      <c r="H44" s="536" t="s">
        <v>282</v>
      </c>
      <c r="I44" s="517">
        <v>17556</v>
      </c>
      <c r="J44" s="538">
        <v>12375</v>
      </c>
      <c r="K44" s="538">
        <v>0</v>
      </c>
      <c r="L44" s="538">
        <v>0</v>
      </c>
      <c r="M44" s="338">
        <v>4183</v>
      </c>
      <c r="N44" s="538">
        <v>248</v>
      </c>
      <c r="O44" s="538">
        <v>750</v>
      </c>
      <c r="P44" s="539">
        <v>0.05</v>
      </c>
      <c r="Q44" s="719">
        <v>0</v>
      </c>
      <c r="R44" s="808">
        <v>0</v>
      </c>
      <c r="S44" s="808">
        <v>0.05</v>
      </c>
      <c r="T44" s="112">
        <f t="shared" si="0"/>
        <v>0</v>
      </c>
      <c r="U44" s="113">
        <v>0</v>
      </c>
      <c r="V44" s="113">
        <v>0</v>
      </c>
      <c r="W44" s="113">
        <v>0</v>
      </c>
      <c r="X44" s="113">
        <f t="shared" si="1"/>
        <v>0</v>
      </c>
      <c r="Y44" s="113">
        <v>0</v>
      </c>
      <c r="Z44" s="113">
        <v>0</v>
      </c>
      <c r="AA44" s="113">
        <v>0</v>
      </c>
      <c r="AB44" s="113">
        <f t="shared" si="2"/>
        <v>0</v>
      </c>
      <c r="AC44" s="113">
        <f t="shared" si="3"/>
        <v>0</v>
      </c>
      <c r="AD44" s="114">
        <f t="shared" si="4"/>
        <v>0</v>
      </c>
      <c r="AE44" s="114">
        <f t="shared" si="5"/>
        <v>0</v>
      </c>
      <c r="AF44" s="113">
        <v>0</v>
      </c>
      <c r="AG44" s="113">
        <v>0</v>
      </c>
      <c r="AH44" s="113">
        <v>0</v>
      </c>
      <c r="AI44" s="113">
        <f t="shared" si="6"/>
        <v>0</v>
      </c>
      <c r="AJ44" s="113">
        <f t="shared" si="7"/>
        <v>0</v>
      </c>
      <c r="AK44" s="115">
        <v>0</v>
      </c>
      <c r="AL44" s="115">
        <v>0</v>
      </c>
      <c r="AM44" s="115">
        <v>0</v>
      </c>
      <c r="AN44" s="115">
        <v>0</v>
      </c>
      <c r="AO44" s="115">
        <v>0</v>
      </c>
      <c r="AP44" s="115">
        <f t="shared" si="8"/>
        <v>0</v>
      </c>
      <c r="AQ44" s="115">
        <f t="shared" si="9"/>
        <v>0</v>
      </c>
      <c r="AR44" s="370">
        <f t="shared" si="10"/>
        <v>0</v>
      </c>
      <c r="AS44" s="112">
        <f t="shared" si="11"/>
        <v>17556</v>
      </c>
      <c r="AT44" s="113">
        <f t="shared" si="12"/>
        <v>12375</v>
      </c>
      <c r="AU44" s="113">
        <f t="shared" si="13"/>
        <v>0</v>
      </c>
      <c r="AV44" s="113">
        <f t="shared" si="14"/>
        <v>0</v>
      </c>
      <c r="AW44" s="113">
        <f t="shared" si="15"/>
        <v>4183</v>
      </c>
      <c r="AX44" s="113">
        <f t="shared" si="15"/>
        <v>248</v>
      </c>
      <c r="AY44" s="113">
        <f t="shared" si="16"/>
        <v>750</v>
      </c>
      <c r="AZ44" s="115">
        <f t="shared" si="17"/>
        <v>0.05</v>
      </c>
      <c r="BA44" s="115">
        <f t="shared" si="18"/>
        <v>0</v>
      </c>
      <c r="BB44" s="115">
        <f t="shared" si="19"/>
        <v>0</v>
      </c>
      <c r="BC44" s="116">
        <f t="shared" si="20"/>
        <v>0.05</v>
      </c>
    </row>
    <row r="45" spans="1:55" ht="12.95" customHeight="1" x14ac:dyDescent="0.25">
      <c r="A45" s="548">
        <v>7</v>
      </c>
      <c r="B45" s="684">
        <v>5405</v>
      </c>
      <c r="C45" s="640">
        <v>600099121</v>
      </c>
      <c r="D45" s="684">
        <v>70695521</v>
      </c>
      <c r="E45" s="676" t="s">
        <v>448</v>
      </c>
      <c r="F45" s="684"/>
      <c r="G45" s="685"/>
      <c r="H45" s="686"/>
      <c r="I45" s="679">
        <v>10013975</v>
      </c>
      <c r="J45" s="680">
        <v>7292144</v>
      </c>
      <c r="K45" s="680">
        <v>0</v>
      </c>
      <c r="L45" s="680">
        <v>0</v>
      </c>
      <c r="M45" s="680">
        <v>2464745</v>
      </c>
      <c r="N45" s="680">
        <v>145844</v>
      </c>
      <c r="O45" s="680">
        <v>111242</v>
      </c>
      <c r="P45" s="681">
        <v>17.455400000000001</v>
      </c>
      <c r="Q45" s="681">
        <v>11.991499999999998</v>
      </c>
      <c r="R45" s="749">
        <v>0</v>
      </c>
      <c r="S45" s="749">
        <v>5.4638999999999998</v>
      </c>
      <c r="T45" s="679">
        <f t="shared" ref="T45:BC45" si="27">SUM(T39:T44)</f>
        <v>0</v>
      </c>
      <c r="U45" s="680">
        <f t="shared" si="27"/>
        <v>0</v>
      </c>
      <c r="V45" s="680">
        <f t="shared" si="27"/>
        <v>0</v>
      </c>
      <c r="W45" s="680">
        <f t="shared" si="27"/>
        <v>0</v>
      </c>
      <c r="X45" s="680">
        <f t="shared" si="27"/>
        <v>0</v>
      </c>
      <c r="Y45" s="680">
        <f t="shared" si="27"/>
        <v>0</v>
      </c>
      <c r="Z45" s="680">
        <f t="shared" si="27"/>
        <v>0</v>
      </c>
      <c r="AA45" s="680">
        <f t="shared" si="27"/>
        <v>0</v>
      </c>
      <c r="AB45" s="680">
        <f t="shared" si="27"/>
        <v>0</v>
      </c>
      <c r="AC45" s="680">
        <f t="shared" si="27"/>
        <v>0</v>
      </c>
      <c r="AD45" s="680">
        <f t="shared" si="27"/>
        <v>0</v>
      </c>
      <c r="AE45" s="680">
        <f t="shared" si="27"/>
        <v>0</v>
      </c>
      <c r="AF45" s="680">
        <f t="shared" si="27"/>
        <v>0</v>
      </c>
      <c r="AG45" s="680">
        <f t="shared" si="27"/>
        <v>0</v>
      </c>
      <c r="AH45" s="680">
        <f t="shared" si="27"/>
        <v>0</v>
      </c>
      <c r="AI45" s="680">
        <f t="shared" si="27"/>
        <v>0</v>
      </c>
      <c r="AJ45" s="680">
        <f t="shared" si="27"/>
        <v>0</v>
      </c>
      <c r="AK45" s="681">
        <f t="shared" si="27"/>
        <v>0</v>
      </c>
      <c r="AL45" s="681">
        <f t="shared" si="27"/>
        <v>0</v>
      </c>
      <c r="AM45" s="681">
        <f t="shared" si="27"/>
        <v>0</v>
      </c>
      <c r="AN45" s="681">
        <f t="shared" si="27"/>
        <v>0</v>
      </c>
      <c r="AO45" s="681">
        <f t="shared" si="27"/>
        <v>0</v>
      </c>
      <c r="AP45" s="681">
        <f t="shared" si="27"/>
        <v>0</v>
      </c>
      <c r="AQ45" s="681">
        <f t="shared" si="27"/>
        <v>0</v>
      </c>
      <c r="AR45" s="749">
        <f t="shared" si="27"/>
        <v>0</v>
      </c>
      <c r="AS45" s="679">
        <f t="shared" si="27"/>
        <v>10013975</v>
      </c>
      <c r="AT45" s="680">
        <f t="shared" si="27"/>
        <v>7292144</v>
      </c>
      <c r="AU45" s="680">
        <f t="shared" si="27"/>
        <v>0</v>
      </c>
      <c r="AV45" s="680">
        <f t="shared" si="27"/>
        <v>0</v>
      </c>
      <c r="AW45" s="680">
        <f t="shared" si="27"/>
        <v>2464745</v>
      </c>
      <c r="AX45" s="680">
        <f t="shared" si="27"/>
        <v>145844</v>
      </c>
      <c r="AY45" s="680">
        <f t="shared" si="27"/>
        <v>111242</v>
      </c>
      <c r="AZ45" s="681">
        <f t="shared" si="27"/>
        <v>17.455400000000001</v>
      </c>
      <c r="BA45" s="681">
        <f t="shared" si="27"/>
        <v>11.991499999999998</v>
      </c>
      <c r="BB45" s="681">
        <f t="shared" si="27"/>
        <v>0</v>
      </c>
      <c r="BC45" s="683">
        <f t="shared" si="27"/>
        <v>5.4638999999999998</v>
      </c>
    </row>
    <row r="46" spans="1:55" ht="12.95" customHeight="1" x14ac:dyDescent="0.25">
      <c r="A46" s="533">
        <v>8</v>
      </c>
      <c r="B46" s="625">
        <v>5410</v>
      </c>
      <c r="C46" s="626">
        <v>600099318</v>
      </c>
      <c r="D46" s="533">
        <v>854778</v>
      </c>
      <c r="E46" s="675" t="s">
        <v>449</v>
      </c>
      <c r="F46" s="625">
        <v>3111</v>
      </c>
      <c r="G46" s="671" t="s">
        <v>329</v>
      </c>
      <c r="H46" s="536" t="s">
        <v>281</v>
      </c>
      <c r="I46" s="517">
        <v>3403665</v>
      </c>
      <c r="J46" s="538">
        <v>2486499</v>
      </c>
      <c r="K46" s="538">
        <v>0</v>
      </c>
      <c r="L46" s="538">
        <v>0</v>
      </c>
      <c r="M46" s="538">
        <v>840436</v>
      </c>
      <c r="N46" s="538">
        <v>49730</v>
      </c>
      <c r="O46" s="538">
        <v>27000</v>
      </c>
      <c r="P46" s="539">
        <v>6.1128</v>
      </c>
      <c r="Q46" s="719">
        <v>4.7300000000000004</v>
      </c>
      <c r="R46" s="808">
        <v>0</v>
      </c>
      <c r="S46" s="808">
        <v>1.3828</v>
      </c>
      <c r="T46" s="112">
        <f t="shared" si="0"/>
        <v>0</v>
      </c>
      <c r="U46" s="113">
        <v>0</v>
      </c>
      <c r="V46" s="113">
        <v>0</v>
      </c>
      <c r="W46" s="113">
        <v>0</v>
      </c>
      <c r="X46" s="113">
        <f t="shared" si="1"/>
        <v>0</v>
      </c>
      <c r="Y46" s="113">
        <v>0</v>
      </c>
      <c r="Z46" s="113">
        <v>0</v>
      </c>
      <c r="AA46" s="113">
        <v>0</v>
      </c>
      <c r="AB46" s="113">
        <f t="shared" si="2"/>
        <v>0</v>
      </c>
      <c r="AC46" s="113">
        <f t="shared" si="3"/>
        <v>0</v>
      </c>
      <c r="AD46" s="114">
        <f t="shared" si="4"/>
        <v>0</v>
      </c>
      <c r="AE46" s="114">
        <f t="shared" si="5"/>
        <v>0</v>
      </c>
      <c r="AF46" s="113">
        <v>0</v>
      </c>
      <c r="AG46" s="113">
        <v>0</v>
      </c>
      <c r="AH46" s="113">
        <v>0</v>
      </c>
      <c r="AI46" s="113">
        <f t="shared" si="6"/>
        <v>0</v>
      </c>
      <c r="AJ46" s="113">
        <f t="shared" si="7"/>
        <v>0</v>
      </c>
      <c r="AK46" s="115">
        <v>0</v>
      </c>
      <c r="AL46" s="115">
        <v>0</v>
      </c>
      <c r="AM46" s="115">
        <v>0</v>
      </c>
      <c r="AN46" s="115">
        <v>0</v>
      </c>
      <c r="AO46" s="115">
        <v>0</v>
      </c>
      <c r="AP46" s="115">
        <f t="shared" si="8"/>
        <v>0</v>
      </c>
      <c r="AQ46" s="115">
        <f t="shared" si="9"/>
        <v>0</v>
      </c>
      <c r="AR46" s="370">
        <f t="shared" si="10"/>
        <v>0</v>
      </c>
      <c r="AS46" s="112">
        <f t="shared" si="11"/>
        <v>3403665</v>
      </c>
      <c r="AT46" s="113">
        <f t="shared" si="12"/>
        <v>2486499</v>
      </c>
      <c r="AU46" s="113">
        <f t="shared" si="13"/>
        <v>0</v>
      </c>
      <c r="AV46" s="113">
        <f t="shared" si="14"/>
        <v>0</v>
      </c>
      <c r="AW46" s="113">
        <f t="shared" si="15"/>
        <v>840436</v>
      </c>
      <c r="AX46" s="113">
        <f t="shared" si="15"/>
        <v>49730</v>
      </c>
      <c r="AY46" s="113">
        <f t="shared" si="16"/>
        <v>27000</v>
      </c>
      <c r="AZ46" s="115">
        <f t="shared" si="17"/>
        <v>6.1128</v>
      </c>
      <c r="BA46" s="115">
        <f t="shared" si="18"/>
        <v>4.7300000000000004</v>
      </c>
      <c r="BB46" s="115">
        <f t="shared" si="19"/>
        <v>0</v>
      </c>
      <c r="BC46" s="116">
        <f t="shared" si="20"/>
        <v>1.3828</v>
      </c>
    </row>
    <row r="47" spans="1:55" ht="12.95" customHeight="1" x14ac:dyDescent="0.25">
      <c r="A47" s="533">
        <v>8</v>
      </c>
      <c r="B47" s="625">
        <v>5410</v>
      </c>
      <c r="C47" s="626">
        <v>600099318</v>
      </c>
      <c r="D47" s="533">
        <v>854778</v>
      </c>
      <c r="E47" s="675" t="s">
        <v>449</v>
      </c>
      <c r="F47" s="625">
        <v>3113</v>
      </c>
      <c r="G47" s="671" t="s">
        <v>333</v>
      </c>
      <c r="H47" s="536" t="s">
        <v>281</v>
      </c>
      <c r="I47" s="517">
        <v>12952732</v>
      </c>
      <c r="J47" s="538">
        <v>9312505</v>
      </c>
      <c r="K47" s="538">
        <v>0</v>
      </c>
      <c r="L47" s="538">
        <v>45000</v>
      </c>
      <c r="M47" s="538">
        <v>3162837</v>
      </c>
      <c r="N47" s="538">
        <v>186250</v>
      </c>
      <c r="O47" s="538">
        <v>246140</v>
      </c>
      <c r="P47" s="539">
        <v>18.543399999999995</v>
      </c>
      <c r="Q47" s="719">
        <v>13.0357</v>
      </c>
      <c r="R47" s="808">
        <v>0</v>
      </c>
      <c r="S47" s="808">
        <v>5.5076999999999998</v>
      </c>
      <c r="T47" s="112">
        <f t="shared" si="0"/>
        <v>0</v>
      </c>
      <c r="U47" s="113">
        <v>0</v>
      </c>
      <c r="V47" s="113">
        <v>0</v>
      </c>
      <c r="W47" s="113">
        <v>0</v>
      </c>
      <c r="X47" s="113">
        <f t="shared" si="1"/>
        <v>0</v>
      </c>
      <c r="Y47" s="113">
        <v>0</v>
      </c>
      <c r="Z47" s="113">
        <v>0</v>
      </c>
      <c r="AA47" s="113">
        <v>0</v>
      </c>
      <c r="AB47" s="113">
        <f t="shared" si="2"/>
        <v>0</v>
      </c>
      <c r="AC47" s="113">
        <f t="shared" si="3"/>
        <v>0</v>
      </c>
      <c r="AD47" s="114">
        <f t="shared" si="4"/>
        <v>0</v>
      </c>
      <c r="AE47" s="114">
        <f t="shared" si="5"/>
        <v>0</v>
      </c>
      <c r="AF47" s="113">
        <v>0</v>
      </c>
      <c r="AG47" s="113">
        <v>0</v>
      </c>
      <c r="AH47" s="113">
        <v>0</v>
      </c>
      <c r="AI47" s="113">
        <f t="shared" si="6"/>
        <v>0</v>
      </c>
      <c r="AJ47" s="113">
        <f t="shared" si="7"/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f t="shared" si="8"/>
        <v>0</v>
      </c>
      <c r="AQ47" s="115">
        <f t="shared" si="9"/>
        <v>0</v>
      </c>
      <c r="AR47" s="370">
        <f t="shared" si="10"/>
        <v>0</v>
      </c>
      <c r="AS47" s="112">
        <f t="shared" si="11"/>
        <v>12952732</v>
      </c>
      <c r="AT47" s="113">
        <f t="shared" si="12"/>
        <v>9312505</v>
      </c>
      <c r="AU47" s="113">
        <f t="shared" si="13"/>
        <v>0</v>
      </c>
      <c r="AV47" s="113">
        <f t="shared" si="14"/>
        <v>45000</v>
      </c>
      <c r="AW47" s="113">
        <f t="shared" si="15"/>
        <v>3162837</v>
      </c>
      <c r="AX47" s="113">
        <f t="shared" si="15"/>
        <v>186250</v>
      </c>
      <c r="AY47" s="113">
        <f t="shared" si="16"/>
        <v>246140</v>
      </c>
      <c r="AZ47" s="115">
        <f t="shared" si="17"/>
        <v>18.543399999999995</v>
      </c>
      <c r="BA47" s="115">
        <f t="shared" si="18"/>
        <v>13.0357</v>
      </c>
      <c r="BB47" s="115">
        <f t="shared" si="19"/>
        <v>0</v>
      </c>
      <c r="BC47" s="116">
        <f t="shared" si="20"/>
        <v>5.5076999999999998</v>
      </c>
    </row>
    <row r="48" spans="1:55" ht="12.95" customHeight="1" x14ac:dyDescent="0.25">
      <c r="A48" s="533">
        <v>8</v>
      </c>
      <c r="B48" s="625">
        <v>5410</v>
      </c>
      <c r="C48" s="626">
        <v>600099318</v>
      </c>
      <c r="D48" s="533">
        <v>854778</v>
      </c>
      <c r="E48" s="675" t="s">
        <v>449</v>
      </c>
      <c r="F48" s="625">
        <v>3113</v>
      </c>
      <c r="G48" s="536" t="s">
        <v>316</v>
      </c>
      <c r="H48" s="536" t="s">
        <v>282</v>
      </c>
      <c r="I48" s="517">
        <v>124104</v>
      </c>
      <c r="J48" s="538">
        <v>88589</v>
      </c>
      <c r="K48" s="538">
        <v>0</v>
      </c>
      <c r="L48" s="538">
        <v>0</v>
      </c>
      <c r="M48" s="538">
        <v>29943</v>
      </c>
      <c r="N48" s="538">
        <v>1772</v>
      </c>
      <c r="O48" s="538">
        <v>3800</v>
      </c>
      <c r="P48" s="539">
        <v>0.23</v>
      </c>
      <c r="Q48" s="719">
        <v>0.23</v>
      </c>
      <c r="R48" s="808">
        <v>0</v>
      </c>
      <c r="S48" s="808">
        <v>0</v>
      </c>
      <c r="T48" s="112">
        <f t="shared" si="0"/>
        <v>0</v>
      </c>
      <c r="U48" s="113">
        <v>0</v>
      </c>
      <c r="V48" s="113">
        <v>0</v>
      </c>
      <c r="W48" s="113">
        <v>0</v>
      </c>
      <c r="X48" s="113">
        <f t="shared" si="1"/>
        <v>0</v>
      </c>
      <c r="Y48" s="113">
        <v>0</v>
      </c>
      <c r="Z48" s="113">
        <v>0</v>
      </c>
      <c r="AA48" s="113">
        <v>0</v>
      </c>
      <c r="AB48" s="113">
        <f t="shared" si="2"/>
        <v>0</v>
      </c>
      <c r="AC48" s="113">
        <f t="shared" si="3"/>
        <v>0</v>
      </c>
      <c r="AD48" s="114">
        <f t="shared" si="4"/>
        <v>0</v>
      </c>
      <c r="AE48" s="114">
        <f t="shared" si="5"/>
        <v>0</v>
      </c>
      <c r="AF48" s="113">
        <v>0</v>
      </c>
      <c r="AG48" s="113">
        <v>0</v>
      </c>
      <c r="AH48" s="113">
        <v>0</v>
      </c>
      <c r="AI48" s="113">
        <f t="shared" si="6"/>
        <v>0</v>
      </c>
      <c r="AJ48" s="113">
        <f t="shared" si="7"/>
        <v>0</v>
      </c>
      <c r="AK48" s="115">
        <v>0</v>
      </c>
      <c r="AL48" s="115">
        <v>0</v>
      </c>
      <c r="AM48" s="115">
        <v>0</v>
      </c>
      <c r="AN48" s="115">
        <v>0</v>
      </c>
      <c r="AO48" s="115">
        <v>0</v>
      </c>
      <c r="AP48" s="115">
        <f t="shared" si="8"/>
        <v>0</v>
      </c>
      <c r="AQ48" s="115">
        <f t="shared" si="9"/>
        <v>0</v>
      </c>
      <c r="AR48" s="370">
        <f t="shared" si="10"/>
        <v>0</v>
      </c>
      <c r="AS48" s="112">
        <f t="shared" si="11"/>
        <v>124104</v>
      </c>
      <c r="AT48" s="113">
        <f t="shared" si="12"/>
        <v>88589</v>
      </c>
      <c r="AU48" s="113">
        <f t="shared" si="13"/>
        <v>0</v>
      </c>
      <c r="AV48" s="113">
        <f t="shared" si="14"/>
        <v>0</v>
      </c>
      <c r="AW48" s="113">
        <f t="shared" si="15"/>
        <v>29943</v>
      </c>
      <c r="AX48" s="113">
        <f t="shared" si="15"/>
        <v>1772</v>
      </c>
      <c r="AY48" s="113">
        <f t="shared" si="16"/>
        <v>3800</v>
      </c>
      <c r="AZ48" s="115">
        <f t="shared" si="17"/>
        <v>0.23</v>
      </c>
      <c r="BA48" s="115">
        <f t="shared" si="18"/>
        <v>0.23</v>
      </c>
      <c r="BB48" s="115">
        <f t="shared" si="19"/>
        <v>0</v>
      </c>
      <c r="BC48" s="116">
        <f t="shared" si="20"/>
        <v>0</v>
      </c>
    </row>
    <row r="49" spans="1:55" ht="12.95" customHeight="1" x14ac:dyDescent="0.25">
      <c r="A49" s="533">
        <v>8</v>
      </c>
      <c r="B49" s="625">
        <v>5410</v>
      </c>
      <c r="C49" s="626">
        <v>600099318</v>
      </c>
      <c r="D49" s="533">
        <v>854778</v>
      </c>
      <c r="E49" s="675" t="s">
        <v>449</v>
      </c>
      <c r="F49" s="625">
        <v>3141</v>
      </c>
      <c r="G49" s="671" t="s">
        <v>319</v>
      </c>
      <c r="H49" s="536" t="s">
        <v>282</v>
      </c>
      <c r="I49" s="517">
        <v>1962361</v>
      </c>
      <c r="J49" s="538">
        <v>1434804</v>
      </c>
      <c r="K49" s="538">
        <v>0</v>
      </c>
      <c r="L49" s="538">
        <v>0</v>
      </c>
      <c r="M49" s="338">
        <v>484963</v>
      </c>
      <c r="N49" s="538">
        <v>28696</v>
      </c>
      <c r="O49" s="538">
        <v>13898</v>
      </c>
      <c r="P49" s="539">
        <v>4.8900000000000006</v>
      </c>
      <c r="Q49" s="719">
        <v>0</v>
      </c>
      <c r="R49" s="808">
        <v>0</v>
      </c>
      <c r="S49" s="808">
        <v>4.8900000000000006</v>
      </c>
      <c r="T49" s="112">
        <f t="shared" si="0"/>
        <v>0</v>
      </c>
      <c r="U49" s="113">
        <v>0</v>
      </c>
      <c r="V49" s="113">
        <v>0</v>
      </c>
      <c r="W49" s="113">
        <v>0</v>
      </c>
      <c r="X49" s="113">
        <f t="shared" si="1"/>
        <v>0</v>
      </c>
      <c r="Y49" s="113">
        <v>0</v>
      </c>
      <c r="Z49" s="113">
        <v>0</v>
      </c>
      <c r="AA49" s="113">
        <v>0</v>
      </c>
      <c r="AB49" s="113">
        <f t="shared" si="2"/>
        <v>0</v>
      </c>
      <c r="AC49" s="113">
        <f t="shared" si="3"/>
        <v>0</v>
      </c>
      <c r="AD49" s="114">
        <f t="shared" si="4"/>
        <v>0</v>
      </c>
      <c r="AE49" s="114">
        <f t="shared" si="5"/>
        <v>0</v>
      </c>
      <c r="AF49" s="113">
        <v>0</v>
      </c>
      <c r="AG49" s="113">
        <v>0</v>
      </c>
      <c r="AH49" s="113">
        <v>0</v>
      </c>
      <c r="AI49" s="113">
        <f t="shared" si="6"/>
        <v>0</v>
      </c>
      <c r="AJ49" s="113">
        <f t="shared" si="7"/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f t="shared" si="8"/>
        <v>0</v>
      </c>
      <c r="AQ49" s="115">
        <f t="shared" si="9"/>
        <v>0</v>
      </c>
      <c r="AR49" s="370">
        <f t="shared" si="10"/>
        <v>0</v>
      </c>
      <c r="AS49" s="112">
        <f t="shared" si="11"/>
        <v>1962361</v>
      </c>
      <c r="AT49" s="113">
        <f t="shared" si="12"/>
        <v>1434804</v>
      </c>
      <c r="AU49" s="113">
        <f t="shared" si="13"/>
        <v>0</v>
      </c>
      <c r="AV49" s="113">
        <f t="shared" si="14"/>
        <v>0</v>
      </c>
      <c r="AW49" s="113">
        <f t="shared" si="15"/>
        <v>484963</v>
      </c>
      <c r="AX49" s="113">
        <f t="shared" si="15"/>
        <v>28696</v>
      </c>
      <c r="AY49" s="113">
        <f t="shared" si="16"/>
        <v>13898</v>
      </c>
      <c r="AZ49" s="115">
        <f t="shared" si="17"/>
        <v>4.8900000000000006</v>
      </c>
      <c r="BA49" s="115">
        <f t="shared" si="18"/>
        <v>0</v>
      </c>
      <c r="BB49" s="115">
        <f t="shared" si="19"/>
        <v>0</v>
      </c>
      <c r="BC49" s="116">
        <f t="shared" si="20"/>
        <v>4.8900000000000006</v>
      </c>
    </row>
    <row r="50" spans="1:55" ht="12.95" customHeight="1" x14ac:dyDescent="0.25">
      <c r="A50" s="533">
        <v>8</v>
      </c>
      <c r="B50" s="625">
        <v>5410</v>
      </c>
      <c r="C50" s="626">
        <v>600099318</v>
      </c>
      <c r="D50" s="533">
        <v>854778</v>
      </c>
      <c r="E50" s="675" t="s">
        <v>449</v>
      </c>
      <c r="F50" s="625">
        <v>3143</v>
      </c>
      <c r="G50" s="536" t="s">
        <v>632</v>
      </c>
      <c r="H50" s="536" t="s">
        <v>281</v>
      </c>
      <c r="I50" s="517">
        <v>839691</v>
      </c>
      <c r="J50" s="538">
        <v>618329</v>
      </c>
      <c r="K50" s="538">
        <v>0</v>
      </c>
      <c r="L50" s="538">
        <v>0</v>
      </c>
      <c r="M50" s="538">
        <v>208995</v>
      </c>
      <c r="N50" s="538">
        <v>12367</v>
      </c>
      <c r="O50" s="538">
        <v>0</v>
      </c>
      <c r="P50" s="539">
        <v>1.2942</v>
      </c>
      <c r="Q50" s="719">
        <v>1.2942</v>
      </c>
      <c r="R50" s="808">
        <v>0</v>
      </c>
      <c r="S50" s="808">
        <v>0</v>
      </c>
      <c r="T50" s="112">
        <f t="shared" si="0"/>
        <v>0</v>
      </c>
      <c r="U50" s="113">
        <v>0</v>
      </c>
      <c r="V50" s="113">
        <v>0</v>
      </c>
      <c r="W50" s="113">
        <v>0</v>
      </c>
      <c r="X50" s="113">
        <f t="shared" si="1"/>
        <v>0</v>
      </c>
      <c r="Y50" s="113">
        <v>0</v>
      </c>
      <c r="Z50" s="113">
        <v>0</v>
      </c>
      <c r="AA50" s="113">
        <v>0</v>
      </c>
      <c r="AB50" s="113">
        <f t="shared" si="2"/>
        <v>0</v>
      </c>
      <c r="AC50" s="113">
        <f t="shared" si="3"/>
        <v>0</v>
      </c>
      <c r="AD50" s="114">
        <f t="shared" si="4"/>
        <v>0</v>
      </c>
      <c r="AE50" s="114">
        <f t="shared" si="5"/>
        <v>0</v>
      </c>
      <c r="AF50" s="113">
        <v>0</v>
      </c>
      <c r="AG50" s="113">
        <v>0</v>
      </c>
      <c r="AH50" s="113">
        <v>0</v>
      </c>
      <c r="AI50" s="113">
        <f t="shared" si="6"/>
        <v>0</v>
      </c>
      <c r="AJ50" s="113">
        <f t="shared" si="7"/>
        <v>0</v>
      </c>
      <c r="AK50" s="115"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f t="shared" si="8"/>
        <v>0</v>
      </c>
      <c r="AQ50" s="115">
        <f t="shared" si="9"/>
        <v>0</v>
      </c>
      <c r="AR50" s="370">
        <f t="shared" si="10"/>
        <v>0</v>
      </c>
      <c r="AS50" s="112">
        <f t="shared" si="11"/>
        <v>839691</v>
      </c>
      <c r="AT50" s="113">
        <f t="shared" si="12"/>
        <v>618329</v>
      </c>
      <c r="AU50" s="113">
        <f t="shared" si="13"/>
        <v>0</v>
      </c>
      <c r="AV50" s="113">
        <f t="shared" si="14"/>
        <v>0</v>
      </c>
      <c r="AW50" s="113">
        <f t="shared" si="15"/>
        <v>208995</v>
      </c>
      <c r="AX50" s="113">
        <f t="shared" si="15"/>
        <v>12367</v>
      </c>
      <c r="AY50" s="113">
        <f t="shared" si="16"/>
        <v>0</v>
      </c>
      <c r="AZ50" s="115">
        <f t="shared" si="17"/>
        <v>1.2942</v>
      </c>
      <c r="BA50" s="115">
        <f t="shared" si="18"/>
        <v>1.2942</v>
      </c>
      <c r="BB50" s="115">
        <f t="shared" si="19"/>
        <v>0</v>
      </c>
      <c r="BC50" s="116">
        <f t="shared" si="20"/>
        <v>0</v>
      </c>
    </row>
    <row r="51" spans="1:55" ht="12.95" customHeight="1" x14ac:dyDescent="0.25">
      <c r="A51" s="533">
        <v>8</v>
      </c>
      <c r="B51" s="625">
        <v>5410</v>
      </c>
      <c r="C51" s="626">
        <v>600099318</v>
      </c>
      <c r="D51" s="533">
        <v>854778</v>
      </c>
      <c r="E51" s="675" t="s">
        <v>449</v>
      </c>
      <c r="F51" s="625">
        <v>3143</v>
      </c>
      <c r="G51" s="536" t="s">
        <v>633</v>
      </c>
      <c r="H51" s="536" t="s">
        <v>282</v>
      </c>
      <c r="I51" s="517">
        <v>25279</v>
      </c>
      <c r="J51" s="538">
        <v>17820</v>
      </c>
      <c r="K51" s="538">
        <v>0</v>
      </c>
      <c r="L51" s="538">
        <v>0</v>
      </c>
      <c r="M51" s="338">
        <v>6023</v>
      </c>
      <c r="N51" s="538">
        <v>356</v>
      </c>
      <c r="O51" s="538">
        <v>1080</v>
      </c>
      <c r="P51" s="539">
        <v>0.08</v>
      </c>
      <c r="Q51" s="719">
        <v>0</v>
      </c>
      <c r="R51" s="808">
        <v>0</v>
      </c>
      <c r="S51" s="808">
        <v>0.08</v>
      </c>
      <c r="T51" s="112">
        <f t="shared" si="0"/>
        <v>0</v>
      </c>
      <c r="U51" s="113">
        <v>0</v>
      </c>
      <c r="V51" s="113">
        <v>0</v>
      </c>
      <c r="W51" s="113">
        <v>0</v>
      </c>
      <c r="X51" s="113">
        <f t="shared" si="1"/>
        <v>0</v>
      </c>
      <c r="Y51" s="113">
        <v>0</v>
      </c>
      <c r="Z51" s="113">
        <v>0</v>
      </c>
      <c r="AA51" s="113">
        <v>0</v>
      </c>
      <c r="AB51" s="113">
        <f t="shared" si="2"/>
        <v>0</v>
      </c>
      <c r="AC51" s="113">
        <f t="shared" si="3"/>
        <v>0</v>
      </c>
      <c r="AD51" s="114">
        <f t="shared" si="4"/>
        <v>0</v>
      </c>
      <c r="AE51" s="114">
        <f t="shared" si="5"/>
        <v>0</v>
      </c>
      <c r="AF51" s="113">
        <v>0</v>
      </c>
      <c r="AG51" s="113">
        <v>0</v>
      </c>
      <c r="AH51" s="113">
        <v>0</v>
      </c>
      <c r="AI51" s="113">
        <f t="shared" si="6"/>
        <v>0</v>
      </c>
      <c r="AJ51" s="113">
        <f t="shared" si="7"/>
        <v>0</v>
      </c>
      <c r="AK51" s="115"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f t="shared" si="8"/>
        <v>0</v>
      </c>
      <c r="AQ51" s="115">
        <f t="shared" si="9"/>
        <v>0</v>
      </c>
      <c r="AR51" s="370">
        <f t="shared" si="10"/>
        <v>0</v>
      </c>
      <c r="AS51" s="112">
        <f t="shared" si="11"/>
        <v>25279</v>
      </c>
      <c r="AT51" s="113">
        <f t="shared" si="12"/>
        <v>17820</v>
      </c>
      <c r="AU51" s="113">
        <f t="shared" si="13"/>
        <v>0</v>
      </c>
      <c r="AV51" s="113">
        <f t="shared" si="14"/>
        <v>0</v>
      </c>
      <c r="AW51" s="113">
        <f t="shared" si="15"/>
        <v>6023</v>
      </c>
      <c r="AX51" s="113">
        <f t="shared" si="15"/>
        <v>356</v>
      </c>
      <c r="AY51" s="113">
        <f t="shared" si="16"/>
        <v>1080</v>
      </c>
      <c r="AZ51" s="115">
        <f t="shared" si="17"/>
        <v>0.08</v>
      </c>
      <c r="BA51" s="115">
        <f t="shared" si="18"/>
        <v>0</v>
      </c>
      <c r="BB51" s="115">
        <f t="shared" si="19"/>
        <v>0</v>
      </c>
      <c r="BC51" s="116">
        <f t="shared" si="20"/>
        <v>0.08</v>
      </c>
    </row>
    <row r="52" spans="1:55" ht="12.95" customHeight="1" x14ac:dyDescent="0.25">
      <c r="A52" s="548">
        <v>8</v>
      </c>
      <c r="B52" s="629">
        <v>5410</v>
      </c>
      <c r="C52" s="630">
        <v>600099318</v>
      </c>
      <c r="D52" s="629">
        <v>854778</v>
      </c>
      <c r="E52" s="676" t="s">
        <v>450</v>
      </c>
      <c r="F52" s="629"/>
      <c r="G52" s="677"/>
      <c r="H52" s="678"/>
      <c r="I52" s="526">
        <v>19307832</v>
      </c>
      <c r="J52" s="527">
        <v>13958546</v>
      </c>
      <c r="K52" s="527">
        <v>0</v>
      </c>
      <c r="L52" s="527">
        <v>45000</v>
      </c>
      <c r="M52" s="527">
        <v>4733197</v>
      </c>
      <c r="N52" s="527">
        <v>279171</v>
      </c>
      <c r="O52" s="527">
        <v>291918</v>
      </c>
      <c r="P52" s="528">
        <v>31.150399999999994</v>
      </c>
      <c r="Q52" s="528">
        <v>19.289900000000003</v>
      </c>
      <c r="R52" s="732">
        <v>0</v>
      </c>
      <c r="S52" s="732">
        <v>11.8605</v>
      </c>
      <c r="T52" s="526">
        <f t="shared" ref="T52:BC52" si="28">SUM(T46:T51)</f>
        <v>0</v>
      </c>
      <c r="U52" s="527">
        <f t="shared" si="28"/>
        <v>0</v>
      </c>
      <c r="V52" s="527">
        <f t="shared" si="28"/>
        <v>0</v>
      </c>
      <c r="W52" s="527">
        <f t="shared" si="28"/>
        <v>0</v>
      </c>
      <c r="X52" s="527">
        <f t="shared" si="28"/>
        <v>0</v>
      </c>
      <c r="Y52" s="527">
        <f t="shared" si="28"/>
        <v>0</v>
      </c>
      <c r="Z52" s="527">
        <f t="shared" si="28"/>
        <v>0</v>
      </c>
      <c r="AA52" s="527">
        <f t="shared" si="28"/>
        <v>0</v>
      </c>
      <c r="AB52" s="527">
        <f t="shared" si="28"/>
        <v>0</v>
      </c>
      <c r="AC52" s="527">
        <f t="shared" si="28"/>
        <v>0</v>
      </c>
      <c r="AD52" s="527">
        <f t="shared" si="28"/>
        <v>0</v>
      </c>
      <c r="AE52" s="527">
        <f t="shared" si="28"/>
        <v>0</v>
      </c>
      <c r="AF52" s="527">
        <f t="shared" si="28"/>
        <v>0</v>
      </c>
      <c r="AG52" s="527">
        <f t="shared" si="28"/>
        <v>0</v>
      </c>
      <c r="AH52" s="527">
        <f t="shared" si="28"/>
        <v>0</v>
      </c>
      <c r="AI52" s="527">
        <f t="shared" si="28"/>
        <v>0</v>
      </c>
      <c r="AJ52" s="527">
        <f t="shared" si="28"/>
        <v>0</v>
      </c>
      <c r="AK52" s="528">
        <f t="shared" si="28"/>
        <v>0</v>
      </c>
      <c r="AL52" s="528">
        <f t="shared" si="28"/>
        <v>0</v>
      </c>
      <c r="AM52" s="528">
        <f t="shared" si="28"/>
        <v>0</v>
      </c>
      <c r="AN52" s="528">
        <f t="shared" si="28"/>
        <v>0</v>
      </c>
      <c r="AO52" s="528">
        <f t="shared" si="28"/>
        <v>0</v>
      </c>
      <c r="AP52" s="528">
        <f t="shared" si="28"/>
        <v>0</v>
      </c>
      <c r="AQ52" s="528">
        <f t="shared" si="28"/>
        <v>0</v>
      </c>
      <c r="AR52" s="732">
        <f t="shared" si="28"/>
        <v>0</v>
      </c>
      <c r="AS52" s="526">
        <f t="shared" si="28"/>
        <v>19307832</v>
      </c>
      <c r="AT52" s="527">
        <f t="shared" si="28"/>
        <v>13958546</v>
      </c>
      <c r="AU52" s="527">
        <f t="shared" si="28"/>
        <v>0</v>
      </c>
      <c r="AV52" s="527">
        <f t="shared" si="28"/>
        <v>45000</v>
      </c>
      <c r="AW52" s="527">
        <f t="shared" si="28"/>
        <v>4733197</v>
      </c>
      <c r="AX52" s="527">
        <f t="shared" si="28"/>
        <v>279171</v>
      </c>
      <c r="AY52" s="527">
        <f t="shared" si="28"/>
        <v>291918</v>
      </c>
      <c r="AZ52" s="528">
        <f t="shared" si="28"/>
        <v>31.150399999999994</v>
      </c>
      <c r="BA52" s="528">
        <f t="shared" si="28"/>
        <v>19.289900000000003</v>
      </c>
      <c r="BB52" s="528">
        <f t="shared" si="28"/>
        <v>0</v>
      </c>
      <c r="BC52" s="529">
        <f t="shared" si="28"/>
        <v>11.8605</v>
      </c>
    </row>
    <row r="53" spans="1:55" ht="12.95" customHeight="1" x14ac:dyDescent="0.25">
      <c r="A53" s="533">
        <v>9</v>
      </c>
      <c r="B53" s="625">
        <v>5476</v>
      </c>
      <c r="C53" s="626">
        <v>650046072</v>
      </c>
      <c r="D53" s="533">
        <v>71002723</v>
      </c>
      <c r="E53" s="675" t="s">
        <v>451</v>
      </c>
      <c r="F53" s="625">
        <v>3111</v>
      </c>
      <c r="G53" s="671" t="s">
        <v>329</v>
      </c>
      <c r="H53" s="536" t="s">
        <v>281</v>
      </c>
      <c r="I53" s="517">
        <v>2626446</v>
      </c>
      <c r="J53" s="538">
        <v>1905690</v>
      </c>
      <c r="K53" s="538">
        <v>0</v>
      </c>
      <c r="L53" s="538">
        <v>15000</v>
      </c>
      <c r="M53" s="538">
        <v>649193</v>
      </c>
      <c r="N53" s="538">
        <v>38113</v>
      </c>
      <c r="O53" s="538">
        <v>18450</v>
      </c>
      <c r="P53" s="539">
        <v>4.3117999999999999</v>
      </c>
      <c r="Q53" s="719">
        <v>3.39</v>
      </c>
      <c r="R53" s="808">
        <v>0</v>
      </c>
      <c r="S53" s="808">
        <v>0.92179999999999995</v>
      </c>
      <c r="T53" s="112">
        <f t="shared" si="0"/>
        <v>0</v>
      </c>
      <c r="U53" s="113">
        <v>0</v>
      </c>
      <c r="V53" s="113">
        <v>0</v>
      </c>
      <c r="W53" s="113">
        <v>0</v>
      </c>
      <c r="X53" s="113">
        <f t="shared" si="1"/>
        <v>0</v>
      </c>
      <c r="Y53" s="113">
        <v>0</v>
      </c>
      <c r="Z53" s="113">
        <v>0</v>
      </c>
      <c r="AA53" s="113">
        <v>0</v>
      </c>
      <c r="AB53" s="113">
        <f t="shared" si="2"/>
        <v>0</v>
      </c>
      <c r="AC53" s="113">
        <f t="shared" si="3"/>
        <v>0</v>
      </c>
      <c r="AD53" s="114">
        <f t="shared" si="4"/>
        <v>0</v>
      </c>
      <c r="AE53" s="114">
        <f t="shared" si="5"/>
        <v>0</v>
      </c>
      <c r="AF53" s="113">
        <v>0</v>
      </c>
      <c r="AG53" s="113">
        <v>0</v>
      </c>
      <c r="AH53" s="113">
        <v>0</v>
      </c>
      <c r="AI53" s="113">
        <f t="shared" si="6"/>
        <v>0</v>
      </c>
      <c r="AJ53" s="113">
        <f t="shared" si="7"/>
        <v>0</v>
      </c>
      <c r="AK53" s="115"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f t="shared" si="8"/>
        <v>0</v>
      </c>
      <c r="AQ53" s="115">
        <f t="shared" si="9"/>
        <v>0</v>
      </c>
      <c r="AR53" s="370">
        <f t="shared" si="10"/>
        <v>0</v>
      </c>
      <c r="AS53" s="112">
        <f t="shared" si="11"/>
        <v>2626446</v>
      </c>
      <c r="AT53" s="113">
        <f t="shared" si="12"/>
        <v>1905690</v>
      </c>
      <c r="AU53" s="113">
        <f t="shared" si="13"/>
        <v>0</v>
      </c>
      <c r="AV53" s="113">
        <f t="shared" si="14"/>
        <v>15000</v>
      </c>
      <c r="AW53" s="113">
        <f t="shared" si="15"/>
        <v>649193</v>
      </c>
      <c r="AX53" s="113">
        <f t="shared" si="15"/>
        <v>38113</v>
      </c>
      <c r="AY53" s="113">
        <f t="shared" si="16"/>
        <v>18450</v>
      </c>
      <c r="AZ53" s="115">
        <f t="shared" si="17"/>
        <v>4.3117999999999999</v>
      </c>
      <c r="BA53" s="115">
        <f t="shared" si="18"/>
        <v>3.39</v>
      </c>
      <c r="BB53" s="115">
        <f t="shared" si="19"/>
        <v>0</v>
      </c>
      <c r="BC53" s="116">
        <f t="shared" si="20"/>
        <v>0.92179999999999995</v>
      </c>
    </row>
    <row r="54" spans="1:55" ht="12.95" customHeight="1" x14ac:dyDescent="0.25">
      <c r="A54" s="533">
        <v>9</v>
      </c>
      <c r="B54" s="625">
        <v>5476</v>
      </c>
      <c r="C54" s="626">
        <v>650046072</v>
      </c>
      <c r="D54" s="533">
        <v>71002723</v>
      </c>
      <c r="E54" s="675" t="s">
        <v>451</v>
      </c>
      <c r="F54" s="625">
        <v>3113</v>
      </c>
      <c r="G54" s="671" t="s">
        <v>333</v>
      </c>
      <c r="H54" s="536" t="s">
        <v>281</v>
      </c>
      <c r="I54" s="517">
        <v>11271317</v>
      </c>
      <c r="J54" s="538">
        <v>8135675</v>
      </c>
      <c r="K54" s="538">
        <v>173220</v>
      </c>
      <c r="L54" s="538">
        <v>45000</v>
      </c>
      <c r="M54" s="538">
        <v>2765069</v>
      </c>
      <c r="N54" s="538">
        <v>162713</v>
      </c>
      <c r="O54" s="538">
        <v>162860</v>
      </c>
      <c r="P54" s="539">
        <v>16.1754</v>
      </c>
      <c r="Q54" s="719">
        <v>12.5466</v>
      </c>
      <c r="R54" s="808">
        <v>0.5</v>
      </c>
      <c r="S54" s="808">
        <v>3.6287999999999996</v>
      </c>
      <c r="T54" s="112">
        <f t="shared" si="0"/>
        <v>0</v>
      </c>
      <c r="U54" s="113">
        <v>0</v>
      </c>
      <c r="V54" s="113">
        <v>0</v>
      </c>
      <c r="W54" s="113">
        <v>0</v>
      </c>
      <c r="X54" s="113">
        <f t="shared" si="1"/>
        <v>0</v>
      </c>
      <c r="Y54" s="113">
        <v>0</v>
      </c>
      <c r="Z54" s="113">
        <v>0</v>
      </c>
      <c r="AA54" s="113">
        <v>0</v>
      </c>
      <c r="AB54" s="113">
        <f t="shared" si="2"/>
        <v>0</v>
      </c>
      <c r="AC54" s="113">
        <f t="shared" si="3"/>
        <v>0</v>
      </c>
      <c r="AD54" s="114">
        <f t="shared" si="4"/>
        <v>0</v>
      </c>
      <c r="AE54" s="114">
        <f t="shared" si="5"/>
        <v>0</v>
      </c>
      <c r="AF54" s="113">
        <v>0</v>
      </c>
      <c r="AG54" s="113">
        <v>0</v>
      </c>
      <c r="AH54" s="113">
        <v>0</v>
      </c>
      <c r="AI54" s="113">
        <f t="shared" si="6"/>
        <v>0</v>
      </c>
      <c r="AJ54" s="113">
        <f t="shared" si="7"/>
        <v>0</v>
      </c>
      <c r="AK54" s="115"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f t="shared" si="8"/>
        <v>0</v>
      </c>
      <c r="AQ54" s="115">
        <f t="shared" si="9"/>
        <v>0</v>
      </c>
      <c r="AR54" s="370">
        <f t="shared" si="10"/>
        <v>0</v>
      </c>
      <c r="AS54" s="112">
        <f t="shared" si="11"/>
        <v>11271317</v>
      </c>
      <c r="AT54" s="113">
        <f t="shared" si="12"/>
        <v>8135675</v>
      </c>
      <c r="AU54" s="113">
        <f t="shared" si="13"/>
        <v>173220</v>
      </c>
      <c r="AV54" s="113">
        <f t="shared" si="14"/>
        <v>45000</v>
      </c>
      <c r="AW54" s="113">
        <f t="shared" si="15"/>
        <v>2765069</v>
      </c>
      <c r="AX54" s="113">
        <f t="shared" si="15"/>
        <v>162713</v>
      </c>
      <c r="AY54" s="113">
        <f t="shared" si="16"/>
        <v>162860</v>
      </c>
      <c r="AZ54" s="115">
        <f t="shared" si="17"/>
        <v>16.1754</v>
      </c>
      <c r="BA54" s="115">
        <f t="shared" si="18"/>
        <v>12.5466</v>
      </c>
      <c r="BB54" s="115">
        <f t="shared" si="19"/>
        <v>0.5</v>
      </c>
      <c r="BC54" s="116">
        <f t="shared" si="20"/>
        <v>3.6287999999999996</v>
      </c>
    </row>
    <row r="55" spans="1:55" ht="12.95" customHeight="1" x14ac:dyDescent="0.25">
      <c r="A55" s="533">
        <v>9</v>
      </c>
      <c r="B55" s="625">
        <v>5476</v>
      </c>
      <c r="C55" s="626">
        <v>650046072</v>
      </c>
      <c r="D55" s="533">
        <v>71002723</v>
      </c>
      <c r="E55" s="675" t="s">
        <v>451</v>
      </c>
      <c r="F55" s="625">
        <v>3113</v>
      </c>
      <c r="G55" s="536" t="s">
        <v>316</v>
      </c>
      <c r="H55" s="536" t="s">
        <v>282</v>
      </c>
      <c r="I55" s="517">
        <v>464749</v>
      </c>
      <c r="J55" s="538">
        <v>341494</v>
      </c>
      <c r="K55" s="538">
        <v>0</v>
      </c>
      <c r="L55" s="538">
        <v>0</v>
      </c>
      <c r="M55" s="538">
        <v>115425</v>
      </c>
      <c r="N55" s="538">
        <v>6830</v>
      </c>
      <c r="O55" s="538">
        <v>1000</v>
      </c>
      <c r="P55" s="539">
        <v>0.91</v>
      </c>
      <c r="Q55" s="719">
        <v>0.91</v>
      </c>
      <c r="R55" s="808">
        <v>0</v>
      </c>
      <c r="S55" s="808">
        <v>0</v>
      </c>
      <c r="T55" s="112">
        <f t="shared" si="0"/>
        <v>0</v>
      </c>
      <c r="U55" s="113">
        <v>0</v>
      </c>
      <c r="V55" s="113">
        <v>0</v>
      </c>
      <c r="W55" s="113">
        <v>0</v>
      </c>
      <c r="X55" s="113">
        <f t="shared" si="1"/>
        <v>0</v>
      </c>
      <c r="Y55" s="113">
        <v>0</v>
      </c>
      <c r="Z55" s="113">
        <v>0</v>
      </c>
      <c r="AA55" s="113">
        <v>0</v>
      </c>
      <c r="AB55" s="113">
        <f t="shared" si="2"/>
        <v>0</v>
      </c>
      <c r="AC55" s="113">
        <f t="shared" si="3"/>
        <v>0</v>
      </c>
      <c r="AD55" s="114">
        <f t="shared" si="4"/>
        <v>0</v>
      </c>
      <c r="AE55" s="114">
        <f t="shared" si="5"/>
        <v>0</v>
      </c>
      <c r="AF55" s="113">
        <v>0</v>
      </c>
      <c r="AG55" s="113">
        <v>0</v>
      </c>
      <c r="AH55" s="113">
        <v>0</v>
      </c>
      <c r="AI55" s="113">
        <f t="shared" si="6"/>
        <v>0</v>
      </c>
      <c r="AJ55" s="113">
        <f t="shared" si="7"/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f t="shared" si="8"/>
        <v>0</v>
      </c>
      <c r="AQ55" s="115">
        <f t="shared" si="9"/>
        <v>0</v>
      </c>
      <c r="AR55" s="370">
        <f t="shared" si="10"/>
        <v>0</v>
      </c>
      <c r="AS55" s="112">
        <f t="shared" si="11"/>
        <v>464749</v>
      </c>
      <c r="AT55" s="113">
        <f t="shared" si="12"/>
        <v>341494</v>
      </c>
      <c r="AU55" s="113">
        <f t="shared" si="13"/>
        <v>0</v>
      </c>
      <c r="AV55" s="113">
        <f t="shared" si="14"/>
        <v>0</v>
      </c>
      <c r="AW55" s="113">
        <f t="shared" si="15"/>
        <v>115425</v>
      </c>
      <c r="AX55" s="113">
        <f t="shared" si="15"/>
        <v>6830</v>
      </c>
      <c r="AY55" s="113">
        <f t="shared" si="16"/>
        <v>1000</v>
      </c>
      <c r="AZ55" s="115">
        <f t="shared" si="17"/>
        <v>0.91</v>
      </c>
      <c r="BA55" s="115">
        <f t="shared" si="18"/>
        <v>0.91</v>
      </c>
      <c r="BB55" s="115">
        <f t="shared" si="19"/>
        <v>0</v>
      </c>
      <c r="BC55" s="116">
        <f t="shared" si="20"/>
        <v>0</v>
      </c>
    </row>
    <row r="56" spans="1:55" ht="12.95" customHeight="1" x14ac:dyDescent="0.25">
      <c r="A56" s="533">
        <v>9</v>
      </c>
      <c r="B56" s="625">
        <v>5476</v>
      </c>
      <c r="C56" s="626">
        <v>650046072</v>
      </c>
      <c r="D56" s="533">
        <v>71002723</v>
      </c>
      <c r="E56" s="675" t="s">
        <v>451</v>
      </c>
      <c r="F56" s="625">
        <v>3141</v>
      </c>
      <c r="G56" s="671" t="s">
        <v>319</v>
      </c>
      <c r="H56" s="536" t="s">
        <v>282</v>
      </c>
      <c r="I56" s="517">
        <v>1517764</v>
      </c>
      <c r="J56" s="538">
        <v>1111112</v>
      </c>
      <c r="K56" s="538">
        <v>0</v>
      </c>
      <c r="L56" s="538">
        <v>0</v>
      </c>
      <c r="M56" s="338">
        <v>375556</v>
      </c>
      <c r="N56" s="538">
        <v>22222</v>
      </c>
      <c r="O56" s="538">
        <v>8874</v>
      </c>
      <c r="P56" s="539">
        <v>3.78</v>
      </c>
      <c r="Q56" s="719">
        <v>0.13</v>
      </c>
      <c r="R56" s="808">
        <v>0</v>
      </c>
      <c r="S56" s="808">
        <v>3.65</v>
      </c>
      <c r="T56" s="112">
        <f t="shared" si="0"/>
        <v>0</v>
      </c>
      <c r="U56" s="113">
        <v>0</v>
      </c>
      <c r="V56" s="113">
        <v>0</v>
      </c>
      <c r="W56" s="113">
        <v>0</v>
      </c>
      <c r="X56" s="113">
        <f t="shared" si="1"/>
        <v>0</v>
      </c>
      <c r="Y56" s="113">
        <v>0</v>
      </c>
      <c r="Z56" s="113">
        <v>0</v>
      </c>
      <c r="AA56" s="113">
        <v>0</v>
      </c>
      <c r="AB56" s="113">
        <f t="shared" si="2"/>
        <v>0</v>
      </c>
      <c r="AC56" s="113">
        <f t="shared" si="3"/>
        <v>0</v>
      </c>
      <c r="AD56" s="114">
        <f t="shared" si="4"/>
        <v>0</v>
      </c>
      <c r="AE56" s="114">
        <f t="shared" si="5"/>
        <v>0</v>
      </c>
      <c r="AF56" s="113">
        <v>0</v>
      </c>
      <c r="AG56" s="113">
        <v>0</v>
      </c>
      <c r="AH56" s="113">
        <v>0</v>
      </c>
      <c r="AI56" s="113">
        <f t="shared" si="6"/>
        <v>0</v>
      </c>
      <c r="AJ56" s="113">
        <f t="shared" si="7"/>
        <v>0</v>
      </c>
      <c r="AK56" s="115">
        <v>0</v>
      </c>
      <c r="AL56" s="115">
        <v>0</v>
      </c>
      <c r="AM56" s="115">
        <v>0</v>
      </c>
      <c r="AN56" s="115">
        <v>0</v>
      </c>
      <c r="AO56" s="115">
        <v>0</v>
      </c>
      <c r="AP56" s="115">
        <f t="shared" si="8"/>
        <v>0</v>
      </c>
      <c r="AQ56" s="115">
        <f t="shared" si="9"/>
        <v>0</v>
      </c>
      <c r="AR56" s="370">
        <f t="shared" si="10"/>
        <v>0</v>
      </c>
      <c r="AS56" s="112">
        <f t="shared" si="11"/>
        <v>1517764</v>
      </c>
      <c r="AT56" s="113">
        <f t="shared" si="12"/>
        <v>1111112</v>
      </c>
      <c r="AU56" s="113">
        <f t="shared" si="13"/>
        <v>0</v>
      </c>
      <c r="AV56" s="113">
        <f t="shared" si="14"/>
        <v>0</v>
      </c>
      <c r="AW56" s="113">
        <f t="shared" si="15"/>
        <v>375556</v>
      </c>
      <c r="AX56" s="113">
        <f t="shared" si="15"/>
        <v>22222</v>
      </c>
      <c r="AY56" s="113">
        <f t="shared" si="16"/>
        <v>8874</v>
      </c>
      <c r="AZ56" s="115">
        <f t="shared" si="17"/>
        <v>3.78</v>
      </c>
      <c r="BA56" s="115">
        <f t="shared" si="18"/>
        <v>0.13</v>
      </c>
      <c r="BB56" s="115">
        <f t="shared" si="19"/>
        <v>0</v>
      </c>
      <c r="BC56" s="116">
        <f t="shared" si="20"/>
        <v>3.65</v>
      </c>
    </row>
    <row r="57" spans="1:55" ht="12.95" customHeight="1" x14ac:dyDescent="0.25">
      <c r="A57" s="533">
        <v>9</v>
      </c>
      <c r="B57" s="625">
        <v>5476</v>
      </c>
      <c r="C57" s="626">
        <v>650046072</v>
      </c>
      <c r="D57" s="533">
        <v>71002723</v>
      </c>
      <c r="E57" s="675" t="s">
        <v>451</v>
      </c>
      <c r="F57" s="625">
        <v>3143</v>
      </c>
      <c r="G57" s="536" t="s">
        <v>632</v>
      </c>
      <c r="H57" s="536" t="s">
        <v>281</v>
      </c>
      <c r="I57" s="517">
        <v>744803</v>
      </c>
      <c r="J57" s="538">
        <v>543529</v>
      </c>
      <c r="K57" s="538">
        <v>0</v>
      </c>
      <c r="L57" s="538">
        <v>5000</v>
      </c>
      <c r="M57" s="538">
        <v>185403</v>
      </c>
      <c r="N57" s="538">
        <v>10871</v>
      </c>
      <c r="O57" s="538">
        <v>0</v>
      </c>
      <c r="P57" s="539">
        <v>1.3</v>
      </c>
      <c r="Q57" s="719">
        <v>1.3</v>
      </c>
      <c r="R57" s="808">
        <v>0</v>
      </c>
      <c r="S57" s="808">
        <v>0</v>
      </c>
      <c r="T57" s="112">
        <f t="shared" si="0"/>
        <v>0</v>
      </c>
      <c r="U57" s="113">
        <v>0</v>
      </c>
      <c r="V57" s="113">
        <v>0</v>
      </c>
      <c r="W57" s="113">
        <v>0</v>
      </c>
      <c r="X57" s="113">
        <f t="shared" si="1"/>
        <v>0</v>
      </c>
      <c r="Y57" s="113">
        <v>0</v>
      </c>
      <c r="Z57" s="113">
        <v>0</v>
      </c>
      <c r="AA57" s="113">
        <v>0</v>
      </c>
      <c r="AB57" s="113">
        <f t="shared" si="2"/>
        <v>0</v>
      </c>
      <c r="AC57" s="113">
        <f t="shared" si="3"/>
        <v>0</v>
      </c>
      <c r="AD57" s="114">
        <f t="shared" si="4"/>
        <v>0</v>
      </c>
      <c r="AE57" s="114">
        <f t="shared" si="5"/>
        <v>0</v>
      </c>
      <c r="AF57" s="113">
        <v>0</v>
      </c>
      <c r="AG57" s="113">
        <v>0</v>
      </c>
      <c r="AH57" s="113">
        <v>0</v>
      </c>
      <c r="AI57" s="113">
        <f t="shared" si="6"/>
        <v>0</v>
      </c>
      <c r="AJ57" s="113">
        <f t="shared" si="7"/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f t="shared" si="8"/>
        <v>0</v>
      </c>
      <c r="AQ57" s="115">
        <f t="shared" si="9"/>
        <v>0</v>
      </c>
      <c r="AR57" s="370">
        <f t="shared" si="10"/>
        <v>0</v>
      </c>
      <c r="AS57" s="112">
        <f t="shared" si="11"/>
        <v>744803</v>
      </c>
      <c r="AT57" s="113">
        <f t="shared" si="12"/>
        <v>543529</v>
      </c>
      <c r="AU57" s="113">
        <f t="shared" si="13"/>
        <v>0</v>
      </c>
      <c r="AV57" s="113">
        <f t="shared" si="14"/>
        <v>5000</v>
      </c>
      <c r="AW57" s="113">
        <f t="shared" si="15"/>
        <v>185403</v>
      </c>
      <c r="AX57" s="113">
        <f t="shared" si="15"/>
        <v>10871</v>
      </c>
      <c r="AY57" s="113">
        <f t="shared" si="16"/>
        <v>0</v>
      </c>
      <c r="AZ57" s="115">
        <f t="shared" si="17"/>
        <v>1.3</v>
      </c>
      <c r="BA57" s="115">
        <f t="shared" si="18"/>
        <v>1.3</v>
      </c>
      <c r="BB57" s="115">
        <f t="shared" si="19"/>
        <v>0</v>
      </c>
      <c r="BC57" s="116">
        <f t="shared" si="20"/>
        <v>0</v>
      </c>
    </row>
    <row r="58" spans="1:55" ht="12.95" customHeight="1" x14ac:dyDescent="0.25">
      <c r="A58" s="533">
        <v>9</v>
      </c>
      <c r="B58" s="625">
        <v>5476</v>
      </c>
      <c r="C58" s="626">
        <v>650046072</v>
      </c>
      <c r="D58" s="533">
        <v>71002723</v>
      </c>
      <c r="E58" s="675" t="s">
        <v>451</v>
      </c>
      <c r="F58" s="625">
        <v>3143</v>
      </c>
      <c r="G58" s="536" t="s">
        <v>633</v>
      </c>
      <c r="H58" s="536" t="s">
        <v>282</v>
      </c>
      <c r="I58" s="517">
        <v>23173</v>
      </c>
      <c r="J58" s="538">
        <v>16335</v>
      </c>
      <c r="K58" s="538">
        <v>0</v>
      </c>
      <c r="L58" s="538">
        <v>0</v>
      </c>
      <c r="M58" s="338">
        <v>5521</v>
      </c>
      <c r="N58" s="538">
        <v>327</v>
      </c>
      <c r="O58" s="538">
        <v>990</v>
      </c>
      <c r="P58" s="539">
        <v>7.0000000000000007E-2</v>
      </c>
      <c r="Q58" s="719">
        <v>0</v>
      </c>
      <c r="R58" s="808">
        <v>0</v>
      </c>
      <c r="S58" s="808">
        <v>7.0000000000000007E-2</v>
      </c>
      <c r="T58" s="112">
        <f t="shared" si="0"/>
        <v>0</v>
      </c>
      <c r="U58" s="113">
        <v>0</v>
      </c>
      <c r="V58" s="113">
        <v>0</v>
      </c>
      <c r="W58" s="113">
        <v>0</v>
      </c>
      <c r="X58" s="113">
        <f t="shared" si="1"/>
        <v>0</v>
      </c>
      <c r="Y58" s="113">
        <v>0</v>
      </c>
      <c r="Z58" s="113">
        <v>0</v>
      </c>
      <c r="AA58" s="113">
        <v>0</v>
      </c>
      <c r="AB58" s="113">
        <f t="shared" si="2"/>
        <v>0</v>
      </c>
      <c r="AC58" s="113">
        <f t="shared" si="3"/>
        <v>0</v>
      </c>
      <c r="AD58" s="114">
        <f t="shared" si="4"/>
        <v>0</v>
      </c>
      <c r="AE58" s="114">
        <f t="shared" si="5"/>
        <v>0</v>
      </c>
      <c r="AF58" s="113">
        <v>0</v>
      </c>
      <c r="AG58" s="113">
        <v>0</v>
      </c>
      <c r="AH58" s="113">
        <v>0</v>
      </c>
      <c r="AI58" s="113">
        <f t="shared" si="6"/>
        <v>0</v>
      </c>
      <c r="AJ58" s="113">
        <f t="shared" si="7"/>
        <v>0</v>
      </c>
      <c r="AK58" s="115">
        <v>0</v>
      </c>
      <c r="AL58" s="115">
        <v>0</v>
      </c>
      <c r="AM58" s="115">
        <v>0</v>
      </c>
      <c r="AN58" s="115">
        <v>0</v>
      </c>
      <c r="AO58" s="115">
        <v>0</v>
      </c>
      <c r="AP58" s="115">
        <f t="shared" si="8"/>
        <v>0</v>
      </c>
      <c r="AQ58" s="115">
        <f t="shared" si="9"/>
        <v>0</v>
      </c>
      <c r="AR58" s="370">
        <f t="shared" si="10"/>
        <v>0</v>
      </c>
      <c r="AS58" s="112">
        <f t="shared" si="11"/>
        <v>23173</v>
      </c>
      <c r="AT58" s="113">
        <f t="shared" si="12"/>
        <v>16335</v>
      </c>
      <c r="AU58" s="113">
        <f t="shared" si="13"/>
        <v>0</v>
      </c>
      <c r="AV58" s="113">
        <f t="shared" si="14"/>
        <v>0</v>
      </c>
      <c r="AW58" s="113">
        <f t="shared" si="15"/>
        <v>5521</v>
      </c>
      <c r="AX58" s="113">
        <f t="shared" si="15"/>
        <v>327</v>
      </c>
      <c r="AY58" s="113">
        <f t="shared" si="16"/>
        <v>990</v>
      </c>
      <c r="AZ58" s="115">
        <f t="shared" si="17"/>
        <v>7.0000000000000007E-2</v>
      </c>
      <c r="BA58" s="115">
        <f t="shared" si="18"/>
        <v>0</v>
      </c>
      <c r="BB58" s="115">
        <f t="shared" si="19"/>
        <v>0</v>
      </c>
      <c r="BC58" s="116">
        <f t="shared" si="20"/>
        <v>7.0000000000000007E-2</v>
      </c>
    </row>
    <row r="59" spans="1:55" ht="12.95" customHeight="1" x14ac:dyDescent="0.25">
      <c r="A59" s="533">
        <v>9</v>
      </c>
      <c r="B59" s="625">
        <v>5476</v>
      </c>
      <c r="C59" s="626">
        <v>650046072</v>
      </c>
      <c r="D59" s="533">
        <v>71002723</v>
      </c>
      <c r="E59" s="675" t="s">
        <v>451</v>
      </c>
      <c r="F59" s="625">
        <v>3231</v>
      </c>
      <c r="G59" s="671" t="s">
        <v>320</v>
      </c>
      <c r="H59" s="536" t="s">
        <v>281</v>
      </c>
      <c r="I59" s="517">
        <v>6380459</v>
      </c>
      <c r="J59" s="538">
        <v>4675330</v>
      </c>
      <c r="K59" s="538">
        <v>0</v>
      </c>
      <c r="L59" s="538">
        <v>5000</v>
      </c>
      <c r="M59" s="538">
        <v>1581952</v>
      </c>
      <c r="N59" s="538">
        <v>93507</v>
      </c>
      <c r="O59" s="538">
        <v>24670</v>
      </c>
      <c r="P59" s="539">
        <v>9.0973000000000006</v>
      </c>
      <c r="Q59" s="719">
        <v>8.0061</v>
      </c>
      <c r="R59" s="808">
        <v>0</v>
      </c>
      <c r="S59" s="808">
        <v>1.0911999999999999</v>
      </c>
      <c r="T59" s="112">
        <f t="shared" si="0"/>
        <v>0</v>
      </c>
      <c r="U59" s="113">
        <v>0</v>
      </c>
      <c r="V59" s="113">
        <v>0</v>
      </c>
      <c r="W59" s="113">
        <v>0</v>
      </c>
      <c r="X59" s="113">
        <f t="shared" si="1"/>
        <v>0</v>
      </c>
      <c r="Y59" s="113">
        <v>0</v>
      </c>
      <c r="Z59" s="113">
        <v>0</v>
      </c>
      <c r="AA59" s="113">
        <v>0</v>
      </c>
      <c r="AB59" s="113">
        <f t="shared" si="2"/>
        <v>0</v>
      </c>
      <c r="AC59" s="113">
        <f t="shared" si="3"/>
        <v>0</v>
      </c>
      <c r="AD59" s="114">
        <f t="shared" si="4"/>
        <v>0</v>
      </c>
      <c r="AE59" s="114">
        <f t="shared" si="5"/>
        <v>0</v>
      </c>
      <c r="AF59" s="113">
        <v>0</v>
      </c>
      <c r="AG59" s="113">
        <v>0</v>
      </c>
      <c r="AH59" s="113">
        <v>0</v>
      </c>
      <c r="AI59" s="113">
        <f t="shared" si="6"/>
        <v>0</v>
      </c>
      <c r="AJ59" s="113">
        <f t="shared" si="7"/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f t="shared" si="8"/>
        <v>0</v>
      </c>
      <c r="AQ59" s="115">
        <f t="shared" si="9"/>
        <v>0</v>
      </c>
      <c r="AR59" s="370">
        <f t="shared" si="10"/>
        <v>0</v>
      </c>
      <c r="AS59" s="112">
        <f t="shared" si="11"/>
        <v>6380459</v>
      </c>
      <c r="AT59" s="113">
        <f t="shared" si="12"/>
        <v>4675330</v>
      </c>
      <c r="AU59" s="113">
        <f t="shared" si="13"/>
        <v>0</v>
      </c>
      <c r="AV59" s="113">
        <f t="shared" si="14"/>
        <v>5000</v>
      </c>
      <c r="AW59" s="113">
        <f t="shared" si="15"/>
        <v>1581952</v>
      </c>
      <c r="AX59" s="113">
        <f t="shared" si="15"/>
        <v>93507</v>
      </c>
      <c r="AY59" s="113">
        <f t="shared" si="16"/>
        <v>24670</v>
      </c>
      <c r="AZ59" s="115">
        <f t="shared" si="17"/>
        <v>9.0973000000000006</v>
      </c>
      <c r="BA59" s="115">
        <f t="shared" si="18"/>
        <v>8.0061</v>
      </c>
      <c r="BB59" s="115">
        <f t="shared" si="19"/>
        <v>0</v>
      </c>
      <c r="BC59" s="116">
        <f t="shared" si="20"/>
        <v>1.0911999999999999</v>
      </c>
    </row>
    <row r="60" spans="1:55" ht="12.95" customHeight="1" x14ac:dyDescent="0.25">
      <c r="A60" s="548">
        <v>9</v>
      </c>
      <c r="B60" s="629">
        <v>5476</v>
      </c>
      <c r="C60" s="630">
        <v>650046072</v>
      </c>
      <c r="D60" s="629">
        <v>71002723</v>
      </c>
      <c r="E60" s="676" t="s">
        <v>452</v>
      </c>
      <c r="F60" s="629"/>
      <c r="G60" s="677"/>
      <c r="H60" s="678"/>
      <c r="I60" s="526">
        <v>23028711</v>
      </c>
      <c r="J60" s="527">
        <v>16729165</v>
      </c>
      <c r="K60" s="527">
        <v>173220</v>
      </c>
      <c r="L60" s="527">
        <v>70000</v>
      </c>
      <c r="M60" s="527">
        <v>5678119</v>
      </c>
      <c r="N60" s="527">
        <v>334583</v>
      </c>
      <c r="O60" s="527">
        <v>216844</v>
      </c>
      <c r="P60" s="528">
        <v>35.644500000000008</v>
      </c>
      <c r="Q60" s="528">
        <v>26.282699999999998</v>
      </c>
      <c r="R60" s="732">
        <v>0.5</v>
      </c>
      <c r="S60" s="732">
        <v>9.3618000000000006</v>
      </c>
      <c r="T60" s="526">
        <f t="shared" ref="T60:BC60" si="29">SUM(T53:T59)</f>
        <v>0</v>
      </c>
      <c r="U60" s="527">
        <f t="shared" si="29"/>
        <v>0</v>
      </c>
      <c r="V60" s="527">
        <f t="shared" si="29"/>
        <v>0</v>
      </c>
      <c r="W60" s="527">
        <f t="shared" si="29"/>
        <v>0</v>
      </c>
      <c r="X60" s="527">
        <f t="shared" si="29"/>
        <v>0</v>
      </c>
      <c r="Y60" s="527">
        <f t="shared" si="29"/>
        <v>0</v>
      </c>
      <c r="Z60" s="527">
        <f t="shared" si="29"/>
        <v>0</v>
      </c>
      <c r="AA60" s="527">
        <f t="shared" si="29"/>
        <v>0</v>
      </c>
      <c r="AB60" s="527">
        <f t="shared" si="29"/>
        <v>0</v>
      </c>
      <c r="AC60" s="527">
        <f t="shared" si="29"/>
        <v>0</v>
      </c>
      <c r="AD60" s="527">
        <f t="shared" si="29"/>
        <v>0</v>
      </c>
      <c r="AE60" s="527">
        <f t="shared" si="29"/>
        <v>0</v>
      </c>
      <c r="AF60" s="527">
        <f t="shared" si="29"/>
        <v>0</v>
      </c>
      <c r="AG60" s="527">
        <f t="shared" si="29"/>
        <v>0</v>
      </c>
      <c r="AH60" s="527">
        <f t="shared" si="29"/>
        <v>0</v>
      </c>
      <c r="AI60" s="527">
        <f t="shared" si="29"/>
        <v>0</v>
      </c>
      <c r="AJ60" s="527">
        <f t="shared" si="29"/>
        <v>0</v>
      </c>
      <c r="AK60" s="528">
        <f t="shared" si="29"/>
        <v>0</v>
      </c>
      <c r="AL60" s="528">
        <f t="shared" si="29"/>
        <v>0</v>
      </c>
      <c r="AM60" s="528">
        <f t="shared" si="29"/>
        <v>0</v>
      </c>
      <c r="AN60" s="528">
        <f t="shared" si="29"/>
        <v>0</v>
      </c>
      <c r="AO60" s="528">
        <f t="shared" si="29"/>
        <v>0</v>
      </c>
      <c r="AP60" s="528">
        <f t="shared" si="29"/>
        <v>0</v>
      </c>
      <c r="AQ60" s="528">
        <f t="shared" si="29"/>
        <v>0</v>
      </c>
      <c r="AR60" s="732">
        <f t="shared" si="29"/>
        <v>0</v>
      </c>
      <c r="AS60" s="526">
        <f t="shared" si="29"/>
        <v>23028711</v>
      </c>
      <c r="AT60" s="527">
        <f t="shared" si="29"/>
        <v>16729165</v>
      </c>
      <c r="AU60" s="527">
        <f t="shared" si="29"/>
        <v>173220</v>
      </c>
      <c r="AV60" s="527">
        <f t="shared" si="29"/>
        <v>70000</v>
      </c>
      <c r="AW60" s="527">
        <f t="shared" si="29"/>
        <v>5678119</v>
      </c>
      <c r="AX60" s="527">
        <f t="shared" si="29"/>
        <v>334583</v>
      </c>
      <c r="AY60" s="527">
        <f t="shared" si="29"/>
        <v>216844</v>
      </c>
      <c r="AZ60" s="528">
        <f t="shared" si="29"/>
        <v>35.644500000000008</v>
      </c>
      <c r="BA60" s="528">
        <f t="shared" si="29"/>
        <v>26.282699999999998</v>
      </c>
      <c r="BB60" s="528">
        <f t="shared" si="29"/>
        <v>0.5</v>
      </c>
      <c r="BC60" s="529">
        <f t="shared" si="29"/>
        <v>9.3618000000000006</v>
      </c>
    </row>
    <row r="61" spans="1:55" ht="12.95" customHeight="1" x14ac:dyDescent="0.25">
      <c r="A61" s="533">
        <v>10</v>
      </c>
      <c r="B61" s="625">
        <v>5414</v>
      </c>
      <c r="C61" s="626">
        <v>600099008</v>
      </c>
      <c r="D61" s="533">
        <v>70695555</v>
      </c>
      <c r="E61" s="675" t="s">
        <v>453</v>
      </c>
      <c r="F61" s="625">
        <v>3111</v>
      </c>
      <c r="G61" s="671" t="s">
        <v>329</v>
      </c>
      <c r="H61" s="536" t="s">
        <v>281</v>
      </c>
      <c r="I61" s="517">
        <v>1780590</v>
      </c>
      <c r="J61" s="538">
        <v>1303895</v>
      </c>
      <c r="K61" s="538">
        <v>0</v>
      </c>
      <c r="L61" s="538">
        <v>0</v>
      </c>
      <c r="M61" s="538">
        <v>440717</v>
      </c>
      <c r="N61" s="538">
        <v>26078</v>
      </c>
      <c r="O61" s="538">
        <v>9900</v>
      </c>
      <c r="P61" s="539">
        <v>2.8349000000000002</v>
      </c>
      <c r="Q61" s="719">
        <v>2</v>
      </c>
      <c r="R61" s="808">
        <v>0</v>
      </c>
      <c r="S61" s="808">
        <v>0.83489999999999998</v>
      </c>
      <c r="T61" s="112">
        <f t="shared" si="0"/>
        <v>0</v>
      </c>
      <c r="U61" s="113">
        <v>0</v>
      </c>
      <c r="V61" s="113">
        <v>0</v>
      </c>
      <c r="W61" s="113">
        <v>0</v>
      </c>
      <c r="X61" s="113">
        <f t="shared" si="1"/>
        <v>0</v>
      </c>
      <c r="Y61" s="113">
        <v>0</v>
      </c>
      <c r="Z61" s="113">
        <v>0</v>
      </c>
      <c r="AA61" s="113">
        <v>0</v>
      </c>
      <c r="AB61" s="113">
        <f t="shared" si="2"/>
        <v>0</v>
      </c>
      <c r="AC61" s="113">
        <f t="shared" si="3"/>
        <v>0</v>
      </c>
      <c r="AD61" s="114">
        <f t="shared" si="4"/>
        <v>0</v>
      </c>
      <c r="AE61" s="114">
        <f t="shared" si="5"/>
        <v>0</v>
      </c>
      <c r="AF61" s="113">
        <v>0</v>
      </c>
      <c r="AG61" s="113">
        <v>0</v>
      </c>
      <c r="AH61" s="113">
        <v>0</v>
      </c>
      <c r="AI61" s="113">
        <f t="shared" si="6"/>
        <v>0</v>
      </c>
      <c r="AJ61" s="113">
        <f t="shared" si="7"/>
        <v>0</v>
      </c>
      <c r="AK61" s="115"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f t="shared" si="8"/>
        <v>0</v>
      </c>
      <c r="AQ61" s="115">
        <f t="shared" si="9"/>
        <v>0</v>
      </c>
      <c r="AR61" s="370">
        <f t="shared" si="10"/>
        <v>0</v>
      </c>
      <c r="AS61" s="112">
        <f t="shared" si="11"/>
        <v>1780590</v>
      </c>
      <c r="AT61" s="113">
        <f t="shared" si="12"/>
        <v>1303895</v>
      </c>
      <c r="AU61" s="113">
        <f t="shared" si="13"/>
        <v>0</v>
      </c>
      <c r="AV61" s="113">
        <f t="shared" si="14"/>
        <v>0</v>
      </c>
      <c r="AW61" s="113">
        <f t="shared" si="15"/>
        <v>440717</v>
      </c>
      <c r="AX61" s="113">
        <f t="shared" si="15"/>
        <v>26078</v>
      </c>
      <c r="AY61" s="113">
        <f t="shared" si="16"/>
        <v>9900</v>
      </c>
      <c r="AZ61" s="115">
        <f t="shared" si="17"/>
        <v>2.8349000000000002</v>
      </c>
      <c r="BA61" s="115">
        <f t="shared" si="18"/>
        <v>2</v>
      </c>
      <c r="BB61" s="115">
        <f t="shared" si="19"/>
        <v>0</v>
      </c>
      <c r="BC61" s="116">
        <f t="shared" si="20"/>
        <v>0.83489999999999998</v>
      </c>
    </row>
    <row r="62" spans="1:55" ht="12.95" customHeight="1" x14ac:dyDescent="0.25">
      <c r="A62" s="533">
        <v>10</v>
      </c>
      <c r="B62" s="625">
        <v>5414</v>
      </c>
      <c r="C62" s="626">
        <v>600099008</v>
      </c>
      <c r="D62" s="533">
        <v>70695555</v>
      </c>
      <c r="E62" s="675" t="s">
        <v>453</v>
      </c>
      <c r="F62" s="625">
        <v>3141</v>
      </c>
      <c r="G62" s="671" t="s">
        <v>319</v>
      </c>
      <c r="H62" s="536" t="s">
        <v>282</v>
      </c>
      <c r="I62" s="517">
        <v>143743</v>
      </c>
      <c r="J62" s="538">
        <v>105233</v>
      </c>
      <c r="K62" s="538">
        <v>0</v>
      </c>
      <c r="L62" s="538">
        <v>0</v>
      </c>
      <c r="M62" s="538">
        <v>35569</v>
      </c>
      <c r="N62" s="538">
        <v>2105</v>
      </c>
      <c r="O62" s="538">
        <v>836</v>
      </c>
      <c r="P62" s="539">
        <v>0.35</v>
      </c>
      <c r="Q62" s="719">
        <v>0</v>
      </c>
      <c r="R62" s="808">
        <v>0</v>
      </c>
      <c r="S62" s="808">
        <v>0.35</v>
      </c>
      <c r="T62" s="112">
        <f t="shared" si="0"/>
        <v>0</v>
      </c>
      <c r="U62" s="113">
        <v>0</v>
      </c>
      <c r="V62" s="113">
        <v>0</v>
      </c>
      <c r="W62" s="113">
        <v>0</v>
      </c>
      <c r="X62" s="113">
        <f t="shared" si="1"/>
        <v>0</v>
      </c>
      <c r="Y62" s="113">
        <v>0</v>
      </c>
      <c r="Z62" s="113">
        <v>0</v>
      </c>
      <c r="AA62" s="113">
        <v>0</v>
      </c>
      <c r="AB62" s="113">
        <f t="shared" si="2"/>
        <v>0</v>
      </c>
      <c r="AC62" s="113">
        <f t="shared" si="3"/>
        <v>0</v>
      </c>
      <c r="AD62" s="114">
        <f t="shared" si="4"/>
        <v>0</v>
      </c>
      <c r="AE62" s="114">
        <f t="shared" si="5"/>
        <v>0</v>
      </c>
      <c r="AF62" s="113">
        <v>0</v>
      </c>
      <c r="AG62" s="113">
        <v>0</v>
      </c>
      <c r="AH62" s="113">
        <v>0</v>
      </c>
      <c r="AI62" s="113">
        <f t="shared" si="6"/>
        <v>0</v>
      </c>
      <c r="AJ62" s="113">
        <f t="shared" si="7"/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f t="shared" si="8"/>
        <v>0</v>
      </c>
      <c r="AQ62" s="115">
        <f t="shared" si="9"/>
        <v>0</v>
      </c>
      <c r="AR62" s="370">
        <f t="shared" si="10"/>
        <v>0</v>
      </c>
      <c r="AS62" s="112">
        <f t="shared" si="11"/>
        <v>143743</v>
      </c>
      <c r="AT62" s="113">
        <f t="shared" si="12"/>
        <v>105233</v>
      </c>
      <c r="AU62" s="113">
        <f t="shared" si="13"/>
        <v>0</v>
      </c>
      <c r="AV62" s="113">
        <f t="shared" si="14"/>
        <v>0</v>
      </c>
      <c r="AW62" s="113">
        <f t="shared" si="15"/>
        <v>35569</v>
      </c>
      <c r="AX62" s="113">
        <f t="shared" si="15"/>
        <v>2105</v>
      </c>
      <c r="AY62" s="113">
        <f t="shared" si="16"/>
        <v>836</v>
      </c>
      <c r="AZ62" s="115">
        <f t="shared" si="17"/>
        <v>0.35</v>
      </c>
      <c r="BA62" s="115">
        <f t="shared" si="18"/>
        <v>0</v>
      </c>
      <c r="BB62" s="115">
        <f t="shared" si="19"/>
        <v>0</v>
      </c>
      <c r="BC62" s="116">
        <f t="shared" si="20"/>
        <v>0.35</v>
      </c>
    </row>
    <row r="63" spans="1:55" ht="12.95" customHeight="1" x14ac:dyDescent="0.25">
      <c r="A63" s="684">
        <v>10</v>
      </c>
      <c r="B63" s="629">
        <v>5414</v>
      </c>
      <c r="C63" s="630">
        <v>600099008</v>
      </c>
      <c r="D63" s="629">
        <v>70695555</v>
      </c>
      <c r="E63" s="676" t="s">
        <v>454</v>
      </c>
      <c r="F63" s="629"/>
      <c r="G63" s="677"/>
      <c r="H63" s="678"/>
      <c r="I63" s="526">
        <v>1924333</v>
      </c>
      <c r="J63" s="527">
        <v>1409128</v>
      </c>
      <c r="K63" s="527">
        <v>0</v>
      </c>
      <c r="L63" s="527">
        <v>0</v>
      </c>
      <c r="M63" s="527">
        <v>476286</v>
      </c>
      <c r="N63" s="527">
        <v>28183</v>
      </c>
      <c r="O63" s="527">
        <v>10736</v>
      </c>
      <c r="P63" s="528">
        <v>3.1849000000000003</v>
      </c>
      <c r="Q63" s="528">
        <v>2</v>
      </c>
      <c r="R63" s="732">
        <v>0</v>
      </c>
      <c r="S63" s="732">
        <v>1.1848999999999998</v>
      </c>
      <c r="T63" s="526">
        <f t="shared" ref="T63:BC63" si="30">SUM(T61:T62)</f>
        <v>0</v>
      </c>
      <c r="U63" s="527">
        <f t="shared" si="30"/>
        <v>0</v>
      </c>
      <c r="V63" s="527">
        <f t="shared" si="30"/>
        <v>0</v>
      </c>
      <c r="W63" s="527">
        <f t="shared" si="30"/>
        <v>0</v>
      </c>
      <c r="X63" s="527">
        <f t="shared" si="30"/>
        <v>0</v>
      </c>
      <c r="Y63" s="527">
        <f t="shared" si="30"/>
        <v>0</v>
      </c>
      <c r="Z63" s="527">
        <f t="shared" si="30"/>
        <v>0</v>
      </c>
      <c r="AA63" s="527">
        <f t="shared" si="30"/>
        <v>0</v>
      </c>
      <c r="AB63" s="527">
        <f t="shared" si="30"/>
        <v>0</v>
      </c>
      <c r="AC63" s="527">
        <f t="shared" si="30"/>
        <v>0</v>
      </c>
      <c r="AD63" s="527">
        <f t="shared" si="30"/>
        <v>0</v>
      </c>
      <c r="AE63" s="527">
        <f t="shared" si="30"/>
        <v>0</v>
      </c>
      <c r="AF63" s="527">
        <f t="shared" si="30"/>
        <v>0</v>
      </c>
      <c r="AG63" s="527">
        <f t="shared" si="30"/>
        <v>0</v>
      </c>
      <c r="AH63" s="527">
        <f t="shared" si="30"/>
        <v>0</v>
      </c>
      <c r="AI63" s="527">
        <f t="shared" si="30"/>
        <v>0</v>
      </c>
      <c r="AJ63" s="527">
        <f t="shared" si="30"/>
        <v>0</v>
      </c>
      <c r="AK63" s="528">
        <f t="shared" si="30"/>
        <v>0</v>
      </c>
      <c r="AL63" s="528">
        <f t="shared" si="30"/>
        <v>0</v>
      </c>
      <c r="AM63" s="528">
        <f t="shared" si="30"/>
        <v>0</v>
      </c>
      <c r="AN63" s="528">
        <f t="shared" si="30"/>
        <v>0</v>
      </c>
      <c r="AO63" s="528">
        <f t="shared" si="30"/>
        <v>0</v>
      </c>
      <c r="AP63" s="528">
        <f t="shared" si="30"/>
        <v>0</v>
      </c>
      <c r="AQ63" s="528">
        <f t="shared" si="30"/>
        <v>0</v>
      </c>
      <c r="AR63" s="732">
        <f t="shared" si="30"/>
        <v>0</v>
      </c>
      <c r="AS63" s="526">
        <f t="shared" si="30"/>
        <v>1924333</v>
      </c>
      <c r="AT63" s="527">
        <f t="shared" si="30"/>
        <v>1409128</v>
      </c>
      <c r="AU63" s="527">
        <f t="shared" si="30"/>
        <v>0</v>
      </c>
      <c r="AV63" s="527">
        <f t="shared" si="30"/>
        <v>0</v>
      </c>
      <c r="AW63" s="527">
        <f t="shared" si="30"/>
        <v>476286</v>
      </c>
      <c r="AX63" s="527">
        <f t="shared" si="30"/>
        <v>28183</v>
      </c>
      <c r="AY63" s="527">
        <f t="shared" si="30"/>
        <v>10736</v>
      </c>
      <c r="AZ63" s="528">
        <f t="shared" si="30"/>
        <v>3.1849000000000003</v>
      </c>
      <c r="BA63" s="528">
        <f t="shared" si="30"/>
        <v>2</v>
      </c>
      <c r="BB63" s="528">
        <f t="shared" si="30"/>
        <v>0</v>
      </c>
      <c r="BC63" s="529">
        <f t="shared" si="30"/>
        <v>1.1848999999999998</v>
      </c>
    </row>
    <row r="64" spans="1:55" ht="12.95" customHeight="1" x14ac:dyDescent="0.25">
      <c r="A64" s="533">
        <v>11</v>
      </c>
      <c r="B64" s="625">
        <v>5483</v>
      </c>
      <c r="C64" s="626">
        <v>600098460</v>
      </c>
      <c r="D64" s="533">
        <v>72745207</v>
      </c>
      <c r="E64" s="675" t="s">
        <v>455</v>
      </c>
      <c r="F64" s="625">
        <v>3111</v>
      </c>
      <c r="G64" s="671" t="s">
        <v>329</v>
      </c>
      <c r="H64" s="536" t="s">
        <v>281</v>
      </c>
      <c r="I64" s="517">
        <v>1848051</v>
      </c>
      <c r="J64" s="538">
        <v>1299516</v>
      </c>
      <c r="K64" s="538">
        <v>0</v>
      </c>
      <c r="L64" s="538">
        <v>55200</v>
      </c>
      <c r="M64" s="538">
        <v>457894</v>
      </c>
      <c r="N64" s="538">
        <v>25991</v>
      </c>
      <c r="O64" s="538">
        <v>9450</v>
      </c>
      <c r="P64" s="539">
        <v>2.9567000000000005</v>
      </c>
      <c r="Q64" s="719">
        <v>2.1718000000000002</v>
      </c>
      <c r="R64" s="808">
        <v>0</v>
      </c>
      <c r="S64" s="808">
        <v>0.78489999999999993</v>
      </c>
      <c r="T64" s="112">
        <f t="shared" si="0"/>
        <v>0</v>
      </c>
      <c r="U64" s="113">
        <v>0</v>
      </c>
      <c r="V64" s="113">
        <v>0</v>
      </c>
      <c r="W64" s="113">
        <v>0</v>
      </c>
      <c r="X64" s="113">
        <f t="shared" si="1"/>
        <v>0</v>
      </c>
      <c r="Y64" s="113">
        <v>0</v>
      </c>
      <c r="Z64" s="113">
        <v>0</v>
      </c>
      <c r="AA64" s="113">
        <v>0</v>
      </c>
      <c r="AB64" s="113">
        <f t="shared" si="2"/>
        <v>0</v>
      </c>
      <c r="AC64" s="113">
        <f t="shared" si="3"/>
        <v>0</v>
      </c>
      <c r="AD64" s="114">
        <f t="shared" si="4"/>
        <v>0</v>
      </c>
      <c r="AE64" s="114">
        <f t="shared" si="5"/>
        <v>0</v>
      </c>
      <c r="AF64" s="113">
        <v>0</v>
      </c>
      <c r="AG64" s="113">
        <v>0</v>
      </c>
      <c r="AH64" s="113">
        <v>0</v>
      </c>
      <c r="AI64" s="113">
        <f t="shared" si="6"/>
        <v>0</v>
      </c>
      <c r="AJ64" s="113">
        <f t="shared" si="7"/>
        <v>0</v>
      </c>
      <c r="AK64" s="115"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f t="shared" si="8"/>
        <v>0</v>
      </c>
      <c r="AQ64" s="115">
        <f t="shared" si="9"/>
        <v>0</v>
      </c>
      <c r="AR64" s="370">
        <f t="shared" si="10"/>
        <v>0</v>
      </c>
      <c r="AS64" s="112">
        <f t="shared" si="11"/>
        <v>1848051</v>
      </c>
      <c r="AT64" s="113">
        <f t="shared" si="12"/>
        <v>1299516</v>
      </c>
      <c r="AU64" s="113">
        <f t="shared" si="13"/>
        <v>0</v>
      </c>
      <c r="AV64" s="113">
        <f t="shared" si="14"/>
        <v>55200</v>
      </c>
      <c r="AW64" s="113">
        <f t="shared" si="15"/>
        <v>457894</v>
      </c>
      <c r="AX64" s="113">
        <f t="shared" si="15"/>
        <v>25991</v>
      </c>
      <c r="AY64" s="113">
        <f t="shared" si="16"/>
        <v>9450</v>
      </c>
      <c r="AZ64" s="115">
        <f t="shared" si="17"/>
        <v>2.9567000000000005</v>
      </c>
      <c r="BA64" s="115">
        <f t="shared" si="18"/>
        <v>2.1718000000000002</v>
      </c>
      <c r="BB64" s="115">
        <f t="shared" si="19"/>
        <v>0</v>
      </c>
      <c r="BC64" s="116">
        <f t="shared" si="20"/>
        <v>0.78489999999999993</v>
      </c>
    </row>
    <row r="65" spans="1:55" ht="12.95" customHeight="1" x14ac:dyDescent="0.25">
      <c r="A65" s="533">
        <v>11</v>
      </c>
      <c r="B65" s="625">
        <v>5483</v>
      </c>
      <c r="C65" s="626">
        <v>600098460</v>
      </c>
      <c r="D65" s="533">
        <v>72745207</v>
      </c>
      <c r="E65" s="675" t="s">
        <v>455</v>
      </c>
      <c r="F65" s="625">
        <v>3111</v>
      </c>
      <c r="G65" s="536" t="s">
        <v>316</v>
      </c>
      <c r="H65" s="536" t="s">
        <v>282</v>
      </c>
      <c r="I65" s="517">
        <v>0</v>
      </c>
      <c r="J65" s="538">
        <v>0</v>
      </c>
      <c r="K65" s="538">
        <v>0</v>
      </c>
      <c r="L65" s="538">
        <v>0</v>
      </c>
      <c r="M65" s="538">
        <v>0</v>
      </c>
      <c r="N65" s="538">
        <v>0</v>
      </c>
      <c r="O65" s="538">
        <v>0</v>
      </c>
      <c r="P65" s="539">
        <v>0</v>
      </c>
      <c r="Q65" s="719">
        <v>0</v>
      </c>
      <c r="R65" s="808">
        <v>0</v>
      </c>
      <c r="S65" s="808">
        <v>0</v>
      </c>
      <c r="T65" s="112">
        <f t="shared" si="0"/>
        <v>0</v>
      </c>
      <c r="U65" s="113">
        <v>0</v>
      </c>
      <c r="V65" s="113">
        <v>0</v>
      </c>
      <c r="W65" s="113">
        <v>0</v>
      </c>
      <c r="X65" s="113">
        <f t="shared" si="1"/>
        <v>0</v>
      </c>
      <c r="Y65" s="113">
        <v>0</v>
      </c>
      <c r="Z65" s="113">
        <v>0</v>
      </c>
      <c r="AA65" s="113">
        <v>0</v>
      </c>
      <c r="AB65" s="113">
        <f t="shared" si="2"/>
        <v>0</v>
      </c>
      <c r="AC65" s="113">
        <f t="shared" si="3"/>
        <v>0</v>
      </c>
      <c r="AD65" s="114">
        <f t="shared" si="4"/>
        <v>0</v>
      </c>
      <c r="AE65" s="114">
        <f t="shared" si="5"/>
        <v>0</v>
      </c>
      <c r="AF65" s="113">
        <v>0</v>
      </c>
      <c r="AG65" s="113">
        <v>0</v>
      </c>
      <c r="AH65" s="113">
        <v>0</v>
      </c>
      <c r="AI65" s="113">
        <f t="shared" si="6"/>
        <v>0</v>
      </c>
      <c r="AJ65" s="113">
        <f t="shared" si="7"/>
        <v>0</v>
      </c>
      <c r="AK65" s="115"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f t="shared" si="8"/>
        <v>0</v>
      </c>
      <c r="AQ65" s="115">
        <f t="shared" si="9"/>
        <v>0</v>
      </c>
      <c r="AR65" s="370">
        <f t="shared" si="10"/>
        <v>0</v>
      </c>
      <c r="AS65" s="112">
        <f t="shared" si="11"/>
        <v>0</v>
      </c>
      <c r="AT65" s="113">
        <f t="shared" si="12"/>
        <v>0</v>
      </c>
      <c r="AU65" s="113">
        <f t="shared" si="13"/>
        <v>0</v>
      </c>
      <c r="AV65" s="113">
        <f t="shared" si="14"/>
        <v>0</v>
      </c>
      <c r="AW65" s="113">
        <f t="shared" si="15"/>
        <v>0</v>
      </c>
      <c r="AX65" s="113">
        <f t="shared" si="15"/>
        <v>0</v>
      </c>
      <c r="AY65" s="113">
        <f t="shared" si="16"/>
        <v>0</v>
      </c>
      <c r="AZ65" s="115">
        <f t="shared" si="17"/>
        <v>0</v>
      </c>
      <c r="BA65" s="115">
        <f t="shared" si="18"/>
        <v>0</v>
      </c>
      <c r="BB65" s="115">
        <f t="shared" si="19"/>
        <v>0</v>
      </c>
      <c r="BC65" s="116">
        <f t="shared" si="20"/>
        <v>0</v>
      </c>
    </row>
    <row r="66" spans="1:55" ht="12.95" customHeight="1" x14ac:dyDescent="0.25">
      <c r="A66" s="533">
        <v>11</v>
      </c>
      <c r="B66" s="625">
        <v>5483</v>
      </c>
      <c r="C66" s="626">
        <v>600098460</v>
      </c>
      <c r="D66" s="533">
        <v>72745207</v>
      </c>
      <c r="E66" s="675" t="s">
        <v>455</v>
      </c>
      <c r="F66" s="625">
        <v>3141</v>
      </c>
      <c r="G66" s="671" t="s">
        <v>319</v>
      </c>
      <c r="H66" s="536" t="s">
        <v>282</v>
      </c>
      <c r="I66" s="517">
        <v>342049</v>
      </c>
      <c r="J66" s="538">
        <v>250981</v>
      </c>
      <c r="K66" s="538">
        <v>0</v>
      </c>
      <c r="L66" s="538">
        <v>0</v>
      </c>
      <c r="M66" s="338">
        <v>84831</v>
      </c>
      <c r="N66" s="538">
        <v>5019</v>
      </c>
      <c r="O66" s="538">
        <v>1218</v>
      </c>
      <c r="P66" s="539">
        <v>0.85</v>
      </c>
      <c r="Q66" s="719">
        <v>0</v>
      </c>
      <c r="R66" s="808">
        <v>0</v>
      </c>
      <c r="S66" s="808">
        <v>0.85</v>
      </c>
      <c r="T66" s="112">
        <f t="shared" si="0"/>
        <v>0</v>
      </c>
      <c r="U66" s="113">
        <v>0</v>
      </c>
      <c r="V66" s="113">
        <v>0</v>
      </c>
      <c r="W66" s="113">
        <v>0</v>
      </c>
      <c r="X66" s="113">
        <f t="shared" si="1"/>
        <v>0</v>
      </c>
      <c r="Y66" s="113">
        <v>0</v>
      </c>
      <c r="Z66" s="113">
        <v>0</v>
      </c>
      <c r="AA66" s="113">
        <v>0</v>
      </c>
      <c r="AB66" s="113">
        <f t="shared" si="2"/>
        <v>0</v>
      </c>
      <c r="AC66" s="113">
        <f t="shared" si="3"/>
        <v>0</v>
      </c>
      <c r="AD66" s="114">
        <f t="shared" si="4"/>
        <v>0</v>
      </c>
      <c r="AE66" s="114">
        <f t="shared" si="5"/>
        <v>0</v>
      </c>
      <c r="AF66" s="113">
        <v>0</v>
      </c>
      <c r="AG66" s="113">
        <v>0</v>
      </c>
      <c r="AH66" s="113">
        <v>0</v>
      </c>
      <c r="AI66" s="113">
        <f t="shared" si="6"/>
        <v>0</v>
      </c>
      <c r="AJ66" s="113">
        <f t="shared" si="7"/>
        <v>0</v>
      </c>
      <c r="AK66" s="115"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f t="shared" si="8"/>
        <v>0</v>
      </c>
      <c r="AQ66" s="115">
        <f t="shared" si="9"/>
        <v>0</v>
      </c>
      <c r="AR66" s="370">
        <f t="shared" si="10"/>
        <v>0</v>
      </c>
      <c r="AS66" s="112">
        <f t="shared" si="11"/>
        <v>342049</v>
      </c>
      <c r="AT66" s="113">
        <f t="shared" si="12"/>
        <v>250981</v>
      </c>
      <c r="AU66" s="113">
        <f t="shared" si="13"/>
        <v>0</v>
      </c>
      <c r="AV66" s="113">
        <f t="shared" si="14"/>
        <v>0</v>
      </c>
      <c r="AW66" s="113">
        <f t="shared" si="15"/>
        <v>84831</v>
      </c>
      <c r="AX66" s="113">
        <f t="shared" si="15"/>
        <v>5019</v>
      </c>
      <c r="AY66" s="113">
        <f t="shared" si="16"/>
        <v>1218</v>
      </c>
      <c r="AZ66" s="115">
        <f t="shared" si="17"/>
        <v>0.85</v>
      </c>
      <c r="BA66" s="115">
        <f t="shared" si="18"/>
        <v>0</v>
      </c>
      <c r="BB66" s="115">
        <f t="shared" si="19"/>
        <v>0</v>
      </c>
      <c r="BC66" s="116">
        <f t="shared" si="20"/>
        <v>0.85</v>
      </c>
    </row>
    <row r="67" spans="1:55" ht="12.95" customHeight="1" x14ac:dyDescent="0.25">
      <c r="A67" s="548">
        <v>11</v>
      </c>
      <c r="B67" s="629">
        <v>5483</v>
      </c>
      <c r="C67" s="630">
        <v>600098460</v>
      </c>
      <c r="D67" s="629">
        <v>72745207</v>
      </c>
      <c r="E67" s="676" t="s">
        <v>456</v>
      </c>
      <c r="F67" s="629"/>
      <c r="G67" s="677"/>
      <c r="H67" s="678"/>
      <c r="I67" s="526">
        <v>2190100</v>
      </c>
      <c r="J67" s="527">
        <v>1550497</v>
      </c>
      <c r="K67" s="527">
        <v>0</v>
      </c>
      <c r="L67" s="527">
        <v>55200</v>
      </c>
      <c r="M67" s="527">
        <v>542725</v>
      </c>
      <c r="N67" s="527">
        <v>31010</v>
      </c>
      <c r="O67" s="527">
        <v>10668</v>
      </c>
      <c r="P67" s="528">
        <v>3.8067000000000006</v>
      </c>
      <c r="Q67" s="528">
        <v>2.1718000000000002</v>
      </c>
      <c r="R67" s="732">
        <v>0</v>
      </c>
      <c r="S67" s="732">
        <v>1.6349</v>
      </c>
      <c r="T67" s="526">
        <f t="shared" ref="T67:BC67" si="31">SUM(T64:T66)</f>
        <v>0</v>
      </c>
      <c r="U67" s="527">
        <f t="shared" si="31"/>
        <v>0</v>
      </c>
      <c r="V67" s="527">
        <f t="shared" si="31"/>
        <v>0</v>
      </c>
      <c r="W67" s="527">
        <f t="shared" si="31"/>
        <v>0</v>
      </c>
      <c r="X67" s="527">
        <f t="shared" si="31"/>
        <v>0</v>
      </c>
      <c r="Y67" s="527">
        <f t="shared" si="31"/>
        <v>0</v>
      </c>
      <c r="Z67" s="527">
        <f t="shared" si="31"/>
        <v>0</v>
      </c>
      <c r="AA67" s="527">
        <f t="shared" si="31"/>
        <v>0</v>
      </c>
      <c r="AB67" s="527">
        <f t="shared" si="31"/>
        <v>0</v>
      </c>
      <c r="AC67" s="527">
        <f t="shared" si="31"/>
        <v>0</v>
      </c>
      <c r="AD67" s="527">
        <f t="shared" si="31"/>
        <v>0</v>
      </c>
      <c r="AE67" s="527">
        <f t="shared" si="31"/>
        <v>0</v>
      </c>
      <c r="AF67" s="527">
        <f t="shared" si="31"/>
        <v>0</v>
      </c>
      <c r="AG67" s="527">
        <f t="shared" si="31"/>
        <v>0</v>
      </c>
      <c r="AH67" s="527">
        <f t="shared" si="31"/>
        <v>0</v>
      </c>
      <c r="AI67" s="527">
        <f t="shared" si="31"/>
        <v>0</v>
      </c>
      <c r="AJ67" s="527">
        <f t="shared" si="31"/>
        <v>0</v>
      </c>
      <c r="AK67" s="528">
        <f t="shared" si="31"/>
        <v>0</v>
      </c>
      <c r="AL67" s="528">
        <f t="shared" si="31"/>
        <v>0</v>
      </c>
      <c r="AM67" s="528">
        <f t="shared" si="31"/>
        <v>0</v>
      </c>
      <c r="AN67" s="528">
        <f t="shared" si="31"/>
        <v>0</v>
      </c>
      <c r="AO67" s="528">
        <f t="shared" si="31"/>
        <v>0</v>
      </c>
      <c r="AP67" s="528">
        <f t="shared" si="31"/>
        <v>0</v>
      </c>
      <c r="AQ67" s="528">
        <f t="shared" si="31"/>
        <v>0</v>
      </c>
      <c r="AR67" s="732">
        <f t="shared" si="31"/>
        <v>0</v>
      </c>
      <c r="AS67" s="526">
        <f t="shared" si="31"/>
        <v>2190100</v>
      </c>
      <c r="AT67" s="527">
        <f t="shared" si="31"/>
        <v>1550497</v>
      </c>
      <c r="AU67" s="527">
        <f t="shared" si="31"/>
        <v>0</v>
      </c>
      <c r="AV67" s="527">
        <f t="shared" si="31"/>
        <v>55200</v>
      </c>
      <c r="AW67" s="527">
        <f t="shared" si="31"/>
        <v>542725</v>
      </c>
      <c r="AX67" s="527">
        <f t="shared" si="31"/>
        <v>31010</v>
      </c>
      <c r="AY67" s="527">
        <f t="shared" si="31"/>
        <v>10668</v>
      </c>
      <c r="AZ67" s="528">
        <f t="shared" si="31"/>
        <v>3.8067000000000006</v>
      </c>
      <c r="BA67" s="528">
        <f t="shared" si="31"/>
        <v>2.1718000000000002</v>
      </c>
      <c r="BB67" s="528">
        <f t="shared" si="31"/>
        <v>0</v>
      </c>
      <c r="BC67" s="529">
        <f t="shared" si="31"/>
        <v>1.6349</v>
      </c>
    </row>
    <row r="68" spans="1:55" ht="12.95" customHeight="1" x14ac:dyDescent="0.25">
      <c r="A68" s="533">
        <v>12</v>
      </c>
      <c r="B68" s="625">
        <v>5430</v>
      </c>
      <c r="C68" s="626">
        <v>650026144</v>
      </c>
      <c r="D68" s="533">
        <v>70695148</v>
      </c>
      <c r="E68" s="675" t="s">
        <v>457</v>
      </c>
      <c r="F68" s="625">
        <v>3111</v>
      </c>
      <c r="G68" s="671" t="s">
        <v>329</v>
      </c>
      <c r="H68" s="536" t="s">
        <v>281</v>
      </c>
      <c r="I68" s="517">
        <v>2140650</v>
      </c>
      <c r="J68" s="538">
        <v>1567379</v>
      </c>
      <c r="K68" s="538">
        <v>0</v>
      </c>
      <c r="L68" s="538">
        <v>0</v>
      </c>
      <c r="M68" s="538">
        <v>529774</v>
      </c>
      <c r="N68" s="538">
        <v>31347</v>
      </c>
      <c r="O68" s="538">
        <v>12150</v>
      </c>
      <c r="P68" s="539">
        <v>3.9218000000000002</v>
      </c>
      <c r="Q68" s="719">
        <v>3</v>
      </c>
      <c r="R68" s="808">
        <v>0</v>
      </c>
      <c r="S68" s="808">
        <v>0.92179999999999995</v>
      </c>
      <c r="T68" s="112">
        <f t="shared" si="0"/>
        <v>0</v>
      </c>
      <c r="U68" s="113">
        <v>0</v>
      </c>
      <c r="V68" s="113">
        <v>0</v>
      </c>
      <c r="W68" s="113">
        <v>0</v>
      </c>
      <c r="X68" s="113">
        <f t="shared" si="1"/>
        <v>0</v>
      </c>
      <c r="Y68" s="113">
        <v>0</v>
      </c>
      <c r="Z68" s="113">
        <v>0</v>
      </c>
      <c r="AA68" s="113">
        <v>0</v>
      </c>
      <c r="AB68" s="113">
        <f t="shared" si="2"/>
        <v>0</v>
      </c>
      <c r="AC68" s="113">
        <f t="shared" si="3"/>
        <v>0</v>
      </c>
      <c r="AD68" s="114">
        <f t="shared" si="4"/>
        <v>0</v>
      </c>
      <c r="AE68" s="114">
        <f t="shared" si="5"/>
        <v>0</v>
      </c>
      <c r="AF68" s="113">
        <v>0</v>
      </c>
      <c r="AG68" s="113">
        <v>0</v>
      </c>
      <c r="AH68" s="113">
        <v>0</v>
      </c>
      <c r="AI68" s="113">
        <f t="shared" si="6"/>
        <v>0</v>
      </c>
      <c r="AJ68" s="113">
        <f t="shared" si="7"/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f t="shared" si="8"/>
        <v>0</v>
      </c>
      <c r="AQ68" s="115">
        <f t="shared" si="9"/>
        <v>0</v>
      </c>
      <c r="AR68" s="370">
        <f t="shared" si="10"/>
        <v>0</v>
      </c>
      <c r="AS68" s="112">
        <f t="shared" si="11"/>
        <v>2140650</v>
      </c>
      <c r="AT68" s="113">
        <f t="shared" si="12"/>
        <v>1567379</v>
      </c>
      <c r="AU68" s="113">
        <f t="shared" si="13"/>
        <v>0</v>
      </c>
      <c r="AV68" s="113">
        <f t="shared" si="14"/>
        <v>0</v>
      </c>
      <c r="AW68" s="113">
        <f t="shared" si="15"/>
        <v>529774</v>
      </c>
      <c r="AX68" s="113">
        <f t="shared" si="15"/>
        <v>31347</v>
      </c>
      <c r="AY68" s="113">
        <f t="shared" si="16"/>
        <v>12150</v>
      </c>
      <c r="AZ68" s="115">
        <f t="shared" si="17"/>
        <v>3.9218000000000002</v>
      </c>
      <c r="BA68" s="115">
        <f t="shared" si="18"/>
        <v>3</v>
      </c>
      <c r="BB68" s="115">
        <f t="shared" si="19"/>
        <v>0</v>
      </c>
      <c r="BC68" s="116">
        <f t="shared" si="20"/>
        <v>0.92179999999999995</v>
      </c>
    </row>
    <row r="69" spans="1:55" ht="12.95" customHeight="1" x14ac:dyDescent="0.25">
      <c r="A69" s="533">
        <v>12</v>
      </c>
      <c r="B69" s="625">
        <v>5430</v>
      </c>
      <c r="C69" s="626">
        <v>650026144</v>
      </c>
      <c r="D69" s="533">
        <v>70695148</v>
      </c>
      <c r="E69" s="675" t="s">
        <v>457</v>
      </c>
      <c r="F69" s="625">
        <v>3117</v>
      </c>
      <c r="G69" s="671" t="s">
        <v>333</v>
      </c>
      <c r="H69" s="536" t="s">
        <v>281</v>
      </c>
      <c r="I69" s="517">
        <v>3383045</v>
      </c>
      <c r="J69" s="538">
        <v>2446326</v>
      </c>
      <c r="K69" s="538">
        <v>0</v>
      </c>
      <c r="L69" s="538">
        <v>7200</v>
      </c>
      <c r="M69" s="538">
        <v>829292</v>
      </c>
      <c r="N69" s="538">
        <v>48927</v>
      </c>
      <c r="O69" s="538">
        <v>51300</v>
      </c>
      <c r="P69" s="539">
        <v>4.6496999999999993</v>
      </c>
      <c r="Q69" s="719">
        <v>2.8561999999999999</v>
      </c>
      <c r="R69" s="808">
        <v>0</v>
      </c>
      <c r="S69" s="808">
        <v>1.7934999999999999</v>
      </c>
      <c r="T69" s="112">
        <f t="shared" si="0"/>
        <v>0</v>
      </c>
      <c r="U69" s="113">
        <v>0</v>
      </c>
      <c r="V69" s="113">
        <v>0</v>
      </c>
      <c r="W69" s="113">
        <v>0</v>
      </c>
      <c r="X69" s="113">
        <f t="shared" si="1"/>
        <v>0</v>
      </c>
      <c r="Y69" s="113">
        <v>0</v>
      </c>
      <c r="Z69" s="113">
        <v>0</v>
      </c>
      <c r="AA69" s="113">
        <v>0</v>
      </c>
      <c r="AB69" s="113">
        <f t="shared" si="2"/>
        <v>0</v>
      </c>
      <c r="AC69" s="113">
        <f t="shared" si="3"/>
        <v>0</v>
      </c>
      <c r="AD69" s="114">
        <f t="shared" si="4"/>
        <v>0</v>
      </c>
      <c r="AE69" s="114">
        <f t="shared" si="5"/>
        <v>0</v>
      </c>
      <c r="AF69" s="113">
        <v>0</v>
      </c>
      <c r="AG69" s="113">
        <v>0</v>
      </c>
      <c r="AH69" s="113">
        <v>0</v>
      </c>
      <c r="AI69" s="113">
        <f t="shared" si="6"/>
        <v>0</v>
      </c>
      <c r="AJ69" s="113">
        <f t="shared" si="7"/>
        <v>0</v>
      </c>
      <c r="AK69" s="115"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f t="shared" si="8"/>
        <v>0</v>
      </c>
      <c r="AQ69" s="115">
        <f t="shared" si="9"/>
        <v>0</v>
      </c>
      <c r="AR69" s="370">
        <f t="shared" si="10"/>
        <v>0</v>
      </c>
      <c r="AS69" s="112">
        <f t="shared" si="11"/>
        <v>3383045</v>
      </c>
      <c r="AT69" s="113">
        <f t="shared" si="12"/>
        <v>2446326</v>
      </c>
      <c r="AU69" s="113">
        <f t="shared" si="13"/>
        <v>0</v>
      </c>
      <c r="AV69" s="113">
        <f t="shared" si="14"/>
        <v>7200</v>
      </c>
      <c r="AW69" s="113">
        <f t="shared" si="15"/>
        <v>829292</v>
      </c>
      <c r="AX69" s="113">
        <f t="shared" si="15"/>
        <v>48927</v>
      </c>
      <c r="AY69" s="113">
        <f t="shared" si="16"/>
        <v>51300</v>
      </c>
      <c r="AZ69" s="115">
        <f t="shared" si="17"/>
        <v>4.6496999999999993</v>
      </c>
      <c r="BA69" s="115">
        <f t="shared" si="18"/>
        <v>2.8561999999999999</v>
      </c>
      <c r="BB69" s="115">
        <f t="shared" si="19"/>
        <v>0</v>
      </c>
      <c r="BC69" s="116">
        <f t="shared" si="20"/>
        <v>1.7934999999999999</v>
      </c>
    </row>
    <row r="70" spans="1:55" ht="12.95" customHeight="1" x14ac:dyDescent="0.25">
      <c r="A70" s="533">
        <v>12</v>
      </c>
      <c r="B70" s="625">
        <v>5430</v>
      </c>
      <c r="C70" s="626">
        <v>650026144</v>
      </c>
      <c r="D70" s="533">
        <v>70695148</v>
      </c>
      <c r="E70" s="675" t="s">
        <v>457</v>
      </c>
      <c r="F70" s="625">
        <v>3117</v>
      </c>
      <c r="G70" s="536" t="s">
        <v>316</v>
      </c>
      <c r="H70" s="536" t="s">
        <v>282</v>
      </c>
      <c r="I70" s="517">
        <v>332702</v>
      </c>
      <c r="J70" s="538">
        <v>244478</v>
      </c>
      <c r="K70" s="538">
        <v>0</v>
      </c>
      <c r="L70" s="538">
        <v>0</v>
      </c>
      <c r="M70" s="538">
        <v>82634</v>
      </c>
      <c r="N70" s="538">
        <v>4890</v>
      </c>
      <c r="O70" s="538">
        <v>700</v>
      </c>
      <c r="P70" s="539">
        <v>0.69</v>
      </c>
      <c r="Q70" s="719">
        <v>0.69</v>
      </c>
      <c r="R70" s="808">
        <v>0</v>
      </c>
      <c r="S70" s="808">
        <v>0</v>
      </c>
      <c r="T70" s="112">
        <f t="shared" si="0"/>
        <v>0</v>
      </c>
      <c r="U70" s="113">
        <v>0</v>
      </c>
      <c r="V70" s="113">
        <v>0</v>
      </c>
      <c r="W70" s="113">
        <v>0</v>
      </c>
      <c r="X70" s="113">
        <f t="shared" si="1"/>
        <v>0</v>
      </c>
      <c r="Y70" s="113">
        <v>0</v>
      </c>
      <c r="Z70" s="113">
        <v>0</v>
      </c>
      <c r="AA70" s="113">
        <v>0</v>
      </c>
      <c r="AB70" s="113">
        <f t="shared" si="2"/>
        <v>0</v>
      </c>
      <c r="AC70" s="113">
        <f t="shared" si="3"/>
        <v>0</v>
      </c>
      <c r="AD70" s="114">
        <f t="shared" si="4"/>
        <v>0</v>
      </c>
      <c r="AE70" s="114">
        <f t="shared" si="5"/>
        <v>0</v>
      </c>
      <c r="AF70" s="113">
        <v>0</v>
      </c>
      <c r="AG70" s="113">
        <v>0</v>
      </c>
      <c r="AH70" s="113">
        <v>0</v>
      </c>
      <c r="AI70" s="113">
        <f t="shared" si="6"/>
        <v>0</v>
      </c>
      <c r="AJ70" s="113">
        <f t="shared" si="7"/>
        <v>0</v>
      </c>
      <c r="AK70" s="115"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f t="shared" si="8"/>
        <v>0</v>
      </c>
      <c r="AQ70" s="115">
        <f t="shared" si="9"/>
        <v>0</v>
      </c>
      <c r="AR70" s="370">
        <f t="shared" si="10"/>
        <v>0</v>
      </c>
      <c r="AS70" s="112">
        <f t="shared" si="11"/>
        <v>332702</v>
      </c>
      <c r="AT70" s="113">
        <f t="shared" si="12"/>
        <v>244478</v>
      </c>
      <c r="AU70" s="113">
        <f t="shared" si="13"/>
        <v>0</v>
      </c>
      <c r="AV70" s="113">
        <f t="shared" si="14"/>
        <v>0</v>
      </c>
      <c r="AW70" s="113">
        <f t="shared" si="15"/>
        <v>82634</v>
      </c>
      <c r="AX70" s="113">
        <f t="shared" si="15"/>
        <v>4890</v>
      </c>
      <c r="AY70" s="113">
        <f t="shared" si="16"/>
        <v>700</v>
      </c>
      <c r="AZ70" s="115">
        <f t="shared" si="17"/>
        <v>0.69</v>
      </c>
      <c r="BA70" s="115">
        <f t="shared" si="18"/>
        <v>0.69</v>
      </c>
      <c r="BB70" s="115">
        <f t="shared" si="19"/>
        <v>0</v>
      </c>
      <c r="BC70" s="116">
        <f t="shared" si="20"/>
        <v>0</v>
      </c>
    </row>
    <row r="71" spans="1:55" ht="12.95" customHeight="1" x14ac:dyDescent="0.25">
      <c r="A71" s="533">
        <v>12</v>
      </c>
      <c r="B71" s="533">
        <v>5430</v>
      </c>
      <c r="C71" s="638">
        <v>650026144</v>
      </c>
      <c r="D71" s="533">
        <v>70695148</v>
      </c>
      <c r="E71" s="535" t="s">
        <v>457</v>
      </c>
      <c r="F71" s="533">
        <v>3141</v>
      </c>
      <c r="G71" s="671" t="s">
        <v>319</v>
      </c>
      <c r="H71" s="536" t="s">
        <v>282</v>
      </c>
      <c r="I71" s="517">
        <v>746655</v>
      </c>
      <c r="J71" s="538">
        <v>547343</v>
      </c>
      <c r="K71" s="538">
        <v>0</v>
      </c>
      <c r="L71" s="538">
        <v>0</v>
      </c>
      <c r="M71" s="338">
        <v>185002</v>
      </c>
      <c r="N71" s="538">
        <v>10946</v>
      </c>
      <c r="O71" s="538">
        <v>3364</v>
      </c>
      <c r="P71" s="539">
        <v>1.8599999999999999</v>
      </c>
      <c r="Q71" s="719">
        <v>0</v>
      </c>
      <c r="R71" s="808">
        <v>0</v>
      </c>
      <c r="S71" s="808">
        <v>1.8599999999999999</v>
      </c>
      <c r="T71" s="112">
        <f t="shared" si="0"/>
        <v>0</v>
      </c>
      <c r="U71" s="113">
        <v>0</v>
      </c>
      <c r="V71" s="113">
        <v>0</v>
      </c>
      <c r="W71" s="113">
        <v>0</v>
      </c>
      <c r="X71" s="113">
        <f t="shared" si="1"/>
        <v>0</v>
      </c>
      <c r="Y71" s="113">
        <v>0</v>
      </c>
      <c r="Z71" s="113">
        <v>0</v>
      </c>
      <c r="AA71" s="113">
        <v>0</v>
      </c>
      <c r="AB71" s="113">
        <f t="shared" si="2"/>
        <v>0</v>
      </c>
      <c r="AC71" s="113">
        <f t="shared" si="3"/>
        <v>0</v>
      </c>
      <c r="AD71" s="114">
        <f t="shared" si="4"/>
        <v>0</v>
      </c>
      <c r="AE71" s="114">
        <f t="shared" si="5"/>
        <v>0</v>
      </c>
      <c r="AF71" s="113">
        <v>0</v>
      </c>
      <c r="AG71" s="113">
        <v>0</v>
      </c>
      <c r="AH71" s="113">
        <v>0</v>
      </c>
      <c r="AI71" s="113">
        <f t="shared" si="6"/>
        <v>0</v>
      </c>
      <c r="AJ71" s="113">
        <f t="shared" si="7"/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f t="shared" si="8"/>
        <v>0</v>
      </c>
      <c r="AQ71" s="115">
        <f t="shared" si="9"/>
        <v>0</v>
      </c>
      <c r="AR71" s="370">
        <f t="shared" si="10"/>
        <v>0</v>
      </c>
      <c r="AS71" s="112">
        <f t="shared" si="11"/>
        <v>746655</v>
      </c>
      <c r="AT71" s="113">
        <f t="shared" si="12"/>
        <v>547343</v>
      </c>
      <c r="AU71" s="113">
        <f t="shared" si="13"/>
        <v>0</v>
      </c>
      <c r="AV71" s="113">
        <f t="shared" si="14"/>
        <v>0</v>
      </c>
      <c r="AW71" s="113">
        <f t="shared" si="15"/>
        <v>185002</v>
      </c>
      <c r="AX71" s="113">
        <f t="shared" si="15"/>
        <v>10946</v>
      </c>
      <c r="AY71" s="113">
        <f t="shared" si="16"/>
        <v>3364</v>
      </c>
      <c r="AZ71" s="115">
        <f t="shared" si="17"/>
        <v>1.8599999999999999</v>
      </c>
      <c r="BA71" s="115">
        <f t="shared" si="18"/>
        <v>0</v>
      </c>
      <c r="BB71" s="115">
        <f t="shared" si="19"/>
        <v>0</v>
      </c>
      <c r="BC71" s="116">
        <f t="shared" si="20"/>
        <v>1.8599999999999999</v>
      </c>
    </row>
    <row r="72" spans="1:55" ht="12.95" customHeight="1" x14ac:dyDescent="0.25">
      <c r="A72" s="533">
        <v>12</v>
      </c>
      <c r="B72" s="625">
        <v>5430</v>
      </c>
      <c r="C72" s="626">
        <v>650026144</v>
      </c>
      <c r="D72" s="533">
        <v>70695148</v>
      </c>
      <c r="E72" s="675" t="s">
        <v>457</v>
      </c>
      <c r="F72" s="625">
        <v>3143</v>
      </c>
      <c r="G72" s="536" t="s">
        <v>632</v>
      </c>
      <c r="H72" s="536" t="s">
        <v>281</v>
      </c>
      <c r="I72" s="517">
        <v>614558</v>
      </c>
      <c r="J72" s="538">
        <v>452546</v>
      </c>
      <c r="K72" s="538">
        <v>0</v>
      </c>
      <c r="L72" s="538">
        <v>0</v>
      </c>
      <c r="M72" s="538">
        <v>152961</v>
      </c>
      <c r="N72" s="538">
        <v>9051</v>
      </c>
      <c r="O72" s="538">
        <v>0</v>
      </c>
      <c r="P72" s="539">
        <v>0.88070000000000004</v>
      </c>
      <c r="Q72" s="719">
        <v>0.88070000000000004</v>
      </c>
      <c r="R72" s="808">
        <v>0</v>
      </c>
      <c r="S72" s="808">
        <v>0</v>
      </c>
      <c r="T72" s="112">
        <f t="shared" si="0"/>
        <v>0</v>
      </c>
      <c r="U72" s="113">
        <v>0</v>
      </c>
      <c r="V72" s="113">
        <v>0</v>
      </c>
      <c r="W72" s="113">
        <v>0</v>
      </c>
      <c r="X72" s="113">
        <f t="shared" si="1"/>
        <v>0</v>
      </c>
      <c r="Y72" s="113">
        <v>0</v>
      </c>
      <c r="Z72" s="113">
        <v>0</v>
      </c>
      <c r="AA72" s="113">
        <v>0</v>
      </c>
      <c r="AB72" s="113">
        <f t="shared" si="2"/>
        <v>0</v>
      </c>
      <c r="AC72" s="113">
        <f t="shared" si="3"/>
        <v>0</v>
      </c>
      <c r="AD72" s="114">
        <f t="shared" si="4"/>
        <v>0</v>
      </c>
      <c r="AE72" s="114">
        <f t="shared" si="5"/>
        <v>0</v>
      </c>
      <c r="AF72" s="113">
        <v>0</v>
      </c>
      <c r="AG72" s="113">
        <v>0</v>
      </c>
      <c r="AH72" s="113">
        <v>0</v>
      </c>
      <c r="AI72" s="113">
        <f t="shared" si="6"/>
        <v>0</v>
      </c>
      <c r="AJ72" s="113">
        <f t="shared" si="7"/>
        <v>0</v>
      </c>
      <c r="AK72" s="115"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f t="shared" si="8"/>
        <v>0</v>
      </c>
      <c r="AQ72" s="115">
        <f t="shared" si="9"/>
        <v>0</v>
      </c>
      <c r="AR72" s="370">
        <f t="shared" si="10"/>
        <v>0</v>
      </c>
      <c r="AS72" s="112">
        <f t="shared" si="11"/>
        <v>614558</v>
      </c>
      <c r="AT72" s="113">
        <f t="shared" si="12"/>
        <v>452546</v>
      </c>
      <c r="AU72" s="113">
        <f t="shared" si="13"/>
        <v>0</v>
      </c>
      <c r="AV72" s="113">
        <f t="shared" si="14"/>
        <v>0</v>
      </c>
      <c r="AW72" s="113">
        <f t="shared" si="15"/>
        <v>152961</v>
      </c>
      <c r="AX72" s="113">
        <f t="shared" si="15"/>
        <v>9051</v>
      </c>
      <c r="AY72" s="113">
        <f t="shared" si="16"/>
        <v>0</v>
      </c>
      <c r="AZ72" s="115">
        <f t="shared" si="17"/>
        <v>0.88070000000000004</v>
      </c>
      <c r="BA72" s="115">
        <f t="shared" si="18"/>
        <v>0.88070000000000004</v>
      </c>
      <c r="BB72" s="115">
        <f t="shared" si="19"/>
        <v>0</v>
      </c>
      <c r="BC72" s="116">
        <f t="shared" si="20"/>
        <v>0</v>
      </c>
    </row>
    <row r="73" spans="1:55" ht="12.95" customHeight="1" x14ac:dyDescent="0.25">
      <c r="A73" s="533">
        <v>12</v>
      </c>
      <c r="B73" s="625">
        <v>5430</v>
      </c>
      <c r="C73" s="626">
        <v>650026144</v>
      </c>
      <c r="D73" s="533">
        <v>70695148</v>
      </c>
      <c r="E73" s="675" t="s">
        <v>457</v>
      </c>
      <c r="F73" s="625">
        <v>3143</v>
      </c>
      <c r="G73" s="536" t="s">
        <v>633</v>
      </c>
      <c r="H73" s="536" t="s">
        <v>282</v>
      </c>
      <c r="I73" s="517">
        <v>18257</v>
      </c>
      <c r="J73" s="538">
        <v>12870</v>
      </c>
      <c r="K73" s="538">
        <v>0</v>
      </c>
      <c r="L73" s="538">
        <v>0</v>
      </c>
      <c r="M73" s="338">
        <v>4350</v>
      </c>
      <c r="N73" s="538">
        <v>257</v>
      </c>
      <c r="O73" s="538">
        <v>780</v>
      </c>
      <c r="P73" s="539">
        <v>0.05</v>
      </c>
      <c r="Q73" s="719">
        <v>0</v>
      </c>
      <c r="R73" s="808">
        <v>0</v>
      </c>
      <c r="S73" s="808">
        <v>0.05</v>
      </c>
      <c r="T73" s="112">
        <f t="shared" si="0"/>
        <v>0</v>
      </c>
      <c r="U73" s="113">
        <v>0</v>
      </c>
      <c r="V73" s="113">
        <v>0</v>
      </c>
      <c r="W73" s="113">
        <v>0</v>
      </c>
      <c r="X73" s="113">
        <f t="shared" si="1"/>
        <v>0</v>
      </c>
      <c r="Y73" s="113">
        <v>0</v>
      </c>
      <c r="Z73" s="113">
        <v>0</v>
      </c>
      <c r="AA73" s="113">
        <v>0</v>
      </c>
      <c r="AB73" s="113">
        <f t="shared" si="2"/>
        <v>0</v>
      </c>
      <c r="AC73" s="113">
        <f t="shared" si="3"/>
        <v>0</v>
      </c>
      <c r="AD73" s="114">
        <f t="shared" si="4"/>
        <v>0</v>
      </c>
      <c r="AE73" s="114">
        <f t="shared" si="5"/>
        <v>0</v>
      </c>
      <c r="AF73" s="113">
        <v>0</v>
      </c>
      <c r="AG73" s="113">
        <v>0</v>
      </c>
      <c r="AH73" s="113">
        <v>0</v>
      </c>
      <c r="AI73" s="113">
        <f t="shared" si="6"/>
        <v>0</v>
      </c>
      <c r="AJ73" s="113">
        <f t="shared" si="7"/>
        <v>0</v>
      </c>
      <c r="AK73" s="115"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f t="shared" si="8"/>
        <v>0</v>
      </c>
      <c r="AQ73" s="115">
        <f t="shared" si="9"/>
        <v>0</v>
      </c>
      <c r="AR73" s="370">
        <f t="shared" si="10"/>
        <v>0</v>
      </c>
      <c r="AS73" s="112">
        <f t="shared" si="11"/>
        <v>18257</v>
      </c>
      <c r="AT73" s="113">
        <f t="shared" si="12"/>
        <v>12870</v>
      </c>
      <c r="AU73" s="113">
        <f t="shared" si="13"/>
        <v>0</v>
      </c>
      <c r="AV73" s="113">
        <f t="shared" si="14"/>
        <v>0</v>
      </c>
      <c r="AW73" s="113">
        <f t="shared" si="15"/>
        <v>4350</v>
      </c>
      <c r="AX73" s="113">
        <f t="shared" si="15"/>
        <v>257</v>
      </c>
      <c r="AY73" s="113">
        <f t="shared" si="16"/>
        <v>780</v>
      </c>
      <c r="AZ73" s="115">
        <f t="shared" si="17"/>
        <v>0.05</v>
      </c>
      <c r="BA73" s="115">
        <f t="shared" si="18"/>
        <v>0</v>
      </c>
      <c r="BB73" s="115">
        <f t="shared" si="19"/>
        <v>0</v>
      </c>
      <c r="BC73" s="116">
        <f t="shared" si="20"/>
        <v>0.05</v>
      </c>
    </row>
    <row r="74" spans="1:55" ht="12.95" customHeight="1" x14ac:dyDescent="0.25">
      <c r="A74" s="548">
        <v>12</v>
      </c>
      <c r="B74" s="629">
        <v>5430</v>
      </c>
      <c r="C74" s="630">
        <v>650026144</v>
      </c>
      <c r="D74" s="629">
        <v>70695148</v>
      </c>
      <c r="E74" s="676" t="s">
        <v>458</v>
      </c>
      <c r="F74" s="629"/>
      <c r="G74" s="677"/>
      <c r="H74" s="678"/>
      <c r="I74" s="526">
        <v>7235867</v>
      </c>
      <c r="J74" s="527">
        <v>5270942</v>
      </c>
      <c r="K74" s="527">
        <v>0</v>
      </c>
      <c r="L74" s="527">
        <v>7200</v>
      </c>
      <c r="M74" s="527">
        <v>1784013</v>
      </c>
      <c r="N74" s="527">
        <v>105418</v>
      </c>
      <c r="O74" s="527">
        <v>68294</v>
      </c>
      <c r="P74" s="528">
        <v>12.052199999999999</v>
      </c>
      <c r="Q74" s="528">
        <v>7.4268999999999989</v>
      </c>
      <c r="R74" s="732">
        <v>0</v>
      </c>
      <c r="S74" s="732">
        <v>4.6253000000000002</v>
      </c>
      <c r="T74" s="526">
        <f t="shared" ref="T74:BC74" si="32">SUM(T68:T73)</f>
        <v>0</v>
      </c>
      <c r="U74" s="527">
        <f t="shared" si="32"/>
        <v>0</v>
      </c>
      <c r="V74" s="527">
        <f t="shared" si="32"/>
        <v>0</v>
      </c>
      <c r="W74" s="527">
        <f t="shared" si="32"/>
        <v>0</v>
      </c>
      <c r="X74" s="527">
        <f t="shared" si="32"/>
        <v>0</v>
      </c>
      <c r="Y74" s="527">
        <f t="shared" si="32"/>
        <v>0</v>
      </c>
      <c r="Z74" s="527">
        <f t="shared" si="32"/>
        <v>0</v>
      </c>
      <c r="AA74" s="527">
        <f t="shared" si="32"/>
        <v>0</v>
      </c>
      <c r="AB74" s="527">
        <f t="shared" si="32"/>
        <v>0</v>
      </c>
      <c r="AC74" s="527">
        <f t="shared" si="32"/>
        <v>0</v>
      </c>
      <c r="AD74" s="527">
        <f t="shared" si="32"/>
        <v>0</v>
      </c>
      <c r="AE74" s="527">
        <f t="shared" si="32"/>
        <v>0</v>
      </c>
      <c r="AF74" s="527">
        <f t="shared" si="32"/>
        <v>0</v>
      </c>
      <c r="AG74" s="527">
        <f t="shared" si="32"/>
        <v>0</v>
      </c>
      <c r="AH74" s="527">
        <f t="shared" si="32"/>
        <v>0</v>
      </c>
      <c r="AI74" s="527">
        <f t="shared" si="32"/>
        <v>0</v>
      </c>
      <c r="AJ74" s="527">
        <f t="shared" si="32"/>
        <v>0</v>
      </c>
      <c r="AK74" s="528">
        <f t="shared" si="32"/>
        <v>0</v>
      </c>
      <c r="AL74" s="528">
        <f t="shared" si="32"/>
        <v>0</v>
      </c>
      <c r="AM74" s="528">
        <f t="shared" si="32"/>
        <v>0</v>
      </c>
      <c r="AN74" s="528">
        <f t="shared" si="32"/>
        <v>0</v>
      </c>
      <c r="AO74" s="528">
        <f t="shared" si="32"/>
        <v>0</v>
      </c>
      <c r="AP74" s="528">
        <f t="shared" si="32"/>
        <v>0</v>
      </c>
      <c r="AQ74" s="528">
        <f t="shared" si="32"/>
        <v>0</v>
      </c>
      <c r="AR74" s="732">
        <f t="shared" si="32"/>
        <v>0</v>
      </c>
      <c r="AS74" s="526">
        <f t="shared" si="32"/>
        <v>7235867</v>
      </c>
      <c r="AT74" s="527">
        <f t="shared" si="32"/>
        <v>5270942</v>
      </c>
      <c r="AU74" s="527">
        <f t="shared" si="32"/>
        <v>0</v>
      </c>
      <c r="AV74" s="527">
        <f t="shared" si="32"/>
        <v>7200</v>
      </c>
      <c r="AW74" s="527">
        <f t="shared" si="32"/>
        <v>1784013</v>
      </c>
      <c r="AX74" s="527">
        <f t="shared" si="32"/>
        <v>105418</v>
      </c>
      <c r="AY74" s="527">
        <f t="shared" si="32"/>
        <v>68294</v>
      </c>
      <c r="AZ74" s="528">
        <f t="shared" si="32"/>
        <v>12.052199999999999</v>
      </c>
      <c r="BA74" s="528">
        <f t="shared" si="32"/>
        <v>7.4268999999999989</v>
      </c>
      <c r="BB74" s="528">
        <f t="shared" si="32"/>
        <v>0</v>
      </c>
      <c r="BC74" s="529">
        <f t="shared" si="32"/>
        <v>4.6253000000000002</v>
      </c>
    </row>
    <row r="75" spans="1:55" ht="12.95" customHeight="1" x14ac:dyDescent="0.25">
      <c r="A75" s="533">
        <v>13</v>
      </c>
      <c r="B75" s="625">
        <v>5431</v>
      </c>
      <c r="C75" s="626">
        <v>600099016</v>
      </c>
      <c r="D75" s="533">
        <v>70698112</v>
      </c>
      <c r="E75" s="675" t="s">
        <v>459</v>
      </c>
      <c r="F75" s="625">
        <v>3111</v>
      </c>
      <c r="G75" s="671" t="s">
        <v>329</v>
      </c>
      <c r="H75" s="536" t="s">
        <v>281</v>
      </c>
      <c r="I75" s="517">
        <v>1643287</v>
      </c>
      <c r="J75" s="538">
        <v>1202126</v>
      </c>
      <c r="K75" s="538">
        <v>0</v>
      </c>
      <c r="L75" s="538">
        <v>0</v>
      </c>
      <c r="M75" s="538">
        <v>406318</v>
      </c>
      <c r="N75" s="538">
        <v>24043</v>
      </c>
      <c r="O75" s="538">
        <v>10800</v>
      </c>
      <c r="P75" s="539">
        <v>2.5108999999999999</v>
      </c>
      <c r="Q75" s="719">
        <v>2</v>
      </c>
      <c r="R75" s="808">
        <v>0</v>
      </c>
      <c r="S75" s="808">
        <v>0.51090000000000002</v>
      </c>
      <c r="T75" s="112">
        <f t="shared" si="0"/>
        <v>0</v>
      </c>
      <c r="U75" s="113">
        <v>0</v>
      </c>
      <c r="V75" s="113">
        <v>0</v>
      </c>
      <c r="W75" s="113">
        <v>0</v>
      </c>
      <c r="X75" s="113">
        <f t="shared" si="1"/>
        <v>0</v>
      </c>
      <c r="Y75" s="113">
        <v>0</v>
      </c>
      <c r="Z75" s="113">
        <v>0</v>
      </c>
      <c r="AA75" s="113">
        <v>0</v>
      </c>
      <c r="AB75" s="113">
        <f t="shared" si="2"/>
        <v>0</v>
      </c>
      <c r="AC75" s="113">
        <f t="shared" si="3"/>
        <v>0</v>
      </c>
      <c r="AD75" s="114">
        <f t="shared" si="4"/>
        <v>0</v>
      </c>
      <c r="AE75" s="114">
        <f t="shared" si="5"/>
        <v>0</v>
      </c>
      <c r="AF75" s="113">
        <v>0</v>
      </c>
      <c r="AG75" s="113">
        <v>0</v>
      </c>
      <c r="AH75" s="113">
        <v>0</v>
      </c>
      <c r="AI75" s="113">
        <f t="shared" si="6"/>
        <v>0</v>
      </c>
      <c r="AJ75" s="113">
        <f t="shared" si="7"/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f t="shared" si="8"/>
        <v>0</v>
      </c>
      <c r="AQ75" s="115">
        <f t="shared" si="9"/>
        <v>0</v>
      </c>
      <c r="AR75" s="370">
        <f t="shared" si="10"/>
        <v>0</v>
      </c>
      <c r="AS75" s="112">
        <f t="shared" si="11"/>
        <v>1643287</v>
      </c>
      <c r="AT75" s="113">
        <f t="shared" si="12"/>
        <v>1202126</v>
      </c>
      <c r="AU75" s="113">
        <f t="shared" si="13"/>
        <v>0</v>
      </c>
      <c r="AV75" s="113">
        <f t="shared" si="14"/>
        <v>0</v>
      </c>
      <c r="AW75" s="113">
        <f t="shared" si="15"/>
        <v>406318</v>
      </c>
      <c r="AX75" s="113">
        <f t="shared" si="15"/>
        <v>24043</v>
      </c>
      <c r="AY75" s="113">
        <f t="shared" si="16"/>
        <v>10800</v>
      </c>
      <c r="AZ75" s="115">
        <f t="shared" si="17"/>
        <v>2.5108999999999999</v>
      </c>
      <c r="BA75" s="115">
        <f t="shared" si="18"/>
        <v>2</v>
      </c>
      <c r="BB75" s="115">
        <f t="shared" si="19"/>
        <v>0</v>
      </c>
      <c r="BC75" s="116">
        <f t="shared" si="20"/>
        <v>0.51090000000000002</v>
      </c>
    </row>
    <row r="76" spans="1:55" ht="12.95" customHeight="1" x14ac:dyDescent="0.25">
      <c r="A76" s="533">
        <v>13</v>
      </c>
      <c r="B76" s="625">
        <v>5431</v>
      </c>
      <c r="C76" s="626">
        <v>600099016</v>
      </c>
      <c r="D76" s="533">
        <v>70698112</v>
      </c>
      <c r="E76" s="675" t="s">
        <v>459</v>
      </c>
      <c r="F76" s="625">
        <v>3117</v>
      </c>
      <c r="G76" s="671" t="s">
        <v>333</v>
      </c>
      <c r="H76" s="536" t="s">
        <v>281</v>
      </c>
      <c r="I76" s="517">
        <v>3455440</v>
      </c>
      <c r="J76" s="538">
        <v>2488174</v>
      </c>
      <c r="K76" s="538">
        <v>0</v>
      </c>
      <c r="L76" s="538">
        <v>15000</v>
      </c>
      <c r="M76" s="538">
        <v>846073</v>
      </c>
      <c r="N76" s="538">
        <v>49763</v>
      </c>
      <c r="O76" s="538">
        <v>56430</v>
      </c>
      <c r="P76" s="539">
        <v>5.0603999999999996</v>
      </c>
      <c r="Q76" s="719">
        <v>3.6360999999999999</v>
      </c>
      <c r="R76" s="808">
        <v>0</v>
      </c>
      <c r="S76" s="808">
        <v>1.4243000000000001</v>
      </c>
      <c r="T76" s="112">
        <f t="shared" si="0"/>
        <v>0</v>
      </c>
      <c r="U76" s="113">
        <v>0</v>
      </c>
      <c r="V76" s="113">
        <v>0</v>
      </c>
      <c r="W76" s="113">
        <v>0</v>
      </c>
      <c r="X76" s="113">
        <f t="shared" si="1"/>
        <v>0</v>
      </c>
      <c r="Y76" s="113">
        <v>0</v>
      </c>
      <c r="Z76" s="113">
        <v>0</v>
      </c>
      <c r="AA76" s="113">
        <v>0</v>
      </c>
      <c r="AB76" s="113">
        <f t="shared" si="2"/>
        <v>0</v>
      </c>
      <c r="AC76" s="113">
        <f t="shared" si="3"/>
        <v>0</v>
      </c>
      <c r="AD76" s="114">
        <f t="shared" si="4"/>
        <v>0</v>
      </c>
      <c r="AE76" s="114">
        <f t="shared" si="5"/>
        <v>0</v>
      </c>
      <c r="AF76" s="113">
        <v>0</v>
      </c>
      <c r="AG76" s="113">
        <v>0</v>
      </c>
      <c r="AH76" s="113">
        <v>0</v>
      </c>
      <c r="AI76" s="113">
        <f t="shared" si="6"/>
        <v>0</v>
      </c>
      <c r="AJ76" s="113">
        <f t="shared" si="7"/>
        <v>0</v>
      </c>
      <c r="AK76" s="115">
        <v>0</v>
      </c>
      <c r="AL76" s="115">
        <v>0</v>
      </c>
      <c r="AM76" s="115">
        <v>0</v>
      </c>
      <c r="AN76" s="115">
        <v>0</v>
      </c>
      <c r="AO76" s="115">
        <v>0</v>
      </c>
      <c r="AP76" s="115">
        <f t="shared" si="8"/>
        <v>0</v>
      </c>
      <c r="AQ76" s="115">
        <f t="shared" si="9"/>
        <v>0</v>
      </c>
      <c r="AR76" s="370">
        <f t="shared" si="10"/>
        <v>0</v>
      </c>
      <c r="AS76" s="112">
        <f t="shared" si="11"/>
        <v>3455440</v>
      </c>
      <c r="AT76" s="113">
        <f t="shared" si="12"/>
        <v>2488174</v>
      </c>
      <c r="AU76" s="113">
        <f t="shared" si="13"/>
        <v>0</v>
      </c>
      <c r="AV76" s="113">
        <f t="shared" si="14"/>
        <v>15000</v>
      </c>
      <c r="AW76" s="113">
        <f t="shared" si="15"/>
        <v>846073</v>
      </c>
      <c r="AX76" s="113">
        <f t="shared" si="15"/>
        <v>49763</v>
      </c>
      <c r="AY76" s="113">
        <f t="shared" si="16"/>
        <v>56430</v>
      </c>
      <c r="AZ76" s="115">
        <f t="shared" si="17"/>
        <v>5.0603999999999996</v>
      </c>
      <c r="BA76" s="115">
        <f t="shared" si="18"/>
        <v>3.6360999999999999</v>
      </c>
      <c r="BB76" s="115">
        <f t="shared" si="19"/>
        <v>0</v>
      </c>
      <c r="BC76" s="116">
        <f t="shared" si="20"/>
        <v>1.4243000000000001</v>
      </c>
    </row>
    <row r="77" spans="1:55" ht="12.95" customHeight="1" x14ac:dyDescent="0.25">
      <c r="A77" s="533">
        <v>13</v>
      </c>
      <c r="B77" s="625">
        <v>5431</v>
      </c>
      <c r="C77" s="626">
        <v>600099016</v>
      </c>
      <c r="D77" s="533">
        <v>70698112</v>
      </c>
      <c r="E77" s="675" t="s">
        <v>459</v>
      </c>
      <c r="F77" s="625">
        <v>3117</v>
      </c>
      <c r="G77" s="536" t="s">
        <v>316</v>
      </c>
      <c r="H77" s="536" t="s">
        <v>282</v>
      </c>
      <c r="I77" s="517">
        <v>235935</v>
      </c>
      <c r="J77" s="538">
        <v>173222</v>
      </c>
      <c r="K77" s="538">
        <v>0</v>
      </c>
      <c r="L77" s="538">
        <v>0</v>
      </c>
      <c r="M77" s="538">
        <v>58549</v>
      </c>
      <c r="N77" s="538">
        <v>3464</v>
      </c>
      <c r="O77" s="538">
        <v>700</v>
      </c>
      <c r="P77" s="539">
        <v>0.5</v>
      </c>
      <c r="Q77" s="719">
        <v>0.5</v>
      </c>
      <c r="R77" s="808">
        <v>0</v>
      </c>
      <c r="S77" s="808">
        <v>0</v>
      </c>
      <c r="T77" s="112">
        <f t="shared" ref="T77:T140" si="33">Y77*-1</f>
        <v>0</v>
      </c>
      <c r="U77" s="113">
        <v>0</v>
      </c>
      <c r="V77" s="113">
        <v>0</v>
      </c>
      <c r="W77" s="113">
        <v>0</v>
      </c>
      <c r="X77" s="113">
        <f t="shared" ref="X77:X140" si="34">SUM(T77:W77)</f>
        <v>0</v>
      </c>
      <c r="Y77" s="113">
        <v>0</v>
      </c>
      <c r="Z77" s="113">
        <v>0</v>
      </c>
      <c r="AA77" s="113">
        <v>0</v>
      </c>
      <c r="AB77" s="113">
        <f t="shared" ref="AB77:AB140" si="35">SUM(Y77:AA77)</f>
        <v>0</v>
      </c>
      <c r="AC77" s="113">
        <f t="shared" ref="AC77:AC140" si="36">X77+AB77</f>
        <v>0</v>
      </c>
      <c r="AD77" s="114">
        <f t="shared" ref="AD77:AD140" si="37">ROUND((X77+Y77+Z77)*33.8%,0)</f>
        <v>0</v>
      </c>
      <c r="AE77" s="114">
        <f t="shared" ref="AE77:AE140" si="38">ROUND(X77*2%,0)</f>
        <v>0</v>
      </c>
      <c r="AF77" s="113">
        <v>0</v>
      </c>
      <c r="AG77" s="113">
        <v>0</v>
      </c>
      <c r="AH77" s="113">
        <v>0</v>
      </c>
      <c r="AI77" s="113">
        <f t="shared" ref="AI77:AI140" si="39">SUM(AF77:AH77)</f>
        <v>0</v>
      </c>
      <c r="AJ77" s="113">
        <f t="shared" ref="AJ77:AJ140" si="40">AC77+AD77+AE77+AI77</f>
        <v>0</v>
      </c>
      <c r="AK77" s="115"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f t="shared" ref="AP77:AP140" si="41">AK77+AM77+AN77</f>
        <v>0</v>
      </c>
      <c r="AQ77" s="115">
        <f t="shared" ref="AQ77:AQ140" si="42">AL77+AO77</f>
        <v>0</v>
      </c>
      <c r="AR77" s="370">
        <f t="shared" ref="AR77:AR140" si="43">SUM(AP77:AQ77)</f>
        <v>0</v>
      </c>
      <c r="AS77" s="112">
        <f t="shared" ref="AS77:AS140" si="44">I77+AJ77</f>
        <v>235935</v>
      </c>
      <c r="AT77" s="113">
        <f t="shared" ref="AT77:AT140" si="45">J77+X77</f>
        <v>173222</v>
      </c>
      <c r="AU77" s="113">
        <f t="shared" ref="AU77:AU140" si="46">K77</f>
        <v>0</v>
      </c>
      <c r="AV77" s="113">
        <f t="shared" ref="AV77:AV140" si="47">L77+AB77</f>
        <v>0</v>
      </c>
      <c r="AW77" s="113">
        <f t="shared" ref="AW77:AX140" si="48">M77+AD77</f>
        <v>58549</v>
      </c>
      <c r="AX77" s="113">
        <f t="shared" si="48"/>
        <v>3464</v>
      </c>
      <c r="AY77" s="113">
        <f t="shared" ref="AY77:AY140" si="49">O77+AI77</f>
        <v>700</v>
      </c>
      <c r="AZ77" s="115">
        <f t="shared" ref="AZ77:AZ140" si="50">P77+AR77</f>
        <v>0.5</v>
      </c>
      <c r="BA77" s="115">
        <f t="shared" ref="BA77:BA140" si="51">Q77+AP77</f>
        <v>0.5</v>
      </c>
      <c r="BB77" s="115">
        <f t="shared" ref="BB77:BB140" si="52">R77</f>
        <v>0</v>
      </c>
      <c r="BC77" s="116">
        <f t="shared" ref="BC77:BC140" si="53">S77+AQ77</f>
        <v>0</v>
      </c>
    </row>
    <row r="78" spans="1:55" ht="12.95" customHeight="1" x14ac:dyDescent="0.25">
      <c r="A78" s="533">
        <v>13</v>
      </c>
      <c r="B78" s="625">
        <v>5431</v>
      </c>
      <c r="C78" s="626">
        <v>600099016</v>
      </c>
      <c r="D78" s="533">
        <v>70698112</v>
      </c>
      <c r="E78" s="675" t="s">
        <v>459</v>
      </c>
      <c r="F78" s="625">
        <v>3141</v>
      </c>
      <c r="G78" s="671" t="s">
        <v>319</v>
      </c>
      <c r="H78" s="536" t="s">
        <v>282</v>
      </c>
      <c r="I78" s="517">
        <v>713448</v>
      </c>
      <c r="J78" s="538">
        <v>518049</v>
      </c>
      <c r="K78" s="538">
        <v>0</v>
      </c>
      <c r="L78" s="538">
        <v>5000</v>
      </c>
      <c r="M78" s="338">
        <v>176790</v>
      </c>
      <c r="N78" s="538">
        <v>10361</v>
      </c>
      <c r="O78" s="538">
        <v>3248</v>
      </c>
      <c r="P78" s="539">
        <v>1.78</v>
      </c>
      <c r="Q78" s="719">
        <v>0</v>
      </c>
      <c r="R78" s="808">
        <v>0</v>
      </c>
      <c r="S78" s="808">
        <v>1.78</v>
      </c>
      <c r="T78" s="112">
        <f t="shared" si="33"/>
        <v>0</v>
      </c>
      <c r="U78" s="113">
        <v>0</v>
      </c>
      <c r="V78" s="113">
        <v>0</v>
      </c>
      <c r="W78" s="113">
        <v>0</v>
      </c>
      <c r="X78" s="113">
        <f t="shared" si="34"/>
        <v>0</v>
      </c>
      <c r="Y78" s="113">
        <v>0</v>
      </c>
      <c r="Z78" s="113">
        <v>0</v>
      </c>
      <c r="AA78" s="113">
        <v>0</v>
      </c>
      <c r="AB78" s="113">
        <f t="shared" si="35"/>
        <v>0</v>
      </c>
      <c r="AC78" s="113">
        <f t="shared" si="36"/>
        <v>0</v>
      </c>
      <c r="AD78" s="114">
        <f t="shared" si="37"/>
        <v>0</v>
      </c>
      <c r="AE78" s="114">
        <f t="shared" si="38"/>
        <v>0</v>
      </c>
      <c r="AF78" s="113">
        <v>0</v>
      </c>
      <c r="AG78" s="113">
        <v>0</v>
      </c>
      <c r="AH78" s="113">
        <v>0</v>
      </c>
      <c r="AI78" s="113">
        <f t="shared" si="39"/>
        <v>0</v>
      </c>
      <c r="AJ78" s="113">
        <f t="shared" si="40"/>
        <v>0</v>
      </c>
      <c r="AK78" s="115">
        <v>0</v>
      </c>
      <c r="AL78" s="115">
        <v>0</v>
      </c>
      <c r="AM78" s="115">
        <v>0</v>
      </c>
      <c r="AN78" s="115">
        <v>0</v>
      </c>
      <c r="AO78" s="115">
        <v>0</v>
      </c>
      <c r="AP78" s="115">
        <f t="shared" si="41"/>
        <v>0</v>
      </c>
      <c r="AQ78" s="115">
        <f t="shared" si="42"/>
        <v>0</v>
      </c>
      <c r="AR78" s="370">
        <f t="shared" si="43"/>
        <v>0</v>
      </c>
      <c r="AS78" s="112">
        <f t="shared" si="44"/>
        <v>713448</v>
      </c>
      <c r="AT78" s="113">
        <f t="shared" si="45"/>
        <v>518049</v>
      </c>
      <c r="AU78" s="113">
        <f t="shared" si="46"/>
        <v>0</v>
      </c>
      <c r="AV78" s="113">
        <f t="shared" si="47"/>
        <v>5000</v>
      </c>
      <c r="AW78" s="113">
        <f t="shared" si="48"/>
        <v>176790</v>
      </c>
      <c r="AX78" s="113">
        <f t="shared" si="48"/>
        <v>10361</v>
      </c>
      <c r="AY78" s="113">
        <f t="shared" si="49"/>
        <v>3248</v>
      </c>
      <c r="AZ78" s="115">
        <f t="shared" si="50"/>
        <v>1.78</v>
      </c>
      <c r="BA78" s="115">
        <f t="shared" si="51"/>
        <v>0</v>
      </c>
      <c r="BB78" s="115">
        <f t="shared" si="52"/>
        <v>0</v>
      </c>
      <c r="BC78" s="116">
        <f t="shared" si="53"/>
        <v>1.78</v>
      </c>
    </row>
    <row r="79" spans="1:55" ht="12.95" customHeight="1" x14ac:dyDescent="0.25">
      <c r="A79" s="533">
        <v>13</v>
      </c>
      <c r="B79" s="625">
        <v>5431</v>
      </c>
      <c r="C79" s="626">
        <v>600099016</v>
      </c>
      <c r="D79" s="533">
        <v>70698112</v>
      </c>
      <c r="E79" s="675" t="s">
        <v>459</v>
      </c>
      <c r="F79" s="625">
        <v>3143</v>
      </c>
      <c r="G79" s="536" t="s">
        <v>632</v>
      </c>
      <c r="H79" s="536" t="s">
        <v>281</v>
      </c>
      <c r="I79" s="517">
        <v>442293</v>
      </c>
      <c r="J79" s="538">
        <v>325694</v>
      </c>
      <c r="K79" s="538">
        <v>0</v>
      </c>
      <c r="L79" s="538">
        <v>0</v>
      </c>
      <c r="M79" s="538">
        <v>110085</v>
      </c>
      <c r="N79" s="538">
        <v>6514</v>
      </c>
      <c r="O79" s="538">
        <v>0</v>
      </c>
      <c r="P79" s="539">
        <v>0.67800000000000005</v>
      </c>
      <c r="Q79" s="719">
        <v>0.67800000000000005</v>
      </c>
      <c r="R79" s="808">
        <v>0</v>
      </c>
      <c r="S79" s="808">
        <v>0</v>
      </c>
      <c r="T79" s="112">
        <f t="shared" si="33"/>
        <v>0</v>
      </c>
      <c r="U79" s="113">
        <v>0</v>
      </c>
      <c r="V79" s="113">
        <v>0</v>
      </c>
      <c r="W79" s="113">
        <v>0</v>
      </c>
      <c r="X79" s="113">
        <f t="shared" si="34"/>
        <v>0</v>
      </c>
      <c r="Y79" s="113">
        <v>0</v>
      </c>
      <c r="Z79" s="113">
        <v>0</v>
      </c>
      <c r="AA79" s="113">
        <v>0</v>
      </c>
      <c r="AB79" s="113">
        <f t="shared" si="35"/>
        <v>0</v>
      </c>
      <c r="AC79" s="113">
        <f t="shared" si="36"/>
        <v>0</v>
      </c>
      <c r="AD79" s="114">
        <f t="shared" si="37"/>
        <v>0</v>
      </c>
      <c r="AE79" s="114">
        <f t="shared" si="38"/>
        <v>0</v>
      </c>
      <c r="AF79" s="113">
        <v>0</v>
      </c>
      <c r="AG79" s="113">
        <v>0</v>
      </c>
      <c r="AH79" s="113">
        <v>0</v>
      </c>
      <c r="AI79" s="113">
        <f t="shared" si="39"/>
        <v>0</v>
      </c>
      <c r="AJ79" s="113">
        <f t="shared" si="40"/>
        <v>0</v>
      </c>
      <c r="AK79" s="115"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f t="shared" si="41"/>
        <v>0</v>
      </c>
      <c r="AQ79" s="115">
        <f t="shared" si="42"/>
        <v>0</v>
      </c>
      <c r="AR79" s="370">
        <f t="shared" si="43"/>
        <v>0</v>
      </c>
      <c r="AS79" s="112">
        <f t="shared" si="44"/>
        <v>442293</v>
      </c>
      <c r="AT79" s="113">
        <f t="shared" si="45"/>
        <v>325694</v>
      </c>
      <c r="AU79" s="113">
        <f t="shared" si="46"/>
        <v>0</v>
      </c>
      <c r="AV79" s="113">
        <f t="shared" si="47"/>
        <v>0</v>
      </c>
      <c r="AW79" s="113">
        <f t="shared" si="48"/>
        <v>110085</v>
      </c>
      <c r="AX79" s="113">
        <f t="shared" si="48"/>
        <v>6514</v>
      </c>
      <c r="AY79" s="113">
        <f t="shared" si="49"/>
        <v>0</v>
      </c>
      <c r="AZ79" s="115">
        <f t="shared" si="50"/>
        <v>0.67800000000000005</v>
      </c>
      <c r="BA79" s="115">
        <f t="shared" si="51"/>
        <v>0.67800000000000005</v>
      </c>
      <c r="BB79" s="115">
        <f t="shared" si="52"/>
        <v>0</v>
      </c>
      <c r="BC79" s="116">
        <f t="shared" si="53"/>
        <v>0</v>
      </c>
    </row>
    <row r="80" spans="1:55" ht="12.95" customHeight="1" x14ac:dyDescent="0.25">
      <c r="A80" s="533">
        <v>13</v>
      </c>
      <c r="B80" s="625">
        <v>5431</v>
      </c>
      <c r="C80" s="626">
        <v>600099016</v>
      </c>
      <c r="D80" s="533">
        <v>70698112</v>
      </c>
      <c r="E80" s="675" t="s">
        <v>459</v>
      </c>
      <c r="F80" s="625">
        <v>3143</v>
      </c>
      <c r="G80" s="536" t="s">
        <v>633</v>
      </c>
      <c r="H80" s="536" t="s">
        <v>282</v>
      </c>
      <c r="I80" s="517">
        <v>14044</v>
      </c>
      <c r="J80" s="538">
        <v>9900</v>
      </c>
      <c r="K80" s="538">
        <v>0</v>
      </c>
      <c r="L80" s="538">
        <v>0</v>
      </c>
      <c r="M80" s="338">
        <v>3346</v>
      </c>
      <c r="N80" s="538">
        <v>198</v>
      </c>
      <c r="O80" s="538">
        <v>600</v>
      </c>
      <c r="P80" s="539">
        <v>0.04</v>
      </c>
      <c r="Q80" s="719">
        <v>0</v>
      </c>
      <c r="R80" s="808">
        <v>0</v>
      </c>
      <c r="S80" s="808">
        <v>0.04</v>
      </c>
      <c r="T80" s="112">
        <f t="shared" si="33"/>
        <v>0</v>
      </c>
      <c r="U80" s="113">
        <v>0</v>
      </c>
      <c r="V80" s="113">
        <v>0</v>
      </c>
      <c r="W80" s="113">
        <v>0</v>
      </c>
      <c r="X80" s="113">
        <f t="shared" si="34"/>
        <v>0</v>
      </c>
      <c r="Y80" s="113">
        <v>0</v>
      </c>
      <c r="Z80" s="113">
        <v>0</v>
      </c>
      <c r="AA80" s="113">
        <v>0</v>
      </c>
      <c r="AB80" s="113">
        <f t="shared" si="35"/>
        <v>0</v>
      </c>
      <c r="AC80" s="113">
        <f t="shared" si="36"/>
        <v>0</v>
      </c>
      <c r="AD80" s="114">
        <f t="shared" si="37"/>
        <v>0</v>
      </c>
      <c r="AE80" s="114">
        <f t="shared" si="38"/>
        <v>0</v>
      </c>
      <c r="AF80" s="113">
        <v>0</v>
      </c>
      <c r="AG80" s="113">
        <v>0</v>
      </c>
      <c r="AH80" s="113">
        <v>0</v>
      </c>
      <c r="AI80" s="113">
        <f t="shared" si="39"/>
        <v>0</v>
      </c>
      <c r="AJ80" s="113">
        <f t="shared" si="40"/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f t="shared" si="41"/>
        <v>0</v>
      </c>
      <c r="AQ80" s="115">
        <f t="shared" si="42"/>
        <v>0</v>
      </c>
      <c r="AR80" s="370">
        <f t="shared" si="43"/>
        <v>0</v>
      </c>
      <c r="AS80" s="112">
        <f t="shared" si="44"/>
        <v>14044</v>
      </c>
      <c r="AT80" s="113">
        <f t="shared" si="45"/>
        <v>9900</v>
      </c>
      <c r="AU80" s="113">
        <f t="shared" si="46"/>
        <v>0</v>
      </c>
      <c r="AV80" s="113">
        <f t="shared" si="47"/>
        <v>0</v>
      </c>
      <c r="AW80" s="113">
        <f t="shared" si="48"/>
        <v>3346</v>
      </c>
      <c r="AX80" s="113">
        <f t="shared" si="48"/>
        <v>198</v>
      </c>
      <c r="AY80" s="113">
        <f t="shared" si="49"/>
        <v>600</v>
      </c>
      <c r="AZ80" s="115">
        <f t="shared" si="50"/>
        <v>0.04</v>
      </c>
      <c r="BA80" s="115">
        <f t="shared" si="51"/>
        <v>0</v>
      </c>
      <c r="BB80" s="115">
        <f t="shared" si="52"/>
        <v>0</v>
      </c>
      <c r="BC80" s="116">
        <f t="shared" si="53"/>
        <v>0.04</v>
      </c>
    </row>
    <row r="81" spans="1:55" ht="12.95" customHeight="1" x14ac:dyDescent="0.25">
      <c r="A81" s="548">
        <v>13</v>
      </c>
      <c r="B81" s="629">
        <v>5431</v>
      </c>
      <c r="C81" s="630">
        <v>600099016</v>
      </c>
      <c r="D81" s="629">
        <v>70698112</v>
      </c>
      <c r="E81" s="676" t="s">
        <v>460</v>
      </c>
      <c r="F81" s="684"/>
      <c r="G81" s="685"/>
      <c r="H81" s="686"/>
      <c r="I81" s="679">
        <v>6504447</v>
      </c>
      <c r="J81" s="680">
        <v>4717165</v>
      </c>
      <c r="K81" s="680">
        <v>0</v>
      </c>
      <c r="L81" s="680">
        <v>20000</v>
      </c>
      <c r="M81" s="680">
        <v>1601161</v>
      </c>
      <c r="N81" s="680">
        <v>94343</v>
      </c>
      <c r="O81" s="680">
        <v>71778</v>
      </c>
      <c r="P81" s="681">
        <v>10.569299999999998</v>
      </c>
      <c r="Q81" s="681">
        <v>6.8140999999999998</v>
      </c>
      <c r="R81" s="749">
        <v>0</v>
      </c>
      <c r="S81" s="749">
        <v>3.7552000000000003</v>
      </c>
      <c r="T81" s="679">
        <f t="shared" ref="T81:BC81" si="54">SUM(T75:T80)</f>
        <v>0</v>
      </c>
      <c r="U81" s="680">
        <f t="shared" si="54"/>
        <v>0</v>
      </c>
      <c r="V81" s="680">
        <f t="shared" si="54"/>
        <v>0</v>
      </c>
      <c r="W81" s="680">
        <f t="shared" si="54"/>
        <v>0</v>
      </c>
      <c r="X81" s="680">
        <f t="shared" si="54"/>
        <v>0</v>
      </c>
      <c r="Y81" s="680">
        <f t="shared" si="54"/>
        <v>0</v>
      </c>
      <c r="Z81" s="680">
        <f t="shared" si="54"/>
        <v>0</v>
      </c>
      <c r="AA81" s="680">
        <f t="shared" si="54"/>
        <v>0</v>
      </c>
      <c r="AB81" s="680">
        <f t="shared" si="54"/>
        <v>0</v>
      </c>
      <c r="AC81" s="680">
        <f t="shared" si="54"/>
        <v>0</v>
      </c>
      <c r="AD81" s="680">
        <f t="shared" si="54"/>
        <v>0</v>
      </c>
      <c r="AE81" s="680">
        <f t="shared" si="54"/>
        <v>0</v>
      </c>
      <c r="AF81" s="680">
        <f t="shared" si="54"/>
        <v>0</v>
      </c>
      <c r="AG81" s="680">
        <f t="shared" si="54"/>
        <v>0</v>
      </c>
      <c r="AH81" s="680">
        <f t="shared" si="54"/>
        <v>0</v>
      </c>
      <c r="AI81" s="680">
        <f t="shared" si="54"/>
        <v>0</v>
      </c>
      <c r="AJ81" s="680">
        <f t="shared" si="54"/>
        <v>0</v>
      </c>
      <c r="AK81" s="681">
        <f t="shared" si="54"/>
        <v>0</v>
      </c>
      <c r="AL81" s="681">
        <f t="shared" si="54"/>
        <v>0</v>
      </c>
      <c r="AM81" s="681">
        <f t="shared" si="54"/>
        <v>0</v>
      </c>
      <c r="AN81" s="681">
        <f t="shared" si="54"/>
        <v>0</v>
      </c>
      <c r="AO81" s="681">
        <f t="shared" si="54"/>
        <v>0</v>
      </c>
      <c r="AP81" s="681">
        <f t="shared" si="54"/>
        <v>0</v>
      </c>
      <c r="AQ81" s="681">
        <f t="shared" si="54"/>
        <v>0</v>
      </c>
      <c r="AR81" s="749">
        <f t="shared" si="54"/>
        <v>0</v>
      </c>
      <c r="AS81" s="679">
        <f t="shared" si="54"/>
        <v>6504447</v>
      </c>
      <c r="AT81" s="680">
        <f t="shared" si="54"/>
        <v>4717165</v>
      </c>
      <c r="AU81" s="680">
        <f t="shared" si="54"/>
        <v>0</v>
      </c>
      <c r="AV81" s="680">
        <f t="shared" si="54"/>
        <v>20000</v>
      </c>
      <c r="AW81" s="680">
        <f t="shared" si="54"/>
        <v>1601161</v>
      </c>
      <c r="AX81" s="680">
        <f t="shared" si="54"/>
        <v>94343</v>
      </c>
      <c r="AY81" s="680">
        <f t="shared" si="54"/>
        <v>71778</v>
      </c>
      <c r="AZ81" s="681">
        <f t="shared" si="54"/>
        <v>10.569299999999998</v>
      </c>
      <c r="BA81" s="681">
        <f t="shared" si="54"/>
        <v>6.8140999999999998</v>
      </c>
      <c r="BB81" s="681">
        <f t="shared" si="54"/>
        <v>0</v>
      </c>
      <c r="BC81" s="683">
        <f t="shared" si="54"/>
        <v>3.7552000000000003</v>
      </c>
    </row>
    <row r="82" spans="1:55" ht="12.95" customHeight="1" x14ac:dyDescent="0.25">
      <c r="A82" s="533">
        <v>14</v>
      </c>
      <c r="B82" s="625">
        <v>5487</v>
      </c>
      <c r="C82" s="626">
        <v>600098796</v>
      </c>
      <c r="D82" s="533">
        <v>71006753</v>
      </c>
      <c r="E82" s="675" t="s">
        <v>461</v>
      </c>
      <c r="F82" s="625">
        <v>3111</v>
      </c>
      <c r="G82" s="671" t="s">
        <v>329</v>
      </c>
      <c r="H82" s="536" t="s">
        <v>281</v>
      </c>
      <c r="I82" s="517">
        <v>1335451</v>
      </c>
      <c r="J82" s="538">
        <v>949590</v>
      </c>
      <c r="K82" s="538">
        <v>0</v>
      </c>
      <c r="L82" s="538">
        <v>16000</v>
      </c>
      <c r="M82" s="538">
        <v>326369</v>
      </c>
      <c r="N82" s="538">
        <v>18992</v>
      </c>
      <c r="O82" s="538">
        <v>24500</v>
      </c>
      <c r="P82" s="539">
        <v>2.3841000000000006</v>
      </c>
      <c r="Q82" s="719">
        <v>1.7755000000000001</v>
      </c>
      <c r="R82" s="808">
        <v>0</v>
      </c>
      <c r="S82" s="808">
        <v>0.60860000000000003</v>
      </c>
      <c r="T82" s="112">
        <f t="shared" si="33"/>
        <v>0</v>
      </c>
      <c r="U82" s="113">
        <v>0</v>
      </c>
      <c r="V82" s="113">
        <v>0</v>
      </c>
      <c r="W82" s="113">
        <v>0</v>
      </c>
      <c r="X82" s="113">
        <f t="shared" si="34"/>
        <v>0</v>
      </c>
      <c r="Y82" s="113">
        <v>0</v>
      </c>
      <c r="Z82" s="113">
        <v>0</v>
      </c>
      <c r="AA82" s="113">
        <v>0</v>
      </c>
      <c r="AB82" s="113">
        <f t="shared" si="35"/>
        <v>0</v>
      </c>
      <c r="AC82" s="113">
        <f t="shared" si="36"/>
        <v>0</v>
      </c>
      <c r="AD82" s="114">
        <f t="shared" si="37"/>
        <v>0</v>
      </c>
      <c r="AE82" s="114">
        <f t="shared" si="38"/>
        <v>0</v>
      </c>
      <c r="AF82" s="113">
        <v>0</v>
      </c>
      <c r="AG82" s="113">
        <v>0</v>
      </c>
      <c r="AH82" s="113">
        <v>0</v>
      </c>
      <c r="AI82" s="113">
        <f t="shared" si="39"/>
        <v>0</v>
      </c>
      <c r="AJ82" s="113">
        <f t="shared" si="40"/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f t="shared" si="41"/>
        <v>0</v>
      </c>
      <c r="AQ82" s="115">
        <f t="shared" si="42"/>
        <v>0</v>
      </c>
      <c r="AR82" s="370">
        <f t="shared" si="43"/>
        <v>0</v>
      </c>
      <c r="AS82" s="112">
        <f t="shared" si="44"/>
        <v>1335451</v>
      </c>
      <c r="AT82" s="113">
        <f t="shared" si="45"/>
        <v>949590</v>
      </c>
      <c r="AU82" s="113">
        <f t="shared" si="46"/>
        <v>0</v>
      </c>
      <c r="AV82" s="113">
        <f t="shared" si="47"/>
        <v>16000</v>
      </c>
      <c r="AW82" s="113">
        <f t="shared" si="48"/>
        <v>326369</v>
      </c>
      <c r="AX82" s="113">
        <f t="shared" si="48"/>
        <v>18992</v>
      </c>
      <c r="AY82" s="113">
        <f t="shared" si="49"/>
        <v>24500</v>
      </c>
      <c r="AZ82" s="115">
        <f t="shared" si="50"/>
        <v>2.3841000000000006</v>
      </c>
      <c r="BA82" s="115">
        <f t="shared" si="51"/>
        <v>1.7755000000000001</v>
      </c>
      <c r="BB82" s="115">
        <f t="shared" si="52"/>
        <v>0</v>
      </c>
      <c r="BC82" s="116">
        <f t="shared" si="53"/>
        <v>0.60860000000000003</v>
      </c>
    </row>
    <row r="83" spans="1:55" ht="12.95" customHeight="1" x14ac:dyDescent="0.25">
      <c r="A83" s="533">
        <v>14</v>
      </c>
      <c r="B83" s="625">
        <v>5487</v>
      </c>
      <c r="C83" s="626">
        <v>600098796</v>
      </c>
      <c r="D83" s="533">
        <v>71006753</v>
      </c>
      <c r="E83" s="675" t="s">
        <v>461</v>
      </c>
      <c r="F83" s="625">
        <v>3111</v>
      </c>
      <c r="G83" s="536" t="s">
        <v>316</v>
      </c>
      <c r="H83" s="536" t="s">
        <v>282</v>
      </c>
      <c r="I83" s="517">
        <v>235235</v>
      </c>
      <c r="J83" s="538">
        <v>173222</v>
      </c>
      <c r="K83" s="538">
        <v>0</v>
      </c>
      <c r="L83" s="538">
        <v>0</v>
      </c>
      <c r="M83" s="538">
        <v>58549</v>
      </c>
      <c r="N83" s="538">
        <v>3464</v>
      </c>
      <c r="O83" s="538">
        <v>0</v>
      </c>
      <c r="P83" s="539">
        <v>0.5</v>
      </c>
      <c r="Q83" s="719">
        <v>0.5</v>
      </c>
      <c r="R83" s="808">
        <v>0</v>
      </c>
      <c r="S83" s="808">
        <v>0</v>
      </c>
      <c r="T83" s="112">
        <f t="shared" si="33"/>
        <v>0</v>
      </c>
      <c r="U83" s="113">
        <v>0</v>
      </c>
      <c r="V83" s="113">
        <v>0</v>
      </c>
      <c r="W83" s="113">
        <v>0</v>
      </c>
      <c r="X83" s="113">
        <f t="shared" si="34"/>
        <v>0</v>
      </c>
      <c r="Y83" s="113">
        <v>0</v>
      </c>
      <c r="Z83" s="113">
        <v>0</v>
      </c>
      <c r="AA83" s="113">
        <v>0</v>
      </c>
      <c r="AB83" s="113">
        <f t="shared" si="35"/>
        <v>0</v>
      </c>
      <c r="AC83" s="113">
        <f t="shared" si="36"/>
        <v>0</v>
      </c>
      <c r="AD83" s="114">
        <f t="shared" si="37"/>
        <v>0</v>
      </c>
      <c r="AE83" s="114">
        <f t="shared" si="38"/>
        <v>0</v>
      </c>
      <c r="AF83" s="113">
        <v>0</v>
      </c>
      <c r="AG83" s="113">
        <v>0</v>
      </c>
      <c r="AH83" s="113">
        <v>0</v>
      </c>
      <c r="AI83" s="113">
        <f t="shared" si="39"/>
        <v>0</v>
      </c>
      <c r="AJ83" s="113">
        <f t="shared" si="40"/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f t="shared" si="41"/>
        <v>0</v>
      </c>
      <c r="AQ83" s="115">
        <f t="shared" si="42"/>
        <v>0</v>
      </c>
      <c r="AR83" s="370">
        <f t="shared" si="43"/>
        <v>0</v>
      </c>
      <c r="AS83" s="112">
        <f t="shared" si="44"/>
        <v>235235</v>
      </c>
      <c r="AT83" s="113">
        <f t="shared" si="45"/>
        <v>173222</v>
      </c>
      <c r="AU83" s="113">
        <f t="shared" si="46"/>
        <v>0</v>
      </c>
      <c r="AV83" s="113">
        <f t="shared" si="47"/>
        <v>0</v>
      </c>
      <c r="AW83" s="113">
        <f t="shared" si="48"/>
        <v>58549</v>
      </c>
      <c r="AX83" s="113">
        <f t="shared" si="48"/>
        <v>3464</v>
      </c>
      <c r="AY83" s="113">
        <f t="shared" si="49"/>
        <v>0</v>
      </c>
      <c r="AZ83" s="115">
        <f t="shared" si="50"/>
        <v>0.5</v>
      </c>
      <c r="BA83" s="115">
        <f t="shared" si="51"/>
        <v>0.5</v>
      </c>
      <c r="BB83" s="115">
        <f t="shared" si="52"/>
        <v>0</v>
      </c>
      <c r="BC83" s="116">
        <f t="shared" si="53"/>
        <v>0</v>
      </c>
    </row>
    <row r="84" spans="1:55" ht="12.95" customHeight="1" x14ac:dyDescent="0.25">
      <c r="A84" s="533">
        <v>14</v>
      </c>
      <c r="B84" s="625">
        <v>5487</v>
      </c>
      <c r="C84" s="626">
        <v>600098796</v>
      </c>
      <c r="D84" s="533">
        <v>71006753</v>
      </c>
      <c r="E84" s="675" t="s">
        <v>461</v>
      </c>
      <c r="F84" s="625">
        <v>3141</v>
      </c>
      <c r="G84" s="671" t="s">
        <v>319</v>
      </c>
      <c r="H84" s="536" t="s">
        <v>282</v>
      </c>
      <c r="I84" s="517">
        <v>327515</v>
      </c>
      <c r="J84" s="538">
        <v>240747</v>
      </c>
      <c r="K84" s="538">
        <v>0</v>
      </c>
      <c r="L84" s="538">
        <v>0</v>
      </c>
      <c r="M84" s="338">
        <v>81373</v>
      </c>
      <c r="N84" s="538">
        <v>4815</v>
      </c>
      <c r="O84" s="538">
        <v>580</v>
      </c>
      <c r="P84" s="539">
        <v>1.19</v>
      </c>
      <c r="Q84" s="719">
        <v>0</v>
      </c>
      <c r="R84" s="808">
        <v>0</v>
      </c>
      <c r="S84" s="808">
        <v>1.19</v>
      </c>
      <c r="T84" s="112">
        <f t="shared" si="33"/>
        <v>0</v>
      </c>
      <c r="U84" s="113">
        <v>0</v>
      </c>
      <c r="V84" s="113">
        <v>0</v>
      </c>
      <c r="W84" s="113">
        <v>0</v>
      </c>
      <c r="X84" s="113">
        <f t="shared" si="34"/>
        <v>0</v>
      </c>
      <c r="Y84" s="113">
        <v>0</v>
      </c>
      <c r="Z84" s="113">
        <v>0</v>
      </c>
      <c r="AA84" s="113">
        <v>0</v>
      </c>
      <c r="AB84" s="113">
        <f t="shared" si="35"/>
        <v>0</v>
      </c>
      <c r="AC84" s="113">
        <f t="shared" si="36"/>
        <v>0</v>
      </c>
      <c r="AD84" s="114">
        <f t="shared" si="37"/>
        <v>0</v>
      </c>
      <c r="AE84" s="114">
        <f t="shared" si="38"/>
        <v>0</v>
      </c>
      <c r="AF84" s="113">
        <v>0</v>
      </c>
      <c r="AG84" s="113">
        <v>0</v>
      </c>
      <c r="AH84" s="113">
        <v>0</v>
      </c>
      <c r="AI84" s="113">
        <f t="shared" si="39"/>
        <v>0</v>
      </c>
      <c r="AJ84" s="113">
        <f t="shared" si="40"/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f t="shared" si="41"/>
        <v>0</v>
      </c>
      <c r="AQ84" s="115">
        <f t="shared" si="42"/>
        <v>0</v>
      </c>
      <c r="AR84" s="370">
        <f t="shared" si="43"/>
        <v>0</v>
      </c>
      <c r="AS84" s="112">
        <f t="shared" si="44"/>
        <v>327515</v>
      </c>
      <c r="AT84" s="113">
        <f t="shared" si="45"/>
        <v>240747</v>
      </c>
      <c r="AU84" s="113">
        <f t="shared" si="46"/>
        <v>0</v>
      </c>
      <c r="AV84" s="113">
        <f t="shared" si="47"/>
        <v>0</v>
      </c>
      <c r="AW84" s="113">
        <f t="shared" si="48"/>
        <v>81373</v>
      </c>
      <c r="AX84" s="113">
        <f t="shared" si="48"/>
        <v>4815</v>
      </c>
      <c r="AY84" s="113">
        <f t="shared" si="49"/>
        <v>580</v>
      </c>
      <c r="AZ84" s="115">
        <f t="shared" si="50"/>
        <v>1.19</v>
      </c>
      <c r="BA84" s="115">
        <f t="shared" si="51"/>
        <v>0</v>
      </c>
      <c r="BB84" s="115">
        <f t="shared" si="52"/>
        <v>0</v>
      </c>
      <c r="BC84" s="116">
        <f t="shared" si="53"/>
        <v>1.19</v>
      </c>
    </row>
    <row r="85" spans="1:55" ht="12.95" customHeight="1" x14ac:dyDescent="0.25">
      <c r="A85" s="548">
        <v>14</v>
      </c>
      <c r="B85" s="629">
        <v>5487</v>
      </c>
      <c r="C85" s="630">
        <v>600098796</v>
      </c>
      <c r="D85" s="629">
        <v>71006753</v>
      </c>
      <c r="E85" s="676" t="s">
        <v>462</v>
      </c>
      <c r="F85" s="629"/>
      <c r="G85" s="677"/>
      <c r="H85" s="678"/>
      <c r="I85" s="526">
        <v>1898201</v>
      </c>
      <c r="J85" s="527">
        <v>1363559</v>
      </c>
      <c r="K85" s="527">
        <v>0</v>
      </c>
      <c r="L85" s="527">
        <v>16000</v>
      </c>
      <c r="M85" s="527">
        <v>466291</v>
      </c>
      <c r="N85" s="527">
        <v>27271</v>
      </c>
      <c r="O85" s="527">
        <v>25080</v>
      </c>
      <c r="P85" s="528">
        <v>4.0741000000000005</v>
      </c>
      <c r="Q85" s="528">
        <v>2.2755000000000001</v>
      </c>
      <c r="R85" s="732">
        <v>0</v>
      </c>
      <c r="S85" s="732">
        <v>1.7986</v>
      </c>
      <c r="T85" s="526">
        <f t="shared" ref="T85:BC85" si="55">SUM(T82:T84)</f>
        <v>0</v>
      </c>
      <c r="U85" s="527">
        <f t="shared" si="55"/>
        <v>0</v>
      </c>
      <c r="V85" s="527">
        <f t="shared" si="55"/>
        <v>0</v>
      </c>
      <c r="W85" s="527">
        <f t="shared" si="55"/>
        <v>0</v>
      </c>
      <c r="X85" s="527">
        <f t="shared" si="55"/>
        <v>0</v>
      </c>
      <c r="Y85" s="527">
        <f t="shared" si="55"/>
        <v>0</v>
      </c>
      <c r="Z85" s="527">
        <f t="shared" si="55"/>
        <v>0</v>
      </c>
      <c r="AA85" s="527">
        <f t="shared" si="55"/>
        <v>0</v>
      </c>
      <c r="AB85" s="527">
        <f t="shared" si="55"/>
        <v>0</v>
      </c>
      <c r="AC85" s="527">
        <f t="shared" si="55"/>
        <v>0</v>
      </c>
      <c r="AD85" s="527">
        <f t="shared" si="55"/>
        <v>0</v>
      </c>
      <c r="AE85" s="527">
        <f t="shared" si="55"/>
        <v>0</v>
      </c>
      <c r="AF85" s="527">
        <f t="shared" si="55"/>
        <v>0</v>
      </c>
      <c r="AG85" s="527">
        <f t="shared" si="55"/>
        <v>0</v>
      </c>
      <c r="AH85" s="527">
        <f t="shared" si="55"/>
        <v>0</v>
      </c>
      <c r="AI85" s="527">
        <f t="shared" si="55"/>
        <v>0</v>
      </c>
      <c r="AJ85" s="527">
        <f t="shared" si="55"/>
        <v>0</v>
      </c>
      <c r="AK85" s="528">
        <f t="shared" si="55"/>
        <v>0</v>
      </c>
      <c r="AL85" s="528">
        <f t="shared" si="55"/>
        <v>0</v>
      </c>
      <c r="AM85" s="528">
        <f t="shared" si="55"/>
        <v>0</v>
      </c>
      <c r="AN85" s="528">
        <f t="shared" si="55"/>
        <v>0</v>
      </c>
      <c r="AO85" s="528">
        <f t="shared" si="55"/>
        <v>0</v>
      </c>
      <c r="AP85" s="528">
        <f t="shared" si="55"/>
        <v>0</v>
      </c>
      <c r="AQ85" s="528">
        <f t="shared" si="55"/>
        <v>0</v>
      </c>
      <c r="AR85" s="732">
        <f t="shared" si="55"/>
        <v>0</v>
      </c>
      <c r="AS85" s="526">
        <f t="shared" si="55"/>
        <v>1898201</v>
      </c>
      <c r="AT85" s="527">
        <f t="shared" si="55"/>
        <v>1363559</v>
      </c>
      <c r="AU85" s="527">
        <f t="shared" si="55"/>
        <v>0</v>
      </c>
      <c r="AV85" s="527">
        <f t="shared" si="55"/>
        <v>16000</v>
      </c>
      <c r="AW85" s="527">
        <f t="shared" si="55"/>
        <v>466291</v>
      </c>
      <c r="AX85" s="527">
        <f t="shared" si="55"/>
        <v>27271</v>
      </c>
      <c r="AY85" s="527">
        <f t="shared" si="55"/>
        <v>25080</v>
      </c>
      <c r="AZ85" s="528">
        <f t="shared" si="55"/>
        <v>4.0741000000000005</v>
      </c>
      <c r="BA85" s="528">
        <f t="shared" si="55"/>
        <v>2.2755000000000001</v>
      </c>
      <c r="BB85" s="528">
        <f t="shared" si="55"/>
        <v>0</v>
      </c>
      <c r="BC85" s="529">
        <f t="shared" si="55"/>
        <v>1.7986</v>
      </c>
    </row>
    <row r="86" spans="1:55" ht="12.95" customHeight="1" x14ac:dyDescent="0.25">
      <c r="A86" s="533">
        <v>15</v>
      </c>
      <c r="B86" s="625">
        <v>5436</v>
      </c>
      <c r="C86" s="626">
        <v>600098800</v>
      </c>
      <c r="D86" s="533">
        <v>72742992</v>
      </c>
      <c r="E86" s="675" t="s">
        <v>463</v>
      </c>
      <c r="F86" s="625">
        <v>3111</v>
      </c>
      <c r="G86" s="671" t="s">
        <v>329</v>
      </c>
      <c r="H86" s="536" t="s">
        <v>281</v>
      </c>
      <c r="I86" s="517">
        <v>3436564</v>
      </c>
      <c r="J86" s="538">
        <v>2460717</v>
      </c>
      <c r="K86" s="538">
        <v>0</v>
      </c>
      <c r="L86" s="538">
        <v>24000</v>
      </c>
      <c r="M86" s="538">
        <v>839834</v>
      </c>
      <c r="N86" s="538">
        <v>49214</v>
      </c>
      <c r="O86" s="538">
        <v>62799</v>
      </c>
      <c r="P86" s="539">
        <v>5.5570000000000004</v>
      </c>
      <c r="Q86" s="719">
        <v>4.1772</v>
      </c>
      <c r="R86" s="808">
        <v>0</v>
      </c>
      <c r="S86" s="808">
        <v>1.3797999999999999</v>
      </c>
      <c r="T86" s="112">
        <f t="shared" si="33"/>
        <v>-30000</v>
      </c>
      <c r="U86" s="113">
        <v>0</v>
      </c>
      <c r="V86" s="113">
        <v>0</v>
      </c>
      <c r="W86" s="113">
        <v>0</v>
      </c>
      <c r="X86" s="113">
        <f t="shared" si="34"/>
        <v>-30000</v>
      </c>
      <c r="Y86" s="113">
        <v>30000</v>
      </c>
      <c r="Z86" s="113">
        <v>0</v>
      </c>
      <c r="AA86" s="113">
        <v>0</v>
      </c>
      <c r="AB86" s="113">
        <f t="shared" si="35"/>
        <v>30000</v>
      </c>
      <c r="AC86" s="113">
        <f t="shared" si="36"/>
        <v>0</v>
      </c>
      <c r="AD86" s="114">
        <f t="shared" si="37"/>
        <v>0</v>
      </c>
      <c r="AE86" s="114">
        <f t="shared" si="38"/>
        <v>-600</v>
      </c>
      <c r="AF86" s="113">
        <v>0</v>
      </c>
      <c r="AG86" s="113">
        <v>0</v>
      </c>
      <c r="AH86" s="113">
        <v>0</v>
      </c>
      <c r="AI86" s="113">
        <f t="shared" si="39"/>
        <v>0</v>
      </c>
      <c r="AJ86" s="113">
        <f t="shared" si="40"/>
        <v>-600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f t="shared" si="41"/>
        <v>0</v>
      </c>
      <c r="AQ86" s="115">
        <f t="shared" si="42"/>
        <v>0</v>
      </c>
      <c r="AR86" s="370">
        <f t="shared" si="43"/>
        <v>0</v>
      </c>
      <c r="AS86" s="112">
        <f t="shared" si="44"/>
        <v>3435964</v>
      </c>
      <c r="AT86" s="113">
        <f t="shared" si="45"/>
        <v>2430717</v>
      </c>
      <c r="AU86" s="113">
        <f t="shared" si="46"/>
        <v>0</v>
      </c>
      <c r="AV86" s="113">
        <f t="shared" si="47"/>
        <v>54000</v>
      </c>
      <c r="AW86" s="113">
        <f t="shared" si="48"/>
        <v>839834</v>
      </c>
      <c r="AX86" s="113">
        <f t="shared" si="48"/>
        <v>48614</v>
      </c>
      <c r="AY86" s="113">
        <f t="shared" si="49"/>
        <v>62799</v>
      </c>
      <c r="AZ86" s="115">
        <f t="shared" si="50"/>
        <v>5.5570000000000004</v>
      </c>
      <c r="BA86" s="115">
        <f t="shared" si="51"/>
        <v>4.1772</v>
      </c>
      <c r="BB86" s="115">
        <f t="shared" si="52"/>
        <v>0</v>
      </c>
      <c r="BC86" s="116">
        <f t="shared" si="53"/>
        <v>1.3797999999999999</v>
      </c>
    </row>
    <row r="87" spans="1:55" ht="12.95" customHeight="1" x14ac:dyDescent="0.25">
      <c r="A87" s="533">
        <v>15</v>
      </c>
      <c r="B87" s="625">
        <v>5436</v>
      </c>
      <c r="C87" s="626">
        <v>600098800</v>
      </c>
      <c r="D87" s="533">
        <v>72742992</v>
      </c>
      <c r="E87" s="675" t="s">
        <v>463</v>
      </c>
      <c r="F87" s="625">
        <v>3111</v>
      </c>
      <c r="G87" s="671" t="s">
        <v>316</v>
      </c>
      <c r="H87" s="536" t="s">
        <v>282</v>
      </c>
      <c r="I87" s="517">
        <v>117618</v>
      </c>
      <c r="J87" s="538">
        <v>86611</v>
      </c>
      <c r="K87" s="538">
        <v>0</v>
      </c>
      <c r="L87" s="538">
        <v>0</v>
      </c>
      <c r="M87" s="538">
        <v>29275</v>
      </c>
      <c r="N87" s="538">
        <v>1732</v>
      </c>
      <c r="O87" s="538">
        <v>0</v>
      </c>
      <c r="P87" s="539">
        <v>0.25</v>
      </c>
      <c r="Q87" s="719">
        <v>0.25</v>
      </c>
      <c r="R87" s="808">
        <v>0</v>
      </c>
      <c r="S87" s="808">
        <v>0</v>
      </c>
      <c r="T87" s="112">
        <f t="shared" si="33"/>
        <v>0</v>
      </c>
      <c r="U87" s="113">
        <v>0</v>
      </c>
      <c r="V87" s="113">
        <v>0</v>
      </c>
      <c r="W87" s="113">
        <v>0</v>
      </c>
      <c r="X87" s="113">
        <f t="shared" si="34"/>
        <v>0</v>
      </c>
      <c r="Y87" s="113">
        <v>0</v>
      </c>
      <c r="Z87" s="113">
        <v>0</v>
      </c>
      <c r="AA87" s="113">
        <v>0</v>
      </c>
      <c r="AB87" s="113">
        <f t="shared" si="35"/>
        <v>0</v>
      </c>
      <c r="AC87" s="113">
        <f t="shared" si="36"/>
        <v>0</v>
      </c>
      <c r="AD87" s="114">
        <f t="shared" si="37"/>
        <v>0</v>
      </c>
      <c r="AE87" s="114">
        <f t="shared" si="38"/>
        <v>0</v>
      </c>
      <c r="AF87" s="113">
        <v>0</v>
      </c>
      <c r="AG87" s="113">
        <v>0</v>
      </c>
      <c r="AH87" s="113">
        <v>0</v>
      </c>
      <c r="AI87" s="113">
        <f t="shared" si="39"/>
        <v>0</v>
      </c>
      <c r="AJ87" s="113">
        <f t="shared" si="40"/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f t="shared" si="41"/>
        <v>0</v>
      </c>
      <c r="AQ87" s="115">
        <f t="shared" si="42"/>
        <v>0</v>
      </c>
      <c r="AR87" s="370">
        <f t="shared" si="43"/>
        <v>0</v>
      </c>
      <c r="AS87" s="112">
        <f t="shared" si="44"/>
        <v>117618</v>
      </c>
      <c r="AT87" s="113">
        <f t="shared" si="45"/>
        <v>86611</v>
      </c>
      <c r="AU87" s="113">
        <f t="shared" si="46"/>
        <v>0</v>
      </c>
      <c r="AV87" s="113">
        <f t="shared" si="47"/>
        <v>0</v>
      </c>
      <c r="AW87" s="113">
        <f t="shared" si="48"/>
        <v>29275</v>
      </c>
      <c r="AX87" s="113">
        <f t="shared" si="48"/>
        <v>1732</v>
      </c>
      <c r="AY87" s="113">
        <f t="shared" si="49"/>
        <v>0</v>
      </c>
      <c r="AZ87" s="115">
        <f t="shared" si="50"/>
        <v>0.25</v>
      </c>
      <c r="BA87" s="115">
        <f t="shared" si="51"/>
        <v>0.25</v>
      </c>
      <c r="BB87" s="115">
        <f t="shared" si="52"/>
        <v>0</v>
      </c>
      <c r="BC87" s="116">
        <f t="shared" si="53"/>
        <v>0</v>
      </c>
    </row>
    <row r="88" spans="1:55" ht="12.95" customHeight="1" x14ac:dyDescent="0.25">
      <c r="A88" s="533">
        <v>15</v>
      </c>
      <c r="B88" s="533">
        <v>5436</v>
      </c>
      <c r="C88" s="638">
        <v>600098800</v>
      </c>
      <c r="D88" s="533">
        <v>72742992</v>
      </c>
      <c r="E88" s="535" t="s">
        <v>463</v>
      </c>
      <c r="F88" s="533">
        <v>3141</v>
      </c>
      <c r="G88" s="671" t="s">
        <v>319</v>
      </c>
      <c r="H88" s="536" t="s">
        <v>282</v>
      </c>
      <c r="I88" s="517">
        <v>592333</v>
      </c>
      <c r="J88" s="538">
        <v>434301</v>
      </c>
      <c r="K88" s="538">
        <v>0</v>
      </c>
      <c r="L88" s="538">
        <v>0</v>
      </c>
      <c r="M88" s="338">
        <v>146794</v>
      </c>
      <c r="N88" s="538">
        <v>8686</v>
      </c>
      <c r="O88" s="538">
        <v>2552</v>
      </c>
      <c r="P88" s="539">
        <v>1.48</v>
      </c>
      <c r="Q88" s="719">
        <v>0</v>
      </c>
      <c r="R88" s="808">
        <v>0</v>
      </c>
      <c r="S88" s="808">
        <v>1.48</v>
      </c>
      <c r="T88" s="112">
        <f t="shared" si="33"/>
        <v>0</v>
      </c>
      <c r="U88" s="113">
        <v>0</v>
      </c>
      <c r="V88" s="113">
        <v>0</v>
      </c>
      <c r="W88" s="113">
        <v>0</v>
      </c>
      <c r="X88" s="113">
        <f t="shared" si="34"/>
        <v>0</v>
      </c>
      <c r="Y88" s="113">
        <v>0</v>
      </c>
      <c r="Z88" s="113">
        <v>0</v>
      </c>
      <c r="AA88" s="113">
        <v>0</v>
      </c>
      <c r="AB88" s="113">
        <f t="shared" si="35"/>
        <v>0</v>
      </c>
      <c r="AC88" s="113">
        <f t="shared" si="36"/>
        <v>0</v>
      </c>
      <c r="AD88" s="114">
        <f t="shared" si="37"/>
        <v>0</v>
      </c>
      <c r="AE88" s="114">
        <f t="shared" si="38"/>
        <v>0</v>
      </c>
      <c r="AF88" s="113">
        <v>0</v>
      </c>
      <c r="AG88" s="113">
        <v>0</v>
      </c>
      <c r="AH88" s="113">
        <v>0</v>
      </c>
      <c r="AI88" s="113">
        <f t="shared" si="39"/>
        <v>0</v>
      </c>
      <c r="AJ88" s="113">
        <f t="shared" si="40"/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f t="shared" si="41"/>
        <v>0</v>
      </c>
      <c r="AQ88" s="115">
        <f t="shared" si="42"/>
        <v>0</v>
      </c>
      <c r="AR88" s="370">
        <f t="shared" si="43"/>
        <v>0</v>
      </c>
      <c r="AS88" s="112">
        <f t="shared" si="44"/>
        <v>592333</v>
      </c>
      <c r="AT88" s="113">
        <f t="shared" si="45"/>
        <v>434301</v>
      </c>
      <c r="AU88" s="113">
        <f t="shared" si="46"/>
        <v>0</v>
      </c>
      <c r="AV88" s="113">
        <f t="shared" si="47"/>
        <v>0</v>
      </c>
      <c r="AW88" s="113">
        <f t="shared" si="48"/>
        <v>146794</v>
      </c>
      <c r="AX88" s="113">
        <f t="shared" si="48"/>
        <v>8686</v>
      </c>
      <c r="AY88" s="113">
        <f t="shared" si="49"/>
        <v>2552</v>
      </c>
      <c r="AZ88" s="115">
        <f t="shared" si="50"/>
        <v>1.48</v>
      </c>
      <c r="BA88" s="115">
        <f t="shared" si="51"/>
        <v>0</v>
      </c>
      <c r="BB88" s="115">
        <f t="shared" si="52"/>
        <v>0</v>
      </c>
      <c r="BC88" s="116">
        <f t="shared" si="53"/>
        <v>1.48</v>
      </c>
    </row>
    <row r="89" spans="1:55" ht="12.95" customHeight="1" x14ac:dyDescent="0.25">
      <c r="A89" s="548">
        <v>15</v>
      </c>
      <c r="B89" s="522">
        <v>5436</v>
      </c>
      <c r="C89" s="672">
        <v>600098800</v>
      </c>
      <c r="D89" s="522">
        <v>72742992</v>
      </c>
      <c r="E89" s="542" t="s">
        <v>464</v>
      </c>
      <c r="F89" s="522"/>
      <c r="G89" s="673"/>
      <c r="H89" s="674"/>
      <c r="I89" s="526">
        <v>4146515</v>
      </c>
      <c r="J89" s="527">
        <v>2981629</v>
      </c>
      <c r="K89" s="527">
        <v>0</v>
      </c>
      <c r="L89" s="527">
        <v>24000</v>
      </c>
      <c r="M89" s="527">
        <v>1015903</v>
      </c>
      <c r="N89" s="527">
        <v>59632</v>
      </c>
      <c r="O89" s="527">
        <v>65351</v>
      </c>
      <c r="P89" s="528">
        <v>7.2870000000000008</v>
      </c>
      <c r="Q89" s="528">
        <v>4.4272</v>
      </c>
      <c r="R89" s="732">
        <v>0</v>
      </c>
      <c r="S89" s="732">
        <v>2.8597999999999999</v>
      </c>
      <c r="T89" s="526">
        <f t="shared" ref="T89:BC89" si="56">SUM(T86:T88)</f>
        <v>-30000</v>
      </c>
      <c r="U89" s="527">
        <f t="shared" si="56"/>
        <v>0</v>
      </c>
      <c r="V89" s="527">
        <f t="shared" si="56"/>
        <v>0</v>
      </c>
      <c r="W89" s="527">
        <f t="shared" si="56"/>
        <v>0</v>
      </c>
      <c r="X89" s="527">
        <f t="shared" si="56"/>
        <v>-30000</v>
      </c>
      <c r="Y89" s="527">
        <f t="shared" si="56"/>
        <v>30000</v>
      </c>
      <c r="Z89" s="527">
        <f t="shared" si="56"/>
        <v>0</v>
      </c>
      <c r="AA89" s="527">
        <f t="shared" si="56"/>
        <v>0</v>
      </c>
      <c r="AB89" s="527">
        <f t="shared" si="56"/>
        <v>30000</v>
      </c>
      <c r="AC89" s="527">
        <f t="shared" si="56"/>
        <v>0</v>
      </c>
      <c r="AD89" s="527">
        <f t="shared" si="56"/>
        <v>0</v>
      </c>
      <c r="AE89" s="527">
        <f t="shared" si="56"/>
        <v>-600</v>
      </c>
      <c r="AF89" s="527">
        <f t="shared" si="56"/>
        <v>0</v>
      </c>
      <c r="AG89" s="527">
        <f t="shared" si="56"/>
        <v>0</v>
      </c>
      <c r="AH89" s="527">
        <f t="shared" si="56"/>
        <v>0</v>
      </c>
      <c r="AI89" s="527">
        <f t="shared" si="56"/>
        <v>0</v>
      </c>
      <c r="AJ89" s="527">
        <f t="shared" si="56"/>
        <v>-600</v>
      </c>
      <c r="AK89" s="528">
        <f t="shared" si="56"/>
        <v>0</v>
      </c>
      <c r="AL89" s="528">
        <f t="shared" si="56"/>
        <v>0</v>
      </c>
      <c r="AM89" s="528">
        <f t="shared" si="56"/>
        <v>0</v>
      </c>
      <c r="AN89" s="528">
        <f t="shared" si="56"/>
        <v>0</v>
      </c>
      <c r="AO89" s="528">
        <f t="shared" si="56"/>
        <v>0</v>
      </c>
      <c r="AP89" s="528">
        <f t="shared" si="56"/>
        <v>0</v>
      </c>
      <c r="AQ89" s="528">
        <f t="shared" si="56"/>
        <v>0</v>
      </c>
      <c r="AR89" s="732">
        <f t="shared" si="56"/>
        <v>0</v>
      </c>
      <c r="AS89" s="526">
        <f t="shared" si="56"/>
        <v>4145915</v>
      </c>
      <c r="AT89" s="527">
        <f t="shared" si="56"/>
        <v>2951629</v>
      </c>
      <c r="AU89" s="527">
        <f t="shared" si="56"/>
        <v>0</v>
      </c>
      <c r="AV89" s="527">
        <f t="shared" si="56"/>
        <v>54000</v>
      </c>
      <c r="AW89" s="527">
        <f t="shared" si="56"/>
        <v>1015903</v>
      </c>
      <c r="AX89" s="527">
        <f t="shared" si="56"/>
        <v>59032</v>
      </c>
      <c r="AY89" s="527">
        <f t="shared" si="56"/>
        <v>65351</v>
      </c>
      <c r="AZ89" s="528">
        <f t="shared" si="56"/>
        <v>7.2870000000000008</v>
      </c>
      <c r="BA89" s="528">
        <f t="shared" si="56"/>
        <v>4.4272</v>
      </c>
      <c r="BB89" s="528">
        <f t="shared" si="56"/>
        <v>0</v>
      </c>
      <c r="BC89" s="529">
        <f t="shared" si="56"/>
        <v>2.8597999999999999</v>
      </c>
    </row>
    <row r="90" spans="1:55" ht="12.95" customHeight="1" x14ac:dyDescent="0.25">
      <c r="A90" s="533">
        <v>16</v>
      </c>
      <c r="B90" s="625">
        <v>5435</v>
      </c>
      <c r="C90" s="626">
        <v>600099199</v>
      </c>
      <c r="D90" s="533">
        <v>72743077</v>
      </c>
      <c r="E90" s="675" t="s">
        <v>465</v>
      </c>
      <c r="F90" s="625">
        <v>3113</v>
      </c>
      <c r="G90" s="671" t="s">
        <v>333</v>
      </c>
      <c r="H90" s="536" t="s">
        <v>281</v>
      </c>
      <c r="I90" s="517">
        <v>9178537</v>
      </c>
      <c r="J90" s="538">
        <v>6556522</v>
      </c>
      <c r="K90" s="538">
        <v>0</v>
      </c>
      <c r="L90" s="538">
        <v>91300</v>
      </c>
      <c r="M90" s="538">
        <v>2246964</v>
      </c>
      <c r="N90" s="538">
        <v>131131</v>
      </c>
      <c r="O90" s="538">
        <v>152620</v>
      </c>
      <c r="P90" s="539">
        <v>12.539199999999999</v>
      </c>
      <c r="Q90" s="719">
        <v>9.9700000000000006</v>
      </c>
      <c r="R90" s="808">
        <v>0</v>
      </c>
      <c r="S90" s="808">
        <v>2.5691999999999999</v>
      </c>
      <c r="T90" s="112">
        <f t="shared" si="33"/>
        <v>-9300</v>
      </c>
      <c r="U90" s="113">
        <v>0</v>
      </c>
      <c r="V90" s="113">
        <v>-14727</v>
      </c>
      <c r="W90" s="113">
        <v>0</v>
      </c>
      <c r="X90" s="113">
        <f t="shared" si="34"/>
        <v>-24027</v>
      </c>
      <c r="Y90" s="113">
        <v>9300</v>
      </c>
      <c r="Z90" s="113">
        <v>0</v>
      </c>
      <c r="AA90" s="113">
        <v>0</v>
      </c>
      <c r="AB90" s="113">
        <f t="shared" si="35"/>
        <v>9300</v>
      </c>
      <c r="AC90" s="113">
        <f t="shared" si="36"/>
        <v>-14727</v>
      </c>
      <c r="AD90" s="114">
        <f t="shared" si="37"/>
        <v>-4978</v>
      </c>
      <c r="AE90" s="114">
        <f t="shared" si="38"/>
        <v>-481</v>
      </c>
      <c r="AF90" s="113">
        <v>0</v>
      </c>
      <c r="AG90" s="113">
        <v>20000</v>
      </c>
      <c r="AH90" s="113">
        <v>0</v>
      </c>
      <c r="AI90" s="113">
        <f t="shared" si="39"/>
        <v>20000</v>
      </c>
      <c r="AJ90" s="113">
        <f t="shared" si="40"/>
        <v>-186</v>
      </c>
      <c r="AK90" s="115"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f t="shared" si="41"/>
        <v>0</v>
      </c>
      <c r="AQ90" s="115">
        <f t="shared" si="42"/>
        <v>0</v>
      </c>
      <c r="AR90" s="370">
        <f t="shared" si="43"/>
        <v>0</v>
      </c>
      <c r="AS90" s="112">
        <f t="shared" si="44"/>
        <v>9178351</v>
      </c>
      <c r="AT90" s="113">
        <f t="shared" si="45"/>
        <v>6532495</v>
      </c>
      <c r="AU90" s="113">
        <f t="shared" si="46"/>
        <v>0</v>
      </c>
      <c r="AV90" s="113">
        <f t="shared" si="47"/>
        <v>100600</v>
      </c>
      <c r="AW90" s="113">
        <f t="shared" si="48"/>
        <v>2241986</v>
      </c>
      <c r="AX90" s="113">
        <f t="shared" si="48"/>
        <v>130650</v>
      </c>
      <c r="AY90" s="113">
        <f t="shared" si="49"/>
        <v>172620</v>
      </c>
      <c r="AZ90" s="115">
        <f t="shared" si="50"/>
        <v>12.539199999999999</v>
      </c>
      <c r="BA90" s="115">
        <f t="shared" si="51"/>
        <v>9.9700000000000006</v>
      </c>
      <c r="BB90" s="115">
        <f t="shared" si="52"/>
        <v>0</v>
      </c>
      <c r="BC90" s="116">
        <f t="shared" si="53"/>
        <v>2.5691999999999999</v>
      </c>
    </row>
    <row r="91" spans="1:55" ht="12.95" customHeight="1" x14ac:dyDescent="0.25">
      <c r="A91" s="533">
        <v>16</v>
      </c>
      <c r="B91" s="625">
        <v>5435</v>
      </c>
      <c r="C91" s="626">
        <v>600099199</v>
      </c>
      <c r="D91" s="533">
        <v>72743077</v>
      </c>
      <c r="E91" s="675" t="s">
        <v>465</v>
      </c>
      <c r="F91" s="625">
        <v>3113</v>
      </c>
      <c r="G91" s="536" t="s">
        <v>316</v>
      </c>
      <c r="H91" s="536" t="s">
        <v>282</v>
      </c>
      <c r="I91" s="517">
        <v>0</v>
      </c>
      <c r="J91" s="538">
        <v>0</v>
      </c>
      <c r="K91" s="538">
        <v>0</v>
      </c>
      <c r="L91" s="538">
        <v>0</v>
      </c>
      <c r="M91" s="538">
        <v>0</v>
      </c>
      <c r="N91" s="538">
        <v>0</v>
      </c>
      <c r="O91" s="538">
        <v>0</v>
      </c>
      <c r="P91" s="539">
        <v>0</v>
      </c>
      <c r="Q91" s="719">
        <v>0</v>
      </c>
      <c r="R91" s="808">
        <v>0</v>
      </c>
      <c r="S91" s="808">
        <v>0</v>
      </c>
      <c r="T91" s="112">
        <f t="shared" si="33"/>
        <v>0</v>
      </c>
      <c r="U91" s="113">
        <v>0</v>
      </c>
      <c r="V91" s="113">
        <v>0</v>
      </c>
      <c r="W91" s="113">
        <v>0</v>
      </c>
      <c r="X91" s="113">
        <f t="shared" si="34"/>
        <v>0</v>
      </c>
      <c r="Y91" s="113">
        <v>0</v>
      </c>
      <c r="Z91" s="113">
        <v>0</v>
      </c>
      <c r="AA91" s="113">
        <v>0</v>
      </c>
      <c r="AB91" s="113">
        <f t="shared" si="35"/>
        <v>0</v>
      </c>
      <c r="AC91" s="113">
        <f t="shared" si="36"/>
        <v>0</v>
      </c>
      <c r="AD91" s="114">
        <f t="shared" si="37"/>
        <v>0</v>
      </c>
      <c r="AE91" s="114">
        <f t="shared" si="38"/>
        <v>0</v>
      </c>
      <c r="AF91" s="113">
        <v>0</v>
      </c>
      <c r="AG91" s="113">
        <v>0</v>
      </c>
      <c r="AH91" s="113">
        <v>0</v>
      </c>
      <c r="AI91" s="113">
        <f t="shared" si="39"/>
        <v>0</v>
      </c>
      <c r="AJ91" s="113">
        <f t="shared" si="40"/>
        <v>0</v>
      </c>
      <c r="AK91" s="115"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f t="shared" si="41"/>
        <v>0</v>
      </c>
      <c r="AQ91" s="115">
        <f t="shared" si="42"/>
        <v>0</v>
      </c>
      <c r="AR91" s="370">
        <f t="shared" si="43"/>
        <v>0</v>
      </c>
      <c r="AS91" s="112">
        <f t="shared" si="44"/>
        <v>0</v>
      </c>
      <c r="AT91" s="113">
        <f t="shared" si="45"/>
        <v>0</v>
      </c>
      <c r="AU91" s="113">
        <f t="shared" si="46"/>
        <v>0</v>
      </c>
      <c r="AV91" s="113">
        <f t="shared" si="47"/>
        <v>0</v>
      </c>
      <c r="AW91" s="113">
        <f t="shared" si="48"/>
        <v>0</v>
      </c>
      <c r="AX91" s="113">
        <f t="shared" si="48"/>
        <v>0</v>
      </c>
      <c r="AY91" s="113">
        <f t="shared" si="49"/>
        <v>0</v>
      </c>
      <c r="AZ91" s="115">
        <f t="shared" si="50"/>
        <v>0</v>
      </c>
      <c r="BA91" s="115">
        <f t="shared" si="51"/>
        <v>0</v>
      </c>
      <c r="BB91" s="115">
        <f t="shared" si="52"/>
        <v>0</v>
      </c>
      <c r="BC91" s="116">
        <f t="shared" si="53"/>
        <v>0</v>
      </c>
    </row>
    <row r="92" spans="1:55" ht="12.95" customHeight="1" x14ac:dyDescent="0.25">
      <c r="A92" s="533">
        <v>16</v>
      </c>
      <c r="B92" s="625">
        <v>5435</v>
      </c>
      <c r="C92" s="626">
        <v>600099199</v>
      </c>
      <c r="D92" s="533">
        <v>72743077</v>
      </c>
      <c r="E92" s="675" t="s">
        <v>465</v>
      </c>
      <c r="F92" s="625">
        <v>3141</v>
      </c>
      <c r="G92" s="671" t="s">
        <v>319</v>
      </c>
      <c r="H92" s="536" t="s">
        <v>282</v>
      </c>
      <c r="I92" s="517">
        <v>838630</v>
      </c>
      <c r="J92" s="538">
        <v>613235</v>
      </c>
      <c r="K92" s="538">
        <v>0</v>
      </c>
      <c r="L92" s="538">
        <v>0</v>
      </c>
      <c r="M92" s="338">
        <v>207273</v>
      </c>
      <c r="N92" s="538">
        <v>12264</v>
      </c>
      <c r="O92" s="538">
        <v>5858</v>
      </c>
      <c r="P92" s="539">
        <v>2.09</v>
      </c>
      <c r="Q92" s="719">
        <v>0</v>
      </c>
      <c r="R92" s="808">
        <v>0</v>
      </c>
      <c r="S92" s="808">
        <v>2.09</v>
      </c>
      <c r="T92" s="112">
        <f t="shared" si="33"/>
        <v>0</v>
      </c>
      <c r="U92" s="113">
        <v>0</v>
      </c>
      <c r="V92" s="113">
        <v>0</v>
      </c>
      <c r="W92" s="113">
        <v>0</v>
      </c>
      <c r="X92" s="113">
        <f t="shared" si="34"/>
        <v>0</v>
      </c>
      <c r="Y92" s="113">
        <v>0</v>
      </c>
      <c r="Z92" s="113">
        <v>0</v>
      </c>
      <c r="AA92" s="113">
        <v>0</v>
      </c>
      <c r="AB92" s="113">
        <f t="shared" si="35"/>
        <v>0</v>
      </c>
      <c r="AC92" s="113">
        <f t="shared" si="36"/>
        <v>0</v>
      </c>
      <c r="AD92" s="114">
        <f t="shared" si="37"/>
        <v>0</v>
      </c>
      <c r="AE92" s="114">
        <f t="shared" si="38"/>
        <v>0</v>
      </c>
      <c r="AF92" s="113">
        <v>0</v>
      </c>
      <c r="AG92" s="113">
        <v>0</v>
      </c>
      <c r="AH92" s="113">
        <v>0</v>
      </c>
      <c r="AI92" s="113">
        <f t="shared" si="39"/>
        <v>0</v>
      </c>
      <c r="AJ92" s="113">
        <f t="shared" si="40"/>
        <v>0</v>
      </c>
      <c r="AK92" s="115">
        <v>0</v>
      </c>
      <c r="AL92" s="115">
        <v>0</v>
      </c>
      <c r="AM92" s="115">
        <v>0</v>
      </c>
      <c r="AN92" s="115">
        <v>0</v>
      </c>
      <c r="AO92" s="115">
        <v>0</v>
      </c>
      <c r="AP92" s="115">
        <f t="shared" si="41"/>
        <v>0</v>
      </c>
      <c r="AQ92" s="115">
        <f t="shared" si="42"/>
        <v>0</v>
      </c>
      <c r="AR92" s="370">
        <f t="shared" si="43"/>
        <v>0</v>
      </c>
      <c r="AS92" s="112">
        <f t="shared" si="44"/>
        <v>838630</v>
      </c>
      <c r="AT92" s="113">
        <f t="shared" si="45"/>
        <v>613235</v>
      </c>
      <c r="AU92" s="113">
        <f t="shared" si="46"/>
        <v>0</v>
      </c>
      <c r="AV92" s="113">
        <f t="shared" si="47"/>
        <v>0</v>
      </c>
      <c r="AW92" s="113">
        <f t="shared" si="48"/>
        <v>207273</v>
      </c>
      <c r="AX92" s="113">
        <f t="shared" si="48"/>
        <v>12264</v>
      </c>
      <c r="AY92" s="113">
        <f t="shared" si="49"/>
        <v>5858</v>
      </c>
      <c r="AZ92" s="115">
        <f t="shared" si="50"/>
        <v>2.09</v>
      </c>
      <c r="BA92" s="115">
        <f t="shared" si="51"/>
        <v>0</v>
      </c>
      <c r="BB92" s="115">
        <f t="shared" si="52"/>
        <v>0</v>
      </c>
      <c r="BC92" s="116">
        <f t="shared" si="53"/>
        <v>2.09</v>
      </c>
    </row>
    <row r="93" spans="1:55" ht="12.95" customHeight="1" x14ac:dyDescent="0.25">
      <c r="A93" s="533">
        <v>16</v>
      </c>
      <c r="B93" s="625">
        <v>5435</v>
      </c>
      <c r="C93" s="626">
        <v>600099199</v>
      </c>
      <c r="D93" s="533">
        <v>72743077</v>
      </c>
      <c r="E93" s="675" t="s">
        <v>465</v>
      </c>
      <c r="F93" s="625">
        <v>3143</v>
      </c>
      <c r="G93" s="536" t="s">
        <v>632</v>
      </c>
      <c r="H93" s="536" t="s">
        <v>281</v>
      </c>
      <c r="I93" s="517">
        <v>576089</v>
      </c>
      <c r="J93" s="538">
        <v>424219</v>
      </c>
      <c r="K93" s="538">
        <v>0</v>
      </c>
      <c r="L93" s="538">
        <v>0</v>
      </c>
      <c r="M93" s="538">
        <v>143386</v>
      </c>
      <c r="N93" s="538">
        <v>8484</v>
      </c>
      <c r="O93" s="538">
        <v>0</v>
      </c>
      <c r="P93" s="539">
        <v>0.875</v>
      </c>
      <c r="Q93" s="719">
        <v>0.875</v>
      </c>
      <c r="R93" s="808">
        <v>0</v>
      </c>
      <c r="S93" s="808">
        <v>0</v>
      </c>
      <c r="T93" s="112">
        <f t="shared" si="33"/>
        <v>0</v>
      </c>
      <c r="U93" s="113">
        <v>0</v>
      </c>
      <c r="V93" s="113">
        <v>0</v>
      </c>
      <c r="W93" s="113">
        <v>0</v>
      </c>
      <c r="X93" s="113">
        <f t="shared" si="34"/>
        <v>0</v>
      </c>
      <c r="Y93" s="113">
        <v>0</v>
      </c>
      <c r="Z93" s="113">
        <v>0</v>
      </c>
      <c r="AA93" s="113">
        <v>0</v>
      </c>
      <c r="AB93" s="113">
        <f t="shared" si="35"/>
        <v>0</v>
      </c>
      <c r="AC93" s="113">
        <f t="shared" si="36"/>
        <v>0</v>
      </c>
      <c r="AD93" s="114">
        <f t="shared" si="37"/>
        <v>0</v>
      </c>
      <c r="AE93" s="114">
        <f t="shared" si="38"/>
        <v>0</v>
      </c>
      <c r="AF93" s="113">
        <v>0</v>
      </c>
      <c r="AG93" s="113">
        <v>0</v>
      </c>
      <c r="AH93" s="113">
        <v>0</v>
      </c>
      <c r="AI93" s="113">
        <f t="shared" si="39"/>
        <v>0</v>
      </c>
      <c r="AJ93" s="113">
        <f t="shared" si="40"/>
        <v>0</v>
      </c>
      <c r="AK93" s="115"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f t="shared" si="41"/>
        <v>0</v>
      </c>
      <c r="AQ93" s="115">
        <f t="shared" si="42"/>
        <v>0</v>
      </c>
      <c r="AR93" s="370">
        <f t="shared" si="43"/>
        <v>0</v>
      </c>
      <c r="AS93" s="112">
        <f t="shared" si="44"/>
        <v>576089</v>
      </c>
      <c r="AT93" s="113">
        <f t="shared" si="45"/>
        <v>424219</v>
      </c>
      <c r="AU93" s="113">
        <f t="shared" si="46"/>
        <v>0</v>
      </c>
      <c r="AV93" s="113">
        <f t="shared" si="47"/>
        <v>0</v>
      </c>
      <c r="AW93" s="113">
        <f t="shared" si="48"/>
        <v>143386</v>
      </c>
      <c r="AX93" s="113">
        <f t="shared" si="48"/>
        <v>8484</v>
      </c>
      <c r="AY93" s="113">
        <f t="shared" si="49"/>
        <v>0</v>
      </c>
      <c r="AZ93" s="115">
        <f t="shared" si="50"/>
        <v>0.875</v>
      </c>
      <c r="BA93" s="115">
        <f t="shared" si="51"/>
        <v>0.875</v>
      </c>
      <c r="BB93" s="115">
        <f t="shared" si="52"/>
        <v>0</v>
      </c>
      <c r="BC93" s="116">
        <f t="shared" si="53"/>
        <v>0</v>
      </c>
    </row>
    <row r="94" spans="1:55" ht="12.95" customHeight="1" x14ac:dyDescent="0.25">
      <c r="A94" s="533">
        <v>16</v>
      </c>
      <c r="B94" s="625">
        <v>5435</v>
      </c>
      <c r="C94" s="626">
        <v>600099199</v>
      </c>
      <c r="D94" s="533">
        <v>72743077</v>
      </c>
      <c r="E94" s="675" t="s">
        <v>465</v>
      </c>
      <c r="F94" s="625">
        <v>3143</v>
      </c>
      <c r="G94" s="536" t="s">
        <v>633</v>
      </c>
      <c r="H94" s="536" t="s">
        <v>282</v>
      </c>
      <c r="I94" s="517">
        <v>21066</v>
      </c>
      <c r="J94" s="538">
        <v>14850</v>
      </c>
      <c r="K94" s="538">
        <v>0</v>
      </c>
      <c r="L94" s="538">
        <v>0</v>
      </c>
      <c r="M94" s="338">
        <v>5019</v>
      </c>
      <c r="N94" s="538">
        <v>297</v>
      </c>
      <c r="O94" s="538">
        <v>900</v>
      </c>
      <c r="P94" s="539">
        <v>0.06</v>
      </c>
      <c r="Q94" s="719">
        <v>0</v>
      </c>
      <c r="R94" s="808">
        <v>0</v>
      </c>
      <c r="S94" s="808">
        <v>0.06</v>
      </c>
      <c r="T94" s="112">
        <f t="shared" si="33"/>
        <v>0</v>
      </c>
      <c r="U94" s="113">
        <v>0</v>
      </c>
      <c r="V94" s="113">
        <v>0</v>
      </c>
      <c r="W94" s="113">
        <v>0</v>
      </c>
      <c r="X94" s="113">
        <f t="shared" si="34"/>
        <v>0</v>
      </c>
      <c r="Y94" s="113">
        <v>0</v>
      </c>
      <c r="Z94" s="113">
        <v>0</v>
      </c>
      <c r="AA94" s="113">
        <v>0</v>
      </c>
      <c r="AB94" s="113">
        <f t="shared" si="35"/>
        <v>0</v>
      </c>
      <c r="AC94" s="113">
        <f t="shared" si="36"/>
        <v>0</v>
      </c>
      <c r="AD94" s="114">
        <f t="shared" si="37"/>
        <v>0</v>
      </c>
      <c r="AE94" s="114">
        <f t="shared" si="38"/>
        <v>0</v>
      </c>
      <c r="AF94" s="113">
        <v>0</v>
      </c>
      <c r="AG94" s="113">
        <v>0</v>
      </c>
      <c r="AH94" s="113">
        <v>0</v>
      </c>
      <c r="AI94" s="113">
        <f t="shared" si="39"/>
        <v>0</v>
      </c>
      <c r="AJ94" s="113">
        <f t="shared" si="40"/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f t="shared" si="41"/>
        <v>0</v>
      </c>
      <c r="AQ94" s="115">
        <f t="shared" si="42"/>
        <v>0</v>
      </c>
      <c r="AR94" s="370">
        <f t="shared" si="43"/>
        <v>0</v>
      </c>
      <c r="AS94" s="112">
        <f t="shared" si="44"/>
        <v>21066</v>
      </c>
      <c r="AT94" s="113">
        <f t="shared" si="45"/>
        <v>14850</v>
      </c>
      <c r="AU94" s="113">
        <f t="shared" si="46"/>
        <v>0</v>
      </c>
      <c r="AV94" s="113">
        <f t="shared" si="47"/>
        <v>0</v>
      </c>
      <c r="AW94" s="113">
        <f t="shared" si="48"/>
        <v>5019</v>
      </c>
      <c r="AX94" s="113">
        <f t="shared" si="48"/>
        <v>297</v>
      </c>
      <c r="AY94" s="113">
        <f t="shared" si="49"/>
        <v>900</v>
      </c>
      <c r="AZ94" s="115">
        <f t="shared" si="50"/>
        <v>0.06</v>
      </c>
      <c r="BA94" s="115">
        <f t="shared" si="51"/>
        <v>0</v>
      </c>
      <c r="BB94" s="115">
        <f t="shared" si="52"/>
        <v>0</v>
      </c>
      <c r="BC94" s="116">
        <f t="shared" si="53"/>
        <v>0.06</v>
      </c>
    </row>
    <row r="95" spans="1:55" ht="12.95" customHeight="1" x14ac:dyDescent="0.25">
      <c r="A95" s="548">
        <v>16</v>
      </c>
      <c r="B95" s="629">
        <v>5435</v>
      </c>
      <c r="C95" s="630">
        <v>600099199</v>
      </c>
      <c r="D95" s="629">
        <v>72743077</v>
      </c>
      <c r="E95" s="676" t="s">
        <v>466</v>
      </c>
      <c r="F95" s="629"/>
      <c r="G95" s="677"/>
      <c r="H95" s="678"/>
      <c r="I95" s="526">
        <v>10614322</v>
      </c>
      <c r="J95" s="527">
        <v>7608826</v>
      </c>
      <c r="K95" s="527">
        <v>0</v>
      </c>
      <c r="L95" s="527">
        <v>91300</v>
      </c>
      <c r="M95" s="527">
        <v>2602642</v>
      </c>
      <c r="N95" s="527">
        <v>152176</v>
      </c>
      <c r="O95" s="527">
        <v>159378</v>
      </c>
      <c r="P95" s="528">
        <v>15.5642</v>
      </c>
      <c r="Q95" s="528">
        <v>10.845000000000001</v>
      </c>
      <c r="R95" s="732">
        <v>0</v>
      </c>
      <c r="S95" s="732">
        <v>4.7191999999999998</v>
      </c>
      <c r="T95" s="526">
        <f t="shared" ref="T95:BC95" si="57">SUM(T90:T94)</f>
        <v>-9300</v>
      </c>
      <c r="U95" s="527">
        <f t="shared" si="57"/>
        <v>0</v>
      </c>
      <c r="V95" s="527">
        <f t="shared" si="57"/>
        <v>-14727</v>
      </c>
      <c r="W95" s="527">
        <f t="shared" si="57"/>
        <v>0</v>
      </c>
      <c r="X95" s="527">
        <f t="shared" si="57"/>
        <v>-24027</v>
      </c>
      <c r="Y95" s="527">
        <f t="shared" si="57"/>
        <v>9300</v>
      </c>
      <c r="Z95" s="527">
        <f t="shared" si="57"/>
        <v>0</v>
      </c>
      <c r="AA95" s="527">
        <f t="shared" si="57"/>
        <v>0</v>
      </c>
      <c r="AB95" s="527">
        <f t="shared" si="57"/>
        <v>9300</v>
      </c>
      <c r="AC95" s="527">
        <f t="shared" si="57"/>
        <v>-14727</v>
      </c>
      <c r="AD95" s="527">
        <f t="shared" si="57"/>
        <v>-4978</v>
      </c>
      <c r="AE95" s="527">
        <f t="shared" si="57"/>
        <v>-481</v>
      </c>
      <c r="AF95" s="527">
        <f t="shared" si="57"/>
        <v>0</v>
      </c>
      <c r="AG95" s="527">
        <f t="shared" si="57"/>
        <v>20000</v>
      </c>
      <c r="AH95" s="527">
        <f t="shared" si="57"/>
        <v>0</v>
      </c>
      <c r="AI95" s="527">
        <f t="shared" si="57"/>
        <v>20000</v>
      </c>
      <c r="AJ95" s="527">
        <f t="shared" si="57"/>
        <v>-186</v>
      </c>
      <c r="AK95" s="528">
        <f t="shared" si="57"/>
        <v>0</v>
      </c>
      <c r="AL95" s="528">
        <f t="shared" si="57"/>
        <v>0</v>
      </c>
      <c r="AM95" s="528">
        <f t="shared" si="57"/>
        <v>0</v>
      </c>
      <c r="AN95" s="528">
        <f t="shared" si="57"/>
        <v>0</v>
      </c>
      <c r="AO95" s="528">
        <f t="shared" si="57"/>
        <v>0</v>
      </c>
      <c r="AP95" s="528">
        <f t="shared" si="57"/>
        <v>0</v>
      </c>
      <c r="AQ95" s="528">
        <f t="shared" si="57"/>
        <v>0</v>
      </c>
      <c r="AR95" s="732">
        <f t="shared" si="57"/>
        <v>0</v>
      </c>
      <c r="AS95" s="526">
        <f t="shared" si="57"/>
        <v>10614136</v>
      </c>
      <c r="AT95" s="527">
        <f t="shared" si="57"/>
        <v>7584799</v>
      </c>
      <c r="AU95" s="527">
        <f t="shared" si="57"/>
        <v>0</v>
      </c>
      <c r="AV95" s="527">
        <f t="shared" si="57"/>
        <v>100600</v>
      </c>
      <c r="AW95" s="527">
        <f t="shared" si="57"/>
        <v>2597664</v>
      </c>
      <c r="AX95" s="527">
        <f t="shared" si="57"/>
        <v>151695</v>
      </c>
      <c r="AY95" s="527">
        <f t="shared" si="57"/>
        <v>179378</v>
      </c>
      <c r="AZ95" s="528">
        <f t="shared" si="57"/>
        <v>15.5642</v>
      </c>
      <c r="BA95" s="528">
        <f t="shared" si="57"/>
        <v>10.845000000000001</v>
      </c>
      <c r="BB95" s="528">
        <f t="shared" si="57"/>
        <v>0</v>
      </c>
      <c r="BC95" s="529">
        <f t="shared" si="57"/>
        <v>4.7191999999999998</v>
      </c>
    </row>
    <row r="96" spans="1:55" ht="12.95" customHeight="1" x14ac:dyDescent="0.25">
      <c r="A96" s="533">
        <v>17</v>
      </c>
      <c r="B96" s="625">
        <v>5474</v>
      </c>
      <c r="C96" s="533">
        <v>600099539</v>
      </c>
      <c r="D96" s="533">
        <v>70151504</v>
      </c>
      <c r="E96" s="675" t="s">
        <v>467</v>
      </c>
      <c r="F96" s="625">
        <v>3233</v>
      </c>
      <c r="G96" s="671" t="s">
        <v>322</v>
      </c>
      <c r="H96" s="536" t="s">
        <v>282</v>
      </c>
      <c r="I96" s="517">
        <v>2518328</v>
      </c>
      <c r="J96" s="538">
        <v>1839959</v>
      </c>
      <c r="K96" s="538">
        <v>0</v>
      </c>
      <c r="L96" s="538">
        <v>0</v>
      </c>
      <c r="M96" s="338">
        <v>621906</v>
      </c>
      <c r="N96" s="538">
        <v>36799</v>
      </c>
      <c r="O96" s="538">
        <v>19664</v>
      </c>
      <c r="P96" s="539">
        <v>4.1100000000000003</v>
      </c>
      <c r="Q96" s="719">
        <v>2.89</v>
      </c>
      <c r="R96" s="808">
        <v>0</v>
      </c>
      <c r="S96" s="808">
        <v>1.22</v>
      </c>
      <c r="T96" s="112">
        <f t="shared" si="33"/>
        <v>0</v>
      </c>
      <c r="U96" s="113">
        <v>0</v>
      </c>
      <c r="V96" s="113">
        <v>0</v>
      </c>
      <c r="W96" s="113">
        <v>0</v>
      </c>
      <c r="X96" s="113">
        <f t="shared" si="34"/>
        <v>0</v>
      </c>
      <c r="Y96" s="113">
        <v>0</v>
      </c>
      <c r="Z96" s="113">
        <v>0</v>
      </c>
      <c r="AA96" s="113">
        <v>0</v>
      </c>
      <c r="AB96" s="113">
        <f t="shared" si="35"/>
        <v>0</v>
      </c>
      <c r="AC96" s="113">
        <f t="shared" si="36"/>
        <v>0</v>
      </c>
      <c r="AD96" s="114">
        <f t="shared" si="37"/>
        <v>0</v>
      </c>
      <c r="AE96" s="114">
        <f t="shared" si="38"/>
        <v>0</v>
      </c>
      <c r="AF96" s="113">
        <v>0</v>
      </c>
      <c r="AG96" s="113">
        <v>0</v>
      </c>
      <c r="AH96" s="113">
        <v>0</v>
      </c>
      <c r="AI96" s="113">
        <f t="shared" si="39"/>
        <v>0</v>
      </c>
      <c r="AJ96" s="113">
        <f t="shared" si="40"/>
        <v>0</v>
      </c>
      <c r="AK96" s="115">
        <v>0</v>
      </c>
      <c r="AL96" s="115">
        <v>0</v>
      </c>
      <c r="AM96" s="115">
        <v>0</v>
      </c>
      <c r="AN96" s="115">
        <v>0</v>
      </c>
      <c r="AO96" s="115">
        <v>0</v>
      </c>
      <c r="AP96" s="115">
        <f t="shared" si="41"/>
        <v>0</v>
      </c>
      <c r="AQ96" s="115">
        <f t="shared" si="42"/>
        <v>0</v>
      </c>
      <c r="AR96" s="370">
        <f t="shared" si="43"/>
        <v>0</v>
      </c>
      <c r="AS96" s="112">
        <f t="shared" si="44"/>
        <v>2518328</v>
      </c>
      <c r="AT96" s="113">
        <f t="shared" si="45"/>
        <v>1839959</v>
      </c>
      <c r="AU96" s="113">
        <f t="shared" si="46"/>
        <v>0</v>
      </c>
      <c r="AV96" s="113">
        <f t="shared" si="47"/>
        <v>0</v>
      </c>
      <c r="AW96" s="113">
        <f t="shared" si="48"/>
        <v>621906</v>
      </c>
      <c r="AX96" s="113">
        <f t="shared" si="48"/>
        <v>36799</v>
      </c>
      <c r="AY96" s="113">
        <f t="shared" si="49"/>
        <v>19664</v>
      </c>
      <c r="AZ96" s="115">
        <f t="shared" si="50"/>
        <v>4.1100000000000003</v>
      </c>
      <c r="BA96" s="115">
        <f t="shared" si="51"/>
        <v>2.89</v>
      </c>
      <c r="BB96" s="115">
        <f t="shared" si="52"/>
        <v>0</v>
      </c>
      <c r="BC96" s="116">
        <f t="shared" si="53"/>
        <v>1.22</v>
      </c>
    </row>
    <row r="97" spans="1:55" ht="12.95" customHeight="1" x14ac:dyDescent="0.25">
      <c r="A97" s="548">
        <v>17</v>
      </c>
      <c r="B97" s="629">
        <v>5474</v>
      </c>
      <c r="C97" s="630">
        <v>600099539</v>
      </c>
      <c r="D97" s="629">
        <v>70151504</v>
      </c>
      <c r="E97" s="676" t="s">
        <v>468</v>
      </c>
      <c r="F97" s="629"/>
      <c r="G97" s="677"/>
      <c r="H97" s="678"/>
      <c r="I97" s="679">
        <v>2518328</v>
      </c>
      <c r="J97" s="680">
        <v>1839959</v>
      </c>
      <c r="K97" s="680">
        <v>0</v>
      </c>
      <c r="L97" s="680">
        <v>0</v>
      </c>
      <c r="M97" s="680">
        <v>621906</v>
      </c>
      <c r="N97" s="680">
        <v>36799</v>
      </c>
      <c r="O97" s="680">
        <v>19664</v>
      </c>
      <c r="P97" s="681">
        <v>4.1100000000000003</v>
      </c>
      <c r="Q97" s="681">
        <v>2.89</v>
      </c>
      <c r="R97" s="749">
        <v>0</v>
      </c>
      <c r="S97" s="749">
        <v>1.22</v>
      </c>
      <c r="T97" s="679">
        <f t="shared" ref="T97:BC97" si="58">SUM(T96)</f>
        <v>0</v>
      </c>
      <c r="U97" s="680">
        <f t="shared" si="58"/>
        <v>0</v>
      </c>
      <c r="V97" s="680">
        <f t="shared" si="58"/>
        <v>0</v>
      </c>
      <c r="W97" s="680">
        <f t="shared" si="58"/>
        <v>0</v>
      </c>
      <c r="X97" s="680">
        <f t="shared" si="58"/>
        <v>0</v>
      </c>
      <c r="Y97" s="680">
        <f t="shared" si="58"/>
        <v>0</v>
      </c>
      <c r="Z97" s="680">
        <f t="shared" si="58"/>
        <v>0</v>
      </c>
      <c r="AA97" s="680">
        <f t="shared" si="58"/>
        <v>0</v>
      </c>
      <c r="AB97" s="680">
        <f t="shared" si="58"/>
        <v>0</v>
      </c>
      <c r="AC97" s="680">
        <f t="shared" si="58"/>
        <v>0</v>
      </c>
      <c r="AD97" s="680">
        <f t="shared" si="58"/>
        <v>0</v>
      </c>
      <c r="AE97" s="680">
        <f t="shared" si="58"/>
        <v>0</v>
      </c>
      <c r="AF97" s="680">
        <f t="shared" si="58"/>
        <v>0</v>
      </c>
      <c r="AG97" s="680">
        <f t="shared" si="58"/>
        <v>0</v>
      </c>
      <c r="AH97" s="680">
        <f t="shared" si="58"/>
        <v>0</v>
      </c>
      <c r="AI97" s="680">
        <f t="shared" si="58"/>
        <v>0</v>
      </c>
      <c r="AJ97" s="680">
        <f t="shared" si="58"/>
        <v>0</v>
      </c>
      <c r="AK97" s="681">
        <f t="shared" si="58"/>
        <v>0</v>
      </c>
      <c r="AL97" s="681">
        <f t="shared" si="58"/>
        <v>0</v>
      </c>
      <c r="AM97" s="681">
        <f t="shared" si="58"/>
        <v>0</v>
      </c>
      <c r="AN97" s="681">
        <f t="shared" si="58"/>
        <v>0</v>
      </c>
      <c r="AO97" s="681">
        <f t="shared" si="58"/>
        <v>0</v>
      </c>
      <c r="AP97" s="681">
        <f t="shared" si="58"/>
        <v>0</v>
      </c>
      <c r="AQ97" s="681">
        <f t="shared" si="58"/>
        <v>0</v>
      </c>
      <c r="AR97" s="749">
        <f t="shared" si="58"/>
        <v>0</v>
      </c>
      <c r="AS97" s="679">
        <f t="shared" si="58"/>
        <v>2518328</v>
      </c>
      <c r="AT97" s="680">
        <f t="shared" si="58"/>
        <v>1839959</v>
      </c>
      <c r="AU97" s="680">
        <f t="shared" si="58"/>
        <v>0</v>
      </c>
      <c r="AV97" s="680">
        <f t="shared" si="58"/>
        <v>0</v>
      </c>
      <c r="AW97" s="680">
        <f t="shared" si="58"/>
        <v>621906</v>
      </c>
      <c r="AX97" s="680">
        <f t="shared" si="58"/>
        <v>36799</v>
      </c>
      <c r="AY97" s="680">
        <f t="shared" si="58"/>
        <v>19664</v>
      </c>
      <c r="AZ97" s="681">
        <f t="shared" si="58"/>
        <v>4.1100000000000003</v>
      </c>
      <c r="BA97" s="681">
        <f t="shared" si="58"/>
        <v>2.89</v>
      </c>
      <c r="BB97" s="681">
        <f t="shared" si="58"/>
        <v>0</v>
      </c>
      <c r="BC97" s="683">
        <f t="shared" si="58"/>
        <v>1.22</v>
      </c>
    </row>
    <row r="98" spans="1:55" ht="12.95" customHeight="1" x14ac:dyDescent="0.25">
      <c r="A98" s="533">
        <v>18</v>
      </c>
      <c r="B98" s="625">
        <v>5477</v>
      </c>
      <c r="C98" s="626">
        <v>600098541</v>
      </c>
      <c r="D98" s="533">
        <v>70698040</v>
      </c>
      <c r="E98" s="675" t="s">
        <v>469</v>
      </c>
      <c r="F98" s="625">
        <v>3111</v>
      </c>
      <c r="G98" s="671" t="s">
        <v>329</v>
      </c>
      <c r="H98" s="536" t="s">
        <v>281</v>
      </c>
      <c r="I98" s="517">
        <v>4943968</v>
      </c>
      <c r="J98" s="538">
        <v>3590743</v>
      </c>
      <c r="K98" s="538">
        <v>0</v>
      </c>
      <c r="L98" s="538">
        <v>5000</v>
      </c>
      <c r="M98" s="538">
        <v>1215361</v>
      </c>
      <c r="N98" s="538">
        <v>71814</v>
      </c>
      <c r="O98" s="538">
        <v>61050</v>
      </c>
      <c r="P98" s="539">
        <v>8.2592999999999996</v>
      </c>
      <c r="Q98" s="719">
        <v>6.1451000000000002</v>
      </c>
      <c r="R98" s="808">
        <v>0</v>
      </c>
      <c r="S98" s="808">
        <v>2.1141999999999999</v>
      </c>
      <c r="T98" s="112">
        <f t="shared" si="33"/>
        <v>0</v>
      </c>
      <c r="U98" s="113">
        <v>0</v>
      </c>
      <c r="V98" s="113">
        <v>0</v>
      </c>
      <c r="W98" s="113">
        <v>0</v>
      </c>
      <c r="X98" s="113">
        <f t="shared" si="34"/>
        <v>0</v>
      </c>
      <c r="Y98" s="113">
        <v>0</v>
      </c>
      <c r="Z98" s="113">
        <v>0</v>
      </c>
      <c r="AA98" s="113">
        <v>0</v>
      </c>
      <c r="AB98" s="113">
        <f t="shared" si="35"/>
        <v>0</v>
      </c>
      <c r="AC98" s="113">
        <f t="shared" si="36"/>
        <v>0</v>
      </c>
      <c r="AD98" s="114">
        <f t="shared" si="37"/>
        <v>0</v>
      </c>
      <c r="AE98" s="114">
        <f t="shared" si="38"/>
        <v>0</v>
      </c>
      <c r="AF98" s="113">
        <v>0</v>
      </c>
      <c r="AG98" s="113">
        <v>0</v>
      </c>
      <c r="AH98" s="113">
        <v>0</v>
      </c>
      <c r="AI98" s="113">
        <f t="shared" si="39"/>
        <v>0</v>
      </c>
      <c r="AJ98" s="113">
        <f t="shared" si="40"/>
        <v>0</v>
      </c>
      <c r="AK98" s="115"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f t="shared" si="41"/>
        <v>0</v>
      </c>
      <c r="AQ98" s="115">
        <f t="shared" si="42"/>
        <v>0</v>
      </c>
      <c r="AR98" s="370">
        <f t="shared" si="43"/>
        <v>0</v>
      </c>
      <c r="AS98" s="112">
        <f t="shared" si="44"/>
        <v>4943968</v>
      </c>
      <c r="AT98" s="113">
        <f t="shared" si="45"/>
        <v>3590743</v>
      </c>
      <c r="AU98" s="113">
        <f t="shared" si="46"/>
        <v>0</v>
      </c>
      <c r="AV98" s="113">
        <f t="shared" si="47"/>
        <v>5000</v>
      </c>
      <c r="AW98" s="113">
        <f t="shared" si="48"/>
        <v>1215361</v>
      </c>
      <c r="AX98" s="113">
        <f t="shared" si="48"/>
        <v>71814</v>
      </c>
      <c r="AY98" s="113">
        <f t="shared" si="49"/>
        <v>61050</v>
      </c>
      <c r="AZ98" s="115">
        <f t="shared" si="50"/>
        <v>8.2592999999999996</v>
      </c>
      <c r="BA98" s="115">
        <f t="shared" si="51"/>
        <v>6.1451000000000002</v>
      </c>
      <c r="BB98" s="115">
        <f t="shared" si="52"/>
        <v>0</v>
      </c>
      <c r="BC98" s="116">
        <f t="shared" si="53"/>
        <v>2.1141999999999999</v>
      </c>
    </row>
    <row r="99" spans="1:55" ht="12.95" customHeight="1" x14ac:dyDescent="0.25">
      <c r="A99" s="533">
        <v>18</v>
      </c>
      <c r="B99" s="625">
        <v>5477</v>
      </c>
      <c r="C99" s="626">
        <v>600098541</v>
      </c>
      <c r="D99" s="533">
        <v>70698040</v>
      </c>
      <c r="E99" s="675" t="s">
        <v>469</v>
      </c>
      <c r="F99" s="625">
        <v>3111</v>
      </c>
      <c r="G99" s="671" t="s">
        <v>316</v>
      </c>
      <c r="H99" s="536" t="s">
        <v>282</v>
      </c>
      <c r="I99" s="517">
        <v>294045</v>
      </c>
      <c r="J99" s="538">
        <v>216528</v>
      </c>
      <c r="K99" s="538">
        <v>0</v>
      </c>
      <c r="L99" s="538">
        <v>0</v>
      </c>
      <c r="M99" s="538">
        <v>73186</v>
      </c>
      <c r="N99" s="538">
        <v>4331</v>
      </c>
      <c r="O99" s="538">
        <v>0</v>
      </c>
      <c r="P99" s="539">
        <v>0.63</v>
      </c>
      <c r="Q99" s="719">
        <v>0.63</v>
      </c>
      <c r="R99" s="808">
        <v>0</v>
      </c>
      <c r="S99" s="808">
        <v>0</v>
      </c>
      <c r="T99" s="112">
        <f t="shared" si="33"/>
        <v>0</v>
      </c>
      <c r="U99" s="113">
        <v>-57741</v>
      </c>
      <c r="V99" s="113">
        <v>0</v>
      </c>
      <c r="W99" s="113">
        <v>0</v>
      </c>
      <c r="X99" s="113">
        <f t="shared" si="34"/>
        <v>-57741</v>
      </c>
      <c r="Y99" s="113">
        <v>0</v>
      </c>
      <c r="Z99" s="113">
        <v>0</v>
      </c>
      <c r="AA99" s="113">
        <v>0</v>
      </c>
      <c r="AB99" s="113">
        <f t="shared" si="35"/>
        <v>0</v>
      </c>
      <c r="AC99" s="113">
        <f t="shared" si="36"/>
        <v>-57741</v>
      </c>
      <c r="AD99" s="114">
        <f t="shared" si="37"/>
        <v>-19516</v>
      </c>
      <c r="AE99" s="114">
        <f t="shared" si="38"/>
        <v>-1155</v>
      </c>
      <c r="AF99" s="113">
        <v>0</v>
      </c>
      <c r="AG99" s="113">
        <v>0</v>
      </c>
      <c r="AH99" s="113">
        <v>0</v>
      </c>
      <c r="AI99" s="113">
        <f t="shared" si="39"/>
        <v>0</v>
      </c>
      <c r="AJ99" s="113">
        <f t="shared" si="40"/>
        <v>-78412</v>
      </c>
      <c r="AK99" s="115">
        <v>0</v>
      </c>
      <c r="AL99" s="115">
        <v>0</v>
      </c>
      <c r="AM99" s="115">
        <v>-0.17</v>
      </c>
      <c r="AN99" s="115">
        <v>0</v>
      </c>
      <c r="AO99" s="115">
        <v>0</v>
      </c>
      <c r="AP99" s="115">
        <f t="shared" si="41"/>
        <v>-0.17</v>
      </c>
      <c r="AQ99" s="115">
        <f t="shared" si="42"/>
        <v>0</v>
      </c>
      <c r="AR99" s="370">
        <f t="shared" si="43"/>
        <v>-0.17</v>
      </c>
      <c r="AS99" s="112">
        <f t="shared" si="44"/>
        <v>215633</v>
      </c>
      <c r="AT99" s="113">
        <f t="shared" si="45"/>
        <v>158787</v>
      </c>
      <c r="AU99" s="113">
        <f t="shared" si="46"/>
        <v>0</v>
      </c>
      <c r="AV99" s="113">
        <f t="shared" si="47"/>
        <v>0</v>
      </c>
      <c r="AW99" s="113">
        <f t="shared" si="48"/>
        <v>53670</v>
      </c>
      <c r="AX99" s="113">
        <f t="shared" si="48"/>
        <v>3176</v>
      </c>
      <c r="AY99" s="113">
        <f t="shared" si="49"/>
        <v>0</v>
      </c>
      <c r="AZ99" s="115">
        <f t="shared" si="50"/>
        <v>0.45999999999999996</v>
      </c>
      <c r="BA99" s="115">
        <f t="shared" si="51"/>
        <v>0.45999999999999996</v>
      </c>
      <c r="BB99" s="115">
        <f t="shared" si="52"/>
        <v>0</v>
      </c>
      <c r="BC99" s="116">
        <f t="shared" si="53"/>
        <v>0</v>
      </c>
    </row>
    <row r="100" spans="1:55" ht="12.95" customHeight="1" x14ac:dyDescent="0.25">
      <c r="A100" s="533">
        <v>18</v>
      </c>
      <c r="B100" s="625">
        <v>5477</v>
      </c>
      <c r="C100" s="626">
        <v>600098541</v>
      </c>
      <c r="D100" s="533">
        <v>70698040</v>
      </c>
      <c r="E100" s="675" t="s">
        <v>469</v>
      </c>
      <c r="F100" s="625">
        <v>3141</v>
      </c>
      <c r="G100" s="671" t="s">
        <v>319</v>
      </c>
      <c r="H100" s="536" t="s">
        <v>282</v>
      </c>
      <c r="I100" s="517">
        <v>771206</v>
      </c>
      <c r="J100" s="538">
        <v>564951</v>
      </c>
      <c r="K100" s="538">
        <v>0</v>
      </c>
      <c r="L100" s="538">
        <v>0</v>
      </c>
      <c r="M100" s="338">
        <v>190954</v>
      </c>
      <c r="N100" s="538">
        <v>11299</v>
      </c>
      <c r="O100" s="538">
        <v>4002</v>
      </c>
      <c r="P100" s="539">
        <v>1.92</v>
      </c>
      <c r="Q100" s="719">
        <v>0</v>
      </c>
      <c r="R100" s="808">
        <v>0</v>
      </c>
      <c r="S100" s="808">
        <v>1.92</v>
      </c>
      <c r="T100" s="112">
        <f t="shared" si="33"/>
        <v>0</v>
      </c>
      <c r="U100" s="113">
        <v>0</v>
      </c>
      <c r="V100" s="113">
        <v>0</v>
      </c>
      <c r="W100" s="113">
        <v>0</v>
      </c>
      <c r="X100" s="113">
        <f t="shared" si="34"/>
        <v>0</v>
      </c>
      <c r="Y100" s="113">
        <v>0</v>
      </c>
      <c r="Z100" s="113">
        <v>0</v>
      </c>
      <c r="AA100" s="113">
        <v>0</v>
      </c>
      <c r="AB100" s="113">
        <f t="shared" si="35"/>
        <v>0</v>
      </c>
      <c r="AC100" s="113">
        <f t="shared" si="36"/>
        <v>0</v>
      </c>
      <c r="AD100" s="114">
        <f t="shared" si="37"/>
        <v>0</v>
      </c>
      <c r="AE100" s="114">
        <f t="shared" si="38"/>
        <v>0</v>
      </c>
      <c r="AF100" s="113">
        <v>0</v>
      </c>
      <c r="AG100" s="113">
        <v>0</v>
      </c>
      <c r="AH100" s="113">
        <v>0</v>
      </c>
      <c r="AI100" s="113">
        <f t="shared" si="39"/>
        <v>0</v>
      </c>
      <c r="AJ100" s="113">
        <f t="shared" si="40"/>
        <v>0</v>
      </c>
      <c r="AK100" s="115">
        <v>0</v>
      </c>
      <c r="AL100" s="115">
        <v>0</v>
      </c>
      <c r="AM100" s="115">
        <v>0</v>
      </c>
      <c r="AN100" s="115">
        <v>0</v>
      </c>
      <c r="AO100" s="115">
        <v>0</v>
      </c>
      <c r="AP100" s="115">
        <f t="shared" si="41"/>
        <v>0</v>
      </c>
      <c r="AQ100" s="115">
        <f t="shared" si="42"/>
        <v>0</v>
      </c>
      <c r="AR100" s="370">
        <f t="shared" si="43"/>
        <v>0</v>
      </c>
      <c r="AS100" s="112">
        <f t="shared" si="44"/>
        <v>771206</v>
      </c>
      <c r="AT100" s="113">
        <f t="shared" si="45"/>
        <v>564951</v>
      </c>
      <c r="AU100" s="113">
        <f t="shared" si="46"/>
        <v>0</v>
      </c>
      <c r="AV100" s="113">
        <f t="shared" si="47"/>
        <v>0</v>
      </c>
      <c r="AW100" s="113">
        <f t="shared" si="48"/>
        <v>190954</v>
      </c>
      <c r="AX100" s="113">
        <f t="shared" si="48"/>
        <v>11299</v>
      </c>
      <c r="AY100" s="113">
        <f t="shared" si="49"/>
        <v>4002</v>
      </c>
      <c r="AZ100" s="115">
        <f t="shared" si="50"/>
        <v>1.92</v>
      </c>
      <c r="BA100" s="115">
        <f t="shared" si="51"/>
        <v>0</v>
      </c>
      <c r="BB100" s="115">
        <f t="shared" si="52"/>
        <v>0</v>
      </c>
      <c r="BC100" s="116">
        <f t="shared" si="53"/>
        <v>1.92</v>
      </c>
    </row>
    <row r="101" spans="1:55" ht="12.95" customHeight="1" x14ac:dyDescent="0.25">
      <c r="A101" s="548">
        <v>18</v>
      </c>
      <c r="B101" s="629">
        <v>5477</v>
      </c>
      <c r="C101" s="630">
        <v>600098541</v>
      </c>
      <c r="D101" s="629">
        <v>70698040</v>
      </c>
      <c r="E101" s="676" t="s">
        <v>470</v>
      </c>
      <c r="F101" s="629"/>
      <c r="G101" s="677"/>
      <c r="H101" s="678"/>
      <c r="I101" s="679">
        <v>6009219</v>
      </c>
      <c r="J101" s="680">
        <v>4372222</v>
      </c>
      <c r="K101" s="680">
        <v>0</v>
      </c>
      <c r="L101" s="680">
        <v>5000</v>
      </c>
      <c r="M101" s="680">
        <v>1479501</v>
      </c>
      <c r="N101" s="680">
        <v>87444</v>
      </c>
      <c r="O101" s="680">
        <v>65052</v>
      </c>
      <c r="P101" s="681">
        <v>10.8093</v>
      </c>
      <c r="Q101" s="681">
        <v>6.7751000000000001</v>
      </c>
      <c r="R101" s="749">
        <v>0</v>
      </c>
      <c r="S101" s="749">
        <v>4.0342000000000002</v>
      </c>
      <c r="T101" s="679">
        <f t="shared" ref="T101:BC101" si="59">SUM(T98:T100)</f>
        <v>0</v>
      </c>
      <c r="U101" s="680">
        <f t="shared" si="59"/>
        <v>-57741</v>
      </c>
      <c r="V101" s="680">
        <f t="shared" si="59"/>
        <v>0</v>
      </c>
      <c r="W101" s="680">
        <f t="shared" si="59"/>
        <v>0</v>
      </c>
      <c r="X101" s="680">
        <f t="shared" si="59"/>
        <v>-57741</v>
      </c>
      <c r="Y101" s="680">
        <f t="shared" si="59"/>
        <v>0</v>
      </c>
      <c r="Z101" s="680">
        <f t="shared" si="59"/>
        <v>0</v>
      </c>
      <c r="AA101" s="680">
        <f t="shared" si="59"/>
        <v>0</v>
      </c>
      <c r="AB101" s="680">
        <f t="shared" si="59"/>
        <v>0</v>
      </c>
      <c r="AC101" s="680">
        <f t="shared" si="59"/>
        <v>-57741</v>
      </c>
      <c r="AD101" s="680">
        <f t="shared" si="59"/>
        <v>-19516</v>
      </c>
      <c r="AE101" s="680">
        <f t="shared" si="59"/>
        <v>-1155</v>
      </c>
      <c r="AF101" s="680">
        <f t="shared" si="59"/>
        <v>0</v>
      </c>
      <c r="AG101" s="680">
        <f t="shared" si="59"/>
        <v>0</v>
      </c>
      <c r="AH101" s="680">
        <f t="shared" si="59"/>
        <v>0</v>
      </c>
      <c r="AI101" s="680">
        <f t="shared" si="59"/>
        <v>0</v>
      </c>
      <c r="AJ101" s="680">
        <f t="shared" si="59"/>
        <v>-78412</v>
      </c>
      <c r="AK101" s="681">
        <f t="shared" si="59"/>
        <v>0</v>
      </c>
      <c r="AL101" s="681">
        <f t="shared" si="59"/>
        <v>0</v>
      </c>
      <c r="AM101" s="681">
        <f t="shared" si="59"/>
        <v>-0.17</v>
      </c>
      <c r="AN101" s="681">
        <f t="shared" si="59"/>
        <v>0</v>
      </c>
      <c r="AO101" s="681">
        <f t="shared" si="59"/>
        <v>0</v>
      </c>
      <c r="AP101" s="681">
        <f t="shared" si="59"/>
        <v>-0.17</v>
      </c>
      <c r="AQ101" s="681">
        <f t="shared" si="59"/>
        <v>0</v>
      </c>
      <c r="AR101" s="749">
        <f t="shared" si="59"/>
        <v>-0.17</v>
      </c>
      <c r="AS101" s="679">
        <f t="shared" si="59"/>
        <v>5930807</v>
      </c>
      <c r="AT101" s="680">
        <f t="shared" si="59"/>
        <v>4314481</v>
      </c>
      <c r="AU101" s="680">
        <f t="shared" si="59"/>
        <v>0</v>
      </c>
      <c r="AV101" s="680">
        <f t="shared" si="59"/>
        <v>5000</v>
      </c>
      <c r="AW101" s="680">
        <f t="shared" si="59"/>
        <v>1459985</v>
      </c>
      <c r="AX101" s="680">
        <f t="shared" si="59"/>
        <v>86289</v>
      </c>
      <c r="AY101" s="680">
        <f t="shared" si="59"/>
        <v>65052</v>
      </c>
      <c r="AZ101" s="681">
        <f t="shared" si="59"/>
        <v>10.6393</v>
      </c>
      <c r="BA101" s="681">
        <f t="shared" si="59"/>
        <v>6.6051000000000002</v>
      </c>
      <c r="BB101" s="681">
        <f t="shared" si="59"/>
        <v>0</v>
      </c>
      <c r="BC101" s="683">
        <f t="shared" si="59"/>
        <v>4.0342000000000002</v>
      </c>
    </row>
    <row r="102" spans="1:55" ht="12.95" customHeight="1" x14ac:dyDescent="0.25">
      <c r="A102" s="533">
        <v>19</v>
      </c>
      <c r="B102" s="625">
        <v>5478</v>
      </c>
      <c r="C102" s="626">
        <v>600098818</v>
      </c>
      <c r="D102" s="533">
        <v>70698031</v>
      </c>
      <c r="E102" s="675" t="s">
        <v>471</v>
      </c>
      <c r="F102" s="625">
        <v>3111</v>
      </c>
      <c r="G102" s="671" t="s">
        <v>329</v>
      </c>
      <c r="H102" s="536" t="s">
        <v>281</v>
      </c>
      <c r="I102" s="517">
        <v>3506499</v>
      </c>
      <c r="J102" s="538">
        <v>2556347</v>
      </c>
      <c r="K102" s="538">
        <v>0</v>
      </c>
      <c r="L102" s="538">
        <v>10000</v>
      </c>
      <c r="M102" s="538">
        <v>867425</v>
      </c>
      <c r="N102" s="538">
        <v>51127</v>
      </c>
      <c r="O102" s="538">
        <v>21600</v>
      </c>
      <c r="P102" s="539">
        <v>5.5219999999999994</v>
      </c>
      <c r="Q102" s="719">
        <v>4.0321999999999996</v>
      </c>
      <c r="R102" s="808">
        <v>0</v>
      </c>
      <c r="S102" s="808">
        <v>1.4898</v>
      </c>
      <c r="T102" s="112">
        <f t="shared" si="33"/>
        <v>0</v>
      </c>
      <c r="U102" s="113">
        <v>0</v>
      </c>
      <c r="V102" s="113">
        <v>0</v>
      </c>
      <c r="W102" s="113">
        <v>0</v>
      </c>
      <c r="X102" s="113">
        <f t="shared" si="34"/>
        <v>0</v>
      </c>
      <c r="Y102" s="113">
        <v>0</v>
      </c>
      <c r="Z102" s="113">
        <v>0</v>
      </c>
      <c r="AA102" s="113">
        <v>0</v>
      </c>
      <c r="AB102" s="113">
        <f t="shared" si="35"/>
        <v>0</v>
      </c>
      <c r="AC102" s="113">
        <f t="shared" si="36"/>
        <v>0</v>
      </c>
      <c r="AD102" s="114">
        <f t="shared" si="37"/>
        <v>0</v>
      </c>
      <c r="AE102" s="114">
        <f t="shared" si="38"/>
        <v>0</v>
      </c>
      <c r="AF102" s="113">
        <v>0</v>
      </c>
      <c r="AG102" s="113">
        <v>0</v>
      </c>
      <c r="AH102" s="113">
        <v>0</v>
      </c>
      <c r="AI102" s="113">
        <f t="shared" si="39"/>
        <v>0</v>
      </c>
      <c r="AJ102" s="113">
        <f t="shared" si="40"/>
        <v>0</v>
      </c>
      <c r="AK102" s="115">
        <v>0</v>
      </c>
      <c r="AL102" s="115">
        <v>0</v>
      </c>
      <c r="AM102" s="115">
        <v>0</v>
      </c>
      <c r="AN102" s="115">
        <v>0</v>
      </c>
      <c r="AO102" s="115">
        <v>0</v>
      </c>
      <c r="AP102" s="115">
        <f t="shared" si="41"/>
        <v>0</v>
      </c>
      <c r="AQ102" s="115">
        <f t="shared" si="42"/>
        <v>0</v>
      </c>
      <c r="AR102" s="370">
        <f t="shared" si="43"/>
        <v>0</v>
      </c>
      <c r="AS102" s="112">
        <f t="shared" si="44"/>
        <v>3506499</v>
      </c>
      <c r="AT102" s="113">
        <f t="shared" si="45"/>
        <v>2556347</v>
      </c>
      <c r="AU102" s="113">
        <f t="shared" si="46"/>
        <v>0</v>
      </c>
      <c r="AV102" s="113">
        <f t="shared" si="47"/>
        <v>10000</v>
      </c>
      <c r="AW102" s="113">
        <f t="shared" si="48"/>
        <v>867425</v>
      </c>
      <c r="AX102" s="113">
        <f t="shared" si="48"/>
        <v>51127</v>
      </c>
      <c r="AY102" s="113">
        <f t="shared" si="49"/>
        <v>21600</v>
      </c>
      <c r="AZ102" s="115">
        <f t="shared" si="50"/>
        <v>5.5219999999999994</v>
      </c>
      <c r="BA102" s="115">
        <f t="shared" si="51"/>
        <v>4.0321999999999996</v>
      </c>
      <c r="BB102" s="115">
        <f t="shared" si="52"/>
        <v>0</v>
      </c>
      <c r="BC102" s="116">
        <f t="shared" si="53"/>
        <v>1.4898</v>
      </c>
    </row>
    <row r="103" spans="1:55" ht="12.95" customHeight="1" x14ac:dyDescent="0.25">
      <c r="A103" s="533">
        <v>19</v>
      </c>
      <c r="B103" s="533">
        <v>5478</v>
      </c>
      <c r="C103" s="638">
        <v>600098818</v>
      </c>
      <c r="D103" s="533">
        <v>70698031</v>
      </c>
      <c r="E103" s="535" t="s">
        <v>471</v>
      </c>
      <c r="F103" s="533">
        <v>3141</v>
      </c>
      <c r="G103" s="671" t="s">
        <v>319</v>
      </c>
      <c r="H103" s="536" t="s">
        <v>282</v>
      </c>
      <c r="I103" s="517">
        <v>622147</v>
      </c>
      <c r="J103" s="538">
        <v>446232</v>
      </c>
      <c r="K103" s="538">
        <v>0</v>
      </c>
      <c r="L103" s="538">
        <v>10000</v>
      </c>
      <c r="M103" s="338">
        <v>154206</v>
      </c>
      <c r="N103" s="538">
        <v>8925</v>
      </c>
      <c r="O103" s="538">
        <v>2784</v>
      </c>
      <c r="P103" s="539">
        <v>1.55</v>
      </c>
      <c r="Q103" s="719">
        <v>0</v>
      </c>
      <c r="R103" s="808">
        <v>0</v>
      </c>
      <c r="S103" s="808">
        <v>1.55</v>
      </c>
      <c r="T103" s="112">
        <f t="shared" si="33"/>
        <v>0</v>
      </c>
      <c r="U103" s="113">
        <v>0</v>
      </c>
      <c r="V103" s="113">
        <v>0</v>
      </c>
      <c r="W103" s="113">
        <v>0</v>
      </c>
      <c r="X103" s="113">
        <f t="shared" si="34"/>
        <v>0</v>
      </c>
      <c r="Y103" s="113">
        <v>0</v>
      </c>
      <c r="Z103" s="113">
        <v>0</v>
      </c>
      <c r="AA103" s="113">
        <v>0</v>
      </c>
      <c r="AB103" s="113">
        <f t="shared" si="35"/>
        <v>0</v>
      </c>
      <c r="AC103" s="113">
        <f t="shared" si="36"/>
        <v>0</v>
      </c>
      <c r="AD103" s="114">
        <f t="shared" si="37"/>
        <v>0</v>
      </c>
      <c r="AE103" s="114">
        <f t="shared" si="38"/>
        <v>0</v>
      </c>
      <c r="AF103" s="113">
        <v>0</v>
      </c>
      <c r="AG103" s="113">
        <v>0</v>
      </c>
      <c r="AH103" s="113">
        <v>0</v>
      </c>
      <c r="AI103" s="113">
        <f t="shared" si="39"/>
        <v>0</v>
      </c>
      <c r="AJ103" s="113">
        <f t="shared" si="40"/>
        <v>0</v>
      </c>
      <c r="AK103" s="115">
        <v>0</v>
      </c>
      <c r="AL103" s="115">
        <v>0</v>
      </c>
      <c r="AM103" s="115">
        <v>0</v>
      </c>
      <c r="AN103" s="115">
        <v>0</v>
      </c>
      <c r="AO103" s="115">
        <v>0</v>
      </c>
      <c r="AP103" s="115">
        <f t="shared" si="41"/>
        <v>0</v>
      </c>
      <c r="AQ103" s="115">
        <f t="shared" si="42"/>
        <v>0</v>
      </c>
      <c r="AR103" s="370">
        <f t="shared" si="43"/>
        <v>0</v>
      </c>
      <c r="AS103" s="112">
        <f t="shared" si="44"/>
        <v>622147</v>
      </c>
      <c r="AT103" s="113">
        <f t="shared" si="45"/>
        <v>446232</v>
      </c>
      <c r="AU103" s="113">
        <f t="shared" si="46"/>
        <v>0</v>
      </c>
      <c r="AV103" s="113">
        <f t="shared" si="47"/>
        <v>10000</v>
      </c>
      <c r="AW103" s="113">
        <f t="shared" si="48"/>
        <v>154206</v>
      </c>
      <c r="AX103" s="113">
        <f t="shared" si="48"/>
        <v>8925</v>
      </c>
      <c r="AY103" s="113">
        <f t="shared" si="49"/>
        <v>2784</v>
      </c>
      <c r="AZ103" s="115">
        <f t="shared" si="50"/>
        <v>1.55</v>
      </c>
      <c r="BA103" s="115">
        <f t="shared" si="51"/>
        <v>0</v>
      </c>
      <c r="BB103" s="115">
        <f t="shared" si="52"/>
        <v>0</v>
      </c>
      <c r="BC103" s="116">
        <f t="shared" si="53"/>
        <v>1.55</v>
      </c>
    </row>
    <row r="104" spans="1:55" ht="12.95" customHeight="1" x14ac:dyDescent="0.25">
      <c r="A104" s="548">
        <v>19</v>
      </c>
      <c r="B104" s="522">
        <v>5478</v>
      </c>
      <c r="C104" s="672">
        <v>600098818</v>
      </c>
      <c r="D104" s="522">
        <v>70698031</v>
      </c>
      <c r="E104" s="542" t="s">
        <v>472</v>
      </c>
      <c r="F104" s="522"/>
      <c r="G104" s="673"/>
      <c r="H104" s="674"/>
      <c r="I104" s="679">
        <v>4128646</v>
      </c>
      <c r="J104" s="687">
        <v>3002579</v>
      </c>
      <c r="K104" s="687">
        <v>0</v>
      </c>
      <c r="L104" s="687">
        <v>20000</v>
      </c>
      <c r="M104" s="687">
        <v>1021631</v>
      </c>
      <c r="N104" s="687">
        <v>60052</v>
      </c>
      <c r="O104" s="687">
        <v>24384</v>
      </c>
      <c r="P104" s="681">
        <v>7.0719999999999992</v>
      </c>
      <c r="Q104" s="681">
        <v>4.0321999999999996</v>
      </c>
      <c r="R104" s="749">
        <v>0</v>
      </c>
      <c r="S104" s="749">
        <v>3.0398000000000001</v>
      </c>
      <c r="T104" s="679">
        <f t="shared" ref="T104:BC104" si="60">SUM(T102:T103)</f>
        <v>0</v>
      </c>
      <c r="U104" s="680">
        <f t="shared" si="60"/>
        <v>0</v>
      </c>
      <c r="V104" s="680">
        <f t="shared" si="60"/>
        <v>0</v>
      </c>
      <c r="W104" s="680">
        <f t="shared" si="60"/>
        <v>0</v>
      </c>
      <c r="X104" s="680">
        <f t="shared" si="60"/>
        <v>0</v>
      </c>
      <c r="Y104" s="680">
        <f t="shared" si="60"/>
        <v>0</v>
      </c>
      <c r="Z104" s="680">
        <f t="shared" si="60"/>
        <v>0</v>
      </c>
      <c r="AA104" s="680">
        <f t="shared" si="60"/>
        <v>0</v>
      </c>
      <c r="AB104" s="680">
        <f t="shared" si="60"/>
        <v>0</v>
      </c>
      <c r="AC104" s="680">
        <f t="shared" si="60"/>
        <v>0</v>
      </c>
      <c r="AD104" s="680">
        <f t="shared" si="60"/>
        <v>0</v>
      </c>
      <c r="AE104" s="680">
        <f t="shared" si="60"/>
        <v>0</v>
      </c>
      <c r="AF104" s="680">
        <f t="shared" si="60"/>
        <v>0</v>
      </c>
      <c r="AG104" s="680">
        <f t="shared" si="60"/>
        <v>0</v>
      </c>
      <c r="AH104" s="680">
        <f t="shared" si="60"/>
        <v>0</v>
      </c>
      <c r="AI104" s="680">
        <f t="shared" si="60"/>
        <v>0</v>
      </c>
      <c r="AJ104" s="680">
        <f t="shared" si="60"/>
        <v>0</v>
      </c>
      <c r="AK104" s="681">
        <f t="shared" si="60"/>
        <v>0</v>
      </c>
      <c r="AL104" s="681">
        <f t="shared" si="60"/>
        <v>0</v>
      </c>
      <c r="AM104" s="681">
        <f t="shared" si="60"/>
        <v>0</v>
      </c>
      <c r="AN104" s="681">
        <f t="shared" si="60"/>
        <v>0</v>
      </c>
      <c r="AO104" s="681">
        <f t="shared" si="60"/>
        <v>0</v>
      </c>
      <c r="AP104" s="681">
        <f t="shared" si="60"/>
        <v>0</v>
      </c>
      <c r="AQ104" s="681">
        <f t="shared" si="60"/>
        <v>0</v>
      </c>
      <c r="AR104" s="749">
        <f t="shared" si="60"/>
        <v>0</v>
      </c>
      <c r="AS104" s="679">
        <f t="shared" si="60"/>
        <v>4128646</v>
      </c>
      <c r="AT104" s="680">
        <f t="shared" si="60"/>
        <v>3002579</v>
      </c>
      <c r="AU104" s="680">
        <f t="shared" si="60"/>
        <v>0</v>
      </c>
      <c r="AV104" s="680">
        <f t="shared" si="60"/>
        <v>20000</v>
      </c>
      <c r="AW104" s="680">
        <f t="shared" si="60"/>
        <v>1021631</v>
      </c>
      <c r="AX104" s="680">
        <f t="shared" si="60"/>
        <v>60052</v>
      </c>
      <c r="AY104" s="680">
        <f t="shared" si="60"/>
        <v>24384</v>
      </c>
      <c r="AZ104" s="681">
        <f t="shared" si="60"/>
        <v>7.0719999999999992</v>
      </c>
      <c r="BA104" s="681">
        <f t="shared" si="60"/>
        <v>4.0321999999999996</v>
      </c>
      <c r="BB104" s="681">
        <f t="shared" si="60"/>
        <v>0</v>
      </c>
      <c r="BC104" s="683">
        <f t="shared" si="60"/>
        <v>3.0398000000000001</v>
      </c>
    </row>
    <row r="105" spans="1:55" ht="12.95" customHeight="1" x14ac:dyDescent="0.25">
      <c r="A105" s="533">
        <v>20</v>
      </c>
      <c r="B105" s="625">
        <v>5479</v>
      </c>
      <c r="C105" s="626">
        <v>600099105</v>
      </c>
      <c r="D105" s="533">
        <v>70910600</v>
      </c>
      <c r="E105" s="675" t="s">
        <v>473</v>
      </c>
      <c r="F105" s="625">
        <v>3113</v>
      </c>
      <c r="G105" s="671" t="s">
        <v>333</v>
      </c>
      <c r="H105" s="536" t="s">
        <v>281</v>
      </c>
      <c r="I105" s="517">
        <v>15214609</v>
      </c>
      <c r="J105" s="538">
        <v>10992825</v>
      </c>
      <c r="K105" s="538">
        <v>115480</v>
      </c>
      <c r="L105" s="538">
        <v>4800</v>
      </c>
      <c r="M105" s="538">
        <v>3717198</v>
      </c>
      <c r="N105" s="538">
        <v>219856</v>
      </c>
      <c r="O105" s="538">
        <v>279930</v>
      </c>
      <c r="P105" s="539">
        <v>20.3445</v>
      </c>
      <c r="Q105" s="719">
        <v>15.376899999999999</v>
      </c>
      <c r="R105" s="808">
        <v>0.33329999999999999</v>
      </c>
      <c r="S105" s="808">
        <v>4.9676000000000009</v>
      </c>
      <c r="T105" s="112">
        <f t="shared" si="33"/>
        <v>0</v>
      </c>
      <c r="U105" s="113">
        <v>0</v>
      </c>
      <c r="V105" s="113">
        <v>0</v>
      </c>
      <c r="W105" s="113">
        <v>0</v>
      </c>
      <c r="X105" s="113">
        <f t="shared" si="34"/>
        <v>0</v>
      </c>
      <c r="Y105" s="113">
        <v>0</v>
      </c>
      <c r="Z105" s="113">
        <v>0</v>
      </c>
      <c r="AA105" s="113">
        <v>0</v>
      </c>
      <c r="AB105" s="113">
        <f t="shared" si="35"/>
        <v>0</v>
      </c>
      <c r="AC105" s="113">
        <f t="shared" si="36"/>
        <v>0</v>
      </c>
      <c r="AD105" s="114">
        <f t="shared" si="37"/>
        <v>0</v>
      </c>
      <c r="AE105" s="114">
        <f t="shared" si="38"/>
        <v>0</v>
      </c>
      <c r="AF105" s="113">
        <v>0</v>
      </c>
      <c r="AG105" s="113">
        <v>0</v>
      </c>
      <c r="AH105" s="113">
        <v>0</v>
      </c>
      <c r="AI105" s="113">
        <f t="shared" si="39"/>
        <v>0</v>
      </c>
      <c r="AJ105" s="113">
        <f t="shared" si="40"/>
        <v>0</v>
      </c>
      <c r="AK105" s="115">
        <v>0</v>
      </c>
      <c r="AL105" s="115">
        <v>0</v>
      </c>
      <c r="AM105" s="115">
        <v>0</v>
      </c>
      <c r="AN105" s="115">
        <v>0</v>
      </c>
      <c r="AO105" s="115">
        <v>0</v>
      </c>
      <c r="AP105" s="115">
        <f t="shared" si="41"/>
        <v>0</v>
      </c>
      <c r="AQ105" s="115">
        <f t="shared" si="42"/>
        <v>0</v>
      </c>
      <c r="AR105" s="370">
        <f t="shared" si="43"/>
        <v>0</v>
      </c>
      <c r="AS105" s="112">
        <f t="shared" si="44"/>
        <v>15214609</v>
      </c>
      <c r="AT105" s="113">
        <f t="shared" si="45"/>
        <v>10992825</v>
      </c>
      <c r="AU105" s="113">
        <f t="shared" si="46"/>
        <v>115480</v>
      </c>
      <c r="AV105" s="113">
        <f t="shared" si="47"/>
        <v>4800</v>
      </c>
      <c r="AW105" s="113">
        <f t="shared" si="48"/>
        <v>3717198</v>
      </c>
      <c r="AX105" s="113">
        <f t="shared" si="48"/>
        <v>219856</v>
      </c>
      <c r="AY105" s="113">
        <f t="shared" si="49"/>
        <v>279930</v>
      </c>
      <c r="AZ105" s="115">
        <f t="shared" si="50"/>
        <v>20.3445</v>
      </c>
      <c r="BA105" s="115">
        <f t="shared" si="51"/>
        <v>15.376899999999999</v>
      </c>
      <c r="BB105" s="115">
        <f t="shared" si="52"/>
        <v>0.33329999999999999</v>
      </c>
      <c r="BC105" s="116">
        <f t="shared" si="53"/>
        <v>4.9676000000000009</v>
      </c>
    </row>
    <row r="106" spans="1:55" ht="12.95" customHeight="1" x14ac:dyDescent="0.25">
      <c r="A106" s="533">
        <v>20</v>
      </c>
      <c r="B106" s="625">
        <v>5479</v>
      </c>
      <c r="C106" s="626">
        <v>600099105</v>
      </c>
      <c r="D106" s="533">
        <v>70910600</v>
      </c>
      <c r="E106" s="675" t="s">
        <v>473</v>
      </c>
      <c r="F106" s="625">
        <v>3113</v>
      </c>
      <c r="G106" s="540" t="s">
        <v>317</v>
      </c>
      <c r="H106" s="536" t="s">
        <v>281</v>
      </c>
      <c r="I106" s="517">
        <v>462376</v>
      </c>
      <c r="J106" s="538">
        <v>340483</v>
      </c>
      <c r="K106" s="538">
        <v>0</v>
      </c>
      <c r="L106" s="538">
        <v>0</v>
      </c>
      <c r="M106" s="538">
        <v>115083</v>
      </c>
      <c r="N106" s="538">
        <v>6810</v>
      </c>
      <c r="O106" s="538">
        <v>0</v>
      </c>
      <c r="P106" s="539">
        <v>0.86109999999999998</v>
      </c>
      <c r="Q106" s="719">
        <v>0.86109999999999998</v>
      </c>
      <c r="R106" s="808">
        <v>0</v>
      </c>
      <c r="S106" s="808">
        <v>0</v>
      </c>
      <c r="T106" s="112">
        <f t="shared" si="33"/>
        <v>0</v>
      </c>
      <c r="U106" s="113">
        <v>0</v>
      </c>
      <c r="V106" s="113">
        <v>0</v>
      </c>
      <c r="W106" s="113">
        <v>0</v>
      </c>
      <c r="X106" s="113">
        <f t="shared" si="34"/>
        <v>0</v>
      </c>
      <c r="Y106" s="113">
        <v>0</v>
      </c>
      <c r="Z106" s="113">
        <v>0</v>
      </c>
      <c r="AA106" s="113">
        <v>0</v>
      </c>
      <c r="AB106" s="113">
        <f t="shared" si="35"/>
        <v>0</v>
      </c>
      <c r="AC106" s="113">
        <f t="shared" si="36"/>
        <v>0</v>
      </c>
      <c r="AD106" s="114">
        <f t="shared" si="37"/>
        <v>0</v>
      </c>
      <c r="AE106" s="114">
        <f t="shared" si="38"/>
        <v>0</v>
      </c>
      <c r="AF106" s="113">
        <v>0</v>
      </c>
      <c r="AG106" s="113">
        <v>0</v>
      </c>
      <c r="AH106" s="113">
        <v>0</v>
      </c>
      <c r="AI106" s="113">
        <f t="shared" si="39"/>
        <v>0</v>
      </c>
      <c r="AJ106" s="113">
        <f t="shared" si="40"/>
        <v>0</v>
      </c>
      <c r="AK106" s="115"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f t="shared" si="41"/>
        <v>0</v>
      </c>
      <c r="AQ106" s="115">
        <f t="shared" si="42"/>
        <v>0</v>
      </c>
      <c r="AR106" s="370">
        <f t="shared" si="43"/>
        <v>0</v>
      </c>
      <c r="AS106" s="112">
        <f t="shared" si="44"/>
        <v>462376</v>
      </c>
      <c r="AT106" s="113">
        <f t="shared" si="45"/>
        <v>340483</v>
      </c>
      <c r="AU106" s="113">
        <f t="shared" si="46"/>
        <v>0</v>
      </c>
      <c r="AV106" s="113">
        <f t="shared" si="47"/>
        <v>0</v>
      </c>
      <c r="AW106" s="113">
        <f t="shared" si="48"/>
        <v>115083</v>
      </c>
      <c r="AX106" s="113">
        <f t="shared" si="48"/>
        <v>6810</v>
      </c>
      <c r="AY106" s="113">
        <f t="shared" si="49"/>
        <v>0</v>
      </c>
      <c r="AZ106" s="115">
        <f t="shared" si="50"/>
        <v>0.86109999999999998</v>
      </c>
      <c r="BA106" s="115">
        <f t="shared" si="51"/>
        <v>0.86109999999999998</v>
      </c>
      <c r="BB106" s="115">
        <f t="shared" si="52"/>
        <v>0</v>
      </c>
      <c r="BC106" s="116">
        <f t="shared" si="53"/>
        <v>0</v>
      </c>
    </row>
    <row r="107" spans="1:55" ht="12.95" customHeight="1" x14ac:dyDescent="0.25">
      <c r="A107" s="533">
        <v>20</v>
      </c>
      <c r="B107" s="625">
        <v>5479</v>
      </c>
      <c r="C107" s="626">
        <v>600099105</v>
      </c>
      <c r="D107" s="533">
        <v>70910600</v>
      </c>
      <c r="E107" s="675" t="s">
        <v>473</v>
      </c>
      <c r="F107" s="625">
        <v>3113</v>
      </c>
      <c r="G107" s="536" t="s">
        <v>316</v>
      </c>
      <c r="H107" s="536" t="s">
        <v>282</v>
      </c>
      <c r="I107" s="517">
        <v>711037</v>
      </c>
      <c r="J107" s="538">
        <v>522708</v>
      </c>
      <c r="K107" s="538">
        <v>0</v>
      </c>
      <c r="L107" s="538">
        <v>0</v>
      </c>
      <c r="M107" s="538">
        <v>176675</v>
      </c>
      <c r="N107" s="538">
        <v>10454</v>
      </c>
      <c r="O107" s="538">
        <v>1200</v>
      </c>
      <c r="P107" s="539">
        <v>1.43</v>
      </c>
      <c r="Q107" s="719">
        <v>1.43</v>
      </c>
      <c r="R107" s="808">
        <v>0</v>
      </c>
      <c r="S107" s="808">
        <v>0</v>
      </c>
      <c r="T107" s="112">
        <f t="shared" si="33"/>
        <v>0</v>
      </c>
      <c r="U107" s="113">
        <v>7218</v>
      </c>
      <c r="V107" s="113">
        <v>0</v>
      </c>
      <c r="W107" s="113">
        <v>0</v>
      </c>
      <c r="X107" s="113">
        <f t="shared" si="34"/>
        <v>7218</v>
      </c>
      <c r="Y107" s="113">
        <v>0</v>
      </c>
      <c r="Z107" s="113">
        <v>0</v>
      </c>
      <c r="AA107" s="113">
        <v>0</v>
      </c>
      <c r="AB107" s="113">
        <f t="shared" si="35"/>
        <v>0</v>
      </c>
      <c r="AC107" s="113">
        <f t="shared" si="36"/>
        <v>7218</v>
      </c>
      <c r="AD107" s="114">
        <f t="shared" si="37"/>
        <v>2440</v>
      </c>
      <c r="AE107" s="114">
        <f t="shared" si="38"/>
        <v>144</v>
      </c>
      <c r="AF107" s="113">
        <v>0</v>
      </c>
      <c r="AG107" s="113">
        <v>0</v>
      </c>
      <c r="AH107" s="113">
        <v>0</v>
      </c>
      <c r="AI107" s="113">
        <f t="shared" si="39"/>
        <v>0</v>
      </c>
      <c r="AJ107" s="113">
        <f t="shared" si="40"/>
        <v>9802</v>
      </c>
      <c r="AK107" s="115">
        <v>0</v>
      </c>
      <c r="AL107" s="115">
        <v>0</v>
      </c>
      <c r="AM107" s="115">
        <v>0.02</v>
      </c>
      <c r="AN107" s="115">
        <v>0</v>
      </c>
      <c r="AO107" s="115">
        <v>0</v>
      </c>
      <c r="AP107" s="115">
        <f t="shared" si="41"/>
        <v>0.02</v>
      </c>
      <c r="AQ107" s="115">
        <f t="shared" si="42"/>
        <v>0</v>
      </c>
      <c r="AR107" s="370">
        <f t="shared" si="43"/>
        <v>0.02</v>
      </c>
      <c r="AS107" s="112">
        <f t="shared" si="44"/>
        <v>720839</v>
      </c>
      <c r="AT107" s="113">
        <f t="shared" si="45"/>
        <v>529926</v>
      </c>
      <c r="AU107" s="113">
        <f t="shared" si="46"/>
        <v>0</v>
      </c>
      <c r="AV107" s="113">
        <f t="shared" si="47"/>
        <v>0</v>
      </c>
      <c r="AW107" s="113">
        <f t="shared" si="48"/>
        <v>179115</v>
      </c>
      <c r="AX107" s="113">
        <f t="shared" si="48"/>
        <v>10598</v>
      </c>
      <c r="AY107" s="113">
        <f t="shared" si="49"/>
        <v>1200</v>
      </c>
      <c r="AZ107" s="115">
        <f t="shared" si="50"/>
        <v>1.45</v>
      </c>
      <c r="BA107" s="115">
        <f t="shared" si="51"/>
        <v>1.45</v>
      </c>
      <c r="BB107" s="115">
        <f t="shared" si="52"/>
        <v>0</v>
      </c>
      <c r="BC107" s="116">
        <f t="shared" si="53"/>
        <v>0</v>
      </c>
    </row>
    <row r="108" spans="1:55" ht="12.95" customHeight="1" x14ac:dyDescent="0.25">
      <c r="A108" s="533">
        <v>20</v>
      </c>
      <c r="B108" s="625">
        <v>5479</v>
      </c>
      <c r="C108" s="626">
        <v>600099105</v>
      </c>
      <c r="D108" s="533">
        <v>70910600</v>
      </c>
      <c r="E108" s="675" t="s">
        <v>473</v>
      </c>
      <c r="F108" s="625">
        <v>3141</v>
      </c>
      <c r="G108" s="671" t="s">
        <v>319</v>
      </c>
      <c r="H108" s="536" t="s">
        <v>282</v>
      </c>
      <c r="I108" s="517">
        <v>1294770</v>
      </c>
      <c r="J108" s="538">
        <v>945965</v>
      </c>
      <c r="K108" s="538">
        <v>0</v>
      </c>
      <c r="L108" s="538">
        <v>0</v>
      </c>
      <c r="M108" s="338">
        <v>319736</v>
      </c>
      <c r="N108" s="538">
        <v>18919</v>
      </c>
      <c r="O108" s="538">
        <v>10150</v>
      </c>
      <c r="P108" s="539">
        <v>3.22</v>
      </c>
      <c r="Q108" s="719">
        <v>0</v>
      </c>
      <c r="R108" s="808">
        <v>0</v>
      </c>
      <c r="S108" s="808">
        <v>3.22</v>
      </c>
      <c r="T108" s="112">
        <f t="shared" si="33"/>
        <v>0</v>
      </c>
      <c r="U108" s="113">
        <v>0</v>
      </c>
      <c r="V108" s="113">
        <v>0</v>
      </c>
      <c r="W108" s="113">
        <v>0</v>
      </c>
      <c r="X108" s="113">
        <f t="shared" si="34"/>
        <v>0</v>
      </c>
      <c r="Y108" s="113">
        <v>0</v>
      </c>
      <c r="Z108" s="113">
        <v>0</v>
      </c>
      <c r="AA108" s="113">
        <v>0</v>
      </c>
      <c r="AB108" s="113">
        <f t="shared" si="35"/>
        <v>0</v>
      </c>
      <c r="AC108" s="113">
        <f t="shared" si="36"/>
        <v>0</v>
      </c>
      <c r="AD108" s="114">
        <f t="shared" si="37"/>
        <v>0</v>
      </c>
      <c r="AE108" s="114">
        <f t="shared" si="38"/>
        <v>0</v>
      </c>
      <c r="AF108" s="113">
        <v>0</v>
      </c>
      <c r="AG108" s="113">
        <v>0</v>
      </c>
      <c r="AH108" s="113">
        <v>0</v>
      </c>
      <c r="AI108" s="113">
        <f t="shared" si="39"/>
        <v>0</v>
      </c>
      <c r="AJ108" s="113">
        <f t="shared" si="40"/>
        <v>0</v>
      </c>
      <c r="AK108" s="115">
        <v>0</v>
      </c>
      <c r="AL108" s="115">
        <v>0</v>
      </c>
      <c r="AM108" s="115">
        <v>0</v>
      </c>
      <c r="AN108" s="115">
        <v>0</v>
      </c>
      <c r="AO108" s="115">
        <v>0</v>
      </c>
      <c r="AP108" s="115">
        <f t="shared" si="41"/>
        <v>0</v>
      </c>
      <c r="AQ108" s="115">
        <f t="shared" si="42"/>
        <v>0</v>
      </c>
      <c r="AR108" s="370">
        <f t="shared" si="43"/>
        <v>0</v>
      </c>
      <c r="AS108" s="112">
        <f t="shared" si="44"/>
        <v>1294770</v>
      </c>
      <c r="AT108" s="113">
        <f t="shared" si="45"/>
        <v>945965</v>
      </c>
      <c r="AU108" s="113">
        <f t="shared" si="46"/>
        <v>0</v>
      </c>
      <c r="AV108" s="113">
        <f t="shared" si="47"/>
        <v>0</v>
      </c>
      <c r="AW108" s="113">
        <f t="shared" si="48"/>
        <v>319736</v>
      </c>
      <c r="AX108" s="113">
        <f t="shared" si="48"/>
        <v>18919</v>
      </c>
      <c r="AY108" s="113">
        <f t="shared" si="49"/>
        <v>10150</v>
      </c>
      <c r="AZ108" s="115">
        <f t="shared" si="50"/>
        <v>3.22</v>
      </c>
      <c r="BA108" s="115">
        <f t="shared" si="51"/>
        <v>0</v>
      </c>
      <c r="BB108" s="115">
        <f t="shared" si="52"/>
        <v>0</v>
      </c>
      <c r="BC108" s="116">
        <f t="shared" si="53"/>
        <v>3.22</v>
      </c>
    </row>
    <row r="109" spans="1:55" ht="12.95" customHeight="1" x14ac:dyDescent="0.25">
      <c r="A109" s="533">
        <v>20</v>
      </c>
      <c r="B109" s="625">
        <v>5479</v>
      </c>
      <c r="C109" s="626">
        <v>600099105</v>
      </c>
      <c r="D109" s="533">
        <v>70910600</v>
      </c>
      <c r="E109" s="675" t="s">
        <v>473</v>
      </c>
      <c r="F109" s="625">
        <v>3143</v>
      </c>
      <c r="G109" s="536" t="s">
        <v>632</v>
      </c>
      <c r="H109" s="536" t="s">
        <v>281</v>
      </c>
      <c r="I109" s="517">
        <v>1428309</v>
      </c>
      <c r="J109" s="538">
        <v>1051774</v>
      </c>
      <c r="K109" s="538">
        <v>0</v>
      </c>
      <c r="L109" s="538">
        <v>0</v>
      </c>
      <c r="M109" s="538">
        <v>355500</v>
      </c>
      <c r="N109" s="538">
        <v>21035</v>
      </c>
      <c r="O109" s="538">
        <v>0</v>
      </c>
      <c r="P109" s="539">
        <v>2.1667000000000001</v>
      </c>
      <c r="Q109" s="719">
        <v>2.1667000000000001</v>
      </c>
      <c r="R109" s="808">
        <v>0</v>
      </c>
      <c r="S109" s="808">
        <v>0</v>
      </c>
      <c r="T109" s="112">
        <f t="shared" si="33"/>
        <v>0</v>
      </c>
      <c r="U109" s="113">
        <v>0</v>
      </c>
      <c r="V109" s="113">
        <v>0</v>
      </c>
      <c r="W109" s="113">
        <v>0</v>
      </c>
      <c r="X109" s="113">
        <f t="shared" si="34"/>
        <v>0</v>
      </c>
      <c r="Y109" s="113">
        <v>0</v>
      </c>
      <c r="Z109" s="113">
        <v>0</v>
      </c>
      <c r="AA109" s="113">
        <v>0</v>
      </c>
      <c r="AB109" s="113">
        <f t="shared" si="35"/>
        <v>0</v>
      </c>
      <c r="AC109" s="113">
        <f t="shared" si="36"/>
        <v>0</v>
      </c>
      <c r="AD109" s="114">
        <f t="shared" si="37"/>
        <v>0</v>
      </c>
      <c r="AE109" s="114">
        <f t="shared" si="38"/>
        <v>0</v>
      </c>
      <c r="AF109" s="113">
        <v>0</v>
      </c>
      <c r="AG109" s="113">
        <v>0</v>
      </c>
      <c r="AH109" s="113">
        <v>0</v>
      </c>
      <c r="AI109" s="113">
        <f t="shared" si="39"/>
        <v>0</v>
      </c>
      <c r="AJ109" s="113">
        <f t="shared" si="40"/>
        <v>0</v>
      </c>
      <c r="AK109" s="115"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f t="shared" si="41"/>
        <v>0</v>
      </c>
      <c r="AQ109" s="115">
        <f t="shared" si="42"/>
        <v>0</v>
      </c>
      <c r="AR109" s="370">
        <f t="shared" si="43"/>
        <v>0</v>
      </c>
      <c r="AS109" s="112">
        <f t="shared" si="44"/>
        <v>1428309</v>
      </c>
      <c r="AT109" s="113">
        <f t="shared" si="45"/>
        <v>1051774</v>
      </c>
      <c r="AU109" s="113">
        <f t="shared" si="46"/>
        <v>0</v>
      </c>
      <c r="AV109" s="113">
        <f t="shared" si="47"/>
        <v>0</v>
      </c>
      <c r="AW109" s="113">
        <f t="shared" si="48"/>
        <v>355500</v>
      </c>
      <c r="AX109" s="113">
        <f t="shared" si="48"/>
        <v>21035</v>
      </c>
      <c r="AY109" s="113">
        <f t="shared" si="49"/>
        <v>0</v>
      </c>
      <c r="AZ109" s="115">
        <f t="shared" si="50"/>
        <v>2.1667000000000001</v>
      </c>
      <c r="BA109" s="115">
        <f t="shared" si="51"/>
        <v>2.1667000000000001</v>
      </c>
      <c r="BB109" s="115">
        <f t="shared" si="52"/>
        <v>0</v>
      </c>
      <c r="BC109" s="116">
        <f t="shared" si="53"/>
        <v>0</v>
      </c>
    </row>
    <row r="110" spans="1:55" ht="12.95" customHeight="1" x14ac:dyDescent="0.25">
      <c r="A110" s="533">
        <v>20</v>
      </c>
      <c r="B110" s="625">
        <v>5479</v>
      </c>
      <c r="C110" s="626">
        <v>600099105</v>
      </c>
      <c r="D110" s="533">
        <v>70910600</v>
      </c>
      <c r="E110" s="675" t="s">
        <v>473</v>
      </c>
      <c r="F110" s="625">
        <v>3143</v>
      </c>
      <c r="G110" s="536" t="s">
        <v>633</v>
      </c>
      <c r="H110" s="536" t="s">
        <v>282</v>
      </c>
      <c r="I110" s="517">
        <v>45644</v>
      </c>
      <c r="J110" s="538">
        <v>32175</v>
      </c>
      <c r="K110" s="538">
        <v>0</v>
      </c>
      <c r="L110" s="538">
        <v>0</v>
      </c>
      <c r="M110" s="338">
        <v>10875</v>
      </c>
      <c r="N110" s="538">
        <v>644</v>
      </c>
      <c r="O110" s="538">
        <v>1950</v>
      </c>
      <c r="P110" s="539">
        <v>0.14000000000000001</v>
      </c>
      <c r="Q110" s="719">
        <v>0</v>
      </c>
      <c r="R110" s="808">
        <v>0</v>
      </c>
      <c r="S110" s="808">
        <v>0.14000000000000001</v>
      </c>
      <c r="T110" s="112">
        <f t="shared" si="33"/>
        <v>0</v>
      </c>
      <c r="U110" s="113">
        <v>0</v>
      </c>
      <c r="V110" s="113">
        <v>0</v>
      </c>
      <c r="W110" s="113">
        <v>0</v>
      </c>
      <c r="X110" s="113">
        <f t="shared" si="34"/>
        <v>0</v>
      </c>
      <c r="Y110" s="113">
        <v>0</v>
      </c>
      <c r="Z110" s="113">
        <v>0</v>
      </c>
      <c r="AA110" s="113">
        <v>0</v>
      </c>
      <c r="AB110" s="113">
        <f t="shared" si="35"/>
        <v>0</v>
      </c>
      <c r="AC110" s="113">
        <f t="shared" si="36"/>
        <v>0</v>
      </c>
      <c r="AD110" s="114">
        <f t="shared" si="37"/>
        <v>0</v>
      </c>
      <c r="AE110" s="114">
        <f t="shared" si="38"/>
        <v>0</v>
      </c>
      <c r="AF110" s="113">
        <v>0</v>
      </c>
      <c r="AG110" s="113">
        <v>0</v>
      </c>
      <c r="AH110" s="113">
        <v>0</v>
      </c>
      <c r="AI110" s="113">
        <f t="shared" si="39"/>
        <v>0</v>
      </c>
      <c r="AJ110" s="113">
        <f t="shared" si="40"/>
        <v>0</v>
      </c>
      <c r="AK110" s="115">
        <v>0</v>
      </c>
      <c r="AL110" s="115">
        <v>0</v>
      </c>
      <c r="AM110" s="115">
        <v>0</v>
      </c>
      <c r="AN110" s="115">
        <v>0</v>
      </c>
      <c r="AO110" s="115">
        <v>0</v>
      </c>
      <c r="AP110" s="115">
        <f t="shared" si="41"/>
        <v>0</v>
      </c>
      <c r="AQ110" s="115">
        <f t="shared" si="42"/>
        <v>0</v>
      </c>
      <c r="AR110" s="370">
        <f t="shared" si="43"/>
        <v>0</v>
      </c>
      <c r="AS110" s="112">
        <f t="shared" si="44"/>
        <v>45644</v>
      </c>
      <c r="AT110" s="113">
        <f t="shared" si="45"/>
        <v>32175</v>
      </c>
      <c r="AU110" s="113">
        <f t="shared" si="46"/>
        <v>0</v>
      </c>
      <c r="AV110" s="113">
        <f t="shared" si="47"/>
        <v>0</v>
      </c>
      <c r="AW110" s="113">
        <f t="shared" si="48"/>
        <v>10875</v>
      </c>
      <c r="AX110" s="113">
        <f t="shared" si="48"/>
        <v>644</v>
      </c>
      <c r="AY110" s="113">
        <f t="shared" si="49"/>
        <v>1950</v>
      </c>
      <c r="AZ110" s="115">
        <f t="shared" si="50"/>
        <v>0.14000000000000001</v>
      </c>
      <c r="BA110" s="115">
        <f t="shared" si="51"/>
        <v>0</v>
      </c>
      <c r="BB110" s="115">
        <f t="shared" si="52"/>
        <v>0</v>
      </c>
      <c r="BC110" s="116">
        <f t="shared" si="53"/>
        <v>0.14000000000000001</v>
      </c>
    </row>
    <row r="111" spans="1:55" ht="12.95" customHeight="1" x14ac:dyDescent="0.25">
      <c r="A111" s="548">
        <v>20</v>
      </c>
      <c r="B111" s="629">
        <v>5479</v>
      </c>
      <c r="C111" s="630">
        <v>600099105</v>
      </c>
      <c r="D111" s="629">
        <v>70910600</v>
      </c>
      <c r="E111" s="676" t="s">
        <v>474</v>
      </c>
      <c r="F111" s="629"/>
      <c r="G111" s="677"/>
      <c r="H111" s="678"/>
      <c r="I111" s="526">
        <v>19156745</v>
      </c>
      <c r="J111" s="527">
        <v>13885930</v>
      </c>
      <c r="K111" s="527">
        <v>115480</v>
      </c>
      <c r="L111" s="527">
        <v>4800</v>
      </c>
      <c r="M111" s="527">
        <v>4695067</v>
      </c>
      <c r="N111" s="527">
        <v>277718</v>
      </c>
      <c r="O111" s="527">
        <v>293230</v>
      </c>
      <c r="P111" s="528">
        <v>28.162299999999998</v>
      </c>
      <c r="Q111" s="528">
        <v>19.834699999999998</v>
      </c>
      <c r="R111" s="732">
        <v>0.33329999999999999</v>
      </c>
      <c r="S111" s="732">
        <v>8.3276000000000021</v>
      </c>
      <c r="T111" s="526">
        <f t="shared" ref="T111:BC111" si="61">SUM(T105:T110)</f>
        <v>0</v>
      </c>
      <c r="U111" s="527">
        <f t="shared" si="61"/>
        <v>7218</v>
      </c>
      <c r="V111" s="527">
        <f t="shared" si="61"/>
        <v>0</v>
      </c>
      <c r="W111" s="527">
        <f t="shared" si="61"/>
        <v>0</v>
      </c>
      <c r="X111" s="527">
        <f t="shared" si="61"/>
        <v>7218</v>
      </c>
      <c r="Y111" s="527">
        <f t="shared" si="61"/>
        <v>0</v>
      </c>
      <c r="Z111" s="527">
        <f t="shared" si="61"/>
        <v>0</v>
      </c>
      <c r="AA111" s="527">
        <f t="shared" si="61"/>
        <v>0</v>
      </c>
      <c r="AB111" s="527">
        <f t="shared" si="61"/>
        <v>0</v>
      </c>
      <c r="AC111" s="527">
        <f t="shared" si="61"/>
        <v>7218</v>
      </c>
      <c r="AD111" s="527">
        <f t="shared" si="61"/>
        <v>2440</v>
      </c>
      <c r="AE111" s="527">
        <f t="shared" si="61"/>
        <v>144</v>
      </c>
      <c r="AF111" s="527">
        <f t="shared" si="61"/>
        <v>0</v>
      </c>
      <c r="AG111" s="527">
        <f t="shared" si="61"/>
        <v>0</v>
      </c>
      <c r="AH111" s="527">
        <f t="shared" si="61"/>
        <v>0</v>
      </c>
      <c r="AI111" s="527">
        <f t="shared" si="61"/>
        <v>0</v>
      </c>
      <c r="AJ111" s="527">
        <f t="shared" si="61"/>
        <v>9802</v>
      </c>
      <c r="AK111" s="528">
        <f t="shared" si="61"/>
        <v>0</v>
      </c>
      <c r="AL111" s="528">
        <f t="shared" si="61"/>
        <v>0</v>
      </c>
      <c r="AM111" s="528">
        <f t="shared" si="61"/>
        <v>0.02</v>
      </c>
      <c r="AN111" s="528">
        <f t="shared" si="61"/>
        <v>0</v>
      </c>
      <c r="AO111" s="528">
        <f t="shared" si="61"/>
        <v>0</v>
      </c>
      <c r="AP111" s="528">
        <f t="shared" si="61"/>
        <v>0.02</v>
      </c>
      <c r="AQ111" s="528">
        <f t="shared" si="61"/>
        <v>0</v>
      </c>
      <c r="AR111" s="732">
        <f t="shared" si="61"/>
        <v>0.02</v>
      </c>
      <c r="AS111" s="526">
        <f t="shared" si="61"/>
        <v>19166547</v>
      </c>
      <c r="AT111" s="527">
        <f t="shared" si="61"/>
        <v>13893148</v>
      </c>
      <c r="AU111" s="527">
        <f t="shared" si="61"/>
        <v>115480</v>
      </c>
      <c r="AV111" s="527">
        <f t="shared" si="61"/>
        <v>4800</v>
      </c>
      <c r="AW111" s="527">
        <f t="shared" si="61"/>
        <v>4697507</v>
      </c>
      <c r="AX111" s="527">
        <f t="shared" si="61"/>
        <v>277862</v>
      </c>
      <c r="AY111" s="527">
        <f t="shared" si="61"/>
        <v>293230</v>
      </c>
      <c r="AZ111" s="528">
        <f t="shared" si="61"/>
        <v>28.182299999999998</v>
      </c>
      <c r="BA111" s="528">
        <f t="shared" si="61"/>
        <v>19.854699999999998</v>
      </c>
      <c r="BB111" s="528">
        <f t="shared" si="61"/>
        <v>0.33329999999999999</v>
      </c>
      <c r="BC111" s="529">
        <f t="shared" si="61"/>
        <v>8.3276000000000021</v>
      </c>
    </row>
    <row r="112" spans="1:55" ht="12.95" customHeight="1" x14ac:dyDescent="0.25">
      <c r="A112" s="533">
        <v>21</v>
      </c>
      <c r="B112" s="625">
        <v>5442</v>
      </c>
      <c r="C112" s="626">
        <v>650030541</v>
      </c>
      <c r="D112" s="533">
        <v>75017512</v>
      </c>
      <c r="E112" s="675" t="s">
        <v>475</v>
      </c>
      <c r="F112" s="625">
        <v>3111</v>
      </c>
      <c r="G112" s="671" t="s">
        <v>329</v>
      </c>
      <c r="H112" s="536" t="s">
        <v>281</v>
      </c>
      <c r="I112" s="517">
        <v>2566999</v>
      </c>
      <c r="J112" s="538">
        <v>1877024</v>
      </c>
      <c r="K112" s="538">
        <v>0</v>
      </c>
      <c r="L112" s="538">
        <v>0</v>
      </c>
      <c r="M112" s="538">
        <v>634434</v>
      </c>
      <c r="N112" s="538">
        <v>37541</v>
      </c>
      <c r="O112" s="538">
        <v>18000</v>
      </c>
      <c r="P112" s="539">
        <v>4.4057000000000004</v>
      </c>
      <c r="Q112" s="719">
        <v>3.4839000000000002</v>
      </c>
      <c r="R112" s="808">
        <v>0</v>
      </c>
      <c r="S112" s="808">
        <v>0.92179999999999995</v>
      </c>
      <c r="T112" s="112">
        <f t="shared" si="33"/>
        <v>0</v>
      </c>
      <c r="U112" s="113">
        <v>0</v>
      </c>
      <c r="V112" s="113">
        <v>0</v>
      </c>
      <c r="W112" s="113">
        <v>0</v>
      </c>
      <c r="X112" s="113">
        <f t="shared" si="34"/>
        <v>0</v>
      </c>
      <c r="Y112" s="113">
        <v>0</v>
      </c>
      <c r="Z112" s="113">
        <v>0</v>
      </c>
      <c r="AA112" s="113">
        <v>0</v>
      </c>
      <c r="AB112" s="113">
        <f t="shared" si="35"/>
        <v>0</v>
      </c>
      <c r="AC112" s="113">
        <f t="shared" si="36"/>
        <v>0</v>
      </c>
      <c r="AD112" s="114">
        <f t="shared" si="37"/>
        <v>0</v>
      </c>
      <c r="AE112" s="114">
        <f t="shared" si="38"/>
        <v>0</v>
      </c>
      <c r="AF112" s="113">
        <v>0</v>
      </c>
      <c r="AG112" s="113">
        <v>0</v>
      </c>
      <c r="AH112" s="113">
        <v>0</v>
      </c>
      <c r="AI112" s="113">
        <f t="shared" si="39"/>
        <v>0</v>
      </c>
      <c r="AJ112" s="113">
        <f t="shared" si="40"/>
        <v>0</v>
      </c>
      <c r="AK112" s="115">
        <v>0</v>
      </c>
      <c r="AL112" s="115">
        <v>0</v>
      </c>
      <c r="AM112" s="115">
        <v>0</v>
      </c>
      <c r="AN112" s="115">
        <v>0</v>
      </c>
      <c r="AO112" s="115">
        <v>0</v>
      </c>
      <c r="AP112" s="115">
        <f t="shared" si="41"/>
        <v>0</v>
      </c>
      <c r="AQ112" s="115">
        <f t="shared" si="42"/>
        <v>0</v>
      </c>
      <c r="AR112" s="370">
        <f t="shared" si="43"/>
        <v>0</v>
      </c>
      <c r="AS112" s="112">
        <f t="shared" si="44"/>
        <v>2566999</v>
      </c>
      <c r="AT112" s="113">
        <f t="shared" si="45"/>
        <v>1877024</v>
      </c>
      <c r="AU112" s="113">
        <f t="shared" si="46"/>
        <v>0</v>
      </c>
      <c r="AV112" s="113">
        <f t="shared" si="47"/>
        <v>0</v>
      </c>
      <c r="AW112" s="113">
        <f t="shared" si="48"/>
        <v>634434</v>
      </c>
      <c r="AX112" s="113">
        <f t="shared" si="48"/>
        <v>37541</v>
      </c>
      <c r="AY112" s="113">
        <f t="shared" si="49"/>
        <v>18000</v>
      </c>
      <c r="AZ112" s="115">
        <f t="shared" si="50"/>
        <v>4.4057000000000004</v>
      </c>
      <c r="BA112" s="115">
        <f t="shared" si="51"/>
        <v>3.4839000000000002</v>
      </c>
      <c r="BB112" s="115">
        <f t="shared" si="52"/>
        <v>0</v>
      </c>
      <c r="BC112" s="116">
        <f t="shared" si="53"/>
        <v>0.92179999999999995</v>
      </c>
    </row>
    <row r="113" spans="1:55" ht="12.95" customHeight="1" x14ac:dyDescent="0.25">
      <c r="A113" s="533">
        <v>21</v>
      </c>
      <c r="B113" s="625">
        <v>5442</v>
      </c>
      <c r="C113" s="626">
        <v>650030541</v>
      </c>
      <c r="D113" s="533">
        <v>75017512</v>
      </c>
      <c r="E113" s="675" t="s">
        <v>475</v>
      </c>
      <c r="F113" s="625">
        <v>3113</v>
      </c>
      <c r="G113" s="671" t="s">
        <v>333</v>
      </c>
      <c r="H113" s="536" t="s">
        <v>281</v>
      </c>
      <c r="I113" s="517">
        <v>10526978</v>
      </c>
      <c r="J113" s="538">
        <v>7592313</v>
      </c>
      <c r="K113" s="538">
        <v>0</v>
      </c>
      <c r="L113" s="538">
        <v>25200</v>
      </c>
      <c r="M113" s="538">
        <v>2574719</v>
      </c>
      <c r="N113" s="538">
        <v>151846</v>
      </c>
      <c r="O113" s="538">
        <v>182900</v>
      </c>
      <c r="P113" s="539">
        <v>15.3918</v>
      </c>
      <c r="Q113" s="719">
        <v>11.8003</v>
      </c>
      <c r="R113" s="808">
        <v>0</v>
      </c>
      <c r="S113" s="808">
        <v>3.5914999999999995</v>
      </c>
      <c r="T113" s="112">
        <f t="shared" si="33"/>
        <v>0</v>
      </c>
      <c r="U113" s="113">
        <v>0</v>
      </c>
      <c r="V113" s="113">
        <v>0</v>
      </c>
      <c r="W113" s="113">
        <v>0</v>
      </c>
      <c r="X113" s="113">
        <f t="shared" si="34"/>
        <v>0</v>
      </c>
      <c r="Y113" s="113">
        <v>0</v>
      </c>
      <c r="Z113" s="113">
        <v>0</v>
      </c>
      <c r="AA113" s="113">
        <v>0</v>
      </c>
      <c r="AB113" s="113">
        <f t="shared" si="35"/>
        <v>0</v>
      </c>
      <c r="AC113" s="113">
        <f t="shared" si="36"/>
        <v>0</v>
      </c>
      <c r="AD113" s="114">
        <f t="shared" si="37"/>
        <v>0</v>
      </c>
      <c r="AE113" s="114">
        <f t="shared" si="38"/>
        <v>0</v>
      </c>
      <c r="AF113" s="113">
        <v>0</v>
      </c>
      <c r="AG113" s="113">
        <v>0</v>
      </c>
      <c r="AH113" s="113">
        <v>0</v>
      </c>
      <c r="AI113" s="113">
        <f t="shared" si="39"/>
        <v>0</v>
      </c>
      <c r="AJ113" s="113">
        <f t="shared" si="40"/>
        <v>0</v>
      </c>
      <c r="AK113" s="115">
        <v>0</v>
      </c>
      <c r="AL113" s="115">
        <v>0</v>
      </c>
      <c r="AM113" s="115">
        <v>0</v>
      </c>
      <c r="AN113" s="115">
        <v>0</v>
      </c>
      <c r="AO113" s="115">
        <v>0</v>
      </c>
      <c r="AP113" s="115">
        <f t="shared" si="41"/>
        <v>0</v>
      </c>
      <c r="AQ113" s="115">
        <f t="shared" si="42"/>
        <v>0</v>
      </c>
      <c r="AR113" s="370">
        <f t="shared" si="43"/>
        <v>0</v>
      </c>
      <c r="AS113" s="112">
        <f t="shared" si="44"/>
        <v>10526978</v>
      </c>
      <c r="AT113" s="113">
        <f t="shared" si="45"/>
        <v>7592313</v>
      </c>
      <c r="AU113" s="113">
        <f t="shared" si="46"/>
        <v>0</v>
      </c>
      <c r="AV113" s="113">
        <f t="shared" si="47"/>
        <v>25200</v>
      </c>
      <c r="AW113" s="113">
        <f t="shared" si="48"/>
        <v>2574719</v>
      </c>
      <c r="AX113" s="113">
        <f t="shared" si="48"/>
        <v>151846</v>
      </c>
      <c r="AY113" s="113">
        <f t="shared" si="49"/>
        <v>182900</v>
      </c>
      <c r="AZ113" s="115">
        <f t="shared" si="50"/>
        <v>15.3918</v>
      </c>
      <c r="BA113" s="115">
        <f t="shared" si="51"/>
        <v>11.8003</v>
      </c>
      <c r="BB113" s="115">
        <f t="shared" si="52"/>
        <v>0</v>
      </c>
      <c r="BC113" s="116">
        <f t="shared" si="53"/>
        <v>3.5914999999999995</v>
      </c>
    </row>
    <row r="114" spans="1:55" ht="12.95" customHeight="1" x14ac:dyDescent="0.25">
      <c r="A114" s="533">
        <v>21</v>
      </c>
      <c r="B114" s="625">
        <v>5442</v>
      </c>
      <c r="C114" s="626">
        <v>650030541</v>
      </c>
      <c r="D114" s="533">
        <v>75017512</v>
      </c>
      <c r="E114" s="675" t="s">
        <v>475</v>
      </c>
      <c r="F114" s="625">
        <v>3113</v>
      </c>
      <c r="G114" s="536" t="s">
        <v>316</v>
      </c>
      <c r="H114" s="536" t="s">
        <v>282</v>
      </c>
      <c r="I114" s="517">
        <v>868820</v>
      </c>
      <c r="J114" s="538">
        <v>639043</v>
      </c>
      <c r="K114" s="538">
        <v>0</v>
      </c>
      <c r="L114" s="538">
        <v>0</v>
      </c>
      <c r="M114" s="538">
        <v>215996</v>
      </c>
      <c r="N114" s="538">
        <v>12781</v>
      </c>
      <c r="O114" s="538">
        <v>1000</v>
      </c>
      <c r="P114" s="539">
        <v>1.61</v>
      </c>
      <c r="Q114" s="719">
        <v>1.61</v>
      </c>
      <c r="R114" s="808">
        <v>0</v>
      </c>
      <c r="S114" s="808">
        <v>0</v>
      </c>
      <c r="T114" s="112">
        <f t="shared" si="33"/>
        <v>0</v>
      </c>
      <c r="U114" s="113">
        <v>14435</v>
      </c>
      <c r="V114" s="113">
        <v>0</v>
      </c>
      <c r="W114" s="113">
        <v>0</v>
      </c>
      <c r="X114" s="113">
        <f t="shared" si="34"/>
        <v>14435</v>
      </c>
      <c r="Y114" s="113">
        <v>0</v>
      </c>
      <c r="Z114" s="113">
        <v>0</v>
      </c>
      <c r="AA114" s="113">
        <v>0</v>
      </c>
      <c r="AB114" s="113">
        <f t="shared" si="35"/>
        <v>0</v>
      </c>
      <c r="AC114" s="113">
        <f t="shared" si="36"/>
        <v>14435</v>
      </c>
      <c r="AD114" s="114">
        <f t="shared" si="37"/>
        <v>4879</v>
      </c>
      <c r="AE114" s="114">
        <f t="shared" si="38"/>
        <v>289</v>
      </c>
      <c r="AF114" s="113">
        <v>0</v>
      </c>
      <c r="AG114" s="113">
        <v>0</v>
      </c>
      <c r="AH114" s="113">
        <v>0</v>
      </c>
      <c r="AI114" s="113">
        <f t="shared" si="39"/>
        <v>0</v>
      </c>
      <c r="AJ114" s="113">
        <f t="shared" si="40"/>
        <v>19603</v>
      </c>
      <c r="AK114" s="115">
        <v>0</v>
      </c>
      <c r="AL114" s="115">
        <v>0</v>
      </c>
      <c r="AM114" s="115">
        <v>0.04</v>
      </c>
      <c r="AN114" s="115">
        <v>0</v>
      </c>
      <c r="AO114" s="115">
        <v>0</v>
      </c>
      <c r="AP114" s="115">
        <f t="shared" si="41"/>
        <v>0.04</v>
      </c>
      <c r="AQ114" s="115">
        <f t="shared" si="42"/>
        <v>0</v>
      </c>
      <c r="AR114" s="370">
        <f t="shared" si="43"/>
        <v>0.04</v>
      </c>
      <c r="AS114" s="112">
        <f t="shared" si="44"/>
        <v>888423</v>
      </c>
      <c r="AT114" s="113">
        <f t="shared" si="45"/>
        <v>653478</v>
      </c>
      <c r="AU114" s="113">
        <f t="shared" si="46"/>
        <v>0</v>
      </c>
      <c r="AV114" s="113">
        <f t="shared" si="47"/>
        <v>0</v>
      </c>
      <c r="AW114" s="113">
        <f t="shared" si="48"/>
        <v>220875</v>
      </c>
      <c r="AX114" s="113">
        <f t="shared" si="48"/>
        <v>13070</v>
      </c>
      <c r="AY114" s="113">
        <f t="shared" si="49"/>
        <v>1000</v>
      </c>
      <c r="AZ114" s="115">
        <f t="shared" si="50"/>
        <v>1.6500000000000001</v>
      </c>
      <c r="BA114" s="115">
        <f t="shared" si="51"/>
        <v>1.6500000000000001</v>
      </c>
      <c r="BB114" s="115">
        <f t="shared" si="52"/>
        <v>0</v>
      </c>
      <c r="BC114" s="116">
        <f t="shared" si="53"/>
        <v>0</v>
      </c>
    </row>
    <row r="115" spans="1:55" ht="12.95" customHeight="1" x14ac:dyDescent="0.25">
      <c r="A115" s="533">
        <v>21</v>
      </c>
      <c r="B115" s="625">
        <v>5442</v>
      </c>
      <c r="C115" s="626">
        <v>650030541</v>
      </c>
      <c r="D115" s="533">
        <v>75017512</v>
      </c>
      <c r="E115" s="675" t="s">
        <v>475</v>
      </c>
      <c r="F115" s="625">
        <v>3141</v>
      </c>
      <c r="G115" s="671" t="s">
        <v>319</v>
      </c>
      <c r="H115" s="536" t="s">
        <v>282</v>
      </c>
      <c r="I115" s="517">
        <v>218887</v>
      </c>
      <c r="J115" s="538">
        <v>160064</v>
      </c>
      <c r="K115" s="538">
        <v>0</v>
      </c>
      <c r="L115" s="538">
        <v>0</v>
      </c>
      <c r="M115" s="338">
        <v>54102</v>
      </c>
      <c r="N115" s="538">
        <v>3201</v>
      </c>
      <c r="O115" s="538">
        <v>1520</v>
      </c>
      <c r="P115" s="539">
        <v>0.54</v>
      </c>
      <c r="Q115" s="719">
        <v>0</v>
      </c>
      <c r="R115" s="808">
        <v>0</v>
      </c>
      <c r="S115" s="808">
        <v>0.54</v>
      </c>
      <c r="T115" s="112">
        <f t="shared" si="33"/>
        <v>0</v>
      </c>
      <c r="U115" s="113">
        <v>0</v>
      </c>
      <c r="V115" s="113">
        <v>0</v>
      </c>
      <c r="W115" s="113">
        <v>0</v>
      </c>
      <c r="X115" s="113">
        <f t="shared" si="34"/>
        <v>0</v>
      </c>
      <c r="Y115" s="113">
        <v>0</v>
      </c>
      <c r="Z115" s="113">
        <v>0</v>
      </c>
      <c r="AA115" s="113">
        <v>0</v>
      </c>
      <c r="AB115" s="113">
        <f t="shared" si="35"/>
        <v>0</v>
      </c>
      <c r="AC115" s="113">
        <f t="shared" si="36"/>
        <v>0</v>
      </c>
      <c r="AD115" s="114">
        <f t="shared" si="37"/>
        <v>0</v>
      </c>
      <c r="AE115" s="114">
        <f t="shared" si="38"/>
        <v>0</v>
      </c>
      <c r="AF115" s="113">
        <v>0</v>
      </c>
      <c r="AG115" s="113">
        <v>0</v>
      </c>
      <c r="AH115" s="113">
        <v>0</v>
      </c>
      <c r="AI115" s="113">
        <f t="shared" si="39"/>
        <v>0</v>
      </c>
      <c r="AJ115" s="113">
        <f t="shared" si="40"/>
        <v>0</v>
      </c>
      <c r="AK115" s="115">
        <v>0</v>
      </c>
      <c r="AL115" s="115">
        <v>0</v>
      </c>
      <c r="AM115" s="115">
        <v>0</v>
      </c>
      <c r="AN115" s="115">
        <v>0</v>
      </c>
      <c r="AO115" s="115">
        <v>0</v>
      </c>
      <c r="AP115" s="115">
        <f t="shared" si="41"/>
        <v>0</v>
      </c>
      <c r="AQ115" s="115">
        <f t="shared" si="42"/>
        <v>0</v>
      </c>
      <c r="AR115" s="370">
        <f t="shared" si="43"/>
        <v>0</v>
      </c>
      <c r="AS115" s="112">
        <f t="shared" si="44"/>
        <v>218887</v>
      </c>
      <c r="AT115" s="113">
        <f t="shared" si="45"/>
        <v>160064</v>
      </c>
      <c r="AU115" s="113">
        <f t="shared" si="46"/>
        <v>0</v>
      </c>
      <c r="AV115" s="113">
        <f t="shared" si="47"/>
        <v>0</v>
      </c>
      <c r="AW115" s="113">
        <f t="shared" si="48"/>
        <v>54102</v>
      </c>
      <c r="AX115" s="113">
        <f t="shared" si="48"/>
        <v>3201</v>
      </c>
      <c r="AY115" s="113">
        <f t="shared" si="49"/>
        <v>1520</v>
      </c>
      <c r="AZ115" s="115">
        <f t="shared" si="50"/>
        <v>0.54</v>
      </c>
      <c r="BA115" s="115">
        <f t="shared" si="51"/>
        <v>0</v>
      </c>
      <c r="BB115" s="115">
        <f t="shared" si="52"/>
        <v>0</v>
      </c>
      <c r="BC115" s="116">
        <f t="shared" si="53"/>
        <v>0.54</v>
      </c>
    </row>
    <row r="116" spans="1:55" ht="12.95" customHeight="1" x14ac:dyDescent="0.25">
      <c r="A116" s="533">
        <v>21</v>
      </c>
      <c r="B116" s="625">
        <v>5442</v>
      </c>
      <c r="C116" s="626">
        <v>650030541</v>
      </c>
      <c r="D116" s="533">
        <v>75017512</v>
      </c>
      <c r="E116" s="675" t="s">
        <v>475</v>
      </c>
      <c r="F116" s="625">
        <v>3143</v>
      </c>
      <c r="G116" s="536" t="s">
        <v>632</v>
      </c>
      <c r="H116" s="536" t="s">
        <v>281</v>
      </c>
      <c r="I116" s="517">
        <v>1158039</v>
      </c>
      <c r="J116" s="538">
        <v>852753</v>
      </c>
      <c r="K116" s="538">
        <v>0</v>
      </c>
      <c r="L116" s="538">
        <v>0</v>
      </c>
      <c r="M116" s="538">
        <v>288231</v>
      </c>
      <c r="N116" s="538">
        <v>17055</v>
      </c>
      <c r="O116" s="538">
        <v>0</v>
      </c>
      <c r="P116" s="539">
        <v>1.9213</v>
      </c>
      <c r="Q116" s="719">
        <v>1.9213</v>
      </c>
      <c r="R116" s="808">
        <v>0</v>
      </c>
      <c r="S116" s="808">
        <v>0</v>
      </c>
      <c r="T116" s="112">
        <f t="shared" si="33"/>
        <v>0</v>
      </c>
      <c r="U116" s="113">
        <v>0</v>
      </c>
      <c r="V116" s="113">
        <v>0</v>
      </c>
      <c r="W116" s="113">
        <v>0</v>
      </c>
      <c r="X116" s="113">
        <f t="shared" si="34"/>
        <v>0</v>
      </c>
      <c r="Y116" s="113">
        <v>0</v>
      </c>
      <c r="Z116" s="113">
        <v>0</v>
      </c>
      <c r="AA116" s="113">
        <v>0</v>
      </c>
      <c r="AB116" s="113">
        <f t="shared" si="35"/>
        <v>0</v>
      </c>
      <c r="AC116" s="113">
        <f t="shared" si="36"/>
        <v>0</v>
      </c>
      <c r="AD116" s="114">
        <f t="shared" si="37"/>
        <v>0</v>
      </c>
      <c r="AE116" s="114">
        <f t="shared" si="38"/>
        <v>0</v>
      </c>
      <c r="AF116" s="113">
        <v>0</v>
      </c>
      <c r="AG116" s="113">
        <v>0</v>
      </c>
      <c r="AH116" s="113">
        <v>0</v>
      </c>
      <c r="AI116" s="113">
        <f t="shared" si="39"/>
        <v>0</v>
      </c>
      <c r="AJ116" s="113">
        <f t="shared" si="40"/>
        <v>0</v>
      </c>
      <c r="AK116" s="115">
        <v>0</v>
      </c>
      <c r="AL116" s="115">
        <v>0</v>
      </c>
      <c r="AM116" s="115">
        <v>0</v>
      </c>
      <c r="AN116" s="115">
        <v>0</v>
      </c>
      <c r="AO116" s="115">
        <v>0</v>
      </c>
      <c r="AP116" s="115">
        <f t="shared" si="41"/>
        <v>0</v>
      </c>
      <c r="AQ116" s="115">
        <f t="shared" si="42"/>
        <v>0</v>
      </c>
      <c r="AR116" s="370">
        <f t="shared" si="43"/>
        <v>0</v>
      </c>
      <c r="AS116" s="112">
        <f t="shared" si="44"/>
        <v>1158039</v>
      </c>
      <c r="AT116" s="113">
        <f t="shared" si="45"/>
        <v>852753</v>
      </c>
      <c r="AU116" s="113">
        <f t="shared" si="46"/>
        <v>0</v>
      </c>
      <c r="AV116" s="113">
        <f t="shared" si="47"/>
        <v>0</v>
      </c>
      <c r="AW116" s="113">
        <f t="shared" si="48"/>
        <v>288231</v>
      </c>
      <c r="AX116" s="113">
        <f t="shared" si="48"/>
        <v>17055</v>
      </c>
      <c r="AY116" s="113">
        <f t="shared" si="49"/>
        <v>0</v>
      </c>
      <c r="AZ116" s="115">
        <f t="shared" si="50"/>
        <v>1.9213</v>
      </c>
      <c r="BA116" s="115">
        <f t="shared" si="51"/>
        <v>1.9213</v>
      </c>
      <c r="BB116" s="115">
        <f t="shared" si="52"/>
        <v>0</v>
      </c>
      <c r="BC116" s="116">
        <f t="shared" si="53"/>
        <v>0</v>
      </c>
    </row>
    <row r="117" spans="1:55" ht="12.95" customHeight="1" x14ac:dyDescent="0.25">
      <c r="A117" s="533">
        <v>21</v>
      </c>
      <c r="B117" s="625">
        <v>5442</v>
      </c>
      <c r="C117" s="626">
        <v>650030541</v>
      </c>
      <c r="D117" s="533">
        <v>75017512</v>
      </c>
      <c r="E117" s="675" t="s">
        <v>475</v>
      </c>
      <c r="F117" s="625">
        <v>3143</v>
      </c>
      <c r="G117" s="536" t="s">
        <v>633</v>
      </c>
      <c r="H117" s="536" t="s">
        <v>282</v>
      </c>
      <c r="I117" s="517">
        <v>28088</v>
      </c>
      <c r="J117" s="538">
        <v>19800</v>
      </c>
      <c r="K117" s="538">
        <v>0</v>
      </c>
      <c r="L117" s="538">
        <v>0</v>
      </c>
      <c r="M117" s="338">
        <v>6692</v>
      </c>
      <c r="N117" s="538">
        <v>396</v>
      </c>
      <c r="O117" s="538">
        <v>1200</v>
      </c>
      <c r="P117" s="539">
        <v>0.08</v>
      </c>
      <c r="Q117" s="719">
        <v>0</v>
      </c>
      <c r="R117" s="808">
        <v>0</v>
      </c>
      <c r="S117" s="808">
        <v>0.08</v>
      </c>
      <c r="T117" s="112">
        <f t="shared" si="33"/>
        <v>0</v>
      </c>
      <c r="U117" s="113">
        <v>0</v>
      </c>
      <c r="V117" s="113">
        <v>0</v>
      </c>
      <c r="W117" s="113">
        <v>0</v>
      </c>
      <c r="X117" s="113">
        <f t="shared" si="34"/>
        <v>0</v>
      </c>
      <c r="Y117" s="113">
        <v>0</v>
      </c>
      <c r="Z117" s="113">
        <v>0</v>
      </c>
      <c r="AA117" s="113">
        <v>0</v>
      </c>
      <c r="AB117" s="113">
        <f t="shared" si="35"/>
        <v>0</v>
      </c>
      <c r="AC117" s="113">
        <f t="shared" si="36"/>
        <v>0</v>
      </c>
      <c r="AD117" s="114">
        <f t="shared" si="37"/>
        <v>0</v>
      </c>
      <c r="AE117" s="114">
        <f t="shared" si="38"/>
        <v>0</v>
      </c>
      <c r="AF117" s="113">
        <v>0</v>
      </c>
      <c r="AG117" s="113">
        <v>0</v>
      </c>
      <c r="AH117" s="113">
        <v>0</v>
      </c>
      <c r="AI117" s="113">
        <f t="shared" si="39"/>
        <v>0</v>
      </c>
      <c r="AJ117" s="113">
        <f t="shared" si="40"/>
        <v>0</v>
      </c>
      <c r="AK117" s="115">
        <v>0</v>
      </c>
      <c r="AL117" s="115">
        <v>0</v>
      </c>
      <c r="AM117" s="115">
        <v>0</v>
      </c>
      <c r="AN117" s="115">
        <v>0</v>
      </c>
      <c r="AO117" s="115">
        <v>0</v>
      </c>
      <c r="AP117" s="115">
        <f t="shared" si="41"/>
        <v>0</v>
      </c>
      <c r="AQ117" s="115">
        <f t="shared" si="42"/>
        <v>0</v>
      </c>
      <c r="AR117" s="370">
        <f t="shared" si="43"/>
        <v>0</v>
      </c>
      <c r="AS117" s="112">
        <f t="shared" si="44"/>
        <v>28088</v>
      </c>
      <c r="AT117" s="113">
        <f t="shared" si="45"/>
        <v>19800</v>
      </c>
      <c r="AU117" s="113">
        <f t="shared" si="46"/>
        <v>0</v>
      </c>
      <c r="AV117" s="113">
        <f t="shared" si="47"/>
        <v>0</v>
      </c>
      <c r="AW117" s="113">
        <f t="shared" si="48"/>
        <v>6692</v>
      </c>
      <c r="AX117" s="113">
        <f t="shared" si="48"/>
        <v>396</v>
      </c>
      <c r="AY117" s="113">
        <f t="shared" si="49"/>
        <v>1200</v>
      </c>
      <c r="AZ117" s="115">
        <f t="shared" si="50"/>
        <v>0.08</v>
      </c>
      <c r="BA117" s="115">
        <f t="shared" si="51"/>
        <v>0</v>
      </c>
      <c r="BB117" s="115">
        <f t="shared" si="52"/>
        <v>0</v>
      </c>
      <c r="BC117" s="116">
        <f t="shared" si="53"/>
        <v>0.08</v>
      </c>
    </row>
    <row r="118" spans="1:55" ht="12.95" customHeight="1" x14ac:dyDescent="0.25">
      <c r="A118" s="548">
        <v>21</v>
      </c>
      <c r="B118" s="629">
        <v>5442</v>
      </c>
      <c r="C118" s="630">
        <v>650030541</v>
      </c>
      <c r="D118" s="629">
        <v>75017512</v>
      </c>
      <c r="E118" s="676" t="s">
        <v>476</v>
      </c>
      <c r="F118" s="629"/>
      <c r="G118" s="677"/>
      <c r="H118" s="678"/>
      <c r="I118" s="679">
        <v>15367811</v>
      </c>
      <c r="J118" s="680">
        <v>11140997</v>
      </c>
      <c r="K118" s="680">
        <v>0</v>
      </c>
      <c r="L118" s="680">
        <v>25200</v>
      </c>
      <c r="M118" s="680">
        <v>3774174</v>
      </c>
      <c r="N118" s="680">
        <v>222820</v>
      </c>
      <c r="O118" s="680">
        <v>204620</v>
      </c>
      <c r="P118" s="681">
        <v>23.948799999999995</v>
      </c>
      <c r="Q118" s="681">
        <v>18.8155</v>
      </c>
      <c r="R118" s="749">
        <v>0</v>
      </c>
      <c r="S118" s="749">
        <v>5.1332999999999993</v>
      </c>
      <c r="T118" s="679">
        <f t="shared" ref="T118:BC118" si="62">SUM(T112:T117)</f>
        <v>0</v>
      </c>
      <c r="U118" s="680">
        <f t="shared" si="62"/>
        <v>14435</v>
      </c>
      <c r="V118" s="680">
        <f t="shared" si="62"/>
        <v>0</v>
      </c>
      <c r="W118" s="680">
        <f t="shared" si="62"/>
        <v>0</v>
      </c>
      <c r="X118" s="680">
        <f t="shared" si="62"/>
        <v>14435</v>
      </c>
      <c r="Y118" s="680">
        <f t="shared" si="62"/>
        <v>0</v>
      </c>
      <c r="Z118" s="680">
        <f t="shared" si="62"/>
        <v>0</v>
      </c>
      <c r="AA118" s="680">
        <f t="shared" si="62"/>
        <v>0</v>
      </c>
      <c r="AB118" s="680">
        <f t="shared" si="62"/>
        <v>0</v>
      </c>
      <c r="AC118" s="680">
        <f t="shared" si="62"/>
        <v>14435</v>
      </c>
      <c r="AD118" s="680">
        <f t="shared" si="62"/>
        <v>4879</v>
      </c>
      <c r="AE118" s="680">
        <f t="shared" si="62"/>
        <v>289</v>
      </c>
      <c r="AF118" s="680">
        <f t="shared" si="62"/>
        <v>0</v>
      </c>
      <c r="AG118" s="680">
        <f t="shared" si="62"/>
        <v>0</v>
      </c>
      <c r="AH118" s="680">
        <f t="shared" si="62"/>
        <v>0</v>
      </c>
      <c r="AI118" s="680">
        <f t="shared" si="62"/>
        <v>0</v>
      </c>
      <c r="AJ118" s="680">
        <f t="shared" si="62"/>
        <v>19603</v>
      </c>
      <c r="AK118" s="681">
        <f t="shared" si="62"/>
        <v>0</v>
      </c>
      <c r="AL118" s="681">
        <f t="shared" si="62"/>
        <v>0</v>
      </c>
      <c r="AM118" s="681">
        <f t="shared" si="62"/>
        <v>0.04</v>
      </c>
      <c r="AN118" s="681">
        <f t="shared" si="62"/>
        <v>0</v>
      </c>
      <c r="AO118" s="681">
        <f t="shared" si="62"/>
        <v>0</v>
      </c>
      <c r="AP118" s="681">
        <f t="shared" si="62"/>
        <v>0.04</v>
      </c>
      <c r="AQ118" s="681">
        <f t="shared" si="62"/>
        <v>0</v>
      </c>
      <c r="AR118" s="749">
        <f t="shared" si="62"/>
        <v>0.04</v>
      </c>
      <c r="AS118" s="679">
        <f t="shared" si="62"/>
        <v>15387414</v>
      </c>
      <c r="AT118" s="680">
        <f t="shared" si="62"/>
        <v>11155432</v>
      </c>
      <c r="AU118" s="680">
        <f t="shared" si="62"/>
        <v>0</v>
      </c>
      <c r="AV118" s="680">
        <f t="shared" si="62"/>
        <v>25200</v>
      </c>
      <c r="AW118" s="680">
        <f t="shared" si="62"/>
        <v>3779053</v>
      </c>
      <c r="AX118" s="680">
        <f t="shared" si="62"/>
        <v>223109</v>
      </c>
      <c r="AY118" s="680">
        <f t="shared" si="62"/>
        <v>204620</v>
      </c>
      <c r="AZ118" s="681">
        <f t="shared" si="62"/>
        <v>23.988799999999994</v>
      </c>
      <c r="BA118" s="681">
        <f t="shared" si="62"/>
        <v>18.855499999999999</v>
      </c>
      <c r="BB118" s="681">
        <f t="shared" si="62"/>
        <v>0</v>
      </c>
      <c r="BC118" s="683">
        <f t="shared" si="62"/>
        <v>5.1332999999999993</v>
      </c>
    </row>
    <row r="119" spans="1:55" ht="12.95" customHeight="1" x14ac:dyDescent="0.25">
      <c r="A119" s="533">
        <v>22</v>
      </c>
      <c r="B119" s="625">
        <v>5453</v>
      </c>
      <c r="C119" s="626">
        <v>600099211</v>
      </c>
      <c r="D119" s="533">
        <v>854760</v>
      </c>
      <c r="E119" s="675" t="s">
        <v>477</v>
      </c>
      <c r="F119" s="625">
        <v>3111</v>
      </c>
      <c r="G119" s="671" t="s">
        <v>329</v>
      </c>
      <c r="H119" s="536" t="s">
        <v>281</v>
      </c>
      <c r="I119" s="517">
        <v>5541976</v>
      </c>
      <c r="J119" s="538">
        <v>4051205</v>
      </c>
      <c r="K119" s="538">
        <v>0</v>
      </c>
      <c r="L119" s="538">
        <v>5000</v>
      </c>
      <c r="M119" s="538">
        <v>1370997</v>
      </c>
      <c r="N119" s="538">
        <v>81024</v>
      </c>
      <c r="O119" s="538">
        <v>33750</v>
      </c>
      <c r="P119" s="539">
        <v>9.6203000000000003</v>
      </c>
      <c r="Q119" s="719">
        <v>7.7965999999999998</v>
      </c>
      <c r="R119" s="808">
        <v>0</v>
      </c>
      <c r="S119" s="808">
        <v>1.8236999999999999</v>
      </c>
      <c r="T119" s="112">
        <f t="shared" si="33"/>
        <v>0</v>
      </c>
      <c r="U119" s="113">
        <v>0</v>
      </c>
      <c r="V119" s="113">
        <v>0</v>
      </c>
      <c r="W119" s="113">
        <v>0</v>
      </c>
      <c r="X119" s="113">
        <f t="shared" si="34"/>
        <v>0</v>
      </c>
      <c r="Y119" s="113">
        <v>0</v>
      </c>
      <c r="Z119" s="113">
        <v>0</v>
      </c>
      <c r="AA119" s="113">
        <v>0</v>
      </c>
      <c r="AB119" s="113">
        <f t="shared" si="35"/>
        <v>0</v>
      </c>
      <c r="AC119" s="113">
        <f t="shared" si="36"/>
        <v>0</v>
      </c>
      <c r="AD119" s="114">
        <f t="shared" si="37"/>
        <v>0</v>
      </c>
      <c r="AE119" s="114">
        <f t="shared" si="38"/>
        <v>0</v>
      </c>
      <c r="AF119" s="113">
        <v>0</v>
      </c>
      <c r="AG119" s="113">
        <v>0</v>
      </c>
      <c r="AH119" s="113">
        <v>0</v>
      </c>
      <c r="AI119" s="113">
        <f t="shared" si="39"/>
        <v>0</v>
      </c>
      <c r="AJ119" s="113">
        <f t="shared" si="40"/>
        <v>0</v>
      </c>
      <c r="AK119" s="115"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f t="shared" si="41"/>
        <v>0</v>
      </c>
      <c r="AQ119" s="115">
        <f t="shared" si="42"/>
        <v>0</v>
      </c>
      <c r="AR119" s="370">
        <f t="shared" si="43"/>
        <v>0</v>
      </c>
      <c r="AS119" s="112">
        <f t="shared" si="44"/>
        <v>5541976</v>
      </c>
      <c r="AT119" s="113">
        <f t="shared" si="45"/>
        <v>4051205</v>
      </c>
      <c r="AU119" s="113">
        <f t="shared" si="46"/>
        <v>0</v>
      </c>
      <c r="AV119" s="113">
        <f t="shared" si="47"/>
        <v>5000</v>
      </c>
      <c r="AW119" s="113">
        <f t="shared" si="48"/>
        <v>1370997</v>
      </c>
      <c r="AX119" s="113">
        <f t="shared" si="48"/>
        <v>81024</v>
      </c>
      <c r="AY119" s="113">
        <f t="shared" si="49"/>
        <v>33750</v>
      </c>
      <c r="AZ119" s="115">
        <f t="shared" si="50"/>
        <v>9.6203000000000003</v>
      </c>
      <c r="BA119" s="115">
        <f t="shared" si="51"/>
        <v>7.7965999999999998</v>
      </c>
      <c r="BB119" s="115">
        <f t="shared" si="52"/>
        <v>0</v>
      </c>
      <c r="BC119" s="116">
        <f t="shared" si="53"/>
        <v>1.8236999999999999</v>
      </c>
    </row>
    <row r="120" spans="1:55" ht="12.95" customHeight="1" x14ac:dyDescent="0.25">
      <c r="A120" s="533">
        <v>22</v>
      </c>
      <c r="B120" s="625">
        <v>5453</v>
      </c>
      <c r="C120" s="626">
        <v>600099211</v>
      </c>
      <c r="D120" s="533">
        <v>854760</v>
      </c>
      <c r="E120" s="675" t="s">
        <v>477</v>
      </c>
      <c r="F120" s="625">
        <v>3113</v>
      </c>
      <c r="G120" s="671" t="s">
        <v>333</v>
      </c>
      <c r="H120" s="536" t="s">
        <v>281</v>
      </c>
      <c r="I120" s="517">
        <v>23219981</v>
      </c>
      <c r="J120" s="538">
        <v>16750602</v>
      </c>
      <c r="K120" s="538">
        <v>0</v>
      </c>
      <c r="L120" s="538">
        <v>8000</v>
      </c>
      <c r="M120" s="538">
        <v>5664407</v>
      </c>
      <c r="N120" s="538">
        <v>335012</v>
      </c>
      <c r="O120" s="538">
        <v>461960</v>
      </c>
      <c r="P120" s="539">
        <v>31.778399999999994</v>
      </c>
      <c r="Q120" s="719">
        <v>23.982699999999998</v>
      </c>
      <c r="R120" s="808">
        <v>0</v>
      </c>
      <c r="S120" s="808">
        <v>7.7956999999999992</v>
      </c>
      <c r="T120" s="112">
        <f t="shared" si="33"/>
        <v>0</v>
      </c>
      <c r="U120" s="113">
        <v>0</v>
      </c>
      <c r="V120" s="113">
        <v>-73638</v>
      </c>
      <c r="W120" s="113">
        <v>0</v>
      </c>
      <c r="X120" s="113">
        <f t="shared" si="34"/>
        <v>-73638</v>
      </c>
      <c r="Y120" s="113">
        <v>0</v>
      </c>
      <c r="Z120" s="113">
        <v>0</v>
      </c>
      <c r="AA120" s="113">
        <v>0</v>
      </c>
      <c r="AB120" s="113">
        <f t="shared" si="35"/>
        <v>0</v>
      </c>
      <c r="AC120" s="113">
        <f t="shared" si="36"/>
        <v>-73638</v>
      </c>
      <c r="AD120" s="114">
        <f t="shared" si="37"/>
        <v>-24890</v>
      </c>
      <c r="AE120" s="114">
        <f t="shared" si="38"/>
        <v>-1473</v>
      </c>
      <c r="AF120" s="113">
        <v>0</v>
      </c>
      <c r="AG120" s="113">
        <v>100001</v>
      </c>
      <c r="AH120" s="113">
        <v>0</v>
      </c>
      <c r="AI120" s="113">
        <f t="shared" si="39"/>
        <v>100001</v>
      </c>
      <c r="AJ120" s="113">
        <f t="shared" si="40"/>
        <v>0</v>
      </c>
      <c r="AK120" s="115"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f t="shared" si="41"/>
        <v>0</v>
      </c>
      <c r="AQ120" s="115">
        <f t="shared" si="42"/>
        <v>0</v>
      </c>
      <c r="AR120" s="370">
        <f t="shared" si="43"/>
        <v>0</v>
      </c>
      <c r="AS120" s="112">
        <f t="shared" si="44"/>
        <v>23219981</v>
      </c>
      <c r="AT120" s="113">
        <f t="shared" si="45"/>
        <v>16676964</v>
      </c>
      <c r="AU120" s="113">
        <f t="shared" si="46"/>
        <v>0</v>
      </c>
      <c r="AV120" s="113">
        <f t="shared" si="47"/>
        <v>8000</v>
      </c>
      <c r="AW120" s="113">
        <f t="shared" si="48"/>
        <v>5639517</v>
      </c>
      <c r="AX120" s="113">
        <f t="shared" si="48"/>
        <v>333539</v>
      </c>
      <c r="AY120" s="113">
        <f t="shared" si="49"/>
        <v>561961</v>
      </c>
      <c r="AZ120" s="115">
        <f t="shared" si="50"/>
        <v>31.778399999999994</v>
      </c>
      <c r="BA120" s="115">
        <f t="shared" si="51"/>
        <v>23.982699999999998</v>
      </c>
      <c r="BB120" s="115">
        <f t="shared" si="52"/>
        <v>0</v>
      </c>
      <c r="BC120" s="116">
        <f t="shared" si="53"/>
        <v>7.7956999999999992</v>
      </c>
    </row>
    <row r="121" spans="1:55" ht="12.95" customHeight="1" x14ac:dyDescent="0.25">
      <c r="A121" s="533">
        <v>22</v>
      </c>
      <c r="B121" s="625">
        <v>5453</v>
      </c>
      <c r="C121" s="626">
        <v>600099211</v>
      </c>
      <c r="D121" s="533">
        <v>854760</v>
      </c>
      <c r="E121" s="675" t="s">
        <v>477</v>
      </c>
      <c r="F121" s="625">
        <v>3113</v>
      </c>
      <c r="G121" s="536" t="s">
        <v>316</v>
      </c>
      <c r="H121" s="536" t="s">
        <v>282</v>
      </c>
      <c r="I121" s="517">
        <v>1497077</v>
      </c>
      <c r="J121" s="538">
        <v>1102413</v>
      </c>
      <c r="K121" s="538">
        <v>0</v>
      </c>
      <c r="L121" s="538">
        <v>0</v>
      </c>
      <c r="M121" s="538">
        <v>372616</v>
      </c>
      <c r="N121" s="538">
        <v>22048</v>
      </c>
      <c r="O121" s="538">
        <v>0</v>
      </c>
      <c r="P121" s="539">
        <v>2.73</v>
      </c>
      <c r="Q121" s="719">
        <v>2.73</v>
      </c>
      <c r="R121" s="808">
        <v>0</v>
      </c>
      <c r="S121" s="808">
        <v>0</v>
      </c>
      <c r="T121" s="112">
        <f t="shared" si="33"/>
        <v>0</v>
      </c>
      <c r="U121" s="113">
        <v>0</v>
      </c>
      <c r="V121" s="113">
        <v>0</v>
      </c>
      <c r="W121" s="113">
        <v>0</v>
      </c>
      <c r="X121" s="113">
        <f t="shared" si="34"/>
        <v>0</v>
      </c>
      <c r="Y121" s="113">
        <v>0</v>
      </c>
      <c r="Z121" s="113">
        <v>0</v>
      </c>
      <c r="AA121" s="113">
        <v>0</v>
      </c>
      <c r="AB121" s="113">
        <f t="shared" si="35"/>
        <v>0</v>
      </c>
      <c r="AC121" s="113">
        <f t="shared" si="36"/>
        <v>0</v>
      </c>
      <c r="AD121" s="114">
        <f t="shared" si="37"/>
        <v>0</v>
      </c>
      <c r="AE121" s="114">
        <f t="shared" si="38"/>
        <v>0</v>
      </c>
      <c r="AF121" s="113">
        <v>0</v>
      </c>
      <c r="AG121" s="113">
        <v>0</v>
      </c>
      <c r="AH121" s="113">
        <v>0</v>
      </c>
      <c r="AI121" s="113">
        <f t="shared" si="39"/>
        <v>0</v>
      </c>
      <c r="AJ121" s="113">
        <f t="shared" si="40"/>
        <v>0</v>
      </c>
      <c r="AK121" s="115">
        <v>0</v>
      </c>
      <c r="AL121" s="115">
        <v>0</v>
      </c>
      <c r="AM121" s="115">
        <v>0</v>
      </c>
      <c r="AN121" s="115">
        <v>0</v>
      </c>
      <c r="AO121" s="115">
        <v>0</v>
      </c>
      <c r="AP121" s="115">
        <f t="shared" si="41"/>
        <v>0</v>
      </c>
      <c r="AQ121" s="115">
        <f t="shared" si="42"/>
        <v>0</v>
      </c>
      <c r="AR121" s="370">
        <f t="shared" si="43"/>
        <v>0</v>
      </c>
      <c r="AS121" s="112">
        <f t="shared" si="44"/>
        <v>1497077</v>
      </c>
      <c r="AT121" s="113">
        <f t="shared" si="45"/>
        <v>1102413</v>
      </c>
      <c r="AU121" s="113">
        <f t="shared" si="46"/>
        <v>0</v>
      </c>
      <c r="AV121" s="113">
        <f t="shared" si="47"/>
        <v>0</v>
      </c>
      <c r="AW121" s="113">
        <f t="shared" si="48"/>
        <v>372616</v>
      </c>
      <c r="AX121" s="113">
        <f t="shared" si="48"/>
        <v>22048</v>
      </c>
      <c r="AY121" s="113">
        <f t="shared" si="49"/>
        <v>0</v>
      </c>
      <c r="AZ121" s="115">
        <f t="shared" si="50"/>
        <v>2.73</v>
      </c>
      <c r="BA121" s="115">
        <f t="shared" si="51"/>
        <v>2.73</v>
      </c>
      <c r="BB121" s="115">
        <f t="shared" si="52"/>
        <v>0</v>
      </c>
      <c r="BC121" s="116">
        <f t="shared" si="53"/>
        <v>0</v>
      </c>
    </row>
    <row r="122" spans="1:55" ht="12.95" customHeight="1" x14ac:dyDescent="0.25">
      <c r="A122" s="533">
        <v>22</v>
      </c>
      <c r="B122" s="625">
        <v>5453</v>
      </c>
      <c r="C122" s="626">
        <v>600099211</v>
      </c>
      <c r="D122" s="533">
        <v>854760</v>
      </c>
      <c r="E122" s="675" t="s">
        <v>477</v>
      </c>
      <c r="F122" s="625">
        <v>3141</v>
      </c>
      <c r="G122" s="671" t="s">
        <v>319</v>
      </c>
      <c r="H122" s="536" t="s">
        <v>282</v>
      </c>
      <c r="I122" s="517">
        <v>3001430</v>
      </c>
      <c r="J122" s="538">
        <v>2193399</v>
      </c>
      <c r="K122" s="538">
        <v>0</v>
      </c>
      <c r="L122" s="538">
        <v>0</v>
      </c>
      <c r="M122" s="338">
        <v>741369</v>
      </c>
      <c r="N122" s="538">
        <v>43868</v>
      </c>
      <c r="O122" s="538">
        <v>22794</v>
      </c>
      <c r="P122" s="539">
        <v>7.46</v>
      </c>
      <c r="Q122" s="719">
        <v>0</v>
      </c>
      <c r="R122" s="808">
        <v>0</v>
      </c>
      <c r="S122" s="808">
        <v>7.46</v>
      </c>
      <c r="T122" s="112">
        <f t="shared" si="33"/>
        <v>0</v>
      </c>
      <c r="U122" s="113">
        <v>0</v>
      </c>
      <c r="V122" s="113">
        <v>0</v>
      </c>
      <c r="W122" s="113">
        <v>0</v>
      </c>
      <c r="X122" s="113">
        <f t="shared" si="34"/>
        <v>0</v>
      </c>
      <c r="Y122" s="113">
        <v>0</v>
      </c>
      <c r="Z122" s="113">
        <v>0</v>
      </c>
      <c r="AA122" s="113">
        <v>0</v>
      </c>
      <c r="AB122" s="113">
        <f t="shared" si="35"/>
        <v>0</v>
      </c>
      <c r="AC122" s="113">
        <f t="shared" si="36"/>
        <v>0</v>
      </c>
      <c r="AD122" s="114">
        <f t="shared" si="37"/>
        <v>0</v>
      </c>
      <c r="AE122" s="114">
        <f t="shared" si="38"/>
        <v>0</v>
      </c>
      <c r="AF122" s="113">
        <v>0</v>
      </c>
      <c r="AG122" s="113">
        <v>0</v>
      </c>
      <c r="AH122" s="113">
        <v>0</v>
      </c>
      <c r="AI122" s="113">
        <f t="shared" si="39"/>
        <v>0</v>
      </c>
      <c r="AJ122" s="113">
        <f t="shared" si="40"/>
        <v>0</v>
      </c>
      <c r="AK122" s="115">
        <v>0</v>
      </c>
      <c r="AL122" s="115">
        <v>0</v>
      </c>
      <c r="AM122" s="115">
        <v>0</v>
      </c>
      <c r="AN122" s="115">
        <v>0</v>
      </c>
      <c r="AO122" s="115">
        <v>0</v>
      </c>
      <c r="AP122" s="115">
        <f t="shared" si="41"/>
        <v>0</v>
      </c>
      <c r="AQ122" s="115">
        <f t="shared" si="42"/>
        <v>0</v>
      </c>
      <c r="AR122" s="370">
        <f t="shared" si="43"/>
        <v>0</v>
      </c>
      <c r="AS122" s="112">
        <f t="shared" si="44"/>
        <v>3001430</v>
      </c>
      <c r="AT122" s="113">
        <f t="shared" si="45"/>
        <v>2193399</v>
      </c>
      <c r="AU122" s="113">
        <f t="shared" si="46"/>
        <v>0</v>
      </c>
      <c r="AV122" s="113">
        <f t="shared" si="47"/>
        <v>0</v>
      </c>
      <c r="AW122" s="113">
        <f t="shared" si="48"/>
        <v>741369</v>
      </c>
      <c r="AX122" s="113">
        <f t="shared" si="48"/>
        <v>43868</v>
      </c>
      <c r="AY122" s="113">
        <f t="shared" si="49"/>
        <v>22794</v>
      </c>
      <c r="AZ122" s="115">
        <f t="shared" si="50"/>
        <v>7.46</v>
      </c>
      <c r="BA122" s="115">
        <f t="shared" si="51"/>
        <v>0</v>
      </c>
      <c r="BB122" s="115">
        <f t="shared" si="52"/>
        <v>0</v>
      </c>
      <c r="BC122" s="116">
        <f t="shared" si="53"/>
        <v>7.46</v>
      </c>
    </row>
    <row r="123" spans="1:55" ht="12.95" customHeight="1" x14ac:dyDescent="0.25">
      <c r="A123" s="533">
        <v>22</v>
      </c>
      <c r="B123" s="625">
        <v>5453</v>
      </c>
      <c r="C123" s="626">
        <v>600099211</v>
      </c>
      <c r="D123" s="533">
        <v>854760</v>
      </c>
      <c r="E123" s="675" t="s">
        <v>477</v>
      </c>
      <c r="F123" s="625">
        <v>3143</v>
      </c>
      <c r="G123" s="536" t="s">
        <v>632</v>
      </c>
      <c r="H123" s="536" t="s">
        <v>281</v>
      </c>
      <c r="I123" s="517">
        <v>1723281</v>
      </c>
      <c r="J123" s="538">
        <v>1268984</v>
      </c>
      <c r="K123" s="538">
        <v>0</v>
      </c>
      <c r="L123" s="538">
        <v>0</v>
      </c>
      <c r="M123" s="538">
        <v>428917</v>
      </c>
      <c r="N123" s="538">
        <v>25380</v>
      </c>
      <c r="O123" s="538">
        <v>0</v>
      </c>
      <c r="P123" s="539">
        <v>2.6265999999999998</v>
      </c>
      <c r="Q123" s="719">
        <v>2.6265999999999998</v>
      </c>
      <c r="R123" s="808">
        <v>0</v>
      </c>
      <c r="S123" s="808">
        <v>0</v>
      </c>
      <c r="T123" s="112">
        <f t="shared" si="33"/>
        <v>0</v>
      </c>
      <c r="U123" s="113">
        <v>0</v>
      </c>
      <c r="V123" s="113">
        <v>0</v>
      </c>
      <c r="W123" s="113">
        <v>0</v>
      </c>
      <c r="X123" s="113">
        <f t="shared" si="34"/>
        <v>0</v>
      </c>
      <c r="Y123" s="113">
        <v>0</v>
      </c>
      <c r="Z123" s="113">
        <v>0</v>
      </c>
      <c r="AA123" s="113">
        <v>0</v>
      </c>
      <c r="AB123" s="113">
        <f t="shared" si="35"/>
        <v>0</v>
      </c>
      <c r="AC123" s="113">
        <f t="shared" si="36"/>
        <v>0</v>
      </c>
      <c r="AD123" s="114">
        <f t="shared" si="37"/>
        <v>0</v>
      </c>
      <c r="AE123" s="114">
        <f t="shared" si="38"/>
        <v>0</v>
      </c>
      <c r="AF123" s="113">
        <v>0</v>
      </c>
      <c r="AG123" s="113">
        <v>0</v>
      </c>
      <c r="AH123" s="113">
        <v>0</v>
      </c>
      <c r="AI123" s="113">
        <f t="shared" si="39"/>
        <v>0</v>
      </c>
      <c r="AJ123" s="113">
        <f t="shared" si="40"/>
        <v>0</v>
      </c>
      <c r="AK123" s="115">
        <v>0</v>
      </c>
      <c r="AL123" s="115">
        <v>0</v>
      </c>
      <c r="AM123" s="115">
        <v>0</v>
      </c>
      <c r="AN123" s="115">
        <v>0</v>
      </c>
      <c r="AO123" s="115">
        <v>0</v>
      </c>
      <c r="AP123" s="115">
        <f t="shared" si="41"/>
        <v>0</v>
      </c>
      <c r="AQ123" s="115">
        <f t="shared" si="42"/>
        <v>0</v>
      </c>
      <c r="AR123" s="370">
        <f t="shared" si="43"/>
        <v>0</v>
      </c>
      <c r="AS123" s="112">
        <f t="shared" si="44"/>
        <v>1723281</v>
      </c>
      <c r="AT123" s="113">
        <f t="shared" si="45"/>
        <v>1268984</v>
      </c>
      <c r="AU123" s="113">
        <f t="shared" si="46"/>
        <v>0</v>
      </c>
      <c r="AV123" s="113">
        <f t="shared" si="47"/>
        <v>0</v>
      </c>
      <c r="AW123" s="113">
        <f t="shared" si="48"/>
        <v>428917</v>
      </c>
      <c r="AX123" s="113">
        <f t="shared" si="48"/>
        <v>25380</v>
      </c>
      <c r="AY123" s="113">
        <f t="shared" si="49"/>
        <v>0</v>
      </c>
      <c r="AZ123" s="115">
        <f t="shared" si="50"/>
        <v>2.6265999999999998</v>
      </c>
      <c r="BA123" s="115">
        <f t="shared" si="51"/>
        <v>2.6265999999999998</v>
      </c>
      <c r="BB123" s="115">
        <f t="shared" si="52"/>
        <v>0</v>
      </c>
      <c r="BC123" s="116">
        <f t="shared" si="53"/>
        <v>0</v>
      </c>
    </row>
    <row r="124" spans="1:55" ht="12.95" customHeight="1" x14ac:dyDescent="0.25">
      <c r="A124" s="533">
        <v>22</v>
      </c>
      <c r="B124" s="625">
        <v>5453</v>
      </c>
      <c r="C124" s="626">
        <v>600099211</v>
      </c>
      <c r="D124" s="533">
        <v>854760</v>
      </c>
      <c r="E124" s="675" t="s">
        <v>477</v>
      </c>
      <c r="F124" s="625">
        <v>3143</v>
      </c>
      <c r="G124" s="536" t="s">
        <v>633</v>
      </c>
      <c r="H124" s="536" t="s">
        <v>282</v>
      </c>
      <c r="I124" s="517">
        <v>65306</v>
      </c>
      <c r="J124" s="538">
        <v>46035</v>
      </c>
      <c r="K124" s="538">
        <v>0</v>
      </c>
      <c r="L124" s="538">
        <v>0</v>
      </c>
      <c r="M124" s="338">
        <v>15560</v>
      </c>
      <c r="N124" s="538">
        <v>921</v>
      </c>
      <c r="O124" s="538">
        <v>2790</v>
      </c>
      <c r="P124" s="539">
        <v>0.19</v>
      </c>
      <c r="Q124" s="719">
        <v>0</v>
      </c>
      <c r="R124" s="808">
        <v>0</v>
      </c>
      <c r="S124" s="808">
        <v>0.19</v>
      </c>
      <c r="T124" s="112">
        <f t="shared" si="33"/>
        <v>0</v>
      </c>
      <c r="U124" s="113">
        <v>0</v>
      </c>
      <c r="V124" s="113">
        <v>0</v>
      </c>
      <c r="W124" s="113">
        <v>0</v>
      </c>
      <c r="X124" s="113">
        <f t="shared" si="34"/>
        <v>0</v>
      </c>
      <c r="Y124" s="113">
        <v>0</v>
      </c>
      <c r="Z124" s="113">
        <v>0</v>
      </c>
      <c r="AA124" s="113">
        <v>0</v>
      </c>
      <c r="AB124" s="113">
        <f t="shared" si="35"/>
        <v>0</v>
      </c>
      <c r="AC124" s="113">
        <f t="shared" si="36"/>
        <v>0</v>
      </c>
      <c r="AD124" s="114">
        <f t="shared" si="37"/>
        <v>0</v>
      </c>
      <c r="AE124" s="114">
        <f t="shared" si="38"/>
        <v>0</v>
      </c>
      <c r="AF124" s="113">
        <v>0</v>
      </c>
      <c r="AG124" s="113">
        <v>0</v>
      </c>
      <c r="AH124" s="113">
        <v>0</v>
      </c>
      <c r="AI124" s="113">
        <f t="shared" si="39"/>
        <v>0</v>
      </c>
      <c r="AJ124" s="113">
        <f t="shared" si="40"/>
        <v>0</v>
      </c>
      <c r="AK124" s="115">
        <v>0</v>
      </c>
      <c r="AL124" s="115">
        <v>0</v>
      </c>
      <c r="AM124" s="115">
        <v>0</v>
      </c>
      <c r="AN124" s="115">
        <v>0</v>
      </c>
      <c r="AO124" s="115">
        <v>0</v>
      </c>
      <c r="AP124" s="115">
        <f t="shared" si="41"/>
        <v>0</v>
      </c>
      <c r="AQ124" s="115">
        <f t="shared" si="42"/>
        <v>0</v>
      </c>
      <c r="AR124" s="370">
        <f t="shared" si="43"/>
        <v>0</v>
      </c>
      <c r="AS124" s="112">
        <f t="shared" si="44"/>
        <v>65306</v>
      </c>
      <c r="AT124" s="113">
        <f t="shared" si="45"/>
        <v>46035</v>
      </c>
      <c r="AU124" s="113">
        <f t="shared" si="46"/>
        <v>0</v>
      </c>
      <c r="AV124" s="113">
        <f t="shared" si="47"/>
        <v>0</v>
      </c>
      <c r="AW124" s="113">
        <f t="shared" si="48"/>
        <v>15560</v>
      </c>
      <c r="AX124" s="113">
        <f t="shared" si="48"/>
        <v>921</v>
      </c>
      <c r="AY124" s="113">
        <f t="shared" si="49"/>
        <v>2790</v>
      </c>
      <c r="AZ124" s="115">
        <f t="shared" si="50"/>
        <v>0.19</v>
      </c>
      <c r="BA124" s="115">
        <f t="shared" si="51"/>
        <v>0</v>
      </c>
      <c r="BB124" s="115">
        <f t="shared" si="52"/>
        <v>0</v>
      </c>
      <c r="BC124" s="116">
        <f t="shared" si="53"/>
        <v>0.19</v>
      </c>
    </row>
    <row r="125" spans="1:55" ht="12.95" customHeight="1" x14ac:dyDescent="0.25">
      <c r="A125" s="533">
        <v>22</v>
      </c>
      <c r="B125" s="625">
        <v>5453</v>
      </c>
      <c r="C125" s="626">
        <v>600099211</v>
      </c>
      <c r="D125" s="533">
        <v>854760</v>
      </c>
      <c r="E125" s="675" t="s">
        <v>477</v>
      </c>
      <c r="F125" s="625">
        <v>3143</v>
      </c>
      <c r="G125" s="671" t="s">
        <v>478</v>
      </c>
      <c r="H125" s="536" t="s">
        <v>282</v>
      </c>
      <c r="I125" s="517">
        <v>336957</v>
      </c>
      <c r="J125" s="538">
        <v>247575</v>
      </c>
      <c r="K125" s="538">
        <v>0</v>
      </c>
      <c r="L125" s="538">
        <v>0</v>
      </c>
      <c r="M125" s="338">
        <v>83680</v>
      </c>
      <c r="N125" s="538">
        <v>4952</v>
      </c>
      <c r="O125" s="538">
        <v>750</v>
      </c>
      <c r="P125" s="539">
        <v>0.55000000000000004</v>
      </c>
      <c r="Q125" s="719">
        <v>0.5</v>
      </c>
      <c r="R125" s="808">
        <v>0</v>
      </c>
      <c r="S125" s="808">
        <v>0.05</v>
      </c>
      <c r="T125" s="112">
        <f t="shared" si="33"/>
        <v>0</v>
      </c>
      <c r="U125" s="113">
        <v>0</v>
      </c>
      <c r="V125" s="113">
        <v>0</v>
      </c>
      <c r="W125" s="113">
        <v>0</v>
      </c>
      <c r="X125" s="113">
        <f t="shared" si="34"/>
        <v>0</v>
      </c>
      <c r="Y125" s="113">
        <v>0</v>
      </c>
      <c r="Z125" s="113">
        <v>0</v>
      </c>
      <c r="AA125" s="113">
        <v>0</v>
      </c>
      <c r="AB125" s="113">
        <f t="shared" si="35"/>
        <v>0</v>
      </c>
      <c r="AC125" s="113">
        <f t="shared" si="36"/>
        <v>0</v>
      </c>
      <c r="AD125" s="114">
        <f t="shared" si="37"/>
        <v>0</v>
      </c>
      <c r="AE125" s="114">
        <f t="shared" si="38"/>
        <v>0</v>
      </c>
      <c r="AF125" s="113">
        <v>0</v>
      </c>
      <c r="AG125" s="113">
        <v>0</v>
      </c>
      <c r="AH125" s="113">
        <v>0</v>
      </c>
      <c r="AI125" s="113">
        <f t="shared" si="39"/>
        <v>0</v>
      </c>
      <c r="AJ125" s="113">
        <f t="shared" si="40"/>
        <v>0</v>
      </c>
      <c r="AK125" s="115">
        <v>0</v>
      </c>
      <c r="AL125" s="115">
        <v>0</v>
      </c>
      <c r="AM125" s="115">
        <v>0</v>
      </c>
      <c r="AN125" s="115">
        <v>0</v>
      </c>
      <c r="AO125" s="115">
        <v>0</v>
      </c>
      <c r="AP125" s="115">
        <f t="shared" si="41"/>
        <v>0</v>
      </c>
      <c r="AQ125" s="115">
        <f t="shared" si="42"/>
        <v>0</v>
      </c>
      <c r="AR125" s="370">
        <f t="shared" si="43"/>
        <v>0</v>
      </c>
      <c r="AS125" s="112">
        <f t="shared" si="44"/>
        <v>336957</v>
      </c>
      <c r="AT125" s="113">
        <f t="shared" si="45"/>
        <v>247575</v>
      </c>
      <c r="AU125" s="113">
        <f t="shared" si="46"/>
        <v>0</v>
      </c>
      <c r="AV125" s="113">
        <f t="shared" si="47"/>
        <v>0</v>
      </c>
      <c r="AW125" s="113">
        <f t="shared" si="48"/>
        <v>83680</v>
      </c>
      <c r="AX125" s="113">
        <f t="shared" si="48"/>
        <v>4952</v>
      </c>
      <c r="AY125" s="113">
        <f t="shared" si="49"/>
        <v>750</v>
      </c>
      <c r="AZ125" s="115">
        <f t="shared" si="50"/>
        <v>0.55000000000000004</v>
      </c>
      <c r="BA125" s="115">
        <f t="shared" si="51"/>
        <v>0.5</v>
      </c>
      <c r="BB125" s="115">
        <f t="shared" si="52"/>
        <v>0</v>
      </c>
      <c r="BC125" s="116">
        <f t="shared" si="53"/>
        <v>0.05</v>
      </c>
    </row>
    <row r="126" spans="1:55" ht="12.95" customHeight="1" x14ac:dyDescent="0.25">
      <c r="A126" s="548">
        <v>22</v>
      </c>
      <c r="B126" s="629">
        <v>5453</v>
      </c>
      <c r="C126" s="630">
        <v>600099211</v>
      </c>
      <c r="D126" s="629">
        <v>854760</v>
      </c>
      <c r="E126" s="676" t="s">
        <v>479</v>
      </c>
      <c r="F126" s="629"/>
      <c r="G126" s="677"/>
      <c r="H126" s="678"/>
      <c r="I126" s="526">
        <v>35386008</v>
      </c>
      <c r="J126" s="527">
        <v>25660213</v>
      </c>
      <c r="K126" s="527">
        <v>0</v>
      </c>
      <c r="L126" s="527">
        <v>13000</v>
      </c>
      <c r="M126" s="527">
        <v>8677546</v>
      </c>
      <c r="N126" s="527">
        <v>513205</v>
      </c>
      <c r="O126" s="527">
        <v>522044</v>
      </c>
      <c r="P126" s="528">
        <v>54.95529999999998</v>
      </c>
      <c r="Q126" s="528">
        <v>37.635899999999992</v>
      </c>
      <c r="R126" s="732">
        <v>0</v>
      </c>
      <c r="S126" s="732">
        <v>17.319400000000002</v>
      </c>
      <c r="T126" s="526">
        <f t="shared" ref="T126:BC126" si="63">SUM(T119:T125)</f>
        <v>0</v>
      </c>
      <c r="U126" s="527">
        <f t="shared" si="63"/>
        <v>0</v>
      </c>
      <c r="V126" s="527">
        <f t="shared" si="63"/>
        <v>-73638</v>
      </c>
      <c r="W126" s="527">
        <f t="shared" si="63"/>
        <v>0</v>
      </c>
      <c r="X126" s="527">
        <f t="shared" si="63"/>
        <v>-73638</v>
      </c>
      <c r="Y126" s="527">
        <f t="shared" si="63"/>
        <v>0</v>
      </c>
      <c r="Z126" s="527">
        <f t="shared" si="63"/>
        <v>0</v>
      </c>
      <c r="AA126" s="527">
        <f t="shared" si="63"/>
        <v>0</v>
      </c>
      <c r="AB126" s="527">
        <f t="shared" si="63"/>
        <v>0</v>
      </c>
      <c r="AC126" s="527">
        <f t="shared" si="63"/>
        <v>-73638</v>
      </c>
      <c r="AD126" s="527">
        <f t="shared" si="63"/>
        <v>-24890</v>
      </c>
      <c r="AE126" s="527">
        <f t="shared" si="63"/>
        <v>-1473</v>
      </c>
      <c r="AF126" s="527">
        <f t="shared" si="63"/>
        <v>0</v>
      </c>
      <c r="AG126" s="527">
        <f t="shared" si="63"/>
        <v>100001</v>
      </c>
      <c r="AH126" s="527">
        <f t="shared" si="63"/>
        <v>0</v>
      </c>
      <c r="AI126" s="527">
        <f t="shared" si="63"/>
        <v>100001</v>
      </c>
      <c r="AJ126" s="527">
        <f t="shared" si="63"/>
        <v>0</v>
      </c>
      <c r="AK126" s="528">
        <f t="shared" si="63"/>
        <v>0</v>
      </c>
      <c r="AL126" s="528">
        <f t="shared" si="63"/>
        <v>0</v>
      </c>
      <c r="AM126" s="528">
        <f t="shared" si="63"/>
        <v>0</v>
      </c>
      <c r="AN126" s="528">
        <f t="shared" si="63"/>
        <v>0</v>
      </c>
      <c r="AO126" s="528">
        <f t="shared" si="63"/>
        <v>0</v>
      </c>
      <c r="AP126" s="528">
        <f t="shared" si="63"/>
        <v>0</v>
      </c>
      <c r="AQ126" s="528">
        <f t="shared" si="63"/>
        <v>0</v>
      </c>
      <c r="AR126" s="732">
        <f t="shared" si="63"/>
        <v>0</v>
      </c>
      <c r="AS126" s="526">
        <f t="shared" si="63"/>
        <v>35386008</v>
      </c>
      <c r="AT126" s="527">
        <f t="shared" si="63"/>
        <v>25586575</v>
      </c>
      <c r="AU126" s="527">
        <f t="shared" si="63"/>
        <v>0</v>
      </c>
      <c r="AV126" s="527">
        <f t="shared" si="63"/>
        <v>13000</v>
      </c>
      <c r="AW126" s="527">
        <f t="shared" si="63"/>
        <v>8652656</v>
      </c>
      <c r="AX126" s="527">
        <f t="shared" si="63"/>
        <v>511732</v>
      </c>
      <c r="AY126" s="527">
        <f t="shared" si="63"/>
        <v>622045</v>
      </c>
      <c r="AZ126" s="528">
        <f t="shared" si="63"/>
        <v>54.95529999999998</v>
      </c>
      <c r="BA126" s="528">
        <f t="shared" si="63"/>
        <v>37.635899999999992</v>
      </c>
      <c r="BB126" s="528">
        <f t="shared" si="63"/>
        <v>0</v>
      </c>
      <c r="BC126" s="529">
        <f t="shared" si="63"/>
        <v>17.319400000000002</v>
      </c>
    </row>
    <row r="127" spans="1:55" ht="12.95" customHeight="1" x14ac:dyDescent="0.25">
      <c r="A127" s="533">
        <v>23</v>
      </c>
      <c r="B127" s="533">
        <v>5429</v>
      </c>
      <c r="C127" s="638">
        <v>600098656</v>
      </c>
      <c r="D127" s="533">
        <v>70698309</v>
      </c>
      <c r="E127" s="535" t="s">
        <v>480</v>
      </c>
      <c r="F127" s="533">
        <v>3111</v>
      </c>
      <c r="G127" s="671" t="s">
        <v>329</v>
      </c>
      <c r="H127" s="536" t="s">
        <v>281</v>
      </c>
      <c r="I127" s="517">
        <v>3299699</v>
      </c>
      <c r="J127" s="538">
        <v>2387358</v>
      </c>
      <c r="K127" s="538">
        <v>0</v>
      </c>
      <c r="L127" s="538">
        <v>32000</v>
      </c>
      <c r="M127" s="538">
        <v>817743</v>
      </c>
      <c r="N127" s="538">
        <v>47748</v>
      </c>
      <c r="O127" s="538">
        <v>14850</v>
      </c>
      <c r="P127" s="539">
        <v>5.6530000000000005</v>
      </c>
      <c r="Q127" s="719">
        <v>4.4032</v>
      </c>
      <c r="R127" s="808">
        <v>0</v>
      </c>
      <c r="S127" s="808">
        <v>1.2497999999999998</v>
      </c>
      <c r="T127" s="112">
        <f t="shared" si="33"/>
        <v>0</v>
      </c>
      <c r="U127" s="113">
        <v>0</v>
      </c>
      <c r="V127" s="113">
        <v>0</v>
      </c>
      <c r="W127" s="113">
        <v>0</v>
      </c>
      <c r="X127" s="113">
        <f t="shared" si="34"/>
        <v>0</v>
      </c>
      <c r="Y127" s="113">
        <v>0</v>
      </c>
      <c r="Z127" s="113">
        <v>0</v>
      </c>
      <c r="AA127" s="113">
        <v>0</v>
      </c>
      <c r="AB127" s="113">
        <f t="shared" si="35"/>
        <v>0</v>
      </c>
      <c r="AC127" s="113">
        <f t="shared" si="36"/>
        <v>0</v>
      </c>
      <c r="AD127" s="114">
        <f t="shared" si="37"/>
        <v>0</v>
      </c>
      <c r="AE127" s="114">
        <f t="shared" si="38"/>
        <v>0</v>
      </c>
      <c r="AF127" s="113">
        <v>0</v>
      </c>
      <c r="AG127" s="113">
        <v>0</v>
      </c>
      <c r="AH127" s="113">
        <v>0</v>
      </c>
      <c r="AI127" s="113">
        <f t="shared" si="39"/>
        <v>0</v>
      </c>
      <c r="AJ127" s="113">
        <f t="shared" si="40"/>
        <v>0</v>
      </c>
      <c r="AK127" s="115">
        <v>0</v>
      </c>
      <c r="AL127" s="115">
        <v>0</v>
      </c>
      <c r="AM127" s="115">
        <v>0</v>
      </c>
      <c r="AN127" s="115">
        <v>0</v>
      </c>
      <c r="AO127" s="115">
        <v>0</v>
      </c>
      <c r="AP127" s="115">
        <f t="shared" si="41"/>
        <v>0</v>
      </c>
      <c r="AQ127" s="115">
        <f t="shared" si="42"/>
        <v>0</v>
      </c>
      <c r="AR127" s="370">
        <f t="shared" si="43"/>
        <v>0</v>
      </c>
      <c r="AS127" s="112">
        <f t="shared" si="44"/>
        <v>3299699</v>
      </c>
      <c r="AT127" s="113">
        <f t="shared" si="45"/>
        <v>2387358</v>
      </c>
      <c r="AU127" s="113">
        <f t="shared" si="46"/>
        <v>0</v>
      </c>
      <c r="AV127" s="113">
        <f t="shared" si="47"/>
        <v>32000</v>
      </c>
      <c r="AW127" s="113">
        <f t="shared" si="48"/>
        <v>817743</v>
      </c>
      <c r="AX127" s="113">
        <f t="shared" si="48"/>
        <v>47748</v>
      </c>
      <c r="AY127" s="113">
        <f t="shared" si="49"/>
        <v>14850</v>
      </c>
      <c r="AZ127" s="115">
        <f t="shared" si="50"/>
        <v>5.6530000000000005</v>
      </c>
      <c r="BA127" s="115">
        <f t="shared" si="51"/>
        <v>4.4032</v>
      </c>
      <c r="BB127" s="115">
        <f t="shared" si="52"/>
        <v>0</v>
      </c>
      <c r="BC127" s="116">
        <f t="shared" si="53"/>
        <v>1.2497999999999998</v>
      </c>
    </row>
    <row r="128" spans="1:55" ht="12.95" customHeight="1" x14ac:dyDescent="0.25">
      <c r="A128" s="533">
        <v>23</v>
      </c>
      <c r="B128" s="625">
        <v>5429</v>
      </c>
      <c r="C128" s="626">
        <v>600098656</v>
      </c>
      <c r="D128" s="533">
        <v>70698309</v>
      </c>
      <c r="E128" s="675" t="s">
        <v>480</v>
      </c>
      <c r="F128" s="533">
        <v>3111</v>
      </c>
      <c r="G128" s="536" t="s">
        <v>316</v>
      </c>
      <c r="H128" s="536" t="s">
        <v>282</v>
      </c>
      <c r="I128" s="517">
        <v>0</v>
      </c>
      <c r="J128" s="538">
        <v>0</v>
      </c>
      <c r="K128" s="538">
        <v>0</v>
      </c>
      <c r="L128" s="538">
        <v>0</v>
      </c>
      <c r="M128" s="538">
        <v>0</v>
      </c>
      <c r="N128" s="538">
        <v>0</v>
      </c>
      <c r="O128" s="538">
        <v>0</v>
      </c>
      <c r="P128" s="539">
        <v>0</v>
      </c>
      <c r="Q128" s="719">
        <v>0</v>
      </c>
      <c r="R128" s="808">
        <v>0</v>
      </c>
      <c r="S128" s="808">
        <v>0</v>
      </c>
      <c r="T128" s="112">
        <f t="shared" si="33"/>
        <v>0</v>
      </c>
      <c r="U128" s="113">
        <v>0</v>
      </c>
      <c r="V128" s="113">
        <v>0</v>
      </c>
      <c r="W128" s="113">
        <v>0</v>
      </c>
      <c r="X128" s="113">
        <f t="shared" si="34"/>
        <v>0</v>
      </c>
      <c r="Y128" s="113">
        <v>0</v>
      </c>
      <c r="Z128" s="113">
        <v>0</v>
      </c>
      <c r="AA128" s="113">
        <v>0</v>
      </c>
      <c r="AB128" s="113">
        <f t="shared" si="35"/>
        <v>0</v>
      </c>
      <c r="AC128" s="113">
        <f t="shared" si="36"/>
        <v>0</v>
      </c>
      <c r="AD128" s="114">
        <f t="shared" si="37"/>
        <v>0</v>
      </c>
      <c r="AE128" s="114">
        <f t="shared" si="38"/>
        <v>0</v>
      </c>
      <c r="AF128" s="113">
        <v>0</v>
      </c>
      <c r="AG128" s="113">
        <v>0</v>
      </c>
      <c r="AH128" s="113">
        <v>0</v>
      </c>
      <c r="AI128" s="113">
        <f t="shared" si="39"/>
        <v>0</v>
      </c>
      <c r="AJ128" s="113">
        <f t="shared" si="40"/>
        <v>0</v>
      </c>
      <c r="AK128" s="115">
        <v>0</v>
      </c>
      <c r="AL128" s="115">
        <v>0</v>
      </c>
      <c r="AM128" s="115">
        <v>0</v>
      </c>
      <c r="AN128" s="115">
        <v>0</v>
      </c>
      <c r="AO128" s="115">
        <v>0</v>
      </c>
      <c r="AP128" s="115">
        <f t="shared" si="41"/>
        <v>0</v>
      </c>
      <c r="AQ128" s="115">
        <f t="shared" si="42"/>
        <v>0</v>
      </c>
      <c r="AR128" s="370">
        <f t="shared" si="43"/>
        <v>0</v>
      </c>
      <c r="AS128" s="112">
        <f t="shared" si="44"/>
        <v>0</v>
      </c>
      <c r="AT128" s="113">
        <f t="shared" si="45"/>
        <v>0</v>
      </c>
      <c r="AU128" s="113">
        <f t="shared" si="46"/>
        <v>0</v>
      </c>
      <c r="AV128" s="113">
        <f t="shared" si="47"/>
        <v>0</v>
      </c>
      <c r="AW128" s="113">
        <f t="shared" si="48"/>
        <v>0</v>
      </c>
      <c r="AX128" s="113">
        <f t="shared" si="48"/>
        <v>0</v>
      </c>
      <c r="AY128" s="113">
        <f t="shared" si="49"/>
        <v>0</v>
      </c>
      <c r="AZ128" s="115">
        <f t="shared" si="50"/>
        <v>0</v>
      </c>
      <c r="BA128" s="115">
        <f t="shared" si="51"/>
        <v>0</v>
      </c>
      <c r="BB128" s="115">
        <f t="shared" si="52"/>
        <v>0</v>
      </c>
      <c r="BC128" s="116">
        <f t="shared" si="53"/>
        <v>0</v>
      </c>
    </row>
    <row r="129" spans="1:55" ht="12.95" customHeight="1" x14ac:dyDescent="0.25">
      <c r="A129" s="533">
        <v>23</v>
      </c>
      <c r="B129" s="625">
        <v>5429</v>
      </c>
      <c r="C129" s="626">
        <v>600098656</v>
      </c>
      <c r="D129" s="533">
        <v>70698309</v>
      </c>
      <c r="E129" s="675" t="s">
        <v>480</v>
      </c>
      <c r="F129" s="625">
        <v>3141</v>
      </c>
      <c r="G129" s="671" t="s">
        <v>319</v>
      </c>
      <c r="H129" s="536" t="s">
        <v>282</v>
      </c>
      <c r="I129" s="517">
        <v>728566</v>
      </c>
      <c r="J129" s="538">
        <v>534065</v>
      </c>
      <c r="K129" s="538">
        <v>0</v>
      </c>
      <c r="L129" s="538">
        <v>0</v>
      </c>
      <c r="M129" s="338">
        <v>180514</v>
      </c>
      <c r="N129" s="538">
        <v>10681</v>
      </c>
      <c r="O129" s="538">
        <v>3306</v>
      </c>
      <c r="P129" s="539">
        <v>1.82</v>
      </c>
      <c r="Q129" s="719">
        <v>0</v>
      </c>
      <c r="R129" s="808">
        <v>0</v>
      </c>
      <c r="S129" s="808">
        <v>1.82</v>
      </c>
      <c r="T129" s="112">
        <f t="shared" si="33"/>
        <v>0</v>
      </c>
      <c r="U129" s="113">
        <v>0</v>
      </c>
      <c r="V129" s="113">
        <v>0</v>
      </c>
      <c r="W129" s="113">
        <v>0</v>
      </c>
      <c r="X129" s="113">
        <f t="shared" si="34"/>
        <v>0</v>
      </c>
      <c r="Y129" s="113">
        <v>0</v>
      </c>
      <c r="Z129" s="113">
        <v>0</v>
      </c>
      <c r="AA129" s="113">
        <v>0</v>
      </c>
      <c r="AB129" s="113">
        <f t="shared" si="35"/>
        <v>0</v>
      </c>
      <c r="AC129" s="113">
        <f t="shared" si="36"/>
        <v>0</v>
      </c>
      <c r="AD129" s="114">
        <f t="shared" si="37"/>
        <v>0</v>
      </c>
      <c r="AE129" s="114">
        <f t="shared" si="38"/>
        <v>0</v>
      </c>
      <c r="AF129" s="113">
        <v>0</v>
      </c>
      <c r="AG129" s="113">
        <v>0</v>
      </c>
      <c r="AH129" s="113">
        <v>0</v>
      </c>
      <c r="AI129" s="113">
        <f t="shared" si="39"/>
        <v>0</v>
      </c>
      <c r="AJ129" s="113">
        <f t="shared" si="40"/>
        <v>0</v>
      </c>
      <c r="AK129" s="115">
        <v>0</v>
      </c>
      <c r="AL129" s="115">
        <v>0</v>
      </c>
      <c r="AM129" s="115">
        <v>0</v>
      </c>
      <c r="AN129" s="115">
        <v>0</v>
      </c>
      <c r="AO129" s="115">
        <v>0</v>
      </c>
      <c r="AP129" s="115">
        <f t="shared" si="41"/>
        <v>0</v>
      </c>
      <c r="AQ129" s="115">
        <f t="shared" si="42"/>
        <v>0</v>
      </c>
      <c r="AR129" s="370">
        <f t="shared" si="43"/>
        <v>0</v>
      </c>
      <c r="AS129" s="112">
        <f t="shared" si="44"/>
        <v>728566</v>
      </c>
      <c r="AT129" s="113">
        <f t="shared" si="45"/>
        <v>534065</v>
      </c>
      <c r="AU129" s="113">
        <f t="shared" si="46"/>
        <v>0</v>
      </c>
      <c r="AV129" s="113">
        <f t="shared" si="47"/>
        <v>0</v>
      </c>
      <c r="AW129" s="113">
        <f t="shared" si="48"/>
        <v>180514</v>
      </c>
      <c r="AX129" s="113">
        <f t="shared" si="48"/>
        <v>10681</v>
      </c>
      <c r="AY129" s="113">
        <f t="shared" si="49"/>
        <v>3306</v>
      </c>
      <c r="AZ129" s="115">
        <f t="shared" si="50"/>
        <v>1.82</v>
      </c>
      <c r="BA129" s="115">
        <f t="shared" si="51"/>
        <v>0</v>
      </c>
      <c r="BB129" s="115">
        <f t="shared" si="52"/>
        <v>0</v>
      </c>
      <c r="BC129" s="116">
        <f t="shared" si="53"/>
        <v>1.82</v>
      </c>
    </row>
    <row r="130" spans="1:55" ht="12.95" customHeight="1" x14ac:dyDescent="0.25">
      <c r="A130" s="548">
        <v>23</v>
      </c>
      <c r="B130" s="629">
        <v>5429</v>
      </c>
      <c r="C130" s="630">
        <v>600098656</v>
      </c>
      <c r="D130" s="629">
        <v>70698309</v>
      </c>
      <c r="E130" s="676" t="s">
        <v>481</v>
      </c>
      <c r="F130" s="629"/>
      <c r="G130" s="677"/>
      <c r="H130" s="678"/>
      <c r="I130" s="526">
        <v>4028265</v>
      </c>
      <c r="J130" s="527">
        <v>2921423</v>
      </c>
      <c r="K130" s="527">
        <v>0</v>
      </c>
      <c r="L130" s="527">
        <v>32000</v>
      </c>
      <c r="M130" s="527">
        <v>998257</v>
      </c>
      <c r="N130" s="527">
        <v>58429</v>
      </c>
      <c r="O130" s="527">
        <v>18156</v>
      </c>
      <c r="P130" s="528">
        <v>7.4730000000000008</v>
      </c>
      <c r="Q130" s="528">
        <v>4.4032</v>
      </c>
      <c r="R130" s="732">
        <v>0</v>
      </c>
      <c r="S130" s="732">
        <v>3.0697999999999999</v>
      </c>
      <c r="T130" s="526">
        <f t="shared" ref="T130:BC130" si="64">SUM(T127:T129)</f>
        <v>0</v>
      </c>
      <c r="U130" s="527">
        <f t="shared" si="64"/>
        <v>0</v>
      </c>
      <c r="V130" s="527">
        <f t="shared" si="64"/>
        <v>0</v>
      </c>
      <c r="W130" s="527">
        <f t="shared" si="64"/>
        <v>0</v>
      </c>
      <c r="X130" s="527">
        <f t="shared" si="64"/>
        <v>0</v>
      </c>
      <c r="Y130" s="527">
        <f t="shared" si="64"/>
        <v>0</v>
      </c>
      <c r="Z130" s="527">
        <f t="shared" si="64"/>
        <v>0</v>
      </c>
      <c r="AA130" s="527">
        <f t="shared" si="64"/>
        <v>0</v>
      </c>
      <c r="AB130" s="527">
        <f t="shared" si="64"/>
        <v>0</v>
      </c>
      <c r="AC130" s="527">
        <f t="shared" si="64"/>
        <v>0</v>
      </c>
      <c r="AD130" s="527">
        <f t="shared" si="64"/>
        <v>0</v>
      </c>
      <c r="AE130" s="527">
        <f t="shared" si="64"/>
        <v>0</v>
      </c>
      <c r="AF130" s="527">
        <f t="shared" si="64"/>
        <v>0</v>
      </c>
      <c r="AG130" s="527">
        <f t="shared" si="64"/>
        <v>0</v>
      </c>
      <c r="AH130" s="527">
        <f t="shared" si="64"/>
        <v>0</v>
      </c>
      <c r="AI130" s="527">
        <f t="shared" si="64"/>
        <v>0</v>
      </c>
      <c r="AJ130" s="527">
        <f t="shared" si="64"/>
        <v>0</v>
      </c>
      <c r="AK130" s="528">
        <f t="shared" si="64"/>
        <v>0</v>
      </c>
      <c r="AL130" s="528">
        <f t="shared" si="64"/>
        <v>0</v>
      </c>
      <c r="AM130" s="528">
        <f t="shared" si="64"/>
        <v>0</v>
      </c>
      <c r="AN130" s="528">
        <f t="shared" si="64"/>
        <v>0</v>
      </c>
      <c r="AO130" s="528">
        <f t="shared" si="64"/>
        <v>0</v>
      </c>
      <c r="AP130" s="528">
        <f t="shared" si="64"/>
        <v>0</v>
      </c>
      <c r="AQ130" s="528">
        <f t="shared" si="64"/>
        <v>0</v>
      </c>
      <c r="AR130" s="732">
        <f t="shared" si="64"/>
        <v>0</v>
      </c>
      <c r="AS130" s="526">
        <f t="shared" si="64"/>
        <v>4028265</v>
      </c>
      <c r="AT130" s="527">
        <f t="shared" si="64"/>
        <v>2921423</v>
      </c>
      <c r="AU130" s="527">
        <f t="shared" si="64"/>
        <v>0</v>
      </c>
      <c r="AV130" s="527">
        <f t="shared" si="64"/>
        <v>32000</v>
      </c>
      <c r="AW130" s="527">
        <f t="shared" si="64"/>
        <v>998257</v>
      </c>
      <c r="AX130" s="527">
        <f t="shared" si="64"/>
        <v>58429</v>
      </c>
      <c r="AY130" s="527">
        <f t="shared" si="64"/>
        <v>18156</v>
      </c>
      <c r="AZ130" s="528">
        <f t="shared" si="64"/>
        <v>7.4730000000000008</v>
      </c>
      <c r="BA130" s="528">
        <f t="shared" si="64"/>
        <v>4.4032</v>
      </c>
      <c r="BB130" s="528">
        <f t="shared" si="64"/>
        <v>0</v>
      </c>
      <c r="BC130" s="529">
        <f t="shared" si="64"/>
        <v>3.0697999999999999</v>
      </c>
    </row>
    <row r="131" spans="1:55" ht="12.95" customHeight="1" x14ac:dyDescent="0.25">
      <c r="A131" s="533">
        <v>24</v>
      </c>
      <c r="B131" s="625">
        <v>5468</v>
      </c>
      <c r="C131" s="626">
        <v>600099083</v>
      </c>
      <c r="D131" s="533">
        <v>70698317</v>
      </c>
      <c r="E131" s="675" t="s">
        <v>482</v>
      </c>
      <c r="F131" s="625">
        <v>3117</v>
      </c>
      <c r="G131" s="671" t="s">
        <v>333</v>
      </c>
      <c r="H131" s="536" t="s">
        <v>281</v>
      </c>
      <c r="I131" s="517">
        <v>2560567</v>
      </c>
      <c r="J131" s="538">
        <v>1854063</v>
      </c>
      <c r="K131" s="538">
        <v>0</v>
      </c>
      <c r="L131" s="538">
        <v>0</v>
      </c>
      <c r="M131" s="538">
        <v>626673</v>
      </c>
      <c r="N131" s="538">
        <v>37081</v>
      </c>
      <c r="O131" s="538">
        <v>42750</v>
      </c>
      <c r="P131" s="539">
        <v>3.5752000000000002</v>
      </c>
      <c r="Q131" s="719">
        <v>2.6362000000000001</v>
      </c>
      <c r="R131" s="808">
        <v>0</v>
      </c>
      <c r="S131" s="808">
        <v>0.93900000000000006</v>
      </c>
      <c r="T131" s="112">
        <f t="shared" si="33"/>
        <v>0</v>
      </c>
      <c r="U131" s="113">
        <v>0</v>
      </c>
      <c r="V131" s="113">
        <v>0</v>
      </c>
      <c r="W131" s="113">
        <v>0</v>
      </c>
      <c r="X131" s="113">
        <f t="shared" si="34"/>
        <v>0</v>
      </c>
      <c r="Y131" s="113">
        <v>0</v>
      </c>
      <c r="Z131" s="113">
        <v>0</v>
      </c>
      <c r="AA131" s="113">
        <v>0</v>
      </c>
      <c r="AB131" s="113">
        <f t="shared" si="35"/>
        <v>0</v>
      </c>
      <c r="AC131" s="113">
        <f t="shared" si="36"/>
        <v>0</v>
      </c>
      <c r="AD131" s="114">
        <f t="shared" si="37"/>
        <v>0</v>
      </c>
      <c r="AE131" s="114">
        <f t="shared" si="38"/>
        <v>0</v>
      </c>
      <c r="AF131" s="113">
        <v>0</v>
      </c>
      <c r="AG131" s="113">
        <v>0</v>
      </c>
      <c r="AH131" s="113">
        <v>0</v>
      </c>
      <c r="AI131" s="113">
        <f t="shared" si="39"/>
        <v>0</v>
      </c>
      <c r="AJ131" s="113">
        <f t="shared" si="40"/>
        <v>0</v>
      </c>
      <c r="AK131" s="115">
        <v>0</v>
      </c>
      <c r="AL131" s="115">
        <v>0</v>
      </c>
      <c r="AM131" s="115">
        <v>0</v>
      </c>
      <c r="AN131" s="115">
        <v>0</v>
      </c>
      <c r="AO131" s="115">
        <v>0</v>
      </c>
      <c r="AP131" s="115">
        <f t="shared" si="41"/>
        <v>0</v>
      </c>
      <c r="AQ131" s="115">
        <f t="shared" si="42"/>
        <v>0</v>
      </c>
      <c r="AR131" s="370">
        <f t="shared" si="43"/>
        <v>0</v>
      </c>
      <c r="AS131" s="112">
        <f t="shared" si="44"/>
        <v>2560567</v>
      </c>
      <c r="AT131" s="113">
        <f t="shared" si="45"/>
        <v>1854063</v>
      </c>
      <c r="AU131" s="113">
        <f t="shared" si="46"/>
        <v>0</v>
      </c>
      <c r="AV131" s="113">
        <f t="shared" si="47"/>
        <v>0</v>
      </c>
      <c r="AW131" s="113">
        <f t="shared" si="48"/>
        <v>626673</v>
      </c>
      <c r="AX131" s="113">
        <f t="shared" si="48"/>
        <v>37081</v>
      </c>
      <c r="AY131" s="113">
        <f t="shared" si="49"/>
        <v>42750</v>
      </c>
      <c r="AZ131" s="115">
        <f t="shared" si="50"/>
        <v>3.5752000000000002</v>
      </c>
      <c r="BA131" s="115">
        <f t="shared" si="51"/>
        <v>2.6362000000000001</v>
      </c>
      <c r="BB131" s="115">
        <f t="shared" si="52"/>
        <v>0</v>
      </c>
      <c r="BC131" s="116">
        <f t="shared" si="53"/>
        <v>0.93900000000000006</v>
      </c>
    </row>
    <row r="132" spans="1:55" ht="12.95" customHeight="1" x14ac:dyDescent="0.25">
      <c r="A132" s="533">
        <v>24</v>
      </c>
      <c r="B132" s="625">
        <v>5468</v>
      </c>
      <c r="C132" s="626">
        <v>600099083</v>
      </c>
      <c r="D132" s="533">
        <v>70698317</v>
      </c>
      <c r="E132" s="675" t="s">
        <v>482</v>
      </c>
      <c r="F132" s="625">
        <v>3117</v>
      </c>
      <c r="G132" s="536" t="s">
        <v>316</v>
      </c>
      <c r="H132" s="536" t="s">
        <v>282</v>
      </c>
      <c r="I132" s="517">
        <v>25048</v>
      </c>
      <c r="J132" s="538">
        <v>18445</v>
      </c>
      <c r="K132" s="538">
        <v>0</v>
      </c>
      <c r="L132" s="538">
        <v>0</v>
      </c>
      <c r="M132" s="538">
        <v>6234</v>
      </c>
      <c r="N132" s="538">
        <v>369</v>
      </c>
      <c r="O132" s="538">
        <v>0</v>
      </c>
      <c r="P132" s="539">
        <v>5.0000000000000044E-2</v>
      </c>
      <c r="Q132" s="719">
        <v>5.0000000000000044E-2</v>
      </c>
      <c r="R132" s="808">
        <v>0</v>
      </c>
      <c r="S132" s="808">
        <v>0</v>
      </c>
      <c r="T132" s="112">
        <f t="shared" si="33"/>
        <v>0</v>
      </c>
      <c r="U132" s="113">
        <v>0</v>
      </c>
      <c r="V132" s="113">
        <v>0</v>
      </c>
      <c r="W132" s="113">
        <v>0</v>
      </c>
      <c r="X132" s="113">
        <f t="shared" si="34"/>
        <v>0</v>
      </c>
      <c r="Y132" s="113">
        <v>0</v>
      </c>
      <c r="Z132" s="113">
        <v>0</v>
      </c>
      <c r="AA132" s="113">
        <v>0</v>
      </c>
      <c r="AB132" s="113">
        <f t="shared" si="35"/>
        <v>0</v>
      </c>
      <c r="AC132" s="113">
        <f t="shared" si="36"/>
        <v>0</v>
      </c>
      <c r="AD132" s="114">
        <f t="shared" si="37"/>
        <v>0</v>
      </c>
      <c r="AE132" s="114">
        <f t="shared" si="38"/>
        <v>0</v>
      </c>
      <c r="AF132" s="113">
        <v>0</v>
      </c>
      <c r="AG132" s="113">
        <v>0</v>
      </c>
      <c r="AH132" s="113">
        <v>0</v>
      </c>
      <c r="AI132" s="113">
        <f t="shared" si="39"/>
        <v>0</v>
      </c>
      <c r="AJ132" s="113">
        <f t="shared" si="40"/>
        <v>0</v>
      </c>
      <c r="AK132" s="115">
        <v>0</v>
      </c>
      <c r="AL132" s="115">
        <v>0</v>
      </c>
      <c r="AM132" s="115">
        <v>0</v>
      </c>
      <c r="AN132" s="115">
        <v>0</v>
      </c>
      <c r="AO132" s="115">
        <v>0</v>
      </c>
      <c r="AP132" s="115">
        <f t="shared" si="41"/>
        <v>0</v>
      </c>
      <c r="AQ132" s="115">
        <f t="shared" si="42"/>
        <v>0</v>
      </c>
      <c r="AR132" s="370">
        <f t="shared" si="43"/>
        <v>0</v>
      </c>
      <c r="AS132" s="112">
        <f t="shared" si="44"/>
        <v>25048</v>
      </c>
      <c r="AT132" s="113">
        <f t="shared" si="45"/>
        <v>18445</v>
      </c>
      <c r="AU132" s="113">
        <f t="shared" si="46"/>
        <v>0</v>
      </c>
      <c r="AV132" s="113">
        <f t="shared" si="47"/>
        <v>0</v>
      </c>
      <c r="AW132" s="113">
        <f t="shared" si="48"/>
        <v>6234</v>
      </c>
      <c r="AX132" s="113">
        <f t="shared" si="48"/>
        <v>369</v>
      </c>
      <c r="AY132" s="113">
        <f t="shared" si="49"/>
        <v>0</v>
      </c>
      <c r="AZ132" s="115">
        <f t="shared" si="50"/>
        <v>5.0000000000000044E-2</v>
      </c>
      <c r="BA132" s="115">
        <f t="shared" si="51"/>
        <v>5.0000000000000044E-2</v>
      </c>
      <c r="BB132" s="115">
        <f t="shared" si="52"/>
        <v>0</v>
      </c>
      <c r="BC132" s="116">
        <f t="shared" si="53"/>
        <v>0</v>
      </c>
    </row>
    <row r="133" spans="1:55" ht="12.95" customHeight="1" x14ac:dyDescent="0.25">
      <c r="A133" s="533">
        <v>24</v>
      </c>
      <c r="B133" s="625">
        <v>5468</v>
      </c>
      <c r="C133" s="626">
        <v>600099083</v>
      </c>
      <c r="D133" s="533">
        <v>70698317</v>
      </c>
      <c r="E133" s="675" t="s">
        <v>482</v>
      </c>
      <c r="F133" s="625">
        <v>3143</v>
      </c>
      <c r="G133" s="536" t="s">
        <v>632</v>
      </c>
      <c r="H133" s="536" t="s">
        <v>281</v>
      </c>
      <c r="I133" s="517">
        <v>685793</v>
      </c>
      <c r="J133" s="538">
        <v>505002</v>
      </c>
      <c r="K133" s="538">
        <v>0</v>
      </c>
      <c r="L133" s="538">
        <v>0</v>
      </c>
      <c r="M133" s="538">
        <v>170691</v>
      </c>
      <c r="N133" s="538">
        <v>10100</v>
      </c>
      <c r="O133" s="538">
        <v>0</v>
      </c>
      <c r="P133" s="539">
        <v>1</v>
      </c>
      <c r="Q133" s="719">
        <v>1</v>
      </c>
      <c r="R133" s="808">
        <v>0</v>
      </c>
      <c r="S133" s="808">
        <v>0</v>
      </c>
      <c r="T133" s="112">
        <f t="shared" si="33"/>
        <v>0</v>
      </c>
      <c r="U133" s="113">
        <v>0</v>
      </c>
      <c r="V133" s="113">
        <v>0</v>
      </c>
      <c r="W133" s="113">
        <v>0</v>
      </c>
      <c r="X133" s="113">
        <f t="shared" si="34"/>
        <v>0</v>
      </c>
      <c r="Y133" s="113">
        <v>0</v>
      </c>
      <c r="Z133" s="113">
        <v>0</v>
      </c>
      <c r="AA133" s="113">
        <v>0</v>
      </c>
      <c r="AB133" s="113">
        <f t="shared" si="35"/>
        <v>0</v>
      </c>
      <c r="AC133" s="113">
        <f t="shared" si="36"/>
        <v>0</v>
      </c>
      <c r="AD133" s="114">
        <f t="shared" si="37"/>
        <v>0</v>
      </c>
      <c r="AE133" s="114">
        <f t="shared" si="38"/>
        <v>0</v>
      </c>
      <c r="AF133" s="113">
        <v>0</v>
      </c>
      <c r="AG133" s="113">
        <v>0</v>
      </c>
      <c r="AH133" s="113">
        <v>0</v>
      </c>
      <c r="AI133" s="113">
        <f t="shared" si="39"/>
        <v>0</v>
      </c>
      <c r="AJ133" s="113">
        <f t="shared" si="40"/>
        <v>0</v>
      </c>
      <c r="AK133" s="115">
        <v>0</v>
      </c>
      <c r="AL133" s="115">
        <v>0</v>
      </c>
      <c r="AM133" s="115">
        <v>0</v>
      </c>
      <c r="AN133" s="115">
        <v>0</v>
      </c>
      <c r="AO133" s="115">
        <v>0</v>
      </c>
      <c r="AP133" s="115">
        <f t="shared" si="41"/>
        <v>0</v>
      </c>
      <c r="AQ133" s="115">
        <f t="shared" si="42"/>
        <v>0</v>
      </c>
      <c r="AR133" s="370">
        <f t="shared" si="43"/>
        <v>0</v>
      </c>
      <c r="AS133" s="112">
        <f t="shared" si="44"/>
        <v>685793</v>
      </c>
      <c r="AT133" s="113">
        <f t="shared" si="45"/>
        <v>505002</v>
      </c>
      <c r="AU133" s="113">
        <f t="shared" si="46"/>
        <v>0</v>
      </c>
      <c r="AV133" s="113">
        <f t="shared" si="47"/>
        <v>0</v>
      </c>
      <c r="AW133" s="113">
        <f t="shared" si="48"/>
        <v>170691</v>
      </c>
      <c r="AX133" s="113">
        <f t="shared" si="48"/>
        <v>10100</v>
      </c>
      <c r="AY133" s="113">
        <f t="shared" si="49"/>
        <v>0</v>
      </c>
      <c r="AZ133" s="115">
        <f t="shared" si="50"/>
        <v>1</v>
      </c>
      <c r="BA133" s="115">
        <f t="shared" si="51"/>
        <v>1</v>
      </c>
      <c r="BB133" s="115">
        <f t="shared" si="52"/>
        <v>0</v>
      </c>
      <c r="BC133" s="116">
        <f t="shared" si="53"/>
        <v>0</v>
      </c>
    </row>
    <row r="134" spans="1:55" ht="12.95" customHeight="1" x14ac:dyDescent="0.25">
      <c r="A134" s="533">
        <v>24</v>
      </c>
      <c r="B134" s="625">
        <v>5468</v>
      </c>
      <c r="C134" s="626">
        <v>600099083</v>
      </c>
      <c r="D134" s="533">
        <v>70698317</v>
      </c>
      <c r="E134" s="675" t="s">
        <v>482</v>
      </c>
      <c r="F134" s="625">
        <v>3143</v>
      </c>
      <c r="G134" s="536" t="s">
        <v>633</v>
      </c>
      <c r="H134" s="536" t="s">
        <v>282</v>
      </c>
      <c r="I134" s="517">
        <v>16853</v>
      </c>
      <c r="J134" s="538">
        <v>11880</v>
      </c>
      <c r="K134" s="538">
        <v>0</v>
      </c>
      <c r="L134" s="538">
        <v>0</v>
      </c>
      <c r="M134" s="338">
        <v>4015</v>
      </c>
      <c r="N134" s="538">
        <v>238</v>
      </c>
      <c r="O134" s="538">
        <v>720</v>
      </c>
      <c r="P134" s="539">
        <v>0.05</v>
      </c>
      <c r="Q134" s="719">
        <v>0</v>
      </c>
      <c r="R134" s="808">
        <v>0</v>
      </c>
      <c r="S134" s="808">
        <v>0.05</v>
      </c>
      <c r="T134" s="112">
        <f t="shared" si="33"/>
        <v>0</v>
      </c>
      <c r="U134" s="113">
        <v>0</v>
      </c>
      <c r="V134" s="113">
        <v>0</v>
      </c>
      <c r="W134" s="113">
        <v>0</v>
      </c>
      <c r="X134" s="113">
        <f t="shared" si="34"/>
        <v>0</v>
      </c>
      <c r="Y134" s="113">
        <v>0</v>
      </c>
      <c r="Z134" s="113">
        <v>0</v>
      </c>
      <c r="AA134" s="113">
        <v>0</v>
      </c>
      <c r="AB134" s="113">
        <f t="shared" si="35"/>
        <v>0</v>
      </c>
      <c r="AC134" s="113">
        <f t="shared" si="36"/>
        <v>0</v>
      </c>
      <c r="AD134" s="114">
        <f t="shared" si="37"/>
        <v>0</v>
      </c>
      <c r="AE134" s="114">
        <f t="shared" si="38"/>
        <v>0</v>
      </c>
      <c r="AF134" s="113">
        <v>0</v>
      </c>
      <c r="AG134" s="113">
        <v>0</v>
      </c>
      <c r="AH134" s="113">
        <v>0</v>
      </c>
      <c r="AI134" s="113">
        <f t="shared" si="39"/>
        <v>0</v>
      </c>
      <c r="AJ134" s="113">
        <f t="shared" si="40"/>
        <v>0</v>
      </c>
      <c r="AK134" s="115">
        <v>0</v>
      </c>
      <c r="AL134" s="115">
        <v>0</v>
      </c>
      <c r="AM134" s="115">
        <v>0</v>
      </c>
      <c r="AN134" s="115">
        <v>0</v>
      </c>
      <c r="AO134" s="115">
        <v>0</v>
      </c>
      <c r="AP134" s="115">
        <f t="shared" si="41"/>
        <v>0</v>
      </c>
      <c r="AQ134" s="115">
        <f t="shared" si="42"/>
        <v>0</v>
      </c>
      <c r="AR134" s="370">
        <f t="shared" si="43"/>
        <v>0</v>
      </c>
      <c r="AS134" s="112">
        <f t="shared" si="44"/>
        <v>16853</v>
      </c>
      <c r="AT134" s="113">
        <f t="shared" si="45"/>
        <v>11880</v>
      </c>
      <c r="AU134" s="113">
        <f t="shared" si="46"/>
        <v>0</v>
      </c>
      <c r="AV134" s="113">
        <f t="shared" si="47"/>
        <v>0</v>
      </c>
      <c r="AW134" s="113">
        <f t="shared" si="48"/>
        <v>4015</v>
      </c>
      <c r="AX134" s="113">
        <f t="shared" si="48"/>
        <v>238</v>
      </c>
      <c r="AY134" s="113">
        <f t="shared" si="49"/>
        <v>720</v>
      </c>
      <c r="AZ134" s="115">
        <f t="shared" si="50"/>
        <v>0.05</v>
      </c>
      <c r="BA134" s="115">
        <f t="shared" si="51"/>
        <v>0</v>
      </c>
      <c r="BB134" s="115">
        <f t="shared" si="52"/>
        <v>0</v>
      </c>
      <c r="BC134" s="116">
        <f t="shared" si="53"/>
        <v>0.05</v>
      </c>
    </row>
    <row r="135" spans="1:55" ht="12.95" customHeight="1" x14ac:dyDescent="0.25">
      <c r="A135" s="548">
        <v>24</v>
      </c>
      <c r="B135" s="629">
        <v>5468</v>
      </c>
      <c r="C135" s="630">
        <v>600099083</v>
      </c>
      <c r="D135" s="629">
        <v>70698317</v>
      </c>
      <c r="E135" s="676" t="s">
        <v>483</v>
      </c>
      <c r="F135" s="629"/>
      <c r="G135" s="677"/>
      <c r="H135" s="678"/>
      <c r="I135" s="526">
        <v>3288261</v>
      </c>
      <c r="J135" s="527">
        <v>2389390</v>
      </c>
      <c r="K135" s="527">
        <v>0</v>
      </c>
      <c r="L135" s="527">
        <v>0</v>
      </c>
      <c r="M135" s="527">
        <v>807613</v>
      </c>
      <c r="N135" s="527">
        <v>47788</v>
      </c>
      <c r="O135" s="527">
        <v>43470</v>
      </c>
      <c r="P135" s="528">
        <v>4.6752000000000002</v>
      </c>
      <c r="Q135" s="528">
        <v>3.6862000000000004</v>
      </c>
      <c r="R135" s="732">
        <v>0</v>
      </c>
      <c r="S135" s="732">
        <v>0.9890000000000001</v>
      </c>
      <c r="T135" s="526">
        <f t="shared" ref="T135:BC135" si="65">SUM(T131:T134)</f>
        <v>0</v>
      </c>
      <c r="U135" s="527">
        <f t="shared" si="65"/>
        <v>0</v>
      </c>
      <c r="V135" s="527">
        <f t="shared" si="65"/>
        <v>0</v>
      </c>
      <c r="W135" s="527">
        <f t="shared" si="65"/>
        <v>0</v>
      </c>
      <c r="X135" s="527">
        <f t="shared" si="65"/>
        <v>0</v>
      </c>
      <c r="Y135" s="527">
        <f t="shared" si="65"/>
        <v>0</v>
      </c>
      <c r="Z135" s="527">
        <f t="shared" si="65"/>
        <v>0</v>
      </c>
      <c r="AA135" s="527">
        <f t="shared" si="65"/>
        <v>0</v>
      </c>
      <c r="AB135" s="527">
        <f t="shared" si="65"/>
        <v>0</v>
      </c>
      <c r="AC135" s="527">
        <f t="shared" si="65"/>
        <v>0</v>
      </c>
      <c r="AD135" s="527">
        <f t="shared" si="65"/>
        <v>0</v>
      </c>
      <c r="AE135" s="527">
        <f t="shared" si="65"/>
        <v>0</v>
      </c>
      <c r="AF135" s="527">
        <f t="shared" si="65"/>
        <v>0</v>
      </c>
      <c r="AG135" s="527">
        <f t="shared" si="65"/>
        <v>0</v>
      </c>
      <c r="AH135" s="527">
        <f t="shared" si="65"/>
        <v>0</v>
      </c>
      <c r="AI135" s="527">
        <f t="shared" si="65"/>
        <v>0</v>
      </c>
      <c r="AJ135" s="527">
        <f t="shared" si="65"/>
        <v>0</v>
      </c>
      <c r="AK135" s="528">
        <f t="shared" si="65"/>
        <v>0</v>
      </c>
      <c r="AL135" s="528">
        <f t="shared" si="65"/>
        <v>0</v>
      </c>
      <c r="AM135" s="528">
        <f t="shared" si="65"/>
        <v>0</v>
      </c>
      <c r="AN135" s="528">
        <f t="shared" si="65"/>
        <v>0</v>
      </c>
      <c r="AO135" s="528">
        <f t="shared" si="65"/>
        <v>0</v>
      </c>
      <c r="AP135" s="528">
        <f t="shared" si="65"/>
        <v>0</v>
      </c>
      <c r="AQ135" s="528">
        <f t="shared" si="65"/>
        <v>0</v>
      </c>
      <c r="AR135" s="732">
        <f t="shared" si="65"/>
        <v>0</v>
      </c>
      <c r="AS135" s="526">
        <f t="shared" si="65"/>
        <v>3288261</v>
      </c>
      <c r="AT135" s="527">
        <f t="shared" si="65"/>
        <v>2389390</v>
      </c>
      <c r="AU135" s="527">
        <f t="shared" si="65"/>
        <v>0</v>
      </c>
      <c r="AV135" s="527">
        <f t="shared" si="65"/>
        <v>0</v>
      </c>
      <c r="AW135" s="527">
        <f t="shared" si="65"/>
        <v>807613</v>
      </c>
      <c r="AX135" s="527">
        <f t="shared" si="65"/>
        <v>47788</v>
      </c>
      <c r="AY135" s="527">
        <f t="shared" si="65"/>
        <v>43470</v>
      </c>
      <c r="AZ135" s="528">
        <f t="shared" si="65"/>
        <v>4.6752000000000002</v>
      </c>
      <c r="BA135" s="528">
        <f t="shared" si="65"/>
        <v>3.6862000000000004</v>
      </c>
      <c r="BB135" s="528">
        <f t="shared" si="65"/>
        <v>0</v>
      </c>
      <c r="BC135" s="529">
        <f t="shared" si="65"/>
        <v>0.9890000000000001</v>
      </c>
    </row>
    <row r="136" spans="1:55" ht="12.95" customHeight="1" x14ac:dyDescent="0.25">
      <c r="A136" s="533">
        <v>25</v>
      </c>
      <c r="B136" s="625">
        <v>5488</v>
      </c>
      <c r="C136" s="626">
        <v>600099326</v>
      </c>
      <c r="D136" s="533">
        <v>70695393</v>
      </c>
      <c r="E136" s="675" t="s">
        <v>484</v>
      </c>
      <c r="F136" s="625">
        <v>3111</v>
      </c>
      <c r="G136" s="671" t="s">
        <v>329</v>
      </c>
      <c r="H136" s="536" t="s">
        <v>281</v>
      </c>
      <c r="I136" s="517">
        <v>1170396</v>
      </c>
      <c r="J136" s="538">
        <v>856882</v>
      </c>
      <c r="K136" s="538">
        <v>0</v>
      </c>
      <c r="L136" s="538">
        <v>0</v>
      </c>
      <c r="M136" s="538">
        <v>289626</v>
      </c>
      <c r="N136" s="538">
        <v>17138</v>
      </c>
      <c r="O136" s="538">
        <v>6750</v>
      </c>
      <c r="P136" s="539">
        <v>2.1779000000000002</v>
      </c>
      <c r="Q136" s="719">
        <v>1.7170000000000001</v>
      </c>
      <c r="R136" s="808">
        <v>0</v>
      </c>
      <c r="S136" s="808">
        <v>0.46089999999999998</v>
      </c>
      <c r="T136" s="112">
        <f t="shared" si="33"/>
        <v>0</v>
      </c>
      <c r="U136" s="113">
        <v>0</v>
      </c>
      <c r="V136" s="113">
        <v>0</v>
      </c>
      <c r="W136" s="113">
        <v>0</v>
      </c>
      <c r="X136" s="113">
        <f t="shared" si="34"/>
        <v>0</v>
      </c>
      <c r="Y136" s="113">
        <v>0</v>
      </c>
      <c r="Z136" s="113">
        <v>0</v>
      </c>
      <c r="AA136" s="113">
        <v>0</v>
      </c>
      <c r="AB136" s="113">
        <f t="shared" si="35"/>
        <v>0</v>
      </c>
      <c r="AC136" s="113">
        <f t="shared" si="36"/>
        <v>0</v>
      </c>
      <c r="AD136" s="114">
        <f t="shared" si="37"/>
        <v>0</v>
      </c>
      <c r="AE136" s="114">
        <f t="shared" si="38"/>
        <v>0</v>
      </c>
      <c r="AF136" s="113">
        <v>0</v>
      </c>
      <c r="AG136" s="113">
        <v>0</v>
      </c>
      <c r="AH136" s="113">
        <v>0</v>
      </c>
      <c r="AI136" s="113">
        <f t="shared" si="39"/>
        <v>0</v>
      </c>
      <c r="AJ136" s="113">
        <f t="shared" si="40"/>
        <v>0</v>
      </c>
      <c r="AK136" s="115">
        <v>0</v>
      </c>
      <c r="AL136" s="115">
        <v>0</v>
      </c>
      <c r="AM136" s="115">
        <v>0</v>
      </c>
      <c r="AN136" s="115">
        <v>0</v>
      </c>
      <c r="AO136" s="115">
        <v>0</v>
      </c>
      <c r="AP136" s="115">
        <f t="shared" si="41"/>
        <v>0</v>
      </c>
      <c r="AQ136" s="115">
        <f t="shared" si="42"/>
        <v>0</v>
      </c>
      <c r="AR136" s="370">
        <f t="shared" si="43"/>
        <v>0</v>
      </c>
      <c r="AS136" s="112">
        <f t="shared" si="44"/>
        <v>1170396</v>
      </c>
      <c r="AT136" s="113">
        <f t="shared" si="45"/>
        <v>856882</v>
      </c>
      <c r="AU136" s="113">
        <f t="shared" si="46"/>
        <v>0</v>
      </c>
      <c r="AV136" s="113">
        <f t="shared" si="47"/>
        <v>0</v>
      </c>
      <c r="AW136" s="113">
        <f t="shared" si="48"/>
        <v>289626</v>
      </c>
      <c r="AX136" s="113">
        <f t="shared" si="48"/>
        <v>17138</v>
      </c>
      <c r="AY136" s="113">
        <f t="shared" si="49"/>
        <v>6750</v>
      </c>
      <c r="AZ136" s="115">
        <f t="shared" si="50"/>
        <v>2.1779000000000002</v>
      </c>
      <c r="BA136" s="115">
        <f t="shared" si="51"/>
        <v>1.7170000000000001</v>
      </c>
      <c r="BB136" s="115">
        <f t="shared" si="52"/>
        <v>0</v>
      </c>
      <c r="BC136" s="116">
        <f t="shared" si="53"/>
        <v>0.46089999999999998</v>
      </c>
    </row>
    <row r="137" spans="1:55" ht="12.95" customHeight="1" x14ac:dyDescent="0.25">
      <c r="A137" s="533">
        <v>25</v>
      </c>
      <c r="B137" s="625">
        <v>5488</v>
      </c>
      <c r="C137" s="626">
        <v>600099326</v>
      </c>
      <c r="D137" s="533">
        <v>70695393</v>
      </c>
      <c r="E137" s="675" t="s">
        <v>484</v>
      </c>
      <c r="F137" s="625">
        <v>3117</v>
      </c>
      <c r="G137" s="671" t="s">
        <v>333</v>
      </c>
      <c r="H137" s="536" t="s">
        <v>281</v>
      </c>
      <c r="I137" s="517">
        <v>2632374</v>
      </c>
      <c r="J137" s="538">
        <v>1922050</v>
      </c>
      <c r="K137" s="538">
        <v>0</v>
      </c>
      <c r="L137" s="538">
        <v>0</v>
      </c>
      <c r="M137" s="538">
        <v>649653</v>
      </c>
      <c r="N137" s="538">
        <v>38441</v>
      </c>
      <c r="O137" s="538">
        <v>22230</v>
      </c>
      <c r="P137" s="539">
        <v>3.8228</v>
      </c>
      <c r="Q137" s="719">
        <v>2.4091</v>
      </c>
      <c r="R137" s="808">
        <v>0</v>
      </c>
      <c r="S137" s="808">
        <v>1.4137</v>
      </c>
      <c r="T137" s="112">
        <f t="shared" si="33"/>
        <v>0</v>
      </c>
      <c r="U137" s="113">
        <v>0</v>
      </c>
      <c r="V137" s="113">
        <v>-21355</v>
      </c>
      <c r="W137" s="113">
        <v>0</v>
      </c>
      <c r="X137" s="113">
        <f t="shared" si="34"/>
        <v>-21355</v>
      </c>
      <c r="Y137" s="113">
        <v>0</v>
      </c>
      <c r="Z137" s="113">
        <v>0</v>
      </c>
      <c r="AA137" s="113">
        <v>0</v>
      </c>
      <c r="AB137" s="113">
        <f t="shared" si="35"/>
        <v>0</v>
      </c>
      <c r="AC137" s="113">
        <f t="shared" si="36"/>
        <v>-21355</v>
      </c>
      <c r="AD137" s="114">
        <f t="shared" si="37"/>
        <v>-7218</v>
      </c>
      <c r="AE137" s="114">
        <f t="shared" si="38"/>
        <v>-427</v>
      </c>
      <c r="AF137" s="113">
        <v>0</v>
      </c>
      <c r="AG137" s="113">
        <v>29000</v>
      </c>
      <c r="AH137" s="113">
        <v>0</v>
      </c>
      <c r="AI137" s="113">
        <f t="shared" si="39"/>
        <v>29000</v>
      </c>
      <c r="AJ137" s="113">
        <f t="shared" si="40"/>
        <v>0</v>
      </c>
      <c r="AK137" s="115">
        <v>0</v>
      </c>
      <c r="AL137" s="115">
        <v>0</v>
      </c>
      <c r="AM137" s="115">
        <v>0</v>
      </c>
      <c r="AN137" s="115">
        <v>0</v>
      </c>
      <c r="AO137" s="115">
        <v>0</v>
      </c>
      <c r="AP137" s="115">
        <f t="shared" si="41"/>
        <v>0</v>
      </c>
      <c r="AQ137" s="115">
        <f t="shared" si="42"/>
        <v>0</v>
      </c>
      <c r="AR137" s="370">
        <f t="shared" si="43"/>
        <v>0</v>
      </c>
      <c r="AS137" s="112">
        <f t="shared" si="44"/>
        <v>2632374</v>
      </c>
      <c r="AT137" s="113">
        <f t="shared" si="45"/>
        <v>1900695</v>
      </c>
      <c r="AU137" s="113">
        <f t="shared" si="46"/>
        <v>0</v>
      </c>
      <c r="AV137" s="113">
        <f t="shared" si="47"/>
        <v>0</v>
      </c>
      <c r="AW137" s="113">
        <f t="shared" si="48"/>
        <v>642435</v>
      </c>
      <c r="AX137" s="113">
        <f t="shared" si="48"/>
        <v>38014</v>
      </c>
      <c r="AY137" s="113">
        <f t="shared" si="49"/>
        <v>51230</v>
      </c>
      <c r="AZ137" s="115">
        <f t="shared" si="50"/>
        <v>3.8228</v>
      </c>
      <c r="BA137" s="115">
        <f t="shared" si="51"/>
        <v>2.4091</v>
      </c>
      <c r="BB137" s="115">
        <f t="shared" si="52"/>
        <v>0</v>
      </c>
      <c r="BC137" s="116">
        <f t="shared" si="53"/>
        <v>1.4137</v>
      </c>
    </row>
    <row r="138" spans="1:55" ht="12.95" customHeight="1" x14ac:dyDescent="0.25">
      <c r="A138" s="533">
        <v>25</v>
      </c>
      <c r="B138" s="625">
        <v>5488</v>
      </c>
      <c r="C138" s="626">
        <v>600099326</v>
      </c>
      <c r="D138" s="533">
        <v>70695393</v>
      </c>
      <c r="E138" s="675" t="s">
        <v>484</v>
      </c>
      <c r="F138" s="625">
        <v>3117</v>
      </c>
      <c r="G138" s="536" t="s">
        <v>316</v>
      </c>
      <c r="H138" s="536" t="s">
        <v>282</v>
      </c>
      <c r="I138" s="517">
        <v>88885</v>
      </c>
      <c r="J138" s="538">
        <v>65453</v>
      </c>
      <c r="K138" s="538">
        <v>0</v>
      </c>
      <c r="L138" s="538">
        <v>0</v>
      </c>
      <c r="M138" s="538">
        <v>22123</v>
      </c>
      <c r="N138" s="538">
        <v>1309</v>
      </c>
      <c r="O138" s="538">
        <v>0</v>
      </c>
      <c r="P138" s="539">
        <v>0.17</v>
      </c>
      <c r="Q138" s="719">
        <v>0.17</v>
      </c>
      <c r="R138" s="808">
        <v>0</v>
      </c>
      <c r="S138" s="808">
        <v>0</v>
      </c>
      <c r="T138" s="112">
        <f t="shared" si="33"/>
        <v>0</v>
      </c>
      <c r="U138" s="113">
        <v>0</v>
      </c>
      <c r="V138" s="113">
        <v>0</v>
      </c>
      <c r="W138" s="113">
        <v>0</v>
      </c>
      <c r="X138" s="113">
        <f t="shared" si="34"/>
        <v>0</v>
      </c>
      <c r="Y138" s="113">
        <v>0</v>
      </c>
      <c r="Z138" s="113">
        <v>0</v>
      </c>
      <c r="AA138" s="113">
        <v>0</v>
      </c>
      <c r="AB138" s="113">
        <f t="shared" si="35"/>
        <v>0</v>
      </c>
      <c r="AC138" s="113">
        <f t="shared" si="36"/>
        <v>0</v>
      </c>
      <c r="AD138" s="114">
        <f t="shared" si="37"/>
        <v>0</v>
      </c>
      <c r="AE138" s="114">
        <f t="shared" si="38"/>
        <v>0</v>
      </c>
      <c r="AF138" s="113">
        <v>0</v>
      </c>
      <c r="AG138" s="113">
        <v>0</v>
      </c>
      <c r="AH138" s="113">
        <v>0</v>
      </c>
      <c r="AI138" s="113">
        <f t="shared" si="39"/>
        <v>0</v>
      </c>
      <c r="AJ138" s="113">
        <f t="shared" si="40"/>
        <v>0</v>
      </c>
      <c r="AK138" s="115">
        <v>0</v>
      </c>
      <c r="AL138" s="115">
        <v>0</v>
      </c>
      <c r="AM138" s="115">
        <v>0</v>
      </c>
      <c r="AN138" s="115">
        <v>0</v>
      </c>
      <c r="AO138" s="115">
        <v>0</v>
      </c>
      <c r="AP138" s="115">
        <f t="shared" si="41"/>
        <v>0</v>
      </c>
      <c r="AQ138" s="115">
        <f t="shared" si="42"/>
        <v>0</v>
      </c>
      <c r="AR138" s="370">
        <f t="shared" si="43"/>
        <v>0</v>
      </c>
      <c r="AS138" s="112">
        <f t="shared" si="44"/>
        <v>88885</v>
      </c>
      <c r="AT138" s="113">
        <f t="shared" si="45"/>
        <v>65453</v>
      </c>
      <c r="AU138" s="113">
        <f t="shared" si="46"/>
        <v>0</v>
      </c>
      <c r="AV138" s="113">
        <f t="shared" si="47"/>
        <v>0</v>
      </c>
      <c r="AW138" s="113">
        <f t="shared" si="48"/>
        <v>22123</v>
      </c>
      <c r="AX138" s="113">
        <f t="shared" si="48"/>
        <v>1309</v>
      </c>
      <c r="AY138" s="113">
        <f t="shared" si="49"/>
        <v>0</v>
      </c>
      <c r="AZ138" s="115">
        <f t="shared" si="50"/>
        <v>0.17</v>
      </c>
      <c r="BA138" s="115">
        <f t="shared" si="51"/>
        <v>0.17</v>
      </c>
      <c r="BB138" s="115">
        <f t="shared" si="52"/>
        <v>0</v>
      </c>
      <c r="BC138" s="116">
        <f t="shared" si="53"/>
        <v>0</v>
      </c>
    </row>
    <row r="139" spans="1:55" ht="12.95" customHeight="1" x14ac:dyDescent="0.25">
      <c r="A139" s="533">
        <v>25</v>
      </c>
      <c r="B139" s="625">
        <v>5488</v>
      </c>
      <c r="C139" s="626">
        <v>600099326</v>
      </c>
      <c r="D139" s="533">
        <v>70695393</v>
      </c>
      <c r="E139" s="675" t="s">
        <v>484</v>
      </c>
      <c r="F139" s="625">
        <v>3141</v>
      </c>
      <c r="G139" s="671" t="s">
        <v>319</v>
      </c>
      <c r="H139" s="536" t="s">
        <v>282</v>
      </c>
      <c r="I139" s="517">
        <v>358125</v>
      </c>
      <c r="J139" s="538">
        <v>262519</v>
      </c>
      <c r="K139" s="538">
        <v>0</v>
      </c>
      <c r="L139" s="538">
        <v>0</v>
      </c>
      <c r="M139" s="338">
        <v>88731</v>
      </c>
      <c r="N139" s="538">
        <v>5251</v>
      </c>
      <c r="O139" s="538">
        <v>1624</v>
      </c>
      <c r="P139" s="539">
        <v>0.89</v>
      </c>
      <c r="Q139" s="719">
        <v>0</v>
      </c>
      <c r="R139" s="808">
        <v>0</v>
      </c>
      <c r="S139" s="808">
        <v>0.89</v>
      </c>
      <c r="T139" s="112">
        <f t="shared" si="33"/>
        <v>0</v>
      </c>
      <c r="U139" s="113">
        <v>0</v>
      </c>
      <c r="V139" s="113">
        <v>0</v>
      </c>
      <c r="W139" s="113">
        <v>0</v>
      </c>
      <c r="X139" s="113">
        <f t="shared" si="34"/>
        <v>0</v>
      </c>
      <c r="Y139" s="113">
        <v>0</v>
      </c>
      <c r="Z139" s="113">
        <v>0</v>
      </c>
      <c r="AA139" s="113">
        <v>0</v>
      </c>
      <c r="AB139" s="113">
        <f t="shared" si="35"/>
        <v>0</v>
      </c>
      <c r="AC139" s="113">
        <f t="shared" si="36"/>
        <v>0</v>
      </c>
      <c r="AD139" s="114">
        <f t="shared" si="37"/>
        <v>0</v>
      </c>
      <c r="AE139" s="114">
        <f t="shared" si="38"/>
        <v>0</v>
      </c>
      <c r="AF139" s="113">
        <v>0</v>
      </c>
      <c r="AG139" s="113">
        <v>0</v>
      </c>
      <c r="AH139" s="113">
        <v>0</v>
      </c>
      <c r="AI139" s="113">
        <f t="shared" si="39"/>
        <v>0</v>
      </c>
      <c r="AJ139" s="113">
        <f t="shared" si="40"/>
        <v>0</v>
      </c>
      <c r="AK139" s="115">
        <v>0</v>
      </c>
      <c r="AL139" s="115">
        <v>0</v>
      </c>
      <c r="AM139" s="115">
        <v>0</v>
      </c>
      <c r="AN139" s="115">
        <v>0</v>
      </c>
      <c r="AO139" s="115">
        <v>0</v>
      </c>
      <c r="AP139" s="115">
        <f t="shared" si="41"/>
        <v>0</v>
      </c>
      <c r="AQ139" s="115">
        <f t="shared" si="42"/>
        <v>0</v>
      </c>
      <c r="AR139" s="370">
        <f t="shared" si="43"/>
        <v>0</v>
      </c>
      <c r="AS139" s="112">
        <f t="shared" si="44"/>
        <v>358125</v>
      </c>
      <c r="AT139" s="113">
        <f t="shared" si="45"/>
        <v>262519</v>
      </c>
      <c r="AU139" s="113">
        <f t="shared" si="46"/>
        <v>0</v>
      </c>
      <c r="AV139" s="113">
        <f t="shared" si="47"/>
        <v>0</v>
      </c>
      <c r="AW139" s="113">
        <f t="shared" si="48"/>
        <v>88731</v>
      </c>
      <c r="AX139" s="113">
        <f t="shared" si="48"/>
        <v>5251</v>
      </c>
      <c r="AY139" s="113">
        <f t="shared" si="49"/>
        <v>1624</v>
      </c>
      <c r="AZ139" s="115">
        <f t="shared" si="50"/>
        <v>0.89</v>
      </c>
      <c r="BA139" s="115">
        <f t="shared" si="51"/>
        <v>0</v>
      </c>
      <c r="BB139" s="115">
        <f t="shared" si="52"/>
        <v>0</v>
      </c>
      <c r="BC139" s="116">
        <f t="shared" si="53"/>
        <v>0.89</v>
      </c>
    </row>
    <row r="140" spans="1:55" ht="12.95" customHeight="1" x14ac:dyDescent="0.25">
      <c r="A140" s="533">
        <v>25</v>
      </c>
      <c r="B140" s="625">
        <v>5488</v>
      </c>
      <c r="C140" s="626">
        <v>600099326</v>
      </c>
      <c r="D140" s="533">
        <v>70695393</v>
      </c>
      <c r="E140" s="675" t="s">
        <v>484</v>
      </c>
      <c r="F140" s="625">
        <v>3143</v>
      </c>
      <c r="G140" s="536" t="s">
        <v>632</v>
      </c>
      <c r="H140" s="536" t="s">
        <v>281</v>
      </c>
      <c r="I140" s="517">
        <v>522700</v>
      </c>
      <c r="J140" s="538">
        <v>384904</v>
      </c>
      <c r="K140" s="538">
        <v>0</v>
      </c>
      <c r="L140" s="538">
        <v>0</v>
      </c>
      <c r="M140" s="538">
        <v>130098</v>
      </c>
      <c r="N140" s="538">
        <v>7698</v>
      </c>
      <c r="O140" s="538">
        <v>0</v>
      </c>
      <c r="P140" s="539">
        <v>0.875</v>
      </c>
      <c r="Q140" s="719">
        <v>0.875</v>
      </c>
      <c r="R140" s="808">
        <v>0</v>
      </c>
      <c r="S140" s="808">
        <v>0</v>
      </c>
      <c r="T140" s="112">
        <f t="shared" si="33"/>
        <v>0</v>
      </c>
      <c r="U140" s="113">
        <v>0</v>
      </c>
      <c r="V140" s="113">
        <v>0</v>
      </c>
      <c r="W140" s="113">
        <v>0</v>
      </c>
      <c r="X140" s="113">
        <f t="shared" si="34"/>
        <v>0</v>
      </c>
      <c r="Y140" s="113">
        <v>0</v>
      </c>
      <c r="Z140" s="113">
        <v>0</v>
      </c>
      <c r="AA140" s="113">
        <v>0</v>
      </c>
      <c r="AB140" s="113">
        <f t="shared" si="35"/>
        <v>0</v>
      </c>
      <c r="AC140" s="113">
        <f t="shared" si="36"/>
        <v>0</v>
      </c>
      <c r="AD140" s="114">
        <f t="shared" si="37"/>
        <v>0</v>
      </c>
      <c r="AE140" s="114">
        <f t="shared" si="38"/>
        <v>0</v>
      </c>
      <c r="AF140" s="113">
        <v>0</v>
      </c>
      <c r="AG140" s="113">
        <v>0</v>
      </c>
      <c r="AH140" s="113">
        <v>0</v>
      </c>
      <c r="AI140" s="113">
        <f t="shared" si="39"/>
        <v>0</v>
      </c>
      <c r="AJ140" s="113">
        <f t="shared" si="40"/>
        <v>0</v>
      </c>
      <c r="AK140" s="115">
        <v>0</v>
      </c>
      <c r="AL140" s="115">
        <v>0</v>
      </c>
      <c r="AM140" s="115">
        <v>0</v>
      </c>
      <c r="AN140" s="115">
        <v>0</v>
      </c>
      <c r="AO140" s="115">
        <v>0</v>
      </c>
      <c r="AP140" s="115">
        <f t="shared" si="41"/>
        <v>0</v>
      </c>
      <c r="AQ140" s="115">
        <f t="shared" si="42"/>
        <v>0</v>
      </c>
      <c r="AR140" s="370">
        <f t="shared" si="43"/>
        <v>0</v>
      </c>
      <c r="AS140" s="112">
        <f t="shared" si="44"/>
        <v>522700</v>
      </c>
      <c r="AT140" s="113">
        <f t="shared" si="45"/>
        <v>384904</v>
      </c>
      <c r="AU140" s="113">
        <f t="shared" si="46"/>
        <v>0</v>
      </c>
      <c r="AV140" s="113">
        <f t="shared" si="47"/>
        <v>0</v>
      </c>
      <c r="AW140" s="113">
        <f t="shared" si="48"/>
        <v>130098</v>
      </c>
      <c r="AX140" s="113">
        <f t="shared" si="48"/>
        <v>7698</v>
      </c>
      <c r="AY140" s="113">
        <f t="shared" si="49"/>
        <v>0</v>
      </c>
      <c r="AZ140" s="115">
        <f t="shared" si="50"/>
        <v>0.875</v>
      </c>
      <c r="BA140" s="115">
        <f t="shared" si="51"/>
        <v>0.875</v>
      </c>
      <c r="BB140" s="115">
        <f t="shared" si="52"/>
        <v>0</v>
      </c>
      <c r="BC140" s="116">
        <f t="shared" si="53"/>
        <v>0</v>
      </c>
    </row>
    <row r="141" spans="1:55" ht="12.95" customHeight="1" x14ac:dyDescent="0.25">
      <c r="A141" s="533">
        <v>25</v>
      </c>
      <c r="B141" s="625">
        <v>5488</v>
      </c>
      <c r="C141" s="626">
        <v>600099326</v>
      </c>
      <c r="D141" s="533">
        <v>70695393</v>
      </c>
      <c r="E141" s="688" t="s">
        <v>484</v>
      </c>
      <c r="F141" s="689">
        <v>3143</v>
      </c>
      <c r="G141" s="536" t="s">
        <v>633</v>
      </c>
      <c r="H141" s="536" t="s">
        <v>282</v>
      </c>
      <c r="I141" s="517">
        <v>9129</v>
      </c>
      <c r="J141" s="538">
        <v>6435</v>
      </c>
      <c r="K141" s="538">
        <v>0</v>
      </c>
      <c r="L141" s="538">
        <v>0</v>
      </c>
      <c r="M141" s="338">
        <v>2175</v>
      </c>
      <c r="N141" s="538">
        <v>129</v>
      </c>
      <c r="O141" s="538">
        <v>390</v>
      </c>
      <c r="P141" s="539">
        <v>0.03</v>
      </c>
      <c r="Q141" s="719">
        <v>0</v>
      </c>
      <c r="R141" s="808">
        <v>0</v>
      </c>
      <c r="S141" s="808">
        <v>0.03</v>
      </c>
      <c r="T141" s="112">
        <f>Y141*-1</f>
        <v>0</v>
      </c>
      <c r="U141" s="113">
        <v>0</v>
      </c>
      <c r="V141" s="113">
        <v>0</v>
      </c>
      <c r="W141" s="113">
        <v>0</v>
      </c>
      <c r="X141" s="113">
        <f>SUM(T141:W141)</f>
        <v>0</v>
      </c>
      <c r="Y141" s="113">
        <v>0</v>
      </c>
      <c r="Z141" s="113">
        <v>0</v>
      </c>
      <c r="AA141" s="113">
        <v>0</v>
      </c>
      <c r="AB141" s="113">
        <f>SUM(Y141:AA141)</f>
        <v>0</v>
      </c>
      <c r="AC141" s="113">
        <f>X141+AB141</f>
        <v>0</v>
      </c>
      <c r="AD141" s="114">
        <f>ROUND((X141+Y141+Z141)*33.8%,0)</f>
        <v>0</v>
      </c>
      <c r="AE141" s="114">
        <f>ROUND(X141*2%,0)</f>
        <v>0</v>
      </c>
      <c r="AF141" s="113">
        <v>0</v>
      </c>
      <c r="AG141" s="113">
        <v>0</v>
      </c>
      <c r="AH141" s="113">
        <v>0</v>
      </c>
      <c r="AI141" s="113">
        <f>SUM(AF141:AH141)</f>
        <v>0</v>
      </c>
      <c r="AJ141" s="113">
        <f>AC141+AD141+AE141+AI141</f>
        <v>0</v>
      </c>
      <c r="AK141" s="115">
        <v>0</v>
      </c>
      <c r="AL141" s="115">
        <v>0</v>
      </c>
      <c r="AM141" s="115">
        <v>0</v>
      </c>
      <c r="AN141" s="115">
        <v>0</v>
      </c>
      <c r="AO141" s="115">
        <v>0</v>
      </c>
      <c r="AP141" s="115">
        <f>AK141+AM141+AN141</f>
        <v>0</v>
      </c>
      <c r="AQ141" s="115">
        <f>AL141+AO141</f>
        <v>0</v>
      </c>
      <c r="AR141" s="370">
        <f>SUM(AP141:AQ141)</f>
        <v>0</v>
      </c>
      <c r="AS141" s="112">
        <f>I141+AJ141</f>
        <v>9129</v>
      </c>
      <c r="AT141" s="113">
        <f>J141+X141</f>
        <v>6435</v>
      </c>
      <c r="AU141" s="113">
        <f>K141</f>
        <v>0</v>
      </c>
      <c r="AV141" s="113">
        <f>L141+AB141</f>
        <v>0</v>
      </c>
      <c r="AW141" s="113">
        <f>M141+AD141</f>
        <v>2175</v>
      </c>
      <c r="AX141" s="113">
        <f>N141+AE141</f>
        <v>129</v>
      </c>
      <c r="AY141" s="113">
        <f>O141+AI141</f>
        <v>390</v>
      </c>
      <c r="AZ141" s="115">
        <f>P141+AR141</f>
        <v>0.03</v>
      </c>
      <c r="BA141" s="115">
        <f>Q141+AP141</f>
        <v>0</v>
      </c>
      <c r="BB141" s="115">
        <f>R141</f>
        <v>0</v>
      </c>
      <c r="BC141" s="116">
        <f>S141+AQ141</f>
        <v>0.03</v>
      </c>
    </row>
    <row r="142" spans="1:55" ht="12.95" customHeight="1" thickBot="1" x14ac:dyDescent="0.3">
      <c r="A142" s="552">
        <v>25</v>
      </c>
      <c r="B142" s="649">
        <v>5488</v>
      </c>
      <c r="C142" s="650">
        <v>600099326</v>
      </c>
      <c r="D142" s="649">
        <v>70695393</v>
      </c>
      <c r="E142" s="690" t="s">
        <v>485</v>
      </c>
      <c r="F142" s="649"/>
      <c r="G142" s="691"/>
      <c r="H142" s="692"/>
      <c r="I142" s="693">
        <v>4781609</v>
      </c>
      <c r="J142" s="531">
        <v>3498243</v>
      </c>
      <c r="K142" s="531">
        <v>0</v>
      </c>
      <c r="L142" s="531">
        <v>0</v>
      </c>
      <c r="M142" s="531">
        <v>1182406</v>
      </c>
      <c r="N142" s="531">
        <v>69966</v>
      </c>
      <c r="O142" s="531">
        <v>30994</v>
      </c>
      <c r="P142" s="694">
        <v>7.9657</v>
      </c>
      <c r="Q142" s="694">
        <v>5.1711</v>
      </c>
      <c r="R142" s="756">
        <v>0</v>
      </c>
      <c r="S142" s="756">
        <v>2.7946</v>
      </c>
      <c r="T142" s="753">
        <f t="shared" ref="T142:BC142" si="66">SUM(T136:T141)</f>
        <v>0</v>
      </c>
      <c r="U142" s="814">
        <f t="shared" si="66"/>
        <v>0</v>
      </c>
      <c r="V142" s="814">
        <f t="shared" si="66"/>
        <v>-21355</v>
      </c>
      <c r="W142" s="814">
        <f t="shared" si="66"/>
        <v>0</v>
      </c>
      <c r="X142" s="814">
        <f t="shared" si="66"/>
        <v>-21355</v>
      </c>
      <c r="Y142" s="814">
        <f t="shared" si="66"/>
        <v>0</v>
      </c>
      <c r="Z142" s="814">
        <f t="shared" si="66"/>
        <v>0</v>
      </c>
      <c r="AA142" s="814">
        <f t="shared" si="66"/>
        <v>0</v>
      </c>
      <c r="AB142" s="814">
        <f t="shared" si="66"/>
        <v>0</v>
      </c>
      <c r="AC142" s="814">
        <f t="shared" si="66"/>
        <v>-21355</v>
      </c>
      <c r="AD142" s="814">
        <f t="shared" si="66"/>
        <v>-7218</v>
      </c>
      <c r="AE142" s="814">
        <f t="shared" si="66"/>
        <v>-427</v>
      </c>
      <c r="AF142" s="814">
        <f t="shared" si="66"/>
        <v>0</v>
      </c>
      <c r="AG142" s="814">
        <f t="shared" si="66"/>
        <v>29000</v>
      </c>
      <c r="AH142" s="814">
        <f t="shared" si="66"/>
        <v>0</v>
      </c>
      <c r="AI142" s="814">
        <f t="shared" si="66"/>
        <v>29000</v>
      </c>
      <c r="AJ142" s="814">
        <f t="shared" si="66"/>
        <v>0</v>
      </c>
      <c r="AK142" s="815">
        <f t="shared" si="66"/>
        <v>0</v>
      </c>
      <c r="AL142" s="815">
        <f t="shared" si="66"/>
        <v>0</v>
      </c>
      <c r="AM142" s="815">
        <f t="shared" si="66"/>
        <v>0</v>
      </c>
      <c r="AN142" s="815">
        <f t="shared" si="66"/>
        <v>0</v>
      </c>
      <c r="AO142" s="815">
        <f t="shared" si="66"/>
        <v>0</v>
      </c>
      <c r="AP142" s="815">
        <f t="shared" si="66"/>
        <v>0</v>
      </c>
      <c r="AQ142" s="815">
        <f t="shared" si="66"/>
        <v>0</v>
      </c>
      <c r="AR142" s="929">
        <f t="shared" si="66"/>
        <v>0</v>
      </c>
      <c r="AS142" s="753">
        <f t="shared" si="66"/>
        <v>4781609</v>
      </c>
      <c r="AT142" s="814">
        <f t="shared" si="66"/>
        <v>3476888</v>
      </c>
      <c r="AU142" s="814">
        <f t="shared" si="66"/>
        <v>0</v>
      </c>
      <c r="AV142" s="814">
        <f t="shared" si="66"/>
        <v>0</v>
      </c>
      <c r="AW142" s="814">
        <f t="shared" si="66"/>
        <v>1175188</v>
      </c>
      <c r="AX142" s="814">
        <f t="shared" si="66"/>
        <v>69539</v>
      </c>
      <c r="AY142" s="814">
        <f t="shared" si="66"/>
        <v>59994</v>
      </c>
      <c r="AZ142" s="815">
        <f t="shared" si="66"/>
        <v>7.9657</v>
      </c>
      <c r="BA142" s="815">
        <f t="shared" si="66"/>
        <v>5.1711</v>
      </c>
      <c r="BB142" s="815">
        <f t="shared" si="66"/>
        <v>0</v>
      </c>
      <c r="BC142" s="816">
        <f t="shared" si="66"/>
        <v>2.7946</v>
      </c>
    </row>
    <row r="143" spans="1:55" ht="12.95" customHeight="1" thickBot="1" x14ac:dyDescent="0.3">
      <c r="A143" s="695"/>
      <c r="B143" s="696"/>
      <c r="C143" s="697"/>
      <c r="D143" s="696"/>
      <c r="E143" s="565" t="s">
        <v>802</v>
      </c>
      <c r="F143" s="696"/>
      <c r="G143" s="698"/>
      <c r="H143" s="698"/>
      <c r="I143" s="699">
        <f t="shared" ref="I143:BC143" si="67">I142+I135+I130+I126+I118+I111+I104+I101+I97+I95+I89+I85+I81+I74+I67+I63+I60+I52+I45+I38+I32+I29+I27+I21+I16</f>
        <v>277875498</v>
      </c>
      <c r="J143" s="700">
        <f t="shared" si="67"/>
        <v>201080551</v>
      </c>
      <c r="K143" s="700">
        <f t="shared" si="67"/>
        <v>346440</v>
      </c>
      <c r="L143" s="700">
        <f t="shared" si="67"/>
        <v>968950</v>
      </c>
      <c r="M143" s="700">
        <f t="shared" si="67"/>
        <v>68292729</v>
      </c>
      <c r="N143" s="700">
        <f t="shared" si="67"/>
        <v>4021612</v>
      </c>
      <c r="O143" s="700">
        <f t="shared" si="67"/>
        <v>3511656</v>
      </c>
      <c r="P143" s="701">
        <f t="shared" si="67"/>
        <v>432.79329999999993</v>
      </c>
      <c r="Q143" s="701">
        <f t="shared" si="67"/>
        <v>305.81459999999998</v>
      </c>
      <c r="R143" s="701">
        <f t="shared" si="67"/>
        <v>0.99999999999999989</v>
      </c>
      <c r="S143" s="702">
        <f t="shared" si="67"/>
        <v>126.97869999999999</v>
      </c>
      <c r="T143" s="813">
        <f t="shared" si="67"/>
        <v>-29300</v>
      </c>
      <c r="U143" s="762">
        <f t="shared" si="67"/>
        <v>-36088</v>
      </c>
      <c r="V143" s="762">
        <f t="shared" si="67"/>
        <v>-444771</v>
      </c>
      <c r="W143" s="762">
        <f t="shared" si="67"/>
        <v>0</v>
      </c>
      <c r="X143" s="762">
        <f t="shared" si="67"/>
        <v>-510159</v>
      </c>
      <c r="Y143" s="762">
        <f t="shared" si="67"/>
        <v>29300</v>
      </c>
      <c r="Z143" s="762">
        <f t="shared" si="67"/>
        <v>0</v>
      </c>
      <c r="AA143" s="762">
        <f t="shared" si="67"/>
        <v>0</v>
      </c>
      <c r="AB143" s="762">
        <f t="shared" si="67"/>
        <v>29300</v>
      </c>
      <c r="AC143" s="762">
        <f t="shared" si="67"/>
        <v>-480859</v>
      </c>
      <c r="AD143" s="762">
        <f t="shared" si="67"/>
        <v>-162529</v>
      </c>
      <c r="AE143" s="762">
        <f t="shared" si="67"/>
        <v>-10204</v>
      </c>
      <c r="AF143" s="762">
        <f t="shared" si="67"/>
        <v>0</v>
      </c>
      <c r="AG143" s="762">
        <f t="shared" si="67"/>
        <v>603999</v>
      </c>
      <c r="AH143" s="762">
        <f t="shared" si="67"/>
        <v>0</v>
      </c>
      <c r="AI143" s="762">
        <f t="shared" si="67"/>
        <v>603999</v>
      </c>
      <c r="AJ143" s="762">
        <f t="shared" si="67"/>
        <v>-49593</v>
      </c>
      <c r="AK143" s="763">
        <f t="shared" si="67"/>
        <v>0</v>
      </c>
      <c r="AL143" s="763">
        <f t="shared" si="67"/>
        <v>0</v>
      </c>
      <c r="AM143" s="763">
        <f t="shared" si="67"/>
        <v>-0.11000000000000001</v>
      </c>
      <c r="AN143" s="763">
        <f t="shared" si="67"/>
        <v>0</v>
      </c>
      <c r="AO143" s="763">
        <f t="shared" si="67"/>
        <v>0</v>
      </c>
      <c r="AP143" s="763">
        <f t="shared" si="67"/>
        <v>-0.11000000000000001</v>
      </c>
      <c r="AQ143" s="763">
        <f t="shared" si="67"/>
        <v>0</v>
      </c>
      <c r="AR143" s="822">
        <f t="shared" si="67"/>
        <v>-0.11000000000000001</v>
      </c>
      <c r="AS143" s="761">
        <f t="shared" si="67"/>
        <v>277825905</v>
      </c>
      <c r="AT143" s="762">
        <f t="shared" si="67"/>
        <v>200570392</v>
      </c>
      <c r="AU143" s="762">
        <f>AU142+AU135+AU130+AU126+AU118+AU111+AU104+AU101+AU97+AU95+AU89+AU85+AU81+AU74+AU67+AU63+AU60+AU52+AU45+AU38+AU32+AU29+AU27+AU21+AU16</f>
        <v>346440</v>
      </c>
      <c r="AV143" s="762">
        <f t="shared" si="67"/>
        <v>998250</v>
      </c>
      <c r="AW143" s="762">
        <f t="shared" si="67"/>
        <v>68130200</v>
      </c>
      <c r="AX143" s="762">
        <f t="shared" si="67"/>
        <v>4011408</v>
      </c>
      <c r="AY143" s="762">
        <f t="shared" si="67"/>
        <v>4115655</v>
      </c>
      <c r="AZ143" s="763">
        <f t="shared" si="67"/>
        <v>432.68329999999992</v>
      </c>
      <c r="BA143" s="763">
        <f t="shared" si="67"/>
        <v>305.70459999999997</v>
      </c>
      <c r="BB143" s="763">
        <f t="shared" si="67"/>
        <v>0.99999999999999989</v>
      </c>
      <c r="BC143" s="764">
        <f t="shared" si="67"/>
        <v>126.97869999999999</v>
      </c>
    </row>
    <row r="144" spans="1:55" ht="12.95" customHeight="1" x14ac:dyDescent="0.25">
      <c r="B144" s="573"/>
      <c r="C144" s="703"/>
      <c r="D144" s="573"/>
      <c r="E144" s="574"/>
      <c r="F144" s="573"/>
      <c r="I144" s="94">
        <f>J143+L143+M143+N143+O143</f>
        <v>277875498</v>
      </c>
      <c r="J144" s="94"/>
      <c r="K144" s="94"/>
      <c r="L144" s="94"/>
      <c r="M144" s="94"/>
      <c r="N144" s="94"/>
      <c r="O144" s="94"/>
      <c r="P144" s="95">
        <f>Q143+S143</f>
        <v>432.79329999999999</v>
      </c>
      <c r="Q144" s="95"/>
      <c r="R144" s="95"/>
      <c r="S144" s="95"/>
      <c r="T144" s="576"/>
      <c r="U144" s="576"/>
      <c r="V144" s="576"/>
      <c r="W144" s="576"/>
      <c r="X144" s="577">
        <f>SUM(T143:W143)</f>
        <v>-510159</v>
      </c>
      <c r="Y144" s="578"/>
      <c r="Z144" s="578"/>
      <c r="AA144" s="578"/>
      <c r="AB144" s="577">
        <f>SUM(Y143:AA143)</f>
        <v>29300</v>
      </c>
      <c r="AC144" s="577">
        <f>X143+AB143</f>
        <v>-480859</v>
      </c>
      <c r="AD144" s="579"/>
      <c r="AE144" s="579"/>
      <c r="AF144" s="578"/>
      <c r="AG144" s="578"/>
      <c r="AH144" s="578"/>
      <c r="AI144" s="577">
        <f>SUM(AF143:AH143)</f>
        <v>603999</v>
      </c>
      <c r="AJ144" s="577">
        <f>AC143+AD143+AE143+AI143</f>
        <v>-49593</v>
      </c>
      <c r="AK144" s="580"/>
      <c r="AL144" s="580"/>
      <c r="AM144" s="580"/>
      <c r="AN144" s="580"/>
      <c r="AO144" s="580"/>
      <c r="AP144" s="138">
        <f>AK143+AM143+AN143</f>
        <v>-0.11000000000000001</v>
      </c>
      <c r="AQ144" s="138">
        <f>AL143+AO143</f>
        <v>0</v>
      </c>
      <c r="AR144" s="138">
        <f>SUM(AP143:AQ143)</f>
        <v>-0.11000000000000001</v>
      </c>
      <c r="AS144" s="94">
        <f>AT143+AV143+AW143+AX143+AY143</f>
        <v>277825905</v>
      </c>
      <c r="AT144" s="93"/>
      <c r="AU144" s="93"/>
      <c r="AV144" s="93"/>
      <c r="AW144" s="93"/>
      <c r="AX144" s="93"/>
      <c r="AY144" s="93"/>
      <c r="AZ144" s="95">
        <f>BA143+BC143</f>
        <v>432.68329999999997</v>
      </c>
      <c r="BA144" s="141"/>
      <c r="BB144" s="141"/>
      <c r="BC144" s="141"/>
    </row>
    <row r="145" spans="2:55" ht="12.95" customHeight="1" thickBot="1" x14ac:dyDescent="0.3">
      <c r="B145" s="573"/>
      <c r="C145" s="703"/>
      <c r="D145" s="573"/>
      <c r="F145" s="573"/>
      <c r="I145" s="139">
        <f ca="1">J146+L146+M146+N146+O146</f>
        <v>277875498</v>
      </c>
      <c r="J145" s="91"/>
      <c r="K145" s="91"/>
      <c r="L145" s="91"/>
      <c r="M145" s="91"/>
      <c r="N145" s="91"/>
      <c r="O145" s="91"/>
      <c r="P145" s="140">
        <f ca="1">Q146+S146</f>
        <v>432.79329999999999</v>
      </c>
      <c r="Q145" s="266"/>
      <c r="R145" s="266"/>
      <c r="S145" s="266"/>
      <c r="T145" s="576"/>
      <c r="U145" s="576"/>
      <c r="V145" s="576"/>
      <c r="W145" s="576"/>
      <c r="X145" s="577">
        <f ca="1">SUM(T146:W146)</f>
        <v>-510159</v>
      </c>
      <c r="Y145" s="578"/>
      <c r="Z145" s="578"/>
      <c r="AA145" s="578"/>
      <c r="AB145" s="577">
        <f ca="1">SUM(Y146:AA146)</f>
        <v>29300</v>
      </c>
      <c r="AC145" s="577">
        <f ca="1">X146+AB146</f>
        <v>-480859</v>
      </c>
      <c r="AD145" s="579"/>
      <c r="AE145" s="579"/>
      <c r="AF145" s="578"/>
      <c r="AG145" s="578"/>
      <c r="AH145" s="578"/>
      <c r="AI145" s="577">
        <f ca="1">SUM(AF146:AH146)</f>
        <v>603999</v>
      </c>
      <c r="AJ145" s="577">
        <f ca="1">AC146+AD146+AE146+AI146</f>
        <v>-49593</v>
      </c>
      <c r="AK145" s="580"/>
      <c r="AL145" s="580"/>
      <c r="AM145" s="580"/>
      <c r="AN145" s="580"/>
      <c r="AO145" s="580"/>
      <c r="AP145" s="304">
        <f ca="1">AK146+AM146+AN146</f>
        <v>-0.11000000000000001</v>
      </c>
      <c r="AQ145" s="304">
        <f ca="1">AL146+AO146</f>
        <v>0</v>
      </c>
      <c r="AR145" s="304">
        <f ca="1">SUM(AP146:AQ146)</f>
        <v>-0.11000000000000001</v>
      </c>
      <c r="AS145" s="94">
        <f ca="1">AT146+AV146+AW146+AX146+AY146</f>
        <v>277825905</v>
      </c>
      <c r="AT145" s="93"/>
      <c r="AU145" s="93"/>
      <c r="AV145" s="93"/>
      <c r="AW145" s="93"/>
      <c r="AX145" s="93"/>
      <c r="AY145" s="93"/>
      <c r="AZ145" s="95">
        <f ca="1">BA146+BC146</f>
        <v>432.68329999999997</v>
      </c>
      <c r="BA145" s="141"/>
      <c r="BB145" s="141"/>
      <c r="BC145" s="141"/>
    </row>
    <row r="146" spans="2:55" s="143" customFormat="1" ht="12.95" customHeight="1" thickBot="1" x14ac:dyDescent="0.3">
      <c r="D146" s="586"/>
      <c r="E146" s="587"/>
      <c r="F146" s="586"/>
      <c r="G146" s="588"/>
      <c r="H146" s="589" t="s">
        <v>0</v>
      </c>
      <c r="I146" s="590">
        <f t="shared" ref="I146:BC146" ca="1" si="68">SUM(I147:I156)</f>
        <v>277875498</v>
      </c>
      <c r="J146" s="591">
        <f t="shared" ca="1" si="68"/>
        <v>201080551</v>
      </c>
      <c r="K146" s="591">
        <f ca="1">SUM(K147:K156)</f>
        <v>346440</v>
      </c>
      <c r="L146" s="591">
        <f ca="1">SUM(L147:L156)</f>
        <v>968950</v>
      </c>
      <c r="M146" s="591">
        <f t="shared" ca="1" si="68"/>
        <v>68292729</v>
      </c>
      <c r="N146" s="591">
        <f t="shared" ca="1" si="68"/>
        <v>4021612</v>
      </c>
      <c r="O146" s="591">
        <f t="shared" ca="1" si="68"/>
        <v>3511656</v>
      </c>
      <c r="P146" s="592">
        <f t="shared" ca="1" si="68"/>
        <v>432.79330000000004</v>
      </c>
      <c r="Q146" s="592">
        <f t="shared" ca="1" si="68"/>
        <v>305.81459999999998</v>
      </c>
      <c r="R146" s="592">
        <f ca="1">SUM(R147:R156)</f>
        <v>1</v>
      </c>
      <c r="S146" s="665">
        <f t="shared" ca="1" si="68"/>
        <v>126.97869999999999</v>
      </c>
      <c r="T146" s="593">
        <f t="shared" ca="1" si="68"/>
        <v>-29300</v>
      </c>
      <c r="U146" s="591">
        <f t="shared" ca="1" si="68"/>
        <v>-36088</v>
      </c>
      <c r="V146" s="591">
        <f t="shared" ca="1" si="68"/>
        <v>-444771</v>
      </c>
      <c r="W146" s="591">
        <f t="shared" ca="1" si="68"/>
        <v>0</v>
      </c>
      <c r="X146" s="591">
        <f t="shared" ca="1" si="68"/>
        <v>-510159</v>
      </c>
      <c r="Y146" s="591">
        <f t="shared" ca="1" si="68"/>
        <v>29300</v>
      </c>
      <c r="Z146" s="591">
        <f t="shared" ca="1" si="68"/>
        <v>0</v>
      </c>
      <c r="AA146" s="591">
        <f t="shared" ca="1" si="68"/>
        <v>0</v>
      </c>
      <c r="AB146" s="591">
        <f t="shared" ca="1" si="68"/>
        <v>29300</v>
      </c>
      <c r="AC146" s="591">
        <f t="shared" ca="1" si="68"/>
        <v>-480859</v>
      </c>
      <c r="AD146" s="591">
        <f t="shared" ca="1" si="68"/>
        <v>-162529</v>
      </c>
      <c r="AE146" s="591">
        <f t="shared" ca="1" si="68"/>
        <v>-10204</v>
      </c>
      <c r="AF146" s="591">
        <f t="shared" ca="1" si="68"/>
        <v>0</v>
      </c>
      <c r="AG146" s="591">
        <f t="shared" ca="1" si="68"/>
        <v>603999</v>
      </c>
      <c r="AH146" s="591">
        <f t="shared" ca="1" si="68"/>
        <v>0</v>
      </c>
      <c r="AI146" s="591">
        <f t="shared" ca="1" si="68"/>
        <v>603999</v>
      </c>
      <c r="AJ146" s="591">
        <f t="shared" ca="1" si="68"/>
        <v>-49593</v>
      </c>
      <c r="AK146" s="592">
        <f t="shared" ca="1" si="68"/>
        <v>0</v>
      </c>
      <c r="AL146" s="592">
        <f t="shared" ca="1" si="68"/>
        <v>0</v>
      </c>
      <c r="AM146" s="592">
        <f t="shared" ca="1" si="68"/>
        <v>-0.11000000000000001</v>
      </c>
      <c r="AN146" s="592">
        <f t="shared" ca="1" si="68"/>
        <v>0</v>
      </c>
      <c r="AO146" s="592">
        <f t="shared" ca="1" si="68"/>
        <v>0</v>
      </c>
      <c r="AP146" s="592">
        <f t="shared" ca="1" si="68"/>
        <v>-0.11000000000000001</v>
      </c>
      <c r="AQ146" s="592">
        <f t="shared" ca="1" si="68"/>
        <v>0</v>
      </c>
      <c r="AR146" s="704">
        <f t="shared" ca="1" si="68"/>
        <v>-0.11000000000000001</v>
      </c>
      <c r="AS146" s="590">
        <f t="shared" ca="1" si="68"/>
        <v>277825905</v>
      </c>
      <c r="AT146" s="591">
        <f t="shared" ca="1" si="68"/>
        <v>200570392</v>
      </c>
      <c r="AU146" s="591">
        <f ca="1">SUM(AU147:AU156)</f>
        <v>346440</v>
      </c>
      <c r="AV146" s="591">
        <f t="shared" ca="1" si="68"/>
        <v>998250</v>
      </c>
      <c r="AW146" s="591">
        <f t="shared" ca="1" si="68"/>
        <v>68130200</v>
      </c>
      <c r="AX146" s="591">
        <f t="shared" ca="1" si="68"/>
        <v>4011408</v>
      </c>
      <c r="AY146" s="591">
        <f t="shared" ca="1" si="68"/>
        <v>4115655</v>
      </c>
      <c r="AZ146" s="592">
        <f t="shared" ca="1" si="68"/>
        <v>432.68329999999992</v>
      </c>
      <c r="BA146" s="592">
        <f t="shared" ca="1" si="68"/>
        <v>305.70459999999997</v>
      </c>
      <c r="BB146" s="592">
        <f ca="1">SUM(BB147:BB156)</f>
        <v>1</v>
      </c>
      <c r="BC146" s="665">
        <f t="shared" ca="1" si="68"/>
        <v>126.97869999999999</v>
      </c>
    </row>
    <row r="147" spans="2:55" s="143" customFormat="1" ht="12.95" customHeight="1" x14ac:dyDescent="0.25">
      <c r="D147" s="586"/>
      <c r="E147" s="587"/>
      <c r="F147" s="586"/>
      <c r="G147" s="588"/>
      <c r="H147" s="597">
        <v>3111</v>
      </c>
      <c r="I147" s="406">
        <f t="shared" ref="I147:BC147" ca="1" si="69">SUMIF($F$12:$F$283,"=3111",I$12:I$249)</f>
        <v>62430080</v>
      </c>
      <c r="J147" s="405">
        <f t="shared" ca="1" si="69"/>
        <v>45356855</v>
      </c>
      <c r="K147" s="405">
        <f t="shared" ca="1" si="69"/>
        <v>0</v>
      </c>
      <c r="L147" s="405">
        <f t="shared" ca="1" si="69"/>
        <v>287200</v>
      </c>
      <c r="M147" s="405">
        <f t="shared" ca="1" si="69"/>
        <v>15427689</v>
      </c>
      <c r="N147" s="405">
        <f t="shared" ca="1" si="69"/>
        <v>907137</v>
      </c>
      <c r="O147" s="405">
        <f t="shared" ca="1" si="69"/>
        <v>451199</v>
      </c>
      <c r="P147" s="407">
        <f t="shared" ca="1" si="69"/>
        <v>105.65739999999998</v>
      </c>
      <c r="Q147" s="407">
        <f t="shared" ca="1" si="69"/>
        <v>81.735600000000005</v>
      </c>
      <c r="R147" s="407">
        <f t="shared" ca="1" si="69"/>
        <v>0</v>
      </c>
      <c r="S147" s="408">
        <f t="shared" ca="1" si="69"/>
        <v>23.921799999999994</v>
      </c>
      <c r="T147" s="416">
        <f t="shared" ca="1" si="69"/>
        <v>-30000</v>
      </c>
      <c r="U147" s="405">
        <f t="shared" ca="1" si="69"/>
        <v>-57741</v>
      </c>
      <c r="V147" s="405">
        <f t="shared" ca="1" si="69"/>
        <v>-125184</v>
      </c>
      <c r="W147" s="405">
        <f t="shared" ca="1" si="69"/>
        <v>0</v>
      </c>
      <c r="X147" s="405">
        <f t="shared" ca="1" si="69"/>
        <v>-212925</v>
      </c>
      <c r="Y147" s="405">
        <f t="shared" ca="1" si="69"/>
        <v>30000</v>
      </c>
      <c r="Z147" s="405">
        <f t="shared" ca="1" si="69"/>
        <v>0</v>
      </c>
      <c r="AA147" s="405">
        <f t="shared" ca="1" si="69"/>
        <v>0</v>
      </c>
      <c r="AB147" s="405">
        <f t="shared" ca="1" si="69"/>
        <v>30000</v>
      </c>
      <c r="AC147" s="405">
        <f t="shared" ca="1" si="69"/>
        <v>-182925</v>
      </c>
      <c r="AD147" s="405">
        <f t="shared" ca="1" si="69"/>
        <v>-61828</v>
      </c>
      <c r="AE147" s="405">
        <f t="shared" ca="1" si="69"/>
        <v>-4259</v>
      </c>
      <c r="AF147" s="405">
        <f t="shared" ca="1" si="69"/>
        <v>0</v>
      </c>
      <c r="AG147" s="405">
        <f t="shared" ca="1" si="69"/>
        <v>170000</v>
      </c>
      <c r="AH147" s="405">
        <f t="shared" ca="1" si="69"/>
        <v>0</v>
      </c>
      <c r="AI147" s="405">
        <f t="shared" ca="1" si="69"/>
        <v>170000</v>
      </c>
      <c r="AJ147" s="405">
        <f t="shared" ca="1" si="69"/>
        <v>-79012</v>
      </c>
      <c r="AK147" s="407">
        <f t="shared" ca="1" si="69"/>
        <v>0</v>
      </c>
      <c r="AL147" s="407">
        <f t="shared" ca="1" si="69"/>
        <v>0</v>
      </c>
      <c r="AM147" s="407">
        <f t="shared" ca="1" si="69"/>
        <v>-0.17</v>
      </c>
      <c r="AN147" s="407">
        <f t="shared" ca="1" si="69"/>
        <v>0</v>
      </c>
      <c r="AO147" s="407">
        <f t="shared" ca="1" si="69"/>
        <v>0</v>
      </c>
      <c r="AP147" s="407">
        <f t="shared" ca="1" si="69"/>
        <v>-0.17</v>
      </c>
      <c r="AQ147" s="407">
        <f t="shared" ca="1" si="69"/>
        <v>0</v>
      </c>
      <c r="AR147" s="417">
        <f t="shared" ca="1" si="69"/>
        <v>-0.17</v>
      </c>
      <c r="AS147" s="406">
        <f t="shared" ca="1" si="69"/>
        <v>62351068</v>
      </c>
      <c r="AT147" s="405">
        <f t="shared" ca="1" si="69"/>
        <v>45143930</v>
      </c>
      <c r="AU147" s="405">
        <f t="shared" ca="1" si="69"/>
        <v>0</v>
      </c>
      <c r="AV147" s="405">
        <f t="shared" ca="1" si="69"/>
        <v>317200</v>
      </c>
      <c r="AW147" s="405">
        <f t="shared" ca="1" si="69"/>
        <v>15365861</v>
      </c>
      <c r="AX147" s="405">
        <f t="shared" ca="1" si="69"/>
        <v>902878</v>
      </c>
      <c r="AY147" s="405">
        <f t="shared" ca="1" si="69"/>
        <v>621199</v>
      </c>
      <c r="AZ147" s="407">
        <f t="shared" ca="1" si="69"/>
        <v>105.48739999999998</v>
      </c>
      <c r="BA147" s="407">
        <f t="shared" ca="1" si="69"/>
        <v>81.565600000000003</v>
      </c>
      <c r="BB147" s="407">
        <f t="shared" ca="1" si="69"/>
        <v>0</v>
      </c>
      <c r="BC147" s="408">
        <f t="shared" ca="1" si="69"/>
        <v>23.921799999999994</v>
      </c>
    </row>
    <row r="148" spans="2:55" s="143" customFormat="1" ht="12.95" customHeight="1" x14ac:dyDescent="0.25">
      <c r="D148" s="586"/>
      <c r="E148" s="587"/>
      <c r="F148" s="586"/>
      <c r="G148" s="588"/>
      <c r="H148" s="601">
        <v>3113</v>
      </c>
      <c r="I148" s="112">
        <f t="shared" ref="I148:BC148" si="70">SUMIF($F$12:$F$283,"=3113",I$12:I$283)</f>
        <v>142181586</v>
      </c>
      <c r="J148" s="113">
        <f t="shared" si="70"/>
        <v>102327482</v>
      </c>
      <c r="K148" s="113">
        <f t="shared" si="70"/>
        <v>346440</v>
      </c>
      <c r="L148" s="113">
        <f t="shared" si="70"/>
        <v>499300</v>
      </c>
      <c r="M148" s="113">
        <f t="shared" si="70"/>
        <v>34755453</v>
      </c>
      <c r="N148" s="113">
        <f t="shared" si="70"/>
        <v>2046551</v>
      </c>
      <c r="O148" s="113">
        <f t="shared" si="70"/>
        <v>2552800</v>
      </c>
      <c r="P148" s="115">
        <f t="shared" si="70"/>
        <v>199.1377</v>
      </c>
      <c r="Q148" s="115">
        <f t="shared" si="70"/>
        <v>155.33179999999999</v>
      </c>
      <c r="R148" s="115">
        <f t="shared" si="70"/>
        <v>1</v>
      </c>
      <c r="S148" s="116">
        <f t="shared" si="70"/>
        <v>43.805899999999994</v>
      </c>
      <c r="T148" s="344">
        <f t="shared" si="70"/>
        <v>-9300</v>
      </c>
      <c r="U148" s="113">
        <f t="shared" si="70"/>
        <v>21653</v>
      </c>
      <c r="V148" s="113">
        <f t="shared" si="70"/>
        <v>-272459</v>
      </c>
      <c r="W148" s="113">
        <f t="shared" si="70"/>
        <v>0</v>
      </c>
      <c r="X148" s="113">
        <f t="shared" si="70"/>
        <v>-260106</v>
      </c>
      <c r="Y148" s="113">
        <f t="shared" si="70"/>
        <v>9300</v>
      </c>
      <c r="Z148" s="113">
        <f t="shared" si="70"/>
        <v>0</v>
      </c>
      <c r="AA148" s="113">
        <f t="shared" si="70"/>
        <v>0</v>
      </c>
      <c r="AB148" s="113">
        <f t="shared" si="70"/>
        <v>9300</v>
      </c>
      <c r="AC148" s="113">
        <f t="shared" si="70"/>
        <v>-250806</v>
      </c>
      <c r="AD148" s="113">
        <f t="shared" si="70"/>
        <v>-84772</v>
      </c>
      <c r="AE148" s="113">
        <f t="shared" si="70"/>
        <v>-5203</v>
      </c>
      <c r="AF148" s="113">
        <f t="shared" si="70"/>
        <v>0</v>
      </c>
      <c r="AG148" s="113">
        <f t="shared" si="70"/>
        <v>370000</v>
      </c>
      <c r="AH148" s="113">
        <f t="shared" si="70"/>
        <v>0</v>
      </c>
      <c r="AI148" s="113">
        <f t="shared" si="70"/>
        <v>370000</v>
      </c>
      <c r="AJ148" s="113">
        <f t="shared" si="70"/>
        <v>29219</v>
      </c>
      <c r="AK148" s="115">
        <f t="shared" si="70"/>
        <v>0</v>
      </c>
      <c r="AL148" s="115">
        <f t="shared" si="70"/>
        <v>0</v>
      </c>
      <c r="AM148" s="115">
        <f t="shared" si="70"/>
        <v>0.06</v>
      </c>
      <c r="AN148" s="115">
        <f t="shared" si="70"/>
        <v>0</v>
      </c>
      <c r="AO148" s="115">
        <f t="shared" si="70"/>
        <v>0</v>
      </c>
      <c r="AP148" s="115">
        <f t="shared" si="70"/>
        <v>0.06</v>
      </c>
      <c r="AQ148" s="115">
        <f t="shared" si="70"/>
        <v>0</v>
      </c>
      <c r="AR148" s="370">
        <f t="shared" si="70"/>
        <v>0.06</v>
      </c>
      <c r="AS148" s="112">
        <f t="shared" si="70"/>
        <v>142210805</v>
      </c>
      <c r="AT148" s="113">
        <f t="shared" si="70"/>
        <v>102067376</v>
      </c>
      <c r="AU148" s="113">
        <f t="shared" si="70"/>
        <v>346440</v>
      </c>
      <c r="AV148" s="113">
        <f t="shared" si="70"/>
        <v>508600</v>
      </c>
      <c r="AW148" s="113">
        <f t="shared" si="70"/>
        <v>34670681</v>
      </c>
      <c r="AX148" s="113">
        <f t="shared" si="70"/>
        <v>2041348</v>
      </c>
      <c r="AY148" s="113">
        <f t="shared" si="70"/>
        <v>2922800</v>
      </c>
      <c r="AZ148" s="115">
        <f t="shared" si="70"/>
        <v>199.19769999999997</v>
      </c>
      <c r="BA148" s="115">
        <f t="shared" si="70"/>
        <v>155.39179999999999</v>
      </c>
      <c r="BB148" s="115">
        <f t="shared" si="70"/>
        <v>1</v>
      </c>
      <c r="BC148" s="116">
        <f t="shared" si="70"/>
        <v>43.805899999999994</v>
      </c>
    </row>
    <row r="149" spans="2:55" s="143" customFormat="1" ht="12.95" customHeight="1" x14ac:dyDescent="0.25">
      <c r="D149" s="586"/>
      <c r="E149" s="587"/>
      <c r="F149" s="586"/>
      <c r="G149" s="588"/>
      <c r="H149" s="601">
        <v>3114</v>
      </c>
      <c r="I149" s="112">
        <f t="shared" ref="I149:BC149" si="71">SUMIF($F$12:$F$283,"=3114",I$12:I$283)</f>
        <v>0</v>
      </c>
      <c r="J149" s="113">
        <f t="shared" si="71"/>
        <v>0</v>
      </c>
      <c r="K149" s="113">
        <f t="shared" si="71"/>
        <v>0</v>
      </c>
      <c r="L149" s="113">
        <f t="shared" si="71"/>
        <v>0</v>
      </c>
      <c r="M149" s="113">
        <f t="shared" si="71"/>
        <v>0</v>
      </c>
      <c r="N149" s="113">
        <f t="shared" si="71"/>
        <v>0</v>
      </c>
      <c r="O149" s="113">
        <f t="shared" si="71"/>
        <v>0</v>
      </c>
      <c r="P149" s="115">
        <f t="shared" si="71"/>
        <v>0</v>
      </c>
      <c r="Q149" s="115">
        <f t="shared" si="71"/>
        <v>0</v>
      </c>
      <c r="R149" s="115">
        <f t="shared" si="71"/>
        <v>0</v>
      </c>
      <c r="S149" s="116">
        <f t="shared" si="71"/>
        <v>0</v>
      </c>
      <c r="T149" s="344">
        <f t="shared" si="71"/>
        <v>0</v>
      </c>
      <c r="U149" s="113">
        <f t="shared" si="71"/>
        <v>0</v>
      </c>
      <c r="V149" s="113">
        <f t="shared" si="71"/>
        <v>0</v>
      </c>
      <c r="W149" s="113">
        <f t="shared" si="71"/>
        <v>0</v>
      </c>
      <c r="X149" s="113">
        <f t="shared" si="71"/>
        <v>0</v>
      </c>
      <c r="Y149" s="113">
        <f t="shared" si="71"/>
        <v>0</v>
      </c>
      <c r="Z149" s="113">
        <f t="shared" si="71"/>
        <v>0</v>
      </c>
      <c r="AA149" s="113">
        <f t="shared" si="71"/>
        <v>0</v>
      </c>
      <c r="AB149" s="113">
        <f t="shared" si="71"/>
        <v>0</v>
      </c>
      <c r="AC149" s="113">
        <f t="shared" si="71"/>
        <v>0</v>
      </c>
      <c r="AD149" s="113">
        <f t="shared" si="71"/>
        <v>0</v>
      </c>
      <c r="AE149" s="113">
        <f t="shared" si="71"/>
        <v>0</v>
      </c>
      <c r="AF149" s="113">
        <f t="shared" si="71"/>
        <v>0</v>
      </c>
      <c r="AG149" s="113">
        <f t="shared" si="71"/>
        <v>0</v>
      </c>
      <c r="AH149" s="113">
        <f t="shared" si="71"/>
        <v>0</v>
      </c>
      <c r="AI149" s="113">
        <f t="shared" si="71"/>
        <v>0</v>
      </c>
      <c r="AJ149" s="113">
        <f t="shared" si="71"/>
        <v>0</v>
      </c>
      <c r="AK149" s="115">
        <f t="shared" si="71"/>
        <v>0</v>
      </c>
      <c r="AL149" s="115">
        <f t="shared" si="71"/>
        <v>0</v>
      </c>
      <c r="AM149" s="115">
        <f t="shared" si="71"/>
        <v>0</v>
      </c>
      <c r="AN149" s="115">
        <f t="shared" si="71"/>
        <v>0</v>
      </c>
      <c r="AO149" s="115">
        <f t="shared" si="71"/>
        <v>0</v>
      </c>
      <c r="AP149" s="115">
        <f t="shared" si="71"/>
        <v>0</v>
      </c>
      <c r="AQ149" s="115">
        <f t="shared" si="71"/>
        <v>0</v>
      </c>
      <c r="AR149" s="370">
        <f t="shared" si="71"/>
        <v>0</v>
      </c>
      <c r="AS149" s="112">
        <f t="shared" si="71"/>
        <v>0</v>
      </c>
      <c r="AT149" s="113">
        <f t="shared" si="71"/>
        <v>0</v>
      </c>
      <c r="AU149" s="113">
        <f t="shared" si="71"/>
        <v>0</v>
      </c>
      <c r="AV149" s="113">
        <f t="shared" si="71"/>
        <v>0</v>
      </c>
      <c r="AW149" s="113">
        <f t="shared" si="71"/>
        <v>0</v>
      </c>
      <c r="AX149" s="113">
        <f t="shared" si="71"/>
        <v>0</v>
      </c>
      <c r="AY149" s="113">
        <f t="shared" si="71"/>
        <v>0</v>
      </c>
      <c r="AZ149" s="115">
        <f t="shared" si="71"/>
        <v>0</v>
      </c>
      <c r="BA149" s="115">
        <f t="shared" si="71"/>
        <v>0</v>
      </c>
      <c r="BB149" s="115">
        <f t="shared" si="71"/>
        <v>0</v>
      </c>
      <c r="BC149" s="116">
        <f t="shared" si="71"/>
        <v>0</v>
      </c>
    </row>
    <row r="150" spans="2:55" s="143" customFormat="1" ht="12.95" customHeight="1" x14ac:dyDescent="0.25">
      <c r="D150" s="586"/>
      <c r="E150" s="587"/>
      <c r="F150" s="586"/>
      <c r="G150" s="588"/>
      <c r="H150" s="601">
        <v>3117</v>
      </c>
      <c r="I150" s="112">
        <f t="shared" ref="I150:BC150" si="72">SUMIF($F$12:$F$283,"=3117",I$12:I$283)</f>
        <v>18076214</v>
      </c>
      <c r="J150" s="113">
        <f t="shared" si="72"/>
        <v>13082976</v>
      </c>
      <c r="K150" s="113">
        <f t="shared" si="72"/>
        <v>0</v>
      </c>
      <c r="L150" s="113">
        <f t="shared" si="72"/>
        <v>32200</v>
      </c>
      <c r="M150" s="113">
        <f t="shared" si="72"/>
        <v>4432928</v>
      </c>
      <c r="N150" s="113">
        <f t="shared" si="72"/>
        <v>261660</v>
      </c>
      <c r="O150" s="113">
        <f t="shared" si="72"/>
        <v>266450</v>
      </c>
      <c r="P150" s="115">
        <f t="shared" si="72"/>
        <v>26.520400000000002</v>
      </c>
      <c r="Q150" s="115">
        <f t="shared" si="72"/>
        <v>18.877299999999998</v>
      </c>
      <c r="R150" s="115">
        <f t="shared" si="72"/>
        <v>0</v>
      </c>
      <c r="S150" s="116">
        <f t="shared" si="72"/>
        <v>7.6431000000000004</v>
      </c>
      <c r="T150" s="344">
        <f t="shared" si="72"/>
        <v>10000</v>
      </c>
      <c r="U150" s="113">
        <f t="shared" si="72"/>
        <v>0</v>
      </c>
      <c r="V150" s="113">
        <f t="shared" si="72"/>
        <v>-28719</v>
      </c>
      <c r="W150" s="113">
        <f t="shared" si="72"/>
        <v>0</v>
      </c>
      <c r="X150" s="113">
        <f t="shared" si="72"/>
        <v>-18719</v>
      </c>
      <c r="Y150" s="113">
        <f t="shared" si="72"/>
        <v>-10000</v>
      </c>
      <c r="Z150" s="113">
        <f t="shared" si="72"/>
        <v>0</v>
      </c>
      <c r="AA150" s="113">
        <f t="shared" si="72"/>
        <v>0</v>
      </c>
      <c r="AB150" s="113">
        <f t="shared" si="72"/>
        <v>-10000</v>
      </c>
      <c r="AC150" s="113">
        <f t="shared" si="72"/>
        <v>-28719</v>
      </c>
      <c r="AD150" s="113">
        <f t="shared" si="72"/>
        <v>-9707</v>
      </c>
      <c r="AE150" s="113">
        <f t="shared" si="72"/>
        <v>-374</v>
      </c>
      <c r="AF150" s="113">
        <f t="shared" si="72"/>
        <v>0</v>
      </c>
      <c r="AG150" s="113">
        <f t="shared" si="72"/>
        <v>39000</v>
      </c>
      <c r="AH150" s="113">
        <f t="shared" si="72"/>
        <v>0</v>
      </c>
      <c r="AI150" s="113">
        <f t="shared" si="72"/>
        <v>39000</v>
      </c>
      <c r="AJ150" s="113">
        <f t="shared" si="72"/>
        <v>200</v>
      </c>
      <c r="AK150" s="115">
        <f t="shared" si="72"/>
        <v>0</v>
      </c>
      <c r="AL150" s="115">
        <f t="shared" si="72"/>
        <v>0</v>
      </c>
      <c r="AM150" s="115">
        <f t="shared" si="72"/>
        <v>0</v>
      </c>
      <c r="AN150" s="115">
        <f t="shared" si="72"/>
        <v>0</v>
      </c>
      <c r="AO150" s="115">
        <f t="shared" si="72"/>
        <v>0</v>
      </c>
      <c r="AP150" s="115">
        <f t="shared" si="72"/>
        <v>0</v>
      </c>
      <c r="AQ150" s="115">
        <f t="shared" si="72"/>
        <v>0</v>
      </c>
      <c r="AR150" s="370">
        <f t="shared" si="72"/>
        <v>0</v>
      </c>
      <c r="AS150" s="112">
        <f t="shared" si="72"/>
        <v>18076414</v>
      </c>
      <c r="AT150" s="113">
        <f t="shared" si="72"/>
        <v>13064257</v>
      </c>
      <c r="AU150" s="113">
        <f t="shared" si="72"/>
        <v>0</v>
      </c>
      <c r="AV150" s="113">
        <f t="shared" si="72"/>
        <v>22200</v>
      </c>
      <c r="AW150" s="113">
        <f t="shared" si="72"/>
        <v>4423221</v>
      </c>
      <c r="AX150" s="113">
        <f t="shared" si="72"/>
        <v>261286</v>
      </c>
      <c r="AY150" s="113">
        <f t="shared" si="72"/>
        <v>305450</v>
      </c>
      <c r="AZ150" s="115">
        <f t="shared" si="72"/>
        <v>26.520400000000002</v>
      </c>
      <c r="BA150" s="115">
        <f t="shared" si="72"/>
        <v>18.877299999999998</v>
      </c>
      <c r="BB150" s="115">
        <f t="shared" si="72"/>
        <v>0</v>
      </c>
      <c r="BC150" s="116">
        <f t="shared" si="72"/>
        <v>7.6431000000000004</v>
      </c>
    </row>
    <row r="151" spans="2:55" s="143" customFormat="1" ht="12.95" customHeight="1" x14ac:dyDescent="0.25">
      <c r="D151" s="586"/>
      <c r="E151" s="587"/>
      <c r="F151" s="586"/>
      <c r="G151" s="588"/>
      <c r="H151" s="601">
        <v>3122</v>
      </c>
      <c r="I151" s="112">
        <f t="shared" ref="I151:BC151" si="73">SUMIF($F$12:$F$249,"=3122",I$12:I$249)</f>
        <v>0</v>
      </c>
      <c r="J151" s="113">
        <f t="shared" si="73"/>
        <v>0</v>
      </c>
      <c r="K151" s="113">
        <f t="shared" si="73"/>
        <v>0</v>
      </c>
      <c r="L151" s="113">
        <f t="shared" si="73"/>
        <v>0</v>
      </c>
      <c r="M151" s="113">
        <f t="shared" si="73"/>
        <v>0</v>
      </c>
      <c r="N151" s="113">
        <f t="shared" si="73"/>
        <v>0</v>
      </c>
      <c r="O151" s="113">
        <f t="shared" si="73"/>
        <v>0</v>
      </c>
      <c r="P151" s="115">
        <f t="shared" si="73"/>
        <v>0</v>
      </c>
      <c r="Q151" s="115">
        <f t="shared" si="73"/>
        <v>0</v>
      </c>
      <c r="R151" s="115">
        <f t="shared" si="73"/>
        <v>0</v>
      </c>
      <c r="S151" s="116">
        <f t="shared" si="73"/>
        <v>0</v>
      </c>
      <c r="T151" s="344">
        <f t="shared" si="73"/>
        <v>0</v>
      </c>
      <c r="U151" s="113">
        <f t="shared" si="73"/>
        <v>0</v>
      </c>
      <c r="V151" s="113">
        <f t="shared" si="73"/>
        <v>0</v>
      </c>
      <c r="W151" s="113">
        <f t="shared" si="73"/>
        <v>0</v>
      </c>
      <c r="X151" s="113">
        <f t="shared" si="73"/>
        <v>0</v>
      </c>
      <c r="Y151" s="113">
        <f t="shared" si="73"/>
        <v>0</v>
      </c>
      <c r="Z151" s="113">
        <f t="shared" si="73"/>
        <v>0</v>
      </c>
      <c r="AA151" s="113">
        <f t="shared" si="73"/>
        <v>0</v>
      </c>
      <c r="AB151" s="113">
        <f t="shared" si="73"/>
        <v>0</v>
      </c>
      <c r="AC151" s="113">
        <f t="shared" si="73"/>
        <v>0</v>
      </c>
      <c r="AD151" s="113">
        <f t="shared" si="73"/>
        <v>0</v>
      </c>
      <c r="AE151" s="113">
        <f t="shared" si="73"/>
        <v>0</v>
      </c>
      <c r="AF151" s="113">
        <f t="shared" si="73"/>
        <v>0</v>
      </c>
      <c r="AG151" s="113">
        <f t="shared" si="73"/>
        <v>0</v>
      </c>
      <c r="AH151" s="113">
        <f t="shared" si="73"/>
        <v>0</v>
      </c>
      <c r="AI151" s="113">
        <f t="shared" si="73"/>
        <v>0</v>
      </c>
      <c r="AJ151" s="113">
        <f t="shared" si="73"/>
        <v>0</v>
      </c>
      <c r="AK151" s="115">
        <f t="shared" si="73"/>
        <v>0</v>
      </c>
      <c r="AL151" s="115">
        <f t="shared" si="73"/>
        <v>0</v>
      </c>
      <c r="AM151" s="115">
        <f t="shared" si="73"/>
        <v>0</v>
      </c>
      <c r="AN151" s="115">
        <f t="shared" si="73"/>
        <v>0</v>
      </c>
      <c r="AO151" s="115">
        <f t="shared" si="73"/>
        <v>0</v>
      </c>
      <c r="AP151" s="115">
        <f t="shared" si="73"/>
        <v>0</v>
      </c>
      <c r="AQ151" s="115">
        <f t="shared" si="73"/>
        <v>0</v>
      </c>
      <c r="AR151" s="370">
        <f t="shared" si="73"/>
        <v>0</v>
      </c>
      <c r="AS151" s="112">
        <f t="shared" si="73"/>
        <v>0</v>
      </c>
      <c r="AT151" s="113">
        <f t="shared" si="73"/>
        <v>0</v>
      </c>
      <c r="AU151" s="113">
        <f t="shared" si="73"/>
        <v>0</v>
      </c>
      <c r="AV151" s="113">
        <f t="shared" si="73"/>
        <v>0</v>
      </c>
      <c r="AW151" s="113">
        <f t="shared" si="73"/>
        <v>0</v>
      </c>
      <c r="AX151" s="113">
        <f t="shared" si="73"/>
        <v>0</v>
      </c>
      <c r="AY151" s="113">
        <f t="shared" si="73"/>
        <v>0</v>
      </c>
      <c r="AZ151" s="115">
        <f t="shared" si="73"/>
        <v>0</v>
      </c>
      <c r="BA151" s="115">
        <f t="shared" si="73"/>
        <v>0</v>
      </c>
      <c r="BB151" s="115">
        <f t="shared" si="73"/>
        <v>0</v>
      </c>
      <c r="BC151" s="116">
        <f t="shared" si="73"/>
        <v>0</v>
      </c>
    </row>
    <row r="152" spans="2:55" s="143" customFormat="1" ht="12.95" customHeight="1" x14ac:dyDescent="0.25">
      <c r="D152" s="586"/>
      <c r="E152" s="587"/>
      <c r="F152" s="586"/>
      <c r="G152" s="588"/>
      <c r="H152" s="601">
        <v>3124</v>
      </c>
      <c r="I152" s="112">
        <f t="shared" ref="I152:BC152" si="74">SUMIF($F$12:$F$249,"=3124",I$12:I$249)</f>
        <v>0</v>
      </c>
      <c r="J152" s="113">
        <f t="shared" si="74"/>
        <v>0</v>
      </c>
      <c r="K152" s="113">
        <f t="shared" si="74"/>
        <v>0</v>
      </c>
      <c r="L152" s="113">
        <f t="shared" si="74"/>
        <v>0</v>
      </c>
      <c r="M152" s="113">
        <f t="shared" si="74"/>
        <v>0</v>
      </c>
      <c r="N152" s="113">
        <f t="shared" si="74"/>
        <v>0</v>
      </c>
      <c r="O152" s="113">
        <f t="shared" si="74"/>
        <v>0</v>
      </c>
      <c r="P152" s="115">
        <f t="shared" si="74"/>
        <v>0</v>
      </c>
      <c r="Q152" s="115">
        <f t="shared" si="74"/>
        <v>0</v>
      </c>
      <c r="R152" s="115">
        <f t="shared" si="74"/>
        <v>0</v>
      </c>
      <c r="S152" s="116">
        <f t="shared" si="74"/>
        <v>0</v>
      </c>
      <c r="T152" s="344">
        <f t="shared" si="74"/>
        <v>0</v>
      </c>
      <c r="U152" s="113">
        <f t="shared" si="74"/>
        <v>0</v>
      </c>
      <c r="V152" s="113">
        <f t="shared" si="74"/>
        <v>0</v>
      </c>
      <c r="W152" s="113">
        <f t="shared" si="74"/>
        <v>0</v>
      </c>
      <c r="X152" s="113">
        <f t="shared" si="74"/>
        <v>0</v>
      </c>
      <c r="Y152" s="113">
        <f t="shared" si="74"/>
        <v>0</v>
      </c>
      <c r="Z152" s="113">
        <f t="shared" si="74"/>
        <v>0</v>
      </c>
      <c r="AA152" s="113">
        <f t="shared" si="74"/>
        <v>0</v>
      </c>
      <c r="AB152" s="113">
        <f t="shared" si="74"/>
        <v>0</v>
      </c>
      <c r="AC152" s="113">
        <f t="shared" si="74"/>
        <v>0</v>
      </c>
      <c r="AD152" s="113">
        <f t="shared" si="74"/>
        <v>0</v>
      </c>
      <c r="AE152" s="113">
        <f t="shared" si="74"/>
        <v>0</v>
      </c>
      <c r="AF152" s="113">
        <f t="shared" si="74"/>
        <v>0</v>
      </c>
      <c r="AG152" s="113">
        <f t="shared" si="74"/>
        <v>0</v>
      </c>
      <c r="AH152" s="113">
        <f t="shared" si="74"/>
        <v>0</v>
      </c>
      <c r="AI152" s="113">
        <f t="shared" si="74"/>
        <v>0</v>
      </c>
      <c r="AJ152" s="113">
        <f t="shared" si="74"/>
        <v>0</v>
      </c>
      <c r="AK152" s="115">
        <f t="shared" si="74"/>
        <v>0</v>
      </c>
      <c r="AL152" s="115">
        <f t="shared" si="74"/>
        <v>0</v>
      </c>
      <c r="AM152" s="115">
        <f t="shared" si="74"/>
        <v>0</v>
      </c>
      <c r="AN152" s="115">
        <f t="shared" si="74"/>
        <v>0</v>
      </c>
      <c r="AO152" s="115">
        <f t="shared" si="74"/>
        <v>0</v>
      </c>
      <c r="AP152" s="115">
        <f t="shared" si="74"/>
        <v>0</v>
      </c>
      <c r="AQ152" s="115">
        <f t="shared" si="74"/>
        <v>0</v>
      </c>
      <c r="AR152" s="370">
        <f t="shared" si="74"/>
        <v>0</v>
      </c>
      <c r="AS152" s="112">
        <f t="shared" si="74"/>
        <v>0</v>
      </c>
      <c r="AT152" s="113">
        <f t="shared" si="74"/>
        <v>0</v>
      </c>
      <c r="AU152" s="113">
        <f t="shared" si="74"/>
        <v>0</v>
      </c>
      <c r="AV152" s="113">
        <f t="shared" si="74"/>
        <v>0</v>
      </c>
      <c r="AW152" s="113">
        <f t="shared" si="74"/>
        <v>0</v>
      </c>
      <c r="AX152" s="113">
        <f t="shared" si="74"/>
        <v>0</v>
      </c>
      <c r="AY152" s="113">
        <f t="shared" si="74"/>
        <v>0</v>
      </c>
      <c r="AZ152" s="115">
        <f t="shared" si="74"/>
        <v>0</v>
      </c>
      <c r="BA152" s="115">
        <f t="shared" si="74"/>
        <v>0</v>
      </c>
      <c r="BB152" s="115">
        <f t="shared" si="74"/>
        <v>0</v>
      </c>
      <c r="BC152" s="116">
        <f t="shared" si="74"/>
        <v>0</v>
      </c>
    </row>
    <row r="153" spans="2:55" s="143" customFormat="1" ht="12.95" customHeight="1" x14ac:dyDescent="0.25">
      <c r="D153" s="586"/>
      <c r="E153" s="587"/>
      <c r="F153" s="586"/>
      <c r="G153" s="588"/>
      <c r="H153" s="601">
        <v>3141</v>
      </c>
      <c r="I153" s="112">
        <f t="shared" ref="I153:BC153" si="75">SUMIF($F$12:$F$283,"=3141",I$12:I$283)</f>
        <v>18406820</v>
      </c>
      <c r="J153" s="113">
        <f t="shared" si="75"/>
        <v>13440346</v>
      </c>
      <c r="K153" s="113">
        <f t="shared" si="75"/>
        <v>0</v>
      </c>
      <c r="L153" s="113">
        <f t="shared" si="75"/>
        <v>35000</v>
      </c>
      <c r="M153" s="113">
        <f t="shared" si="75"/>
        <v>4554665</v>
      </c>
      <c r="N153" s="113">
        <f t="shared" si="75"/>
        <v>268805</v>
      </c>
      <c r="O153" s="113">
        <f t="shared" si="75"/>
        <v>108004</v>
      </c>
      <c r="P153" s="115">
        <f t="shared" si="75"/>
        <v>46.230000000000004</v>
      </c>
      <c r="Q153" s="115">
        <f t="shared" si="75"/>
        <v>0.13</v>
      </c>
      <c r="R153" s="115">
        <f t="shared" si="75"/>
        <v>0</v>
      </c>
      <c r="S153" s="116">
        <f t="shared" si="75"/>
        <v>46.1</v>
      </c>
      <c r="T153" s="344">
        <f t="shared" si="75"/>
        <v>0</v>
      </c>
      <c r="U153" s="113">
        <f t="shared" si="75"/>
        <v>0</v>
      </c>
      <c r="V153" s="113">
        <f t="shared" si="75"/>
        <v>0</v>
      </c>
      <c r="W153" s="113">
        <f t="shared" si="75"/>
        <v>0</v>
      </c>
      <c r="X153" s="113">
        <f t="shared" si="75"/>
        <v>0</v>
      </c>
      <c r="Y153" s="113">
        <f t="shared" si="75"/>
        <v>0</v>
      </c>
      <c r="Z153" s="113">
        <f t="shared" si="75"/>
        <v>0</v>
      </c>
      <c r="AA153" s="113">
        <f t="shared" si="75"/>
        <v>0</v>
      </c>
      <c r="AB153" s="113">
        <f t="shared" si="75"/>
        <v>0</v>
      </c>
      <c r="AC153" s="113">
        <f t="shared" si="75"/>
        <v>0</v>
      </c>
      <c r="AD153" s="113">
        <f t="shared" si="75"/>
        <v>0</v>
      </c>
      <c r="AE153" s="113">
        <f t="shared" si="75"/>
        <v>0</v>
      </c>
      <c r="AF153" s="113">
        <f t="shared" si="75"/>
        <v>0</v>
      </c>
      <c r="AG153" s="113">
        <f t="shared" si="75"/>
        <v>0</v>
      </c>
      <c r="AH153" s="113">
        <f t="shared" si="75"/>
        <v>0</v>
      </c>
      <c r="AI153" s="113">
        <f t="shared" si="75"/>
        <v>0</v>
      </c>
      <c r="AJ153" s="113">
        <f t="shared" si="75"/>
        <v>0</v>
      </c>
      <c r="AK153" s="115">
        <f t="shared" si="75"/>
        <v>0</v>
      </c>
      <c r="AL153" s="115">
        <f t="shared" si="75"/>
        <v>0</v>
      </c>
      <c r="AM153" s="115">
        <f t="shared" si="75"/>
        <v>0</v>
      </c>
      <c r="AN153" s="115">
        <f t="shared" si="75"/>
        <v>0</v>
      </c>
      <c r="AO153" s="115">
        <f t="shared" si="75"/>
        <v>0</v>
      </c>
      <c r="AP153" s="115">
        <f t="shared" si="75"/>
        <v>0</v>
      </c>
      <c r="AQ153" s="115">
        <f t="shared" si="75"/>
        <v>0</v>
      </c>
      <c r="AR153" s="370">
        <f t="shared" si="75"/>
        <v>0</v>
      </c>
      <c r="AS153" s="112">
        <f t="shared" si="75"/>
        <v>18406820</v>
      </c>
      <c r="AT153" s="113">
        <f t="shared" si="75"/>
        <v>13440346</v>
      </c>
      <c r="AU153" s="113">
        <f t="shared" si="75"/>
        <v>0</v>
      </c>
      <c r="AV153" s="113">
        <f t="shared" si="75"/>
        <v>35000</v>
      </c>
      <c r="AW153" s="113">
        <f t="shared" si="75"/>
        <v>4554665</v>
      </c>
      <c r="AX153" s="113">
        <f t="shared" si="75"/>
        <v>268805</v>
      </c>
      <c r="AY153" s="113">
        <f t="shared" si="75"/>
        <v>108004</v>
      </c>
      <c r="AZ153" s="115">
        <f t="shared" si="75"/>
        <v>46.230000000000004</v>
      </c>
      <c r="BA153" s="115">
        <f t="shared" si="75"/>
        <v>0.13</v>
      </c>
      <c r="BB153" s="115">
        <f t="shared" si="75"/>
        <v>0</v>
      </c>
      <c r="BC153" s="116">
        <f t="shared" si="75"/>
        <v>46.1</v>
      </c>
    </row>
    <row r="154" spans="2:55" s="143" customFormat="1" ht="12.95" customHeight="1" x14ac:dyDescent="0.25">
      <c r="D154" s="586"/>
      <c r="E154" s="587"/>
      <c r="F154" s="586"/>
      <c r="G154" s="588"/>
      <c r="H154" s="601">
        <v>3143</v>
      </c>
      <c r="I154" s="112">
        <f t="shared" ref="I154:BC154" si="76">SUMIF($F$12:$F$283,"=3143",I$12:I$283)</f>
        <v>15556007</v>
      </c>
      <c r="J154" s="113">
        <f t="shared" si="76"/>
        <v>11433744</v>
      </c>
      <c r="K154" s="113">
        <f t="shared" si="76"/>
        <v>0</v>
      </c>
      <c r="L154" s="113">
        <f t="shared" si="76"/>
        <v>5000</v>
      </c>
      <c r="M154" s="113">
        <f t="shared" si="76"/>
        <v>3866297</v>
      </c>
      <c r="N154" s="113">
        <f t="shared" si="76"/>
        <v>228676</v>
      </c>
      <c r="O154" s="113">
        <f t="shared" si="76"/>
        <v>22290</v>
      </c>
      <c r="P154" s="115">
        <f t="shared" si="76"/>
        <v>24.834700000000005</v>
      </c>
      <c r="Q154" s="115">
        <f t="shared" si="76"/>
        <v>23.284699999999997</v>
      </c>
      <c r="R154" s="115">
        <f t="shared" si="76"/>
        <v>0</v>
      </c>
      <c r="S154" s="116">
        <f t="shared" si="76"/>
        <v>1.5500000000000005</v>
      </c>
      <c r="T154" s="344">
        <f t="shared" si="76"/>
        <v>0</v>
      </c>
      <c r="U154" s="113">
        <f t="shared" si="76"/>
        <v>0</v>
      </c>
      <c r="V154" s="113">
        <f t="shared" si="76"/>
        <v>0</v>
      </c>
      <c r="W154" s="113">
        <f t="shared" si="76"/>
        <v>0</v>
      </c>
      <c r="X154" s="113">
        <f t="shared" si="76"/>
        <v>0</v>
      </c>
      <c r="Y154" s="113">
        <f t="shared" si="76"/>
        <v>0</v>
      </c>
      <c r="Z154" s="113">
        <f t="shared" si="76"/>
        <v>0</v>
      </c>
      <c r="AA154" s="113">
        <f t="shared" si="76"/>
        <v>0</v>
      </c>
      <c r="AB154" s="113">
        <f t="shared" si="76"/>
        <v>0</v>
      </c>
      <c r="AC154" s="113">
        <f t="shared" si="76"/>
        <v>0</v>
      </c>
      <c r="AD154" s="113">
        <f t="shared" si="76"/>
        <v>0</v>
      </c>
      <c r="AE154" s="113">
        <f t="shared" si="76"/>
        <v>0</v>
      </c>
      <c r="AF154" s="113">
        <f t="shared" si="76"/>
        <v>0</v>
      </c>
      <c r="AG154" s="113">
        <f t="shared" si="76"/>
        <v>0</v>
      </c>
      <c r="AH154" s="113">
        <f t="shared" si="76"/>
        <v>0</v>
      </c>
      <c r="AI154" s="113">
        <f t="shared" si="76"/>
        <v>0</v>
      </c>
      <c r="AJ154" s="113">
        <f t="shared" si="76"/>
        <v>0</v>
      </c>
      <c r="AK154" s="115">
        <f t="shared" si="76"/>
        <v>0</v>
      </c>
      <c r="AL154" s="115">
        <f t="shared" si="76"/>
        <v>0</v>
      </c>
      <c r="AM154" s="115">
        <f t="shared" si="76"/>
        <v>0</v>
      </c>
      <c r="AN154" s="115">
        <f t="shared" si="76"/>
        <v>0</v>
      </c>
      <c r="AO154" s="115">
        <f t="shared" si="76"/>
        <v>0</v>
      </c>
      <c r="AP154" s="115">
        <f t="shared" si="76"/>
        <v>0</v>
      </c>
      <c r="AQ154" s="115">
        <f t="shared" si="76"/>
        <v>0</v>
      </c>
      <c r="AR154" s="370">
        <f t="shared" si="76"/>
        <v>0</v>
      </c>
      <c r="AS154" s="112">
        <f t="shared" si="76"/>
        <v>15556007</v>
      </c>
      <c r="AT154" s="113">
        <f t="shared" si="76"/>
        <v>11433744</v>
      </c>
      <c r="AU154" s="113">
        <f t="shared" si="76"/>
        <v>0</v>
      </c>
      <c r="AV154" s="113">
        <f t="shared" si="76"/>
        <v>5000</v>
      </c>
      <c r="AW154" s="113">
        <f t="shared" si="76"/>
        <v>3866297</v>
      </c>
      <c r="AX154" s="113">
        <f t="shared" si="76"/>
        <v>228676</v>
      </c>
      <c r="AY154" s="113">
        <f t="shared" si="76"/>
        <v>22290</v>
      </c>
      <c r="AZ154" s="115">
        <f t="shared" si="76"/>
        <v>24.834700000000005</v>
      </c>
      <c r="BA154" s="115">
        <f t="shared" si="76"/>
        <v>23.284699999999997</v>
      </c>
      <c r="BB154" s="115">
        <f t="shared" si="76"/>
        <v>0</v>
      </c>
      <c r="BC154" s="116">
        <f t="shared" si="76"/>
        <v>1.5500000000000005</v>
      </c>
    </row>
    <row r="155" spans="2:55" s="143" customFormat="1" ht="12.95" customHeight="1" x14ac:dyDescent="0.25">
      <c r="D155" s="586"/>
      <c r="E155" s="587"/>
      <c r="F155" s="586"/>
      <c r="G155" s="588"/>
      <c r="H155" s="601">
        <v>3231</v>
      </c>
      <c r="I155" s="112">
        <f t="shared" ref="I155:BC155" si="77">SUMIF($F$12:$F$283,"=3231",I$12:I$283)</f>
        <v>18706463</v>
      </c>
      <c r="J155" s="113">
        <f t="shared" si="77"/>
        <v>13599189</v>
      </c>
      <c r="K155" s="113">
        <f t="shared" si="77"/>
        <v>0</v>
      </c>
      <c r="L155" s="113">
        <f t="shared" si="77"/>
        <v>110250</v>
      </c>
      <c r="M155" s="113">
        <f t="shared" si="77"/>
        <v>4633791</v>
      </c>
      <c r="N155" s="113">
        <f t="shared" si="77"/>
        <v>271984</v>
      </c>
      <c r="O155" s="113">
        <f t="shared" si="77"/>
        <v>91249</v>
      </c>
      <c r="P155" s="115">
        <f t="shared" si="77"/>
        <v>26.303100000000001</v>
      </c>
      <c r="Q155" s="115">
        <f t="shared" si="77"/>
        <v>23.565200000000001</v>
      </c>
      <c r="R155" s="115">
        <f t="shared" si="77"/>
        <v>0</v>
      </c>
      <c r="S155" s="116">
        <f t="shared" si="77"/>
        <v>2.7378999999999998</v>
      </c>
      <c r="T155" s="344">
        <f t="shared" si="77"/>
        <v>0</v>
      </c>
      <c r="U155" s="113">
        <f t="shared" si="77"/>
        <v>0</v>
      </c>
      <c r="V155" s="113">
        <f t="shared" si="77"/>
        <v>-18409</v>
      </c>
      <c r="W155" s="113">
        <f t="shared" si="77"/>
        <v>0</v>
      </c>
      <c r="X155" s="113">
        <f t="shared" si="77"/>
        <v>-18409</v>
      </c>
      <c r="Y155" s="113">
        <f t="shared" si="77"/>
        <v>0</v>
      </c>
      <c r="Z155" s="113">
        <f t="shared" si="77"/>
        <v>0</v>
      </c>
      <c r="AA155" s="113">
        <f t="shared" si="77"/>
        <v>0</v>
      </c>
      <c r="AB155" s="113">
        <f t="shared" si="77"/>
        <v>0</v>
      </c>
      <c r="AC155" s="113">
        <f t="shared" si="77"/>
        <v>-18409</v>
      </c>
      <c r="AD155" s="113">
        <f t="shared" si="77"/>
        <v>-6222</v>
      </c>
      <c r="AE155" s="113">
        <f t="shared" si="77"/>
        <v>-368</v>
      </c>
      <c r="AF155" s="113">
        <f t="shared" si="77"/>
        <v>0</v>
      </c>
      <c r="AG155" s="113">
        <f t="shared" si="77"/>
        <v>24999</v>
      </c>
      <c r="AH155" s="113">
        <f t="shared" si="77"/>
        <v>0</v>
      </c>
      <c r="AI155" s="113">
        <f t="shared" si="77"/>
        <v>24999</v>
      </c>
      <c r="AJ155" s="113">
        <f t="shared" si="77"/>
        <v>0</v>
      </c>
      <c r="AK155" s="115">
        <f t="shared" si="77"/>
        <v>0</v>
      </c>
      <c r="AL155" s="115">
        <f t="shared" si="77"/>
        <v>0</v>
      </c>
      <c r="AM155" s="115">
        <f t="shared" si="77"/>
        <v>0</v>
      </c>
      <c r="AN155" s="115">
        <f t="shared" si="77"/>
        <v>0</v>
      </c>
      <c r="AO155" s="115">
        <f t="shared" si="77"/>
        <v>0</v>
      </c>
      <c r="AP155" s="115">
        <f t="shared" si="77"/>
        <v>0</v>
      </c>
      <c r="AQ155" s="115">
        <f t="shared" si="77"/>
        <v>0</v>
      </c>
      <c r="AR155" s="370">
        <f t="shared" si="77"/>
        <v>0</v>
      </c>
      <c r="AS155" s="112">
        <f t="shared" si="77"/>
        <v>18706463</v>
      </c>
      <c r="AT155" s="113">
        <f t="shared" si="77"/>
        <v>13580780</v>
      </c>
      <c r="AU155" s="113">
        <f t="shared" si="77"/>
        <v>0</v>
      </c>
      <c r="AV155" s="113">
        <f t="shared" si="77"/>
        <v>110250</v>
      </c>
      <c r="AW155" s="113">
        <f t="shared" si="77"/>
        <v>4627569</v>
      </c>
      <c r="AX155" s="113">
        <f t="shared" si="77"/>
        <v>271616</v>
      </c>
      <c r="AY155" s="113">
        <f t="shared" si="77"/>
        <v>116248</v>
      </c>
      <c r="AZ155" s="115">
        <f t="shared" si="77"/>
        <v>26.303100000000001</v>
      </c>
      <c r="BA155" s="115">
        <f t="shared" si="77"/>
        <v>23.565200000000001</v>
      </c>
      <c r="BB155" s="115">
        <f t="shared" si="77"/>
        <v>0</v>
      </c>
      <c r="BC155" s="116">
        <f t="shared" si="77"/>
        <v>2.7378999999999998</v>
      </c>
    </row>
    <row r="156" spans="2:55" s="143" customFormat="1" ht="12.95" customHeight="1" thickBot="1" x14ac:dyDescent="0.3">
      <c r="D156" s="586"/>
      <c r="E156" s="587"/>
      <c r="F156" s="586"/>
      <c r="G156" s="588"/>
      <c r="H156" s="605">
        <v>3233</v>
      </c>
      <c r="I156" s="606">
        <f t="shared" ref="I156:BC156" si="78">SUMIF($F$12:$F$283,"=3233",I$12:I$283)</f>
        <v>2518328</v>
      </c>
      <c r="J156" s="607">
        <f t="shared" si="78"/>
        <v>1839959</v>
      </c>
      <c r="K156" s="607">
        <f t="shared" si="78"/>
        <v>0</v>
      </c>
      <c r="L156" s="607">
        <f t="shared" si="78"/>
        <v>0</v>
      </c>
      <c r="M156" s="607">
        <f t="shared" si="78"/>
        <v>621906</v>
      </c>
      <c r="N156" s="607">
        <f t="shared" si="78"/>
        <v>36799</v>
      </c>
      <c r="O156" s="607">
        <f t="shared" si="78"/>
        <v>19664</v>
      </c>
      <c r="P156" s="608">
        <f t="shared" si="78"/>
        <v>4.1100000000000003</v>
      </c>
      <c r="Q156" s="608">
        <f t="shared" si="78"/>
        <v>2.89</v>
      </c>
      <c r="R156" s="608">
        <f t="shared" si="78"/>
        <v>0</v>
      </c>
      <c r="S156" s="668">
        <f t="shared" si="78"/>
        <v>1.22</v>
      </c>
      <c r="T156" s="609">
        <f t="shared" si="78"/>
        <v>0</v>
      </c>
      <c r="U156" s="607">
        <f t="shared" si="78"/>
        <v>0</v>
      </c>
      <c r="V156" s="607">
        <f t="shared" si="78"/>
        <v>0</v>
      </c>
      <c r="W156" s="607">
        <f t="shared" si="78"/>
        <v>0</v>
      </c>
      <c r="X156" s="607">
        <f t="shared" si="78"/>
        <v>0</v>
      </c>
      <c r="Y156" s="607">
        <f t="shared" si="78"/>
        <v>0</v>
      </c>
      <c r="Z156" s="607">
        <f t="shared" si="78"/>
        <v>0</v>
      </c>
      <c r="AA156" s="607">
        <f t="shared" si="78"/>
        <v>0</v>
      </c>
      <c r="AB156" s="607">
        <f t="shared" si="78"/>
        <v>0</v>
      </c>
      <c r="AC156" s="607">
        <f t="shared" si="78"/>
        <v>0</v>
      </c>
      <c r="AD156" s="607">
        <f t="shared" si="78"/>
        <v>0</v>
      </c>
      <c r="AE156" s="607">
        <f t="shared" si="78"/>
        <v>0</v>
      </c>
      <c r="AF156" s="607">
        <f t="shared" si="78"/>
        <v>0</v>
      </c>
      <c r="AG156" s="607">
        <f t="shared" si="78"/>
        <v>0</v>
      </c>
      <c r="AH156" s="607">
        <f t="shared" si="78"/>
        <v>0</v>
      </c>
      <c r="AI156" s="607">
        <f t="shared" si="78"/>
        <v>0</v>
      </c>
      <c r="AJ156" s="607">
        <f t="shared" si="78"/>
        <v>0</v>
      </c>
      <c r="AK156" s="608">
        <f t="shared" si="78"/>
        <v>0</v>
      </c>
      <c r="AL156" s="608">
        <f t="shared" si="78"/>
        <v>0</v>
      </c>
      <c r="AM156" s="608">
        <f t="shared" si="78"/>
        <v>0</v>
      </c>
      <c r="AN156" s="608">
        <f t="shared" si="78"/>
        <v>0</v>
      </c>
      <c r="AO156" s="608">
        <f t="shared" si="78"/>
        <v>0</v>
      </c>
      <c r="AP156" s="608">
        <f t="shared" si="78"/>
        <v>0</v>
      </c>
      <c r="AQ156" s="608">
        <f t="shared" si="78"/>
        <v>0</v>
      </c>
      <c r="AR156" s="705">
        <f t="shared" si="78"/>
        <v>0</v>
      </c>
      <c r="AS156" s="606">
        <f t="shared" si="78"/>
        <v>2518328</v>
      </c>
      <c r="AT156" s="607">
        <f t="shared" si="78"/>
        <v>1839959</v>
      </c>
      <c r="AU156" s="607">
        <f t="shared" si="78"/>
        <v>0</v>
      </c>
      <c r="AV156" s="607">
        <f t="shared" si="78"/>
        <v>0</v>
      </c>
      <c r="AW156" s="607">
        <f t="shared" si="78"/>
        <v>621906</v>
      </c>
      <c r="AX156" s="607">
        <f t="shared" si="78"/>
        <v>36799</v>
      </c>
      <c r="AY156" s="607">
        <f t="shared" si="78"/>
        <v>19664</v>
      </c>
      <c r="AZ156" s="608">
        <f t="shared" si="78"/>
        <v>4.1100000000000003</v>
      </c>
      <c r="BA156" s="608">
        <f t="shared" si="78"/>
        <v>2.89</v>
      </c>
      <c r="BB156" s="608">
        <f t="shared" si="78"/>
        <v>0</v>
      </c>
      <c r="BC156" s="668">
        <f t="shared" si="78"/>
        <v>1.22</v>
      </c>
    </row>
    <row r="157" spans="2:55" ht="12.95" customHeight="1" x14ac:dyDescent="0.25"/>
    <row r="158" spans="2:55" ht="12.95" customHeight="1" x14ac:dyDescent="0.25"/>
    <row r="248" spans="9:55" x14ac:dyDescent="0.25">
      <c r="I248" s="613"/>
      <c r="J248" s="613"/>
      <c r="K248" s="613"/>
      <c r="L248" s="613"/>
      <c r="M248" s="613"/>
      <c r="N248" s="613"/>
      <c r="O248" s="613"/>
      <c r="T248" s="613">
        <f t="shared" ref="T248:BC248" si="79">SUBTOTAL(9,T15:T139)</f>
        <v>-58600</v>
      </c>
      <c r="U248" s="613">
        <f t="shared" si="79"/>
        <v>-72176</v>
      </c>
      <c r="V248" s="613"/>
      <c r="W248" s="613">
        <f t="shared" si="79"/>
        <v>0</v>
      </c>
      <c r="X248" s="613">
        <f t="shared" si="79"/>
        <v>-873779</v>
      </c>
      <c r="Y248" s="613">
        <f t="shared" si="79"/>
        <v>58600</v>
      </c>
      <c r="Z248" s="613">
        <f t="shared" si="79"/>
        <v>0</v>
      </c>
      <c r="AA248" s="613">
        <f t="shared" si="79"/>
        <v>0</v>
      </c>
      <c r="AB248" s="613">
        <f t="shared" si="79"/>
        <v>58600</v>
      </c>
      <c r="AC248" s="613">
        <f t="shared" si="79"/>
        <v>-815179</v>
      </c>
      <c r="AD248" s="613">
        <f t="shared" si="79"/>
        <v>-275528</v>
      </c>
      <c r="AE248" s="613">
        <f t="shared" si="79"/>
        <v>-17477</v>
      </c>
      <c r="AF248" s="613">
        <f t="shared" si="79"/>
        <v>0</v>
      </c>
      <c r="AG248" s="613"/>
      <c r="AH248" s="613">
        <f t="shared" si="79"/>
        <v>0</v>
      </c>
      <c r="AI248" s="613">
        <f t="shared" si="79"/>
        <v>1008998</v>
      </c>
      <c r="AJ248" s="613">
        <f t="shared" si="79"/>
        <v>-99186</v>
      </c>
      <c r="AK248" s="614">
        <f t="shared" si="79"/>
        <v>0</v>
      </c>
      <c r="AL248" s="614">
        <f t="shared" si="79"/>
        <v>0</v>
      </c>
      <c r="AM248" s="614">
        <f t="shared" si="79"/>
        <v>-0.22</v>
      </c>
      <c r="AN248" s="614">
        <f t="shared" si="79"/>
        <v>0</v>
      </c>
      <c r="AO248" s="614">
        <f t="shared" si="79"/>
        <v>0</v>
      </c>
      <c r="AP248" s="614">
        <f t="shared" si="79"/>
        <v>-0.22</v>
      </c>
      <c r="AQ248" s="614">
        <f t="shared" si="79"/>
        <v>0</v>
      </c>
      <c r="AR248" s="614">
        <f t="shared" si="79"/>
        <v>-0.22</v>
      </c>
      <c r="AS248" s="613">
        <f t="shared" si="79"/>
        <v>531077252</v>
      </c>
      <c r="AT248" s="613">
        <f t="shared" si="79"/>
        <v>383368338</v>
      </c>
      <c r="AU248" s="613"/>
      <c r="AV248" s="613">
        <f t="shared" si="79"/>
        <v>1916500</v>
      </c>
      <c r="AW248" s="613">
        <f t="shared" si="79"/>
        <v>130226272</v>
      </c>
      <c r="AX248" s="613">
        <f t="shared" si="79"/>
        <v>7667366</v>
      </c>
      <c r="AY248" s="613">
        <f t="shared" si="79"/>
        <v>7898776</v>
      </c>
      <c r="AZ248" s="614">
        <f t="shared" si="79"/>
        <v>823.47800000000029</v>
      </c>
      <c r="BA248" s="614">
        <f t="shared" si="79"/>
        <v>579.76549999999986</v>
      </c>
      <c r="BC248" s="614">
        <f t="shared" si="79"/>
        <v>243.71249999999992</v>
      </c>
    </row>
    <row r="250" spans="9:55" x14ac:dyDescent="0.25">
      <c r="P250" s="477"/>
      <c r="Q250" s="477"/>
      <c r="R250" s="477"/>
      <c r="S250" s="477"/>
      <c r="T250" s="477"/>
    </row>
    <row r="251" spans="9:55" x14ac:dyDescent="0.25">
      <c r="P251" s="477"/>
      <c r="Q251" s="477"/>
      <c r="R251" s="477"/>
      <c r="S251" s="477"/>
      <c r="T251" s="477"/>
    </row>
  </sheetData>
  <mergeCells count="51">
    <mergeCell ref="AX9:AX10"/>
    <mergeCell ref="BB9:BB10"/>
    <mergeCell ref="AJ7:AJ10"/>
    <mergeCell ref="AK8:AL9"/>
    <mergeCell ref="AM8:AM9"/>
    <mergeCell ref="AS6:BC7"/>
    <mergeCell ref="AK7:AR7"/>
    <mergeCell ref="AN8:AO9"/>
    <mergeCell ref="AP8:AR9"/>
    <mergeCell ref="AS8:AS10"/>
    <mergeCell ref="AT8:AY8"/>
    <mergeCell ref="AZ8:AZ10"/>
    <mergeCell ref="BA8:BC8"/>
    <mergeCell ref="AT9:AV9"/>
    <mergeCell ref="AW9:AW10"/>
    <mergeCell ref="BA9:BA10"/>
    <mergeCell ref="AY9:AY10"/>
    <mergeCell ref="BC9:BC10"/>
    <mergeCell ref="A3:E3"/>
    <mergeCell ref="Y7:AB8"/>
    <mergeCell ref="T6:AR6"/>
    <mergeCell ref="Z9:Z10"/>
    <mergeCell ref="AA9:AA10"/>
    <mergeCell ref="V9:V10"/>
    <mergeCell ref="AD7:AD10"/>
    <mergeCell ref="I8:I10"/>
    <mergeCell ref="AC7:AC10"/>
    <mergeCell ref="I6:S7"/>
    <mergeCell ref="P8:P10"/>
    <mergeCell ref="J8:O8"/>
    <mergeCell ref="Q8:S8"/>
    <mergeCell ref="J9:L9"/>
    <mergeCell ref="M9:M10"/>
    <mergeCell ref="R9:R10"/>
    <mergeCell ref="N9:N10"/>
    <mergeCell ref="O9:O10"/>
    <mergeCell ref="Q9:Q10"/>
    <mergeCell ref="S9:S10"/>
    <mergeCell ref="T9:T10"/>
    <mergeCell ref="U9:U10"/>
    <mergeCell ref="T7:X8"/>
    <mergeCell ref="AB9:AB10"/>
    <mergeCell ref="W9:W10"/>
    <mergeCell ref="X9:X10"/>
    <mergeCell ref="Y9:Y10"/>
    <mergeCell ref="AI9:AI10"/>
    <mergeCell ref="AF9:AF10"/>
    <mergeCell ref="AH9:AH10"/>
    <mergeCell ref="AG9:AG10"/>
    <mergeCell ref="AE7:AE10"/>
    <mergeCell ref="AF7:AI8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D227"/>
  <sheetViews>
    <sheetView workbookViewId="0">
      <pane xSplit="8" ySplit="11" topLeftCell="AM188" activePane="bottomRight" state="frozen"/>
      <selection activeCell="BA176" sqref="BA176"/>
      <selection pane="topRight" activeCell="BA176" sqref="BA176"/>
      <selection pane="bottomLeft" activeCell="BA176" sqref="BA176"/>
      <selection pane="bottomRight" activeCell="AS6" sqref="AS6:BC7"/>
    </sheetView>
  </sheetViews>
  <sheetFormatPr defaultColWidth="9.140625" defaultRowHeight="15" x14ac:dyDescent="0.25"/>
  <cols>
    <col min="1" max="1" width="5" style="765" customWidth="1"/>
    <col min="2" max="2" width="8" style="573" customWidth="1"/>
    <col min="3" max="3" width="10.28515625" style="573" customWidth="1"/>
    <col min="4" max="4" width="9.42578125" style="573" customWidth="1"/>
    <col min="5" max="5" width="26.28515625" style="477" customWidth="1"/>
    <col min="6" max="6" width="5.5703125" style="477" bestFit="1" customWidth="1"/>
    <col min="7" max="7" width="10.28515625" style="477" customWidth="1"/>
    <col min="8" max="8" width="8.5703125" style="766" customWidth="1"/>
    <col min="9" max="14" width="10.7109375" style="477" customWidth="1"/>
    <col min="15" max="15" width="11.42578125" style="477" customWidth="1"/>
    <col min="16" max="16" width="11.7109375" style="614" customWidth="1"/>
    <col min="17" max="19" width="10.7109375" style="614" customWidth="1"/>
    <col min="20" max="20" width="10.7109375" style="613" customWidth="1"/>
    <col min="21" max="36" width="10.7109375" style="477" customWidth="1"/>
    <col min="37" max="44" width="10.7109375" style="614" customWidth="1"/>
    <col min="45" max="51" width="10.7109375" style="477" customWidth="1"/>
    <col min="52" max="52" width="11.7109375" style="614" customWidth="1"/>
    <col min="53" max="55" width="10.7109375" style="614" customWidth="1"/>
    <col min="56" max="16384" width="9.140625" style="477"/>
  </cols>
  <sheetData>
    <row r="1" spans="1:56" ht="12" customHeight="1" x14ac:dyDescent="0.25">
      <c r="A1" s="707" t="s">
        <v>2</v>
      </c>
      <c r="B1" s="828"/>
      <c r="C1" s="469"/>
      <c r="D1" s="828"/>
      <c r="E1" s="828"/>
      <c r="F1" s="470"/>
      <c r="G1" s="470"/>
      <c r="H1" s="470"/>
      <c r="I1" s="471"/>
      <c r="J1" s="472"/>
      <c r="K1" s="472"/>
      <c r="L1" s="472"/>
      <c r="M1" s="472"/>
      <c r="N1" s="472"/>
      <c r="O1" s="472"/>
      <c r="P1" s="473"/>
      <c r="Q1" s="474"/>
      <c r="R1" s="474"/>
      <c r="S1" s="474"/>
      <c r="T1" s="474"/>
      <c r="U1" s="471"/>
      <c r="V1" s="471"/>
      <c r="W1" s="475"/>
      <c r="X1" s="475"/>
      <c r="Y1" s="475"/>
      <c r="Z1" s="475"/>
      <c r="AA1" s="475"/>
      <c r="AB1" s="475"/>
      <c r="AC1" s="475"/>
      <c r="AD1" s="475"/>
      <c r="AE1" s="475"/>
      <c r="AF1" s="475"/>
      <c r="AG1" s="475"/>
      <c r="AH1" s="475"/>
      <c r="AI1" s="475"/>
      <c r="AJ1" s="475"/>
      <c r="AK1" s="476"/>
      <c r="AL1" s="476"/>
      <c r="AM1" s="476"/>
      <c r="AN1" s="473"/>
      <c r="AO1" s="473"/>
      <c r="AP1" s="473"/>
      <c r="AQ1" s="473"/>
      <c r="AR1" s="473"/>
      <c r="AS1" s="471"/>
      <c r="AT1" s="471"/>
      <c r="AU1" s="471"/>
      <c r="AV1" s="471"/>
      <c r="AW1" s="471"/>
      <c r="AX1" s="471"/>
      <c r="AY1" s="473"/>
      <c r="AZ1" s="473"/>
      <c r="BA1" s="473"/>
      <c r="BB1" s="473"/>
      <c r="BC1" s="473"/>
    </row>
    <row r="2" spans="1:56" ht="12" customHeight="1" x14ac:dyDescent="0.25">
      <c r="A2" s="707" t="s">
        <v>3</v>
      </c>
      <c r="B2" s="828"/>
      <c r="C2" s="469"/>
      <c r="D2" s="828"/>
      <c r="E2" s="828"/>
      <c r="F2" s="470"/>
      <c r="G2" s="470"/>
      <c r="H2" s="470"/>
      <c r="I2" s="478"/>
      <c r="J2" s="478"/>
      <c r="K2" s="478"/>
      <c r="L2" s="478"/>
      <c r="M2" s="478"/>
      <c r="N2" s="478"/>
      <c r="O2" s="478"/>
      <c r="P2" s="479"/>
      <c r="Q2" s="479"/>
      <c r="R2" s="479"/>
      <c r="S2" s="479"/>
      <c r="T2" s="478"/>
      <c r="U2" s="478"/>
      <c r="V2" s="478"/>
      <c r="W2" s="478"/>
      <c r="X2" s="478"/>
      <c r="Y2" s="478"/>
      <c r="Z2" s="478"/>
      <c r="AA2" s="478"/>
      <c r="AB2" s="478"/>
      <c r="AC2" s="478"/>
      <c r="AD2" s="478"/>
      <c r="AE2" s="478"/>
      <c r="AF2" s="478"/>
      <c r="AG2" s="478"/>
      <c r="AH2" s="478"/>
      <c r="AI2" s="478"/>
      <c r="AJ2" s="479"/>
      <c r="AK2" s="479"/>
      <c r="AL2" s="479"/>
      <c r="AM2" s="479"/>
      <c r="AN2" s="479"/>
      <c r="AO2" s="479"/>
      <c r="AP2" s="479"/>
      <c r="AQ2" s="479"/>
      <c r="AR2" s="479"/>
      <c r="AS2" s="478"/>
      <c r="AT2" s="478"/>
      <c r="AU2" s="478"/>
      <c r="AV2" s="478"/>
      <c r="AW2" s="478"/>
      <c r="AX2" s="478"/>
      <c r="AY2" s="479"/>
      <c r="AZ2" s="479"/>
      <c r="BA2" s="479"/>
      <c r="BB2" s="479"/>
      <c r="BC2" s="473"/>
    </row>
    <row r="3" spans="1:56" ht="12" customHeight="1" x14ac:dyDescent="0.25">
      <c r="A3" s="1049" t="s">
        <v>4</v>
      </c>
      <c r="B3" s="1049"/>
      <c r="C3" s="1049"/>
      <c r="D3" s="1049"/>
      <c r="E3" s="1049"/>
      <c r="F3" s="470"/>
      <c r="G3" s="470"/>
      <c r="H3" s="470"/>
      <c r="I3" s="478"/>
      <c r="J3" s="478"/>
      <c r="K3" s="478"/>
      <c r="L3" s="478"/>
      <c r="M3" s="478"/>
      <c r="N3" s="478"/>
      <c r="O3" s="478"/>
      <c r="P3" s="479"/>
      <c r="Q3" s="479"/>
      <c r="R3" s="479"/>
      <c r="S3" s="479"/>
      <c r="T3" s="480"/>
      <c r="U3" s="480"/>
      <c r="V3" s="480"/>
      <c r="W3" s="480"/>
      <c r="X3" s="480"/>
      <c r="Y3" s="480"/>
      <c r="Z3" s="480"/>
      <c r="AA3" s="480"/>
      <c r="AB3" s="481"/>
      <c r="AC3" s="481"/>
      <c r="AD3" s="481"/>
      <c r="AE3" s="482"/>
      <c r="AF3" s="482"/>
      <c r="AG3" s="482"/>
      <c r="AH3" s="482"/>
      <c r="AI3" s="481"/>
      <c r="AJ3" s="483"/>
      <c r="AK3" s="483"/>
      <c r="AL3" s="483"/>
      <c r="AM3" s="483"/>
      <c r="AN3" s="483"/>
      <c r="AO3" s="483"/>
      <c r="AP3" s="483"/>
      <c r="AQ3" s="483"/>
      <c r="AR3" s="479"/>
      <c r="AS3" s="478"/>
      <c r="AT3" s="478"/>
      <c r="AU3" s="478"/>
      <c r="AV3" s="478"/>
      <c r="AW3" s="478"/>
      <c r="AX3" s="478"/>
      <c r="AY3" s="479"/>
      <c r="AZ3" s="479"/>
      <c r="BA3" s="479"/>
      <c r="BB3" s="479"/>
      <c r="BC3" s="473"/>
    </row>
    <row r="4" spans="1:56" ht="12" customHeight="1" x14ac:dyDescent="0.25">
      <c r="A4" s="708"/>
      <c r="B4" s="828"/>
      <c r="C4" s="828"/>
      <c r="D4" s="828"/>
      <c r="E4" s="828"/>
      <c r="F4" s="470"/>
      <c r="G4" s="470"/>
      <c r="H4" s="470"/>
      <c r="I4" s="478"/>
      <c r="J4" s="478"/>
      <c r="K4" s="478"/>
      <c r="L4" s="478"/>
      <c r="M4" s="478"/>
      <c r="N4" s="478"/>
      <c r="O4" s="478"/>
      <c r="P4" s="479"/>
      <c r="Q4" s="479"/>
      <c r="R4" s="479"/>
      <c r="S4" s="479"/>
      <c r="T4" s="480"/>
      <c r="U4" s="480"/>
      <c r="V4" s="480"/>
      <c r="W4" s="480"/>
      <c r="X4" s="480"/>
      <c r="Y4" s="480"/>
      <c r="Z4" s="480"/>
      <c r="AA4" s="480"/>
      <c r="AB4" s="481"/>
      <c r="AC4" s="481"/>
      <c r="AD4" s="481"/>
      <c r="AE4" s="482"/>
      <c r="AF4" s="482"/>
      <c r="AG4" s="482"/>
      <c r="AH4" s="482"/>
      <c r="AI4" s="481"/>
      <c r="AJ4" s="483"/>
      <c r="AK4" s="483"/>
      <c r="AL4" s="483"/>
      <c r="AM4" s="483"/>
      <c r="AN4" s="483"/>
      <c r="AO4" s="483"/>
      <c r="AP4" s="483"/>
      <c r="AQ4" s="483"/>
      <c r="AR4" s="479"/>
      <c r="AS4" s="478"/>
      <c r="AT4" s="478"/>
      <c r="AU4" s="478"/>
      <c r="AV4" s="478"/>
      <c r="AW4" s="478"/>
      <c r="AX4" s="478"/>
      <c r="AY4" s="479"/>
      <c r="AZ4" s="479"/>
      <c r="BA4" s="479"/>
      <c r="BB4" s="479"/>
      <c r="BC4" s="473"/>
    </row>
    <row r="5" spans="1:56" ht="16.5" thickBot="1" x14ac:dyDescent="0.3">
      <c r="A5" s="290" t="s">
        <v>856</v>
      </c>
      <c r="B5" s="91"/>
      <c r="C5" s="91"/>
      <c r="D5" s="91"/>
      <c r="E5" s="92"/>
      <c r="F5" s="485"/>
      <c r="G5" s="485"/>
      <c r="H5" s="485"/>
      <c r="I5" s="486"/>
      <c r="J5" s="486"/>
      <c r="K5" s="486"/>
      <c r="L5" s="486"/>
      <c r="M5" s="486"/>
      <c r="N5" s="486"/>
      <c r="O5" s="486"/>
      <c r="P5" s="487"/>
      <c r="Q5" s="487"/>
      <c r="R5" s="487"/>
      <c r="S5" s="487"/>
      <c r="T5" s="480"/>
      <c r="U5" s="480"/>
      <c r="V5" s="480"/>
      <c r="W5" s="480"/>
      <c r="X5" s="471"/>
      <c r="Y5" s="480"/>
      <c r="Z5" s="480"/>
      <c r="AA5" s="480"/>
      <c r="AB5" s="481"/>
      <c r="AC5" s="481"/>
      <c r="AD5" s="481"/>
      <c r="AE5" s="482"/>
      <c r="AF5" s="482"/>
      <c r="AG5" s="482"/>
      <c r="AH5" s="482"/>
      <c r="AI5" s="481"/>
      <c r="AJ5" s="473"/>
      <c r="AK5" s="473"/>
      <c r="AL5" s="488"/>
      <c r="AM5" s="488"/>
      <c r="AN5" s="488"/>
      <c r="AO5" s="488"/>
      <c r="AP5" s="488"/>
      <c r="AQ5" s="488"/>
      <c r="AR5" s="487"/>
      <c r="AS5" s="486"/>
      <c r="AT5" s="486"/>
      <c r="AU5" s="486"/>
      <c r="AV5" s="486"/>
      <c r="AW5" s="486"/>
      <c r="AX5" s="486"/>
      <c r="AY5" s="487"/>
      <c r="AZ5" s="487"/>
      <c r="BA5" s="487"/>
      <c r="BB5" s="487"/>
      <c r="BC5" s="473"/>
    </row>
    <row r="6" spans="1:56" x14ac:dyDescent="0.25">
      <c r="A6" s="708"/>
      <c r="B6" s="484"/>
      <c r="C6" s="484"/>
      <c r="D6" s="484"/>
      <c r="E6" s="470"/>
      <c r="F6" s="470"/>
      <c r="G6" s="470"/>
      <c r="H6" s="470"/>
      <c r="I6" s="952" t="s">
        <v>849</v>
      </c>
      <c r="J6" s="953"/>
      <c r="K6" s="953"/>
      <c r="L6" s="953"/>
      <c r="M6" s="953"/>
      <c r="N6" s="953"/>
      <c r="O6" s="953"/>
      <c r="P6" s="953"/>
      <c r="Q6" s="953"/>
      <c r="R6" s="953"/>
      <c r="S6" s="954"/>
      <c r="T6" s="968" t="s">
        <v>829</v>
      </c>
      <c r="U6" s="969"/>
      <c r="V6" s="969"/>
      <c r="W6" s="969"/>
      <c r="X6" s="969"/>
      <c r="Y6" s="969"/>
      <c r="Z6" s="969"/>
      <c r="AA6" s="969"/>
      <c r="AB6" s="969"/>
      <c r="AC6" s="969"/>
      <c r="AD6" s="969"/>
      <c r="AE6" s="969"/>
      <c r="AF6" s="969"/>
      <c r="AG6" s="969"/>
      <c r="AH6" s="969"/>
      <c r="AI6" s="969"/>
      <c r="AJ6" s="969"/>
      <c r="AK6" s="969"/>
      <c r="AL6" s="969"/>
      <c r="AM6" s="969"/>
      <c r="AN6" s="969"/>
      <c r="AO6" s="969"/>
      <c r="AP6" s="969"/>
      <c r="AQ6" s="969"/>
      <c r="AR6" s="970"/>
      <c r="AS6" s="1015" t="s">
        <v>857</v>
      </c>
      <c r="AT6" s="1016"/>
      <c r="AU6" s="1016"/>
      <c r="AV6" s="1016"/>
      <c r="AW6" s="1016"/>
      <c r="AX6" s="1016"/>
      <c r="AY6" s="1016"/>
      <c r="AZ6" s="1016"/>
      <c r="BA6" s="1016"/>
      <c r="BB6" s="1016"/>
      <c r="BC6" s="1017"/>
    </row>
    <row r="7" spans="1:56" ht="16.5" thickBot="1" x14ac:dyDescent="0.3">
      <c r="A7" s="708"/>
      <c r="B7" s="489"/>
      <c r="C7" s="143"/>
      <c r="D7" s="490"/>
      <c r="E7" s="489"/>
      <c r="F7" s="470"/>
      <c r="G7" s="470"/>
      <c r="H7" s="470"/>
      <c r="I7" s="955"/>
      <c r="J7" s="956"/>
      <c r="K7" s="956"/>
      <c r="L7" s="956"/>
      <c r="M7" s="956"/>
      <c r="N7" s="956"/>
      <c r="O7" s="956"/>
      <c r="P7" s="956"/>
      <c r="Q7" s="956"/>
      <c r="R7" s="956"/>
      <c r="S7" s="957"/>
      <c r="T7" s="995" t="s">
        <v>287</v>
      </c>
      <c r="U7" s="996"/>
      <c r="V7" s="996"/>
      <c r="W7" s="996"/>
      <c r="X7" s="997"/>
      <c r="Y7" s="1007" t="s">
        <v>288</v>
      </c>
      <c r="Z7" s="996"/>
      <c r="AA7" s="996"/>
      <c r="AB7" s="997"/>
      <c r="AC7" s="959" t="s">
        <v>289</v>
      </c>
      <c r="AD7" s="959" t="s">
        <v>5</v>
      </c>
      <c r="AE7" s="959" t="s">
        <v>290</v>
      </c>
      <c r="AF7" s="1009" t="s">
        <v>291</v>
      </c>
      <c r="AG7" s="1010"/>
      <c r="AH7" s="1010"/>
      <c r="AI7" s="1011"/>
      <c r="AJ7" s="959" t="s">
        <v>313</v>
      </c>
      <c r="AK7" s="1021" t="s">
        <v>292</v>
      </c>
      <c r="AL7" s="1022"/>
      <c r="AM7" s="1022"/>
      <c r="AN7" s="1022"/>
      <c r="AO7" s="1022"/>
      <c r="AP7" s="1022"/>
      <c r="AQ7" s="1022"/>
      <c r="AR7" s="1023"/>
      <c r="AS7" s="1018"/>
      <c r="AT7" s="1019"/>
      <c r="AU7" s="1019"/>
      <c r="AV7" s="1019"/>
      <c r="AW7" s="1019"/>
      <c r="AX7" s="1019"/>
      <c r="AY7" s="1019"/>
      <c r="AZ7" s="1019"/>
      <c r="BA7" s="1019"/>
      <c r="BB7" s="1019"/>
      <c r="BC7" s="1020"/>
    </row>
    <row r="8" spans="1:56" ht="15" customHeight="1" x14ac:dyDescent="0.25">
      <c r="A8" s="709"/>
      <c r="B8" s="492"/>
      <c r="C8" s="492"/>
      <c r="D8" s="492"/>
      <c r="E8" s="492"/>
      <c r="F8" s="492"/>
      <c r="G8" s="492"/>
      <c r="H8" s="492"/>
      <c r="I8" s="962" t="s">
        <v>6</v>
      </c>
      <c r="J8" s="978" t="s">
        <v>823</v>
      </c>
      <c r="K8" s="979"/>
      <c r="L8" s="979"/>
      <c r="M8" s="979"/>
      <c r="N8" s="979"/>
      <c r="O8" s="980"/>
      <c r="P8" s="965" t="s">
        <v>284</v>
      </c>
      <c r="Q8" s="978" t="s">
        <v>824</v>
      </c>
      <c r="R8" s="979"/>
      <c r="S8" s="983"/>
      <c r="T8" s="998"/>
      <c r="U8" s="999"/>
      <c r="V8" s="999"/>
      <c r="W8" s="999"/>
      <c r="X8" s="1000"/>
      <c r="Y8" s="1008"/>
      <c r="Z8" s="999"/>
      <c r="AA8" s="999"/>
      <c r="AB8" s="1000"/>
      <c r="AC8" s="960"/>
      <c r="AD8" s="960"/>
      <c r="AE8" s="960"/>
      <c r="AF8" s="1012"/>
      <c r="AG8" s="1013"/>
      <c r="AH8" s="1013"/>
      <c r="AI8" s="1014"/>
      <c r="AJ8" s="960"/>
      <c r="AK8" s="1024" t="s">
        <v>293</v>
      </c>
      <c r="AL8" s="1025"/>
      <c r="AM8" s="993" t="s">
        <v>294</v>
      </c>
      <c r="AN8" s="1024" t="s">
        <v>295</v>
      </c>
      <c r="AO8" s="1025"/>
      <c r="AP8" s="1028" t="s">
        <v>296</v>
      </c>
      <c r="AQ8" s="1029"/>
      <c r="AR8" s="1030"/>
      <c r="AS8" s="962" t="s">
        <v>6</v>
      </c>
      <c r="AT8" s="990" t="s">
        <v>823</v>
      </c>
      <c r="AU8" s="991"/>
      <c r="AV8" s="991"/>
      <c r="AW8" s="991"/>
      <c r="AX8" s="991"/>
      <c r="AY8" s="992"/>
      <c r="AZ8" s="965" t="s">
        <v>284</v>
      </c>
      <c r="BA8" s="978" t="s">
        <v>825</v>
      </c>
      <c r="BB8" s="979"/>
      <c r="BC8" s="983"/>
    </row>
    <row r="9" spans="1:56" ht="15.75" customHeight="1" thickBot="1" x14ac:dyDescent="0.3">
      <c r="A9" s="707" t="s">
        <v>821</v>
      </c>
      <c r="B9" s="143"/>
      <c r="C9" s="143"/>
      <c r="D9" s="494"/>
      <c r="E9" s="143"/>
      <c r="F9" s="495"/>
      <c r="G9" s="496"/>
      <c r="H9" s="496"/>
      <c r="I9" s="963"/>
      <c r="J9" s="971" t="s">
        <v>830</v>
      </c>
      <c r="K9" s="972"/>
      <c r="L9" s="973"/>
      <c r="M9" s="974" t="s">
        <v>5</v>
      </c>
      <c r="N9" s="974" t="s">
        <v>1</v>
      </c>
      <c r="O9" s="976" t="s">
        <v>7</v>
      </c>
      <c r="P9" s="966"/>
      <c r="Q9" s="950" t="s">
        <v>285</v>
      </c>
      <c r="R9" s="950" t="s">
        <v>846</v>
      </c>
      <c r="S9" s="981" t="s">
        <v>286</v>
      </c>
      <c r="T9" s="1005" t="s">
        <v>297</v>
      </c>
      <c r="U9" s="1003" t="s">
        <v>294</v>
      </c>
      <c r="V9" s="1003" t="s">
        <v>842</v>
      </c>
      <c r="W9" s="1003" t="s">
        <v>295</v>
      </c>
      <c r="X9" s="1003" t="s">
        <v>788</v>
      </c>
      <c r="Y9" s="1001" t="s">
        <v>298</v>
      </c>
      <c r="Z9" s="1003" t="s">
        <v>822</v>
      </c>
      <c r="AA9" s="1001" t="s">
        <v>299</v>
      </c>
      <c r="AB9" s="1003" t="s">
        <v>789</v>
      </c>
      <c r="AC9" s="960"/>
      <c r="AD9" s="960"/>
      <c r="AE9" s="960"/>
      <c r="AF9" s="1003" t="s">
        <v>294</v>
      </c>
      <c r="AG9" s="988" t="s">
        <v>844</v>
      </c>
      <c r="AH9" s="1003" t="s">
        <v>300</v>
      </c>
      <c r="AI9" s="1003" t="s">
        <v>790</v>
      </c>
      <c r="AJ9" s="960"/>
      <c r="AK9" s="1026"/>
      <c r="AL9" s="1027"/>
      <c r="AM9" s="994"/>
      <c r="AN9" s="1026"/>
      <c r="AO9" s="1027"/>
      <c r="AP9" s="1031"/>
      <c r="AQ9" s="1032"/>
      <c r="AR9" s="1033"/>
      <c r="AS9" s="963"/>
      <c r="AT9" s="984" t="s">
        <v>830</v>
      </c>
      <c r="AU9" s="985"/>
      <c r="AV9" s="985"/>
      <c r="AW9" s="986" t="s">
        <v>5</v>
      </c>
      <c r="AX9" s="986" t="s">
        <v>1</v>
      </c>
      <c r="AY9" s="986" t="s">
        <v>7</v>
      </c>
      <c r="AZ9" s="966"/>
      <c r="BA9" s="950" t="s">
        <v>285</v>
      </c>
      <c r="BB9" s="950" t="s">
        <v>846</v>
      </c>
      <c r="BC9" s="981" t="s">
        <v>286</v>
      </c>
    </row>
    <row r="10" spans="1:56" ht="35.25" customHeight="1" thickBot="1" x14ac:dyDescent="0.3">
      <c r="A10" s="710" t="s">
        <v>797</v>
      </c>
      <c r="B10" s="498" t="s">
        <v>563</v>
      </c>
      <c r="C10" s="498" t="s">
        <v>564</v>
      </c>
      <c r="D10" s="498" t="s">
        <v>268</v>
      </c>
      <c r="E10" s="245" t="s">
        <v>799</v>
      </c>
      <c r="F10" s="498" t="s">
        <v>0</v>
      </c>
      <c r="G10" s="499" t="s">
        <v>269</v>
      </c>
      <c r="H10" s="71" t="s">
        <v>280</v>
      </c>
      <c r="I10" s="964"/>
      <c r="J10" s="72" t="s">
        <v>278</v>
      </c>
      <c r="K10" s="886" t="s">
        <v>843</v>
      </c>
      <c r="L10" s="72" t="s">
        <v>288</v>
      </c>
      <c r="M10" s="975"/>
      <c r="N10" s="975"/>
      <c r="O10" s="977"/>
      <c r="P10" s="967"/>
      <c r="Q10" s="951"/>
      <c r="R10" s="951"/>
      <c r="S10" s="982"/>
      <c r="T10" s="1006"/>
      <c r="U10" s="1004"/>
      <c r="V10" s="1004"/>
      <c r="W10" s="1004"/>
      <c r="X10" s="1004"/>
      <c r="Y10" s="1002"/>
      <c r="Z10" s="1004"/>
      <c r="AA10" s="1002"/>
      <c r="AB10" s="1004"/>
      <c r="AC10" s="961"/>
      <c r="AD10" s="961"/>
      <c r="AE10" s="961"/>
      <c r="AF10" s="1004"/>
      <c r="AG10" s="989"/>
      <c r="AH10" s="1004"/>
      <c r="AI10" s="1004"/>
      <c r="AJ10" s="961"/>
      <c r="AK10" s="250" t="s">
        <v>285</v>
      </c>
      <c r="AL10" s="267" t="s">
        <v>286</v>
      </c>
      <c r="AM10" s="250" t="s">
        <v>285</v>
      </c>
      <c r="AN10" s="250" t="s">
        <v>285</v>
      </c>
      <c r="AO10" s="267" t="s">
        <v>286</v>
      </c>
      <c r="AP10" s="250" t="s">
        <v>285</v>
      </c>
      <c r="AQ10" s="267" t="s">
        <v>286</v>
      </c>
      <c r="AR10" s="271" t="s">
        <v>309</v>
      </c>
      <c r="AS10" s="964"/>
      <c r="AT10" s="73" t="s">
        <v>278</v>
      </c>
      <c r="AU10" s="886" t="s">
        <v>843</v>
      </c>
      <c r="AV10" s="785" t="s">
        <v>288</v>
      </c>
      <c r="AW10" s="987"/>
      <c r="AX10" s="987"/>
      <c r="AY10" s="987"/>
      <c r="AZ10" s="967"/>
      <c r="BA10" s="951"/>
      <c r="BB10" s="951"/>
      <c r="BC10" s="982"/>
    </row>
    <row r="11" spans="1:56" s="511" customFormat="1" ht="11.25" customHeight="1" thickBot="1" x14ac:dyDescent="0.25">
      <c r="A11" s="711" t="s">
        <v>565</v>
      </c>
      <c r="B11" s="501" t="s">
        <v>566</v>
      </c>
      <c r="C11" s="501" t="s">
        <v>270</v>
      </c>
      <c r="D11" s="501" t="s">
        <v>271</v>
      </c>
      <c r="E11" s="501" t="s">
        <v>567</v>
      </c>
      <c r="F11" s="501" t="s">
        <v>0</v>
      </c>
      <c r="G11" s="501" t="s">
        <v>568</v>
      </c>
      <c r="H11" s="502" t="s">
        <v>793</v>
      </c>
      <c r="I11" s="206" t="s">
        <v>272</v>
      </c>
      <c r="J11" s="207" t="s">
        <v>273</v>
      </c>
      <c r="K11" s="207" t="s">
        <v>273</v>
      </c>
      <c r="L11" s="207" t="s">
        <v>279</v>
      </c>
      <c r="M11" s="207" t="s">
        <v>274</v>
      </c>
      <c r="N11" s="207" t="s">
        <v>275</v>
      </c>
      <c r="O11" s="207" t="s">
        <v>276</v>
      </c>
      <c r="P11" s="342" t="s">
        <v>277</v>
      </c>
      <c r="Q11" s="339" t="s">
        <v>569</v>
      </c>
      <c r="R11" s="339" t="s">
        <v>569</v>
      </c>
      <c r="S11" s="896" t="s">
        <v>570</v>
      </c>
      <c r="T11" s="617" t="s">
        <v>301</v>
      </c>
      <c r="U11" s="505" t="s">
        <v>301</v>
      </c>
      <c r="V11" s="213" t="s">
        <v>301</v>
      </c>
      <c r="W11" s="506" t="s">
        <v>301</v>
      </c>
      <c r="X11" s="506" t="s">
        <v>301</v>
      </c>
      <c r="Y11" s="506" t="s">
        <v>302</v>
      </c>
      <c r="Z11" s="506" t="s">
        <v>302</v>
      </c>
      <c r="AA11" s="506" t="s">
        <v>303</v>
      </c>
      <c r="AB11" s="506" t="s">
        <v>302</v>
      </c>
      <c r="AC11" s="506" t="s">
        <v>304</v>
      </c>
      <c r="AD11" s="506" t="s">
        <v>305</v>
      </c>
      <c r="AE11" s="506" t="s">
        <v>306</v>
      </c>
      <c r="AF11" s="506" t="s">
        <v>308</v>
      </c>
      <c r="AG11" s="213" t="s">
        <v>307</v>
      </c>
      <c r="AH11" s="506" t="s">
        <v>307</v>
      </c>
      <c r="AI11" s="506" t="s">
        <v>307</v>
      </c>
      <c r="AJ11" s="506" t="s">
        <v>314</v>
      </c>
      <c r="AK11" s="507" t="s">
        <v>310</v>
      </c>
      <c r="AL11" s="507" t="s">
        <v>311</v>
      </c>
      <c r="AM11" s="507" t="s">
        <v>310</v>
      </c>
      <c r="AN11" s="507" t="s">
        <v>310</v>
      </c>
      <c r="AO11" s="507" t="s">
        <v>311</v>
      </c>
      <c r="AP11" s="507" t="s">
        <v>310</v>
      </c>
      <c r="AQ11" s="507" t="s">
        <v>311</v>
      </c>
      <c r="AR11" s="508" t="s">
        <v>312</v>
      </c>
      <c r="AS11" s="617" t="s">
        <v>272</v>
      </c>
      <c r="AT11" s="506" t="s">
        <v>273</v>
      </c>
      <c r="AU11" s="213" t="s">
        <v>845</v>
      </c>
      <c r="AV11" s="506" t="s">
        <v>279</v>
      </c>
      <c r="AW11" s="506" t="s">
        <v>274</v>
      </c>
      <c r="AX11" s="506" t="s">
        <v>275</v>
      </c>
      <c r="AY11" s="506" t="s">
        <v>276</v>
      </c>
      <c r="AZ11" s="507" t="s">
        <v>277</v>
      </c>
      <c r="BA11" s="507" t="s">
        <v>569</v>
      </c>
      <c r="BB11" s="214" t="s">
        <v>569</v>
      </c>
      <c r="BC11" s="712" t="s">
        <v>570</v>
      </c>
    </row>
    <row r="12" spans="1:56" ht="14.25" customHeight="1" x14ac:dyDescent="0.25">
      <c r="A12" s="512">
        <v>1</v>
      </c>
      <c r="B12" s="513">
        <v>5490</v>
      </c>
      <c r="C12" s="513">
        <v>600099474</v>
      </c>
      <c r="D12" s="513">
        <v>71173854</v>
      </c>
      <c r="E12" s="713" t="s">
        <v>486</v>
      </c>
      <c r="F12" s="513">
        <v>3111</v>
      </c>
      <c r="G12" s="714" t="s">
        <v>329</v>
      </c>
      <c r="H12" s="715" t="s">
        <v>281</v>
      </c>
      <c r="I12" s="623">
        <v>11863476</v>
      </c>
      <c r="J12" s="518">
        <v>8483120</v>
      </c>
      <c r="K12" s="773">
        <v>0</v>
      </c>
      <c r="L12" s="773">
        <v>0</v>
      </c>
      <c r="M12" s="338">
        <v>2867295</v>
      </c>
      <c r="N12" s="338">
        <v>169663</v>
      </c>
      <c r="O12" s="518">
        <v>343398</v>
      </c>
      <c r="P12" s="519">
        <v>20.240400000000001</v>
      </c>
      <c r="Q12" s="716">
        <v>16.059999999999999</v>
      </c>
      <c r="R12" s="716">
        <v>0</v>
      </c>
      <c r="S12" s="897">
        <v>4.1803999999999997</v>
      </c>
      <c r="T12" s="291">
        <f>Y12*-1</f>
        <v>0</v>
      </c>
      <c r="U12" s="219">
        <v>0</v>
      </c>
      <c r="V12" s="219">
        <v>0</v>
      </c>
      <c r="W12" s="219">
        <v>0</v>
      </c>
      <c r="X12" s="219">
        <f>SUM(T12:W12)</f>
        <v>0</v>
      </c>
      <c r="Y12" s="219">
        <v>0</v>
      </c>
      <c r="Z12" s="219">
        <v>0</v>
      </c>
      <c r="AA12" s="219">
        <v>0</v>
      </c>
      <c r="AB12" s="219">
        <f>SUM(Y12:AA12)</f>
        <v>0</v>
      </c>
      <c r="AC12" s="219">
        <f>X12+AB12</f>
        <v>0</v>
      </c>
      <c r="AD12" s="220">
        <f>ROUND((X12+Y12+Z12)*33.8%,0)</f>
        <v>0</v>
      </c>
      <c r="AE12" s="220">
        <f>ROUND(X12*2%,0)</f>
        <v>0</v>
      </c>
      <c r="AF12" s="219">
        <v>0</v>
      </c>
      <c r="AG12" s="219">
        <v>0</v>
      </c>
      <c r="AH12" s="219">
        <v>0</v>
      </c>
      <c r="AI12" s="219">
        <f>SUM(AF12:AH12)</f>
        <v>0</v>
      </c>
      <c r="AJ12" s="219">
        <f>AC12+AD12+AE12+AI12</f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f>AK12+AM12+AN12</f>
        <v>0</v>
      </c>
      <c r="AQ12" s="221">
        <f>AL12+AO12</f>
        <v>0</v>
      </c>
      <c r="AR12" s="887">
        <f>SUM(AP12:AQ12)</f>
        <v>0</v>
      </c>
      <c r="AS12" s="291">
        <f>I12+AJ12</f>
        <v>11863476</v>
      </c>
      <c r="AT12" s="219">
        <f>J12+X12</f>
        <v>8483120</v>
      </c>
      <c r="AU12" s="219">
        <f>K12</f>
        <v>0</v>
      </c>
      <c r="AV12" s="219">
        <f>L12+AB12</f>
        <v>0</v>
      </c>
      <c r="AW12" s="219">
        <f>M12+AD12</f>
        <v>2867295</v>
      </c>
      <c r="AX12" s="219">
        <f>N12+AE12</f>
        <v>169663</v>
      </c>
      <c r="AY12" s="219">
        <f>O12+AI12</f>
        <v>343398</v>
      </c>
      <c r="AZ12" s="221">
        <f>P12+AR12</f>
        <v>20.240400000000001</v>
      </c>
      <c r="BA12" s="221">
        <f>Q12+AP12</f>
        <v>16.059999999999999</v>
      </c>
      <c r="BB12" s="221">
        <f>R12</f>
        <v>0</v>
      </c>
      <c r="BC12" s="222">
        <f>S12+AQ12</f>
        <v>4.1803999999999997</v>
      </c>
      <c r="BD12" s="613"/>
    </row>
    <row r="13" spans="1:56" ht="12" customHeight="1" x14ac:dyDescent="0.25">
      <c r="A13" s="532">
        <v>1</v>
      </c>
      <c r="B13" s="717">
        <v>5490</v>
      </c>
      <c r="C13" s="717">
        <v>600099474</v>
      </c>
      <c r="D13" s="717">
        <v>71173854</v>
      </c>
      <c r="E13" s="718" t="s">
        <v>486</v>
      </c>
      <c r="F13" s="717">
        <v>3111</v>
      </c>
      <c r="G13" s="639" t="s">
        <v>317</v>
      </c>
      <c r="H13" s="537" t="s">
        <v>281</v>
      </c>
      <c r="I13" s="517">
        <v>1764331</v>
      </c>
      <c r="J13" s="538">
        <v>1299213</v>
      </c>
      <c r="K13" s="538">
        <v>0</v>
      </c>
      <c r="L13" s="538">
        <v>0</v>
      </c>
      <c r="M13" s="338">
        <v>439134</v>
      </c>
      <c r="N13" s="338">
        <v>25984</v>
      </c>
      <c r="O13" s="538">
        <v>0</v>
      </c>
      <c r="P13" s="539">
        <v>3.33</v>
      </c>
      <c r="Q13" s="719">
        <v>3.33</v>
      </c>
      <c r="R13" s="719">
        <v>0</v>
      </c>
      <c r="S13" s="898">
        <v>0</v>
      </c>
      <c r="T13" s="112">
        <f t="shared" ref="T13:T75" si="0">Y13*-1</f>
        <v>0</v>
      </c>
      <c r="U13" s="113">
        <v>0</v>
      </c>
      <c r="V13" s="113">
        <v>0</v>
      </c>
      <c r="W13" s="113">
        <v>0</v>
      </c>
      <c r="X13" s="113">
        <f t="shared" ref="X13:X75" si="1">SUM(T13:W13)</f>
        <v>0</v>
      </c>
      <c r="Y13" s="113">
        <v>0</v>
      </c>
      <c r="Z13" s="113">
        <v>0</v>
      </c>
      <c r="AA13" s="113">
        <v>0</v>
      </c>
      <c r="AB13" s="113">
        <f t="shared" ref="AB13:AB75" si="2">SUM(Y13:AA13)</f>
        <v>0</v>
      </c>
      <c r="AC13" s="113">
        <f t="shared" ref="AC13:AC75" si="3">X13+AB13</f>
        <v>0</v>
      </c>
      <c r="AD13" s="114">
        <f t="shared" ref="AD13:AD75" si="4">ROUND((X13+Y13+Z13)*33.8%,0)</f>
        <v>0</v>
      </c>
      <c r="AE13" s="114">
        <f t="shared" ref="AE13:AE75" si="5">ROUND(X13*2%,0)</f>
        <v>0</v>
      </c>
      <c r="AF13" s="113">
        <v>0</v>
      </c>
      <c r="AG13" s="113">
        <v>0</v>
      </c>
      <c r="AH13" s="113">
        <v>0</v>
      </c>
      <c r="AI13" s="113">
        <f t="shared" ref="AI13:AI75" si="6">SUM(AF13:AH13)</f>
        <v>0</v>
      </c>
      <c r="AJ13" s="113">
        <f t="shared" ref="AJ13:AJ75" si="7">AC13+AD13+AE13+AI13</f>
        <v>0</v>
      </c>
      <c r="AK13" s="115">
        <v>0</v>
      </c>
      <c r="AL13" s="115">
        <v>0</v>
      </c>
      <c r="AM13" s="115">
        <v>0</v>
      </c>
      <c r="AN13" s="115">
        <v>0</v>
      </c>
      <c r="AO13" s="115">
        <v>0</v>
      </c>
      <c r="AP13" s="115">
        <f t="shared" ref="AP13:AP75" si="8">AK13+AM13+AN13</f>
        <v>0</v>
      </c>
      <c r="AQ13" s="115">
        <f t="shared" ref="AQ13:AQ75" si="9">AL13+AO13</f>
        <v>0</v>
      </c>
      <c r="AR13" s="370">
        <f t="shared" ref="AR13:AR75" si="10">SUM(AP13:AQ13)</f>
        <v>0</v>
      </c>
      <c r="AS13" s="112">
        <f t="shared" ref="AS13:AS75" si="11">I13+AJ13</f>
        <v>1764331</v>
      </c>
      <c r="AT13" s="113">
        <f t="shared" ref="AT13:AT75" si="12">J13+X13</f>
        <v>1299213</v>
      </c>
      <c r="AU13" s="113">
        <f t="shared" ref="AU13:AU75" si="13">K13</f>
        <v>0</v>
      </c>
      <c r="AV13" s="113">
        <f t="shared" ref="AV13:AV75" si="14">L13+AB13</f>
        <v>0</v>
      </c>
      <c r="AW13" s="113">
        <f t="shared" ref="AW13:AX75" si="15">M13+AD13</f>
        <v>439134</v>
      </c>
      <c r="AX13" s="113">
        <f t="shared" si="15"/>
        <v>25984</v>
      </c>
      <c r="AY13" s="113">
        <f t="shared" ref="AY13:AY75" si="16">O13+AI13</f>
        <v>0</v>
      </c>
      <c r="AZ13" s="115">
        <f t="shared" ref="AZ13:AZ75" si="17">P13+AR13</f>
        <v>3.33</v>
      </c>
      <c r="BA13" s="115">
        <f t="shared" ref="BA13:BA75" si="18">Q13+AP13</f>
        <v>3.33</v>
      </c>
      <c r="BB13" s="115">
        <f t="shared" ref="BB13:BB75" si="19">R13</f>
        <v>0</v>
      </c>
      <c r="BC13" s="116">
        <f t="shared" ref="BC13:BC75" si="20">S13+AQ13</f>
        <v>0</v>
      </c>
      <c r="BD13" s="613"/>
    </row>
    <row r="14" spans="1:56" ht="12.95" customHeight="1" x14ac:dyDescent="0.25">
      <c r="A14" s="532">
        <v>1</v>
      </c>
      <c r="B14" s="376">
        <v>5490</v>
      </c>
      <c r="C14" s="717">
        <v>600099474</v>
      </c>
      <c r="D14" s="376">
        <v>71173854</v>
      </c>
      <c r="E14" s="720" t="s">
        <v>486</v>
      </c>
      <c r="F14" s="376">
        <v>3114</v>
      </c>
      <c r="G14" s="639" t="s">
        <v>562</v>
      </c>
      <c r="H14" s="537" t="s">
        <v>281</v>
      </c>
      <c r="I14" s="517">
        <v>5817856</v>
      </c>
      <c r="J14" s="538">
        <v>4259099</v>
      </c>
      <c r="K14" s="538">
        <v>0</v>
      </c>
      <c r="L14" s="538">
        <v>0</v>
      </c>
      <c r="M14" s="338">
        <v>1439575</v>
      </c>
      <c r="N14" s="338">
        <v>85182</v>
      </c>
      <c r="O14" s="538">
        <v>34000</v>
      </c>
      <c r="P14" s="539">
        <v>8.1044</v>
      </c>
      <c r="Q14" s="719">
        <v>5</v>
      </c>
      <c r="R14" s="719">
        <v>0</v>
      </c>
      <c r="S14" s="898">
        <v>3.1044</v>
      </c>
      <c r="T14" s="112">
        <f t="shared" si="0"/>
        <v>0</v>
      </c>
      <c r="U14" s="113">
        <v>0</v>
      </c>
      <c r="V14" s="113">
        <v>0</v>
      </c>
      <c r="W14" s="113">
        <v>0</v>
      </c>
      <c r="X14" s="113">
        <f t="shared" si="1"/>
        <v>0</v>
      </c>
      <c r="Y14" s="113">
        <v>0</v>
      </c>
      <c r="Z14" s="113">
        <v>0</v>
      </c>
      <c r="AA14" s="113">
        <v>0</v>
      </c>
      <c r="AB14" s="113">
        <f t="shared" si="2"/>
        <v>0</v>
      </c>
      <c r="AC14" s="113">
        <f t="shared" si="3"/>
        <v>0</v>
      </c>
      <c r="AD14" s="114">
        <f t="shared" si="4"/>
        <v>0</v>
      </c>
      <c r="AE14" s="114">
        <f t="shared" si="5"/>
        <v>0</v>
      </c>
      <c r="AF14" s="113">
        <v>0</v>
      </c>
      <c r="AG14" s="113">
        <v>0</v>
      </c>
      <c r="AH14" s="113">
        <v>0</v>
      </c>
      <c r="AI14" s="113">
        <f t="shared" si="6"/>
        <v>0</v>
      </c>
      <c r="AJ14" s="113">
        <f t="shared" si="7"/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f t="shared" si="8"/>
        <v>0</v>
      </c>
      <c r="AQ14" s="115">
        <f t="shared" si="9"/>
        <v>0</v>
      </c>
      <c r="AR14" s="370">
        <f t="shared" si="10"/>
        <v>0</v>
      </c>
      <c r="AS14" s="112">
        <f t="shared" si="11"/>
        <v>5817856</v>
      </c>
      <c r="AT14" s="113">
        <f t="shared" si="12"/>
        <v>4259099</v>
      </c>
      <c r="AU14" s="113">
        <f t="shared" si="13"/>
        <v>0</v>
      </c>
      <c r="AV14" s="113">
        <f t="shared" si="14"/>
        <v>0</v>
      </c>
      <c r="AW14" s="113">
        <f t="shared" si="15"/>
        <v>1439575</v>
      </c>
      <c r="AX14" s="113">
        <f t="shared" si="15"/>
        <v>85182</v>
      </c>
      <c r="AY14" s="113">
        <f t="shared" si="16"/>
        <v>34000</v>
      </c>
      <c r="AZ14" s="115">
        <f t="shared" si="17"/>
        <v>8.1044</v>
      </c>
      <c r="BA14" s="115">
        <f t="shared" si="18"/>
        <v>5</v>
      </c>
      <c r="BB14" s="115">
        <f t="shared" si="19"/>
        <v>0</v>
      </c>
      <c r="BC14" s="116">
        <f t="shared" si="20"/>
        <v>3.1044</v>
      </c>
      <c r="BD14" s="613"/>
    </row>
    <row r="15" spans="1:56" ht="12.95" customHeight="1" x14ac:dyDescent="0.25">
      <c r="A15" s="532">
        <v>1</v>
      </c>
      <c r="B15" s="717">
        <v>5490</v>
      </c>
      <c r="C15" s="717">
        <v>600099474</v>
      </c>
      <c r="D15" s="717">
        <v>71173854</v>
      </c>
      <c r="E15" s="718" t="s">
        <v>486</v>
      </c>
      <c r="F15" s="376">
        <v>3114</v>
      </c>
      <c r="G15" s="627" t="s">
        <v>316</v>
      </c>
      <c r="H15" s="537" t="s">
        <v>282</v>
      </c>
      <c r="I15" s="517">
        <v>78412</v>
      </c>
      <c r="J15" s="538">
        <v>57741</v>
      </c>
      <c r="K15" s="538">
        <v>0</v>
      </c>
      <c r="L15" s="538">
        <v>0</v>
      </c>
      <c r="M15" s="338">
        <v>19516</v>
      </c>
      <c r="N15" s="338">
        <v>1155</v>
      </c>
      <c r="O15" s="538">
        <v>0</v>
      </c>
      <c r="P15" s="539">
        <v>0.17</v>
      </c>
      <c r="Q15" s="719">
        <v>0.17</v>
      </c>
      <c r="R15" s="719">
        <v>0</v>
      </c>
      <c r="S15" s="898">
        <v>0</v>
      </c>
      <c r="T15" s="112">
        <f t="shared" si="0"/>
        <v>0</v>
      </c>
      <c r="U15" s="113">
        <v>3856</v>
      </c>
      <c r="V15" s="113">
        <v>0</v>
      </c>
      <c r="W15" s="113">
        <v>0</v>
      </c>
      <c r="X15" s="113">
        <f t="shared" si="1"/>
        <v>3856</v>
      </c>
      <c r="Y15" s="113">
        <v>0</v>
      </c>
      <c r="Z15" s="113">
        <v>0</v>
      </c>
      <c r="AA15" s="113">
        <v>0</v>
      </c>
      <c r="AB15" s="113">
        <f t="shared" si="2"/>
        <v>0</v>
      </c>
      <c r="AC15" s="113">
        <f t="shared" si="3"/>
        <v>3856</v>
      </c>
      <c r="AD15" s="114">
        <f t="shared" si="4"/>
        <v>1303</v>
      </c>
      <c r="AE15" s="114">
        <f t="shared" si="5"/>
        <v>77</v>
      </c>
      <c r="AF15" s="113">
        <v>0</v>
      </c>
      <c r="AG15" s="113">
        <v>0</v>
      </c>
      <c r="AH15" s="113">
        <v>0</v>
      </c>
      <c r="AI15" s="113">
        <f t="shared" si="6"/>
        <v>0</v>
      </c>
      <c r="AJ15" s="113">
        <f t="shared" si="7"/>
        <v>5236</v>
      </c>
      <c r="AK15" s="115">
        <v>0</v>
      </c>
      <c r="AL15" s="115">
        <v>0</v>
      </c>
      <c r="AM15" s="115">
        <v>0.01</v>
      </c>
      <c r="AN15" s="115">
        <v>0</v>
      </c>
      <c r="AO15" s="115">
        <v>0</v>
      </c>
      <c r="AP15" s="115">
        <f t="shared" si="8"/>
        <v>0.01</v>
      </c>
      <c r="AQ15" s="115">
        <f t="shared" si="9"/>
        <v>0</v>
      </c>
      <c r="AR15" s="370">
        <f t="shared" si="10"/>
        <v>0.01</v>
      </c>
      <c r="AS15" s="112">
        <f t="shared" si="11"/>
        <v>83648</v>
      </c>
      <c r="AT15" s="113">
        <f t="shared" si="12"/>
        <v>61597</v>
      </c>
      <c r="AU15" s="113">
        <f t="shared" si="13"/>
        <v>0</v>
      </c>
      <c r="AV15" s="113">
        <f t="shared" si="14"/>
        <v>0</v>
      </c>
      <c r="AW15" s="113">
        <f t="shared" si="15"/>
        <v>20819</v>
      </c>
      <c r="AX15" s="113">
        <f t="shared" si="15"/>
        <v>1232</v>
      </c>
      <c r="AY15" s="113">
        <f t="shared" si="16"/>
        <v>0</v>
      </c>
      <c r="AZ15" s="115">
        <f t="shared" si="17"/>
        <v>0.18000000000000002</v>
      </c>
      <c r="BA15" s="115">
        <f t="shared" si="18"/>
        <v>0.18000000000000002</v>
      </c>
      <c r="BB15" s="115">
        <f t="shared" si="19"/>
        <v>0</v>
      </c>
      <c r="BC15" s="116">
        <f t="shared" si="20"/>
        <v>0</v>
      </c>
      <c r="BD15" s="613"/>
    </row>
    <row r="16" spans="1:56" ht="12.95" customHeight="1" x14ac:dyDescent="0.25">
      <c r="A16" s="532">
        <v>1</v>
      </c>
      <c r="B16" s="376">
        <v>5490</v>
      </c>
      <c r="C16" s="717">
        <v>600099474</v>
      </c>
      <c r="D16" s="376">
        <v>71173854</v>
      </c>
      <c r="E16" s="720" t="s">
        <v>486</v>
      </c>
      <c r="F16" s="376">
        <v>3114</v>
      </c>
      <c r="G16" s="639" t="s">
        <v>317</v>
      </c>
      <c r="H16" s="537" t="s">
        <v>281</v>
      </c>
      <c r="I16" s="517">
        <v>3341495</v>
      </c>
      <c r="J16" s="538">
        <v>2460600</v>
      </c>
      <c r="K16" s="538">
        <v>0</v>
      </c>
      <c r="L16" s="538">
        <v>0</v>
      </c>
      <c r="M16" s="338">
        <v>831683</v>
      </c>
      <c r="N16" s="338">
        <v>49212</v>
      </c>
      <c r="O16" s="538">
        <v>0</v>
      </c>
      <c r="P16" s="539">
        <v>6.5</v>
      </c>
      <c r="Q16" s="719">
        <v>6.5</v>
      </c>
      <c r="R16" s="719">
        <v>0</v>
      </c>
      <c r="S16" s="898">
        <v>0</v>
      </c>
      <c r="T16" s="112">
        <f t="shared" si="0"/>
        <v>0</v>
      </c>
      <c r="U16" s="113">
        <v>0</v>
      </c>
      <c r="V16" s="113">
        <v>0</v>
      </c>
      <c r="W16" s="113">
        <v>0</v>
      </c>
      <c r="X16" s="113">
        <f t="shared" si="1"/>
        <v>0</v>
      </c>
      <c r="Y16" s="113">
        <v>0</v>
      </c>
      <c r="Z16" s="113">
        <v>0</v>
      </c>
      <c r="AA16" s="113">
        <v>0</v>
      </c>
      <c r="AB16" s="113">
        <f t="shared" si="2"/>
        <v>0</v>
      </c>
      <c r="AC16" s="113">
        <f t="shared" si="3"/>
        <v>0</v>
      </c>
      <c r="AD16" s="114">
        <f t="shared" si="4"/>
        <v>0</v>
      </c>
      <c r="AE16" s="114">
        <f t="shared" si="5"/>
        <v>0</v>
      </c>
      <c r="AF16" s="113">
        <v>0</v>
      </c>
      <c r="AG16" s="113">
        <v>0</v>
      </c>
      <c r="AH16" s="113">
        <v>0</v>
      </c>
      <c r="AI16" s="113">
        <f t="shared" si="6"/>
        <v>0</v>
      </c>
      <c r="AJ16" s="113">
        <f t="shared" si="7"/>
        <v>0</v>
      </c>
      <c r="AK16" s="115">
        <v>0</v>
      </c>
      <c r="AL16" s="115">
        <v>0</v>
      </c>
      <c r="AM16" s="115">
        <v>0</v>
      </c>
      <c r="AN16" s="115">
        <v>0</v>
      </c>
      <c r="AO16" s="115">
        <v>0</v>
      </c>
      <c r="AP16" s="115">
        <f t="shared" si="8"/>
        <v>0</v>
      </c>
      <c r="AQ16" s="115">
        <f t="shared" si="9"/>
        <v>0</v>
      </c>
      <c r="AR16" s="370">
        <f t="shared" si="10"/>
        <v>0</v>
      </c>
      <c r="AS16" s="112">
        <f t="shared" si="11"/>
        <v>3341495</v>
      </c>
      <c r="AT16" s="113">
        <f t="shared" si="12"/>
        <v>2460600</v>
      </c>
      <c r="AU16" s="113">
        <f t="shared" si="13"/>
        <v>0</v>
      </c>
      <c r="AV16" s="113">
        <f t="shared" si="14"/>
        <v>0</v>
      </c>
      <c r="AW16" s="113">
        <f t="shared" si="15"/>
        <v>831683</v>
      </c>
      <c r="AX16" s="113">
        <f t="shared" si="15"/>
        <v>49212</v>
      </c>
      <c r="AY16" s="113">
        <f t="shared" si="16"/>
        <v>0</v>
      </c>
      <c r="AZ16" s="115">
        <f t="shared" si="17"/>
        <v>6.5</v>
      </c>
      <c r="BA16" s="115">
        <f t="shared" si="18"/>
        <v>6.5</v>
      </c>
      <c r="BB16" s="115">
        <f t="shared" si="19"/>
        <v>0</v>
      </c>
      <c r="BC16" s="116">
        <f t="shared" si="20"/>
        <v>0</v>
      </c>
      <c r="BD16" s="613"/>
    </row>
    <row r="17" spans="1:56" ht="12.95" customHeight="1" x14ac:dyDescent="0.25">
      <c r="A17" s="532">
        <v>1</v>
      </c>
      <c r="B17" s="717">
        <v>5490</v>
      </c>
      <c r="C17" s="717">
        <v>600099474</v>
      </c>
      <c r="D17" s="717">
        <v>71173854</v>
      </c>
      <c r="E17" s="718" t="s">
        <v>486</v>
      </c>
      <c r="F17" s="717">
        <v>3141</v>
      </c>
      <c r="G17" s="721" t="s">
        <v>319</v>
      </c>
      <c r="H17" s="537" t="s">
        <v>282</v>
      </c>
      <c r="I17" s="517">
        <v>1679543</v>
      </c>
      <c r="J17" s="538">
        <v>1229899</v>
      </c>
      <c r="K17" s="538">
        <v>0</v>
      </c>
      <c r="L17" s="538">
        <v>0</v>
      </c>
      <c r="M17" s="338">
        <v>415706</v>
      </c>
      <c r="N17" s="338">
        <v>24598</v>
      </c>
      <c r="O17" s="538">
        <v>9340</v>
      </c>
      <c r="P17" s="539">
        <v>4.1900000000000004</v>
      </c>
      <c r="Q17" s="719">
        <v>0</v>
      </c>
      <c r="R17" s="719">
        <v>0</v>
      </c>
      <c r="S17" s="898">
        <v>4.1900000000000004</v>
      </c>
      <c r="T17" s="112">
        <f t="shared" si="0"/>
        <v>0</v>
      </c>
      <c r="U17" s="113">
        <v>0</v>
      </c>
      <c r="V17" s="113">
        <v>0</v>
      </c>
      <c r="W17" s="113">
        <v>0</v>
      </c>
      <c r="X17" s="113">
        <f t="shared" si="1"/>
        <v>0</v>
      </c>
      <c r="Y17" s="113">
        <v>0</v>
      </c>
      <c r="Z17" s="113">
        <v>0</v>
      </c>
      <c r="AA17" s="113">
        <v>0</v>
      </c>
      <c r="AB17" s="113">
        <f t="shared" si="2"/>
        <v>0</v>
      </c>
      <c r="AC17" s="113">
        <f t="shared" si="3"/>
        <v>0</v>
      </c>
      <c r="AD17" s="114">
        <f t="shared" si="4"/>
        <v>0</v>
      </c>
      <c r="AE17" s="114">
        <f t="shared" si="5"/>
        <v>0</v>
      </c>
      <c r="AF17" s="113">
        <v>0</v>
      </c>
      <c r="AG17" s="113">
        <v>0</v>
      </c>
      <c r="AH17" s="113">
        <v>0</v>
      </c>
      <c r="AI17" s="113">
        <f t="shared" si="6"/>
        <v>0</v>
      </c>
      <c r="AJ17" s="113">
        <f t="shared" si="7"/>
        <v>0</v>
      </c>
      <c r="AK17" s="115"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f t="shared" si="8"/>
        <v>0</v>
      </c>
      <c r="AQ17" s="115">
        <f t="shared" si="9"/>
        <v>0</v>
      </c>
      <c r="AR17" s="370">
        <f t="shared" si="10"/>
        <v>0</v>
      </c>
      <c r="AS17" s="112">
        <f t="shared" si="11"/>
        <v>1679543</v>
      </c>
      <c r="AT17" s="113">
        <f t="shared" si="12"/>
        <v>1229899</v>
      </c>
      <c r="AU17" s="113">
        <f t="shared" si="13"/>
        <v>0</v>
      </c>
      <c r="AV17" s="113">
        <f t="shared" si="14"/>
        <v>0</v>
      </c>
      <c r="AW17" s="113">
        <f t="shared" si="15"/>
        <v>415706</v>
      </c>
      <c r="AX17" s="113">
        <f t="shared" si="15"/>
        <v>24598</v>
      </c>
      <c r="AY17" s="113">
        <f t="shared" si="16"/>
        <v>9340</v>
      </c>
      <c r="AZ17" s="115">
        <f t="shared" si="17"/>
        <v>4.1900000000000004</v>
      </c>
      <c r="BA17" s="115">
        <f t="shared" si="18"/>
        <v>0</v>
      </c>
      <c r="BB17" s="115">
        <f t="shared" si="19"/>
        <v>0</v>
      </c>
      <c r="BC17" s="116">
        <f t="shared" si="20"/>
        <v>4.1900000000000004</v>
      </c>
      <c r="BD17" s="613"/>
    </row>
    <row r="18" spans="1:56" ht="12.95" customHeight="1" x14ac:dyDescent="0.25">
      <c r="A18" s="377">
        <v>1</v>
      </c>
      <c r="B18" s="84">
        <v>5490</v>
      </c>
      <c r="C18" s="84">
        <v>600099474</v>
      </c>
      <c r="D18" s="84">
        <v>71173854</v>
      </c>
      <c r="E18" s="722" t="s">
        <v>487</v>
      </c>
      <c r="F18" s="84"/>
      <c r="G18" s="722"/>
      <c r="H18" s="321"/>
      <c r="I18" s="723">
        <v>24545113</v>
      </c>
      <c r="J18" s="724">
        <v>17789672</v>
      </c>
      <c r="K18" s="724">
        <v>0</v>
      </c>
      <c r="L18" s="724">
        <v>0</v>
      </c>
      <c r="M18" s="724">
        <v>6012909</v>
      </c>
      <c r="N18" s="724">
        <v>355794</v>
      </c>
      <c r="O18" s="724">
        <v>386738</v>
      </c>
      <c r="P18" s="725">
        <v>42.534799999999997</v>
      </c>
      <c r="Q18" s="725">
        <v>31.060000000000002</v>
      </c>
      <c r="R18" s="727">
        <v>0</v>
      </c>
      <c r="S18" s="817">
        <v>11.4748</v>
      </c>
      <c r="T18" s="723">
        <f t="shared" ref="T18:BC18" si="21">SUM(T12:T17)</f>
        <v>0</v>
      </c>
      <c r="U18" s="726">
        <f t="shared" si="21"/>
        <v>3856</v>
      </c>
      <c r="V18" s="726">
        <f t="shared" si="21"/>
        <v>0</v>
      </c>
      <c r="W18" s="726">
        <f t="shared" si="21"/>
        <v>0</v>
      </c>
      <c r="X18" s="726">
        <f t="shared" si="21"/>
        <v>3856</v>
      </c>
      <c r="Y18" s="726">
        <f t="shared" si="21"/>
        <v>0</v>
      </c>
      <c r="Z18" s="726">
        <f t="shared" si="21"/>
        <v>0</v>
      </c>
      <c r="AA18" s="726">
        <f t="shared" si="21"/>
        <v>0</v>
      </c>
      <c r="AB18" s="726">
        <f t="shared" si="21"/>
        <v>0</v>
      </c>
      <c r="AC18" s="726">
        <f t="shared" si="21"/>
        <v>3856</v>
      </c>
      <c r="AD18" s="726">
        <f t="shared" si="21"/>
        <v>1303</v>
      </c>
      <c r="AE18" s="726">
        <f t="shared" si="21"/>
        <v>77</v>
      </c>
      <c r="AF18" s="726">
        <f t="shared" si="21"/>
        <v>0</v>
      </c>
      <c r="AG18" s="726">
        <f t="shared" si="21"/>
        <v>0</v>
      </c>
      <c r="AH18" s="726">
        <f t="shared" si="21"/>
        <v>0</v>
      </c>
      <c r="AI18" s="726">
        <f t="shared" si="21"/>
        <v>0</v>
      </c>
      <c r="AJ18" s="726">
        <f t="shared" si="21"/>
        <v>5236</v>
      </c>
      <c r="AK18" s="727">
        <f t="shared" si="21"/>
        <v>0</v>
      </c>
      <c r="AL18" s="727">
        <f t="shared" si="21"/>
        <v>0</v>
      </c>
      <c r="AM18" s="727">
        <f t="shared" si="21"/>
        <v>0.01</v>
      </c>
      <c r="AN18" s="727">
        <f t="shared" si="21"/>
        <v>0</v>
      </c>
      <c r="AO18" s="727">
        <f t="shared" si="21"/>
        <v>0</v>
      </c>
      <c r="AP18" s="727">
        <f t="shared" si="21"/>
        <v>0.01</v>
      </c>
      <c r="AQ18" s="727">
        <f t="shared" si="21"/>
        <v>0</v>
      </c>
      <c r="AR18" s="930">
        <f t="shared" si="21"/>
        <v>0.01</v>
      </c>
      <c r="AS18" s="723">
        <f t="shared" si="21"/>
        <v>24550349</v>
      </c>
      <c r="AT18" s="726">
        <f t="shared" si="21"/>
        <v>17793528</v>
      </c>
      <c r="AU18" s="726">
        <f t="shared" si="21"/>
        <v>0</v>
      </c>
      <c r="AV18" s="726">
        <f t="shared" si="21"/>
        <v>0</v>
      </c>
      <c r="AW18" s="726">
        <f t="shared" si="21"/>
        <v>6014212</v>
      </c>
      <c r="AX18" s="726">
        <f t="shared" si="21"/>
        <v>355871</v>
      </c>
      <c r="AY18" s="726">
        <f t="shared" si="21"/>
        <v>386738</v>
      </c>
      <c r="AZ18" s="727">
        <f t="shared" si="21"/>
        <v>42.544799999999995</v>
      </c>
      <c r="BA18" s="727">
        <f t="shared" si="21"/>
        <v>31.07</v>
      </c>
      <c r="BB18" s="727">
        <f t="shared" si="21"/>
        <v>0</v>
      </c>
      <c r="BC18" s="728">
        <f t="shared" si="21"/>
        <v>11.4748</v>
      </c>
      <c r="BD18" s="613"/>
    </row>
    <row r="19" spans="1:56" ht="12.95" customHeight="1" x14ac:dyDescent="0.25">
      <c r="A19" s="532">
        <v>2</v>
      </c>
      <c r="B19" s="729">
        <v>5460</v>
      </c>
      <c r="C19" s="729">
        <v>600098621</v>
      </c>
      <c r="D19" s="729">
        <v>72743549</v>
      </c>
      <c r="E19" s="375" t="s">
        <v>488</v>
      </c>
      <c r="F19" s="729">
        <v>3111</v>
      </c>
      <c r="G19" s="721" t="s">
        <v>329</v>
      </c>
      <c r="H19" s="730" t="s">
        <v>281</v>
      </c>
      <c r="I19" s="517">
        <v>5034699</v>
      </c>
      <c r="J19" s="538">
        <v>3607297</v>
      </c>
      <c r="K19" s="538">
        <v>0</v>
      </c>
      <c r="L19" s="538">
        <v>55000</v>
      </c>
      <c r="M19" s="338">
        <v>1237856</v>
      </c>
      <c r="N19" s="338">
        <v>72146</v>
      </c>
      <c r="O19" s="538">
        <v>62400</v>
      </c>
      <c r="P19" s="539">
        <v>8.0942000000000007</v>
      </c>
      <c r="Q19" s="719">
        <v>6</v>
      </c>
      <c r="R19" s="719">
        <v>0</v>
      </c>
      <c r="S19" s="898">
        <v>2.0941999999999998</v>
      </c>
      <c r="T19" s="112">
        <f t="shared" si="0"/>
        <v>0</v>
      </c>
      <c r="U19" s="113">
        <v>0</v>
      </c>
      <c r="V19" s="113">
        <v>-36819</v>
      </c>
      <c r="W19" s="113">
        <v>0</v>
      </c>
      <c r="X19" s="113">
        <f t="shared" si="1"/>
        <v>-36819</v>
      </c>
      <c r="Y19" s="113">
        <v>0</v>
      </c>
      <c r="Z19" s="113">
        <v>0</v>
      </c>
      <c r="AA19" s="113">
        <v>0</v>
      </c>
      <c r="AB19" s="113">
        <f t="shared" si="2"/>
        <v>0</v>
      </c>
      <c r="AC19" s="113">
        <f t="shared" si="3"/>
        <v>-36819</v>
      </c>
      <c r="AD19" s="114">
        <f t="shared" si="4"/>
        <v>-12445</v>
      </c>
      <c r="AE19" s="114">
        <f t="shared" si="5"/>
        <v>-736</v>
      </c>
      <c r="AF19" s="113">
        <v>0</v>
      </c>
      <c r="AG19" s="113">
        <v>50000</v>
      </c>
      <c r="AH19" s="113">
        <v>0</v>
      </c>
      <c r="AI19" s="113">
        <f t="shared" si="6"/>
        <v>50000</v>
      </c>
      <c r="AJ19" s="113">
        <f t="shared" si="7"/>
        <v>0</v>
      </c>
      <c r="AK19" s="115">
        <v>0</v>
      </c>
      <c r="AL19" s="115">
        <v>0</v>
      </c>
      <c r="AM19" s="115">
        <v>0</v>
      </c>
      <c r="AN19" s="115">
        <v>0</v>
      </c>
      <c r="AO19" s="115">
        <v>0</v>
      </c>
      <c r="AP19" s="115">
        <f t="shared" si="8"/>
        <v>0</v>
      </c>
      <c r="AQ19" s="115">
        <f t="shared" si="9"/>
        <v>0</v>
      </c>
      <c r="AR19" s="370">
        <f t="shared" si="10"/>
        <v>0</v>
      </c>
      <c r="AS19" s="112">
        <f t="shared" si="11"/>
        <v>5034699</v>
      </c>
      <c r="AT19" s="113">
        <f t="shared" si="12"/>
        <v>3570478</v>
      </c>
      <c r="AU19" s="113">
        <f t="shared" si="13"/>
        <v>0</v>
      </c>
      <c r="AV19" s="113">
        <f t="shared" si="14"/>
        <v>55000</v>
      </c>
      <c r="AW19" s="113">
        <f t="shared" si="15"/>
        <v>1225411</v>
      </c>
      <c r="AX19" s="113">
        <f t="shared" si="15"/>
        <v>71410</v>
      </c>
      <c r="AY19" s="113">
        <f t="shared" si="16"/>
        <v>112400</v>
      </c>
      <c r="AZ19" s="115">
        <f t="shared" si="17"/>
        <v>8.0942000000000007</v>
      </c>
      <c r="BA19" s="115">
        <f t="shared" si="18"/>
        <v>6</v>
      </c>
      <c r="BB19" s="115">
        <f t="shared" si="19"/>
        <v>0</v>
      </c>
      <c r="BC19" s="116">
        <f t="shared" si="20"/>
        <v>2.0941999999999998</v>
      </c>
      <c r="BD19" s="613"/>
    </row>
    <row r="20" spans="1:56" ht="12.95" customHeight="1" x14ac:dyDescent="0.25">
      <c r="A20" s="532">
        <v>2</v>
      </c>
      <c r="B20" s="376">
        <v>5460</v>
      </c>
      <c r="C20" s="376">
        <v>600098621</v>
      </c>
      <c r="D20" s="376">
        <v>72743549</v>
      </c>
      <c r="E20" s="720" t="s">
        <v>488</v>
      </c>
      <c r="F20" s="729">
        <v>3111</v>
      </c>
      <c r="G20" s="627" t="s">
        <v>316</v>
      </c>
      <c r="H20" s="537" t="s">
        <v>282</v>
      </c>
      <c r="I20" s="517">
        <v>235235</v>
      </c>
      <c r="J20" s="538">
        <v>173222</v>
      </c>
      <c r="K20" s="538">
        <v>0</v>
      </c>
      <c r="L20" s="538">
        <v>0</v>
      </c>
      <c r="M20" s="338">
        <v>58549</v>
      </c>
      <c r="N20" s="338">
        <v>3464</v>
      </c>
      <c r="O20" s="538">
        <v>0</v>
      </c>
      <c r="P20" s="539">
        <v>0.5</v>
      </c>
      <c r="Q20" s="719">
        <v>0.5</v>
      </c>
      <c r="R20" s="719">
        <v>0</v>
      </c>
      <c r="S20" s="898">
        <v>0</v>
      </c>
      <c r="T20" s="112">
        <f t="shared" si="0"/>
        <v>0</v>
      </c>
      <c r="U20" s="113">
        <v>14435</v>
      </c>
      <c r="V20" s="113">
        <v>0</v>
      </c>
      <c r="W20" s="113">
        <v>0</v>
      </c>
      <c r="X20" s="113">
        <f t="shared" si="1"/>
        <v>14435</v>
      </c>
      <c r="Y20" s="113">
        <v>0</v>
      </c>
      <c r="Z20" s="113">
        <v>0</v>
      </c>
      <c r="AA20" s="113">
        <v>0</v>
      </c>
      <c r="AB20" s="113">
        <f t="shared" si="2"/>
        <v>0</v>
      </c>
      <c r="AC20" s="113">
        <f t="shared" si="3"/>
        <v>14435</v>
      </c>
      <c r="AD20" s="114">
        <f t="shared" si="4"/>
        <v>4879</v>
      </c>
      <c r="AE20" s="114">
        <f t="shared" si="5"/>
        <v>289</v>
      </c>
      <c r="AF20" s="113">
        <v>0</v>
      </c>
      <c r="AG20" s="113">
        <v>0</v>
      </c>
      <c r="AH20" s="113">
        <v>0</v>
      </c>
      <c r="AI20" s="113">
        <f t="shared" si="6"/>
        <v>0</v>
      </c>
      <c r="AJ20" s="113">
        <f t="shared" si="7"/>
        <v>19603</v>
      </c>
      <c r="AK20" s="115">
        <v>0</v>
      </c>
      <c r="AL20" s="115">
        <v>0</v>
      </c>
      <c r="AM20" s="115">
        <v>0.04</v>
      </c>
      <c r="AN20" s="115">
        <v>0</v>
      </c>
      <c r="AO20" s="115">
        <v>0</v>
      </c>
      <c r="AP20" s="115">
        <f t="shared" si="8"/>
        <v>0.04</v>
      </c>
      <c r="AQ20" s="115">
        <f t="shared" si="9"/>
        <v>0</v>
      </c>
      <c r="AR20" s="370">
        <f t="shared" si="10"/>
        <v>0.04</v>
      </c>
      <c r="AS20" s="112">
        <f t="shared" si="11"/>
        <v>254838</v>
      </c>
      <c r="AT20" s="113">
        <f t="shared" si="12"/>
        <v>187657</v>
      </c>
      <c r="AU20" s="113">
        <f t="shared" si="13"/>
        <v>0</v>
      </c>
      <c r="AV20" s="113">
        <f t="shared" si="14"/>
        <v>0</v>
      </c>
      <c r="AW20" s="113">
        <f t="shared" si="15"/>
        <v>63428</v>
      </c>
      <c r="AX20" s="113">
        <f t="shared" si="15"/>
        <v>3753</v>
      </c>
      <c r="AY20" s="113">
        <f t="shared" si="16"/>
        <v>0</v>
      </c>
      <c r="AZ20" s="115">
        <f t="shared" si="17"/>
        <v>0.54</v>
      </c>
      <c r="BA20" s="115">
        <f t="shared" si="18"/>
        <v>0.54</v>
      </c>
      <c r="BB20" s="115">
        <f t="shared" si="19"/>
        <v>0</v>
      </c>
      <c r="BC20" s="116">
        <f t="shared" si="20"/>
        <v>0</v>
      </c>
      <c r="BD20" s="613"/>
    </row>
    <row r="21" spans="1:56" ht="12.95" customHeight="1" x14ac:dyDescent="0.25">
      <c r="A21" s="532">
        <v>2</v>
      </c>
      <c r="B21" s="376">
        <v>5460</v>
      </c>
      <c r="C21" s="376">
        <v>600098621</v>
      </c>
      <c r="D21" s="376">
        <v>72743549</v>
      </c>
      <c r="E21" s="720" t="s">
        <v>488</v>
      </c>
      <c r="F21" s="376">
        <v>3141</v>
      </c>
      <c r="G21" s="721" t="s">
        <v>319</v>
      </c>
      <c r="H21" s="537" t="s">
        <v>282</v>
      </c>
      <c r="I21" s="517">
        <v>820284</v>
      </c>
      <c r="J21" s="538">
        <v>600963</v>
      </c>
      <c r="K21" s="538">
        <v>0</v>
      </c>
      <c r="L21" s="538">
        <v>0</v>
      </c>
      <c r="M21" s="338">
        <v>203126</v>
      </c>
      <c r="N21" s="338">
        <v>12019</v>
      </c>
      <c r="O21" s="538">
        <v>4176</v>
      </c>
      <c r="P21" s="539">
        <v>2.0399999999999996</v>
      </c>
      <c r="Q21" s="719">
        <v>0</v>
      </c>
      <c r="R21" s="719">
        <v>0</v>
      </c>
      <c r="S21" s="898">
        <v>2.0399999999999996</v>
      </c>
      <c r="T21" s="112">
        <f t="shared" si="0"/>
        <v>0</v>
      </c>
      <c r="U21" s="113">
        <v>0</v>
      </c>
      <c r="V21" s="113">
        <v>0</v>
      </c>
      <c r="W21" s="113">
        <v>0</v>
      </c>
      <c r="X21" s="113">
        <f t="shared" si="1"/>
        <v>0</v>
      </c>
      <c r="Y21" s="113">
        <v>0</v>
      </c>
      <c r="Z21" s="113">
        <v>0</v>
      </c>
      <c r="AA21" s="113">
        <v>0</v>
      </c>
      <c r="AB21" s="113">
        <f t="shared" si="2"/>
        <v>0</v>
      </c>
      <c r="AC21" s="113">
        <f t="shared" si="3"/>
        <v>0</v>
      </c>
      <c r="AD21" s="114">
        <f t="shared" si="4"/>
        <v>0</v>
      </c>
      <c r="AE21" s="114">
        <f t="shared" si="5"/>
        <v>0</v>
      </c>
      <c r="AF21" s="113">
        <v>0</v>
      </c>
      <c r="AG21" s="113">
        <v>0</v>
      </c>
      <c r="AH21" s="113">
        <v>0</v>
      </c>
      <c r="AI21" s="113">
        <f t="shared" si="6"/>
        <v>0</v>
      </c>
      <c r="AJ21" s="113">
        <f t="shared" si="7"/>
        <v>0</v>
      </c>
      <c r="AK21" s="115"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f t="shared" si="8"/>
        <v>0</v>
      </c>
      <c r="AQ21" s="115">
        <f t="shared" si="9"/>
        <v>0</v>
      </c>
      <c r="AR21" s="370">
        <f t="shared" si="10"/>
        <v>0</v>
      </c>
      <c r="AS21" s="112">
        <f t="shared" si="11"/>
        <v>820284</v>
      </c>
      <c r="AT21" s="113">
        <f t="shared" si="12"/>
        <v>600963</v>
      </c>
      <c r="AU21" s="113">
        <f t="shared" si="13"/>
        <v>0</v>
      </c>
      <c r="AV21" s="113">
        <f t="shared" si="14"/>
        <v>0</v>
      </c>
      <c r="AW21" s="113">
        <f t="shared" si="15"/>
        <v>203126</v>
      </c>
      <c r="AX21" s="113">
        <f t="shared" si="15"/>
        <v>12019</v>
      </c>
      <c r="AY21" s="113">
        <f t="shared" si="16"/>
        <v>4176</v>
      </c>
      <c r="AZ21" s="115">
        <f t="shared" si="17"/>
        <v>2.0399999999999996</v>
      </c>
      <c r="BA21" s="115">
        <f t="shared" si="18"/>
        <v>0</v>
      </c>
      <c r="BB21" s="115">
        <f t="shared" si="19"/>
        <v>0</v>
      </c>
      <c r="BC21" s="116">
        <f t="shared" si="20"/>
        <v>2.0399999999999996</v>
      </c>
      <c r="BD21" s="613"/>
    </row>
    <row r="22" spans="1:56" ht="12.95" customHeight="1" x14ac:dyDescent="0.25">
      <c r="A22" s="377">
        <v>2</v>
      </c>
      <c r="B22" s="84">
        <v>5460</v>
      </c>
      <c r="C22" s="84">
        <v>600098621</v>
      </c>
      <c r="D22" s="84">
        <v>72743549</v>
      </c>
      <c r="E22" s="722" t="s">
        <v>489</v>
      </c>
      <c r="F22" s="84"/>
      <c r="G22" s="722"/>
      <c r="H22" s="321"/>
      <c r="I22" s="526">
        <v>6090218</v>
      </c>
      <c r="J22" s="530">
        <v>4381482</v>
      </c>
      <c r="K22" s="530">
        <v>0</v>
      </c>
      <c r="L22" s="530">
        <v>55000</v>
      </c>
      <c r="M22" s="530">
        <v>1499531</v>
      </c>
      <c r="N22" s="530">
        <v>87629</v>
      </c>
      <c r="O22" s="530">
        <v>66576</v>
      </c>
      <c r="P22" s="731">
        <v>10.6342</v>
      </c>
      <c r="Q22" s="731">
        <v>6.5</v>
      </c>
      <c r="R22" s="528">
        <v>0</v>
      </c>
      <c r="S22" s="818">
        <v>4.1341999999999999</v>
      </c>
      <c r="T22" s="526">
        <f t="shared" ref="T22:BC22" si="22">SUM(T19:T21)</f>
        <v>0</v>
      </c>
      <c r="U22" s="527">
        <f t="shared" si="22"/>
        <v>14435</v>
      </c>
      <c r="V22" s="527">
        <f t="shared" si="22"/>
        <v>-36819</v>
      </c>
      <c r="W22" s="527">
        <f t="shared" si="22"/>
        <v>0</v>
      </c>
      <c r="X22" s="527">
        <f t="shared" si="22"/>
        <v>-22384</v>
      </c>
      <c r="Y22" s="527">
        <f t="shared" si="22"/>
        <v>0</v>
      </c>
      <c r="Z22" s="527">
        <f t="shared" si="22"/>
        <v>0</v>
      </c>
      <c r="AA22" s="527">
        <f t="shared" si="22"/>
        <v>0</v>
      </c>
      <c r="AB22" s="527">
        <f t="shared" si="22"/>
        <v>0</v>
      </c>
      <c r="AC22" s="527">
        <f t="shared" si="22"/>
        <v>-22384</v>
      </c>
      <c r="AD22" s="527">
        <f t="shared" si="22"/>
        <v>-7566</v>
      </c>
      <c r="AE22" s="527">
        <f t="shared" si="22"/>
        <v>-447</v>
      </c>
      <c r="AF22" s="527">
        <f t="shared" si="22"/>
        <v>0</v>
      </c>
      <c r="AG22" s="527">
        <f t="shared" si="22"/>
        <v>50000</v>
      </c>
      <c r="AH22" s="527">
        <f t="shared" si="22"/>
        <v>0</v>
      </c>
      <c r="AI22" s="527">
        <f t="shared" si="22"/>
        <v>50000</v>
      </c>
      <c r="AJ22" s="527">
        <f t="shared" si="22"/>
        <v>19603</v>
      </c>
      <c r="AK22" s="528">
        <f t="shared" si="22"/>
        <v>0</v>
      </c>
      <c r="AL22" s="528">
        <f t="shared" si="22"/>
        <v>0</v>
      </c>
      <c r="AM22" s="528">
        <f t="shared" si="22"/>
        <v>0.04</v>
      </c>
      <c r="AN22" s="528">
        <f t="shared" si="22"/>
        <v>0</v>
      </c>
      <c r="AO22" s="528">
        <f t="shared" si="22"/>
        <v>0</v>
      </c>
      <c r="AP22" s="528">
        <f t="shared" si="22"/>
        <v>0.04</v>
      </c>
      <c r="AQ22" s="528">
        <f t="shared" si="22"/>
        <v>0</v>
      </c>
      <c r="AR22" s="732">
        <f t="shared" si="22"/>
        <v>0.04</v>
      </c>
      <c r="AS22" s="526">
        <f t="shared" si="22"/>
        <v>6109821</v>
      </c>
      <c r="AT22" s="527">
        <f t="shared" si="22"/>
        <v>4359098</v>
      </c>
      <c r="AU22" s="527">
        <f t="shared" si="22"/>
        <v>0</v>
      </c>
      <c r="AV22" s="527">
        <f t="shared" si="22"/>
        <v>55000</v>
      </c>
      <c r="AW22" s="527">
        <f t="shared" si="22"/>
        <v>1491965</v>
      </c>
      <c r="AX22" s="527">
        <f t="shared" si="22"/>
        <v>87182</v>
      </c>
      <c r="AY22" s="527">
        <f t="shared" si="22"/>
        <v>116576</v>
      </c>
      <c r="AZ22" s="528">
        <f t="shared" si="22"/>
        <v>10.674199999999999</v>
      </c>
      <c r="BA22" s="528">
        <f t="shared" si="22"/>
        <v>6.54</v>
      </c>
      <c r="BB22" s="528">
        <f t="shared" si="22"/>
        <v>0</v>
      </c>
      <c r="BC22" s="529">
        <f t="shared" si="22"/>
        <v>4.1341999999999999</v>
      </c>
      <c r="BD22" s="613"/>
    </row>
    <row r="23" spans="1:56" ht="12.95" customHeight="1" x14ac:dyDescent="0.25">
      <c r="A23" s="532">
        <v>3</v>
      </c>
      <c r="B23" s="729">
        <v>5462</v>
      </c>
      <c r="C23" s="729">
        <v>600098851</v>
      </c>
      <c r="D23" s="729">
        <v>72743620</v>
      </c>
      <c r="E23" s="375" t="s">
        <v>490</v>
      </c>
      <c r="F23" s="729">
        <v>3111</v>
      </c>
      <c r="G23" s="721" t="s">
        <v>329</v>
      </c>
      <c r="H23" s="537" t="s">
        <v>281</v>
      </c>
      <c r="I23" s="517">
        <v>4592810</v>
      </c>
      <c r="J23" s="538">
        <v>3365471</v>
      </c>
      <c r="K23" s="538">
        <v>0</v>
      </c>
      <c r="L23" s="538">
        <v>0</v>
      </c>
      <c r="M23" s="338">
        <v>1137529</v>
      </c>
      <c r="N23" s="338">
        <v>67310</v>
      </c>
      <c r="O23" s="538">
        <v>22500</v>
      </c>
      <c r="P23" s="539">
        <v>7.9841999999999995</v>
      </c>
      <c r="Q23" s="719">
        <v>6</v>
      </c>
      <c r="R23" s="719">
        <v>0</v>
      </c>
      <c r="S23" s="898">
        <v>1.9842</v>
      </c>
      <c r="T23" s="112">
        <f t="shared" si="0"/>
        <v>0</v>
      </c>
      <c r="U23" s="113">
        <v>0</v>
      </c>
      <c r="V23" s="113">
        <v>-14727</v>
      </c>
      <c r="W23" s="113">
        <v>0</v>
      </c>
      <c r="X23" s="113">
        <f t="shared" si="1"/>
        <v>-14727</v>
      </c>
      <c r="Y23" s="113">
        <v>0</v>
      </c>
      <c r="Z23" s="113">
        <v>0</v>
      </c>
      <c r="AA23" s="113">
        <v>0</v>
      </c>
      <c r="AB23" s="113">
        <f t="shared" si="2"/>
        <v>0</v>
      </c>
      <c r="AC23" s="113">
        <f t="shared" si="3"/>
        <v>-14727</v>
      </c>
      <c r="AD23" s="114">
        <f t="shared" si="4"/>
        <v>-4978</v>
      </c>
      <c r="AE23" s="114">
        <f t="shared" si="5"/>
        <v>-295</v>
      </c>
      <c r="AF23" s="113">
        <v>0</v>
      </c>
      <c r="AG23" s="113">
        <v>20000</v>
      </c>
      <c r="AH23" s="113">
        <v>0</v>
      </c>
      <c r="AI23" s="113">
        <f t="shared" si="6"/>
        <v>20000</v>
      </c>
      <c r="AJ23" s="113">
        <f t="shared" si="7"/>
        <v>0</v>
      </c>
      <c r="AK23" s="115">
        <v>0</v>
      </c>
      <c r="AL23" s="115">
        <v>0</v>
      </c>
      <c r="AM23" s="115">
        <v>0</v>
      </c>
      <c r="AN23" s="115">
        <v>0</v>
      </c>
      <c r="AO23" s="115">
        <v>0</v>
      </c>
      <c r="AP23" s="115">
        <f t="shared" si="8"/>
        <v>0</v>
      </c>
      <c r="AQ23" s="115">
        <f t="shared" si="9"/>
        <v>0</v>
      </c>
      <c r="AR23" s="370">
        <f t="shared" si="10"/>
        <v>0</v>
      </c>
      <c r="AS23" s="112">
        <f t="shared" si="11"/>
        <v>4592810</v>
      </c>
      <c r="AT23" s="113">
        <f t="shared" si="12"/>
        <v>3350744</v>
      </c>
      <c r="AU23" s="113">
        <f t="shared" si="13"/>
        <v>0</v>
      </c>
      <c r="AV23" s="113">
        <f t="shared" si="14"/>
        <v>0</v>
      </c>
      <c r="AW23" s="113">
        <f t="shared" si="15"/>
        <v>1132551</v>
      </c>
      <c r="AX23" s="113">
        <f t="shared" si="15"/>
        <v>67015</v>
      </c>
      <c r="AY23" s="113">
        <f t="shared" si="16"/>
        <v>42500</v>
      </c>
      <c r="AZ23" s="115">
        <f t="shared" si="17"/>
        <v>7.9841999999999995</v>
      </c>
      <c r="BA23" s="115">
        <f t="shared" si="18"/>
        <v>6</v>
      </c>
      <c r="BB23" s="115">
        <f t="shared" si="19"/>
        <v>0</v>
      </c>
      <c r="BC23" s="116">
        <f t="shared" si="20"/>
        <v>1.9842</v>
      </c>
      <c r="BD23" s="613"/>
    </row>
    <row r="24" spans="1:56" ht="12.95" customHeight="1" x14ac:dyDescent="0.25">
      <c r="A24" s="532">
        <v>3</v>
      </c>
      <c r="B24" s="729">
        <v>5462</v>
      </c>
      <c r="C24" s="729">
        <v>600098851</v>
      </c>
      <c r="D24" s="729">
        <v>72743620</v>
      </c>
      <c r="E24" s="375" t="s">
        <v>490</v>
      </c>
      <c r="F24" s="729">
        <v>3111</v>
      </c>
      <c r="G24" s="721" t="s">
        <v>316</v>
      </c>
      <c r="H24" s="537" t="s">
        <v>282</v>
      </c>
      <c r="I24" s="517">
        <v>0</v>
      </c>
      <c r="J24" s="538">
        <v>0</v>
      </c>
      <c r="K24" s="538">
        <v>0</v>
      </c>
      <c r="L24" s="538">
        <v>0</v>
      </c>
      <c r="M24" s="338">
        <v>0</v>
      </c>
      <c r="N24" s="338">
        <v>0</v>
      </c>
      <c r="O24" s="538">
        <v>0</v>
      </c>
      <c r="P24" s="539">
        <v>0</v>
      </c>
      <c r="Q24" s="719">
        <v>0</v>
      </c>
      <c r="R24" s="719">
        <v>0</v>
      </c>
      <c r="S24" s="898">
        <v>0</v>
      </c>
      <c r="T24" s="112">
        <f t="shared" si="0"/>
        <v>0</v>
      </c>
      <c r="U24" s="113">
        <v>0</v>
      </c>
      <c r="V24" s="113">
        <v>0</v>
      </c>
      <c r="W24" s="113">
        <v>0</v>
      </c>
      <c r="X24" s="113">
        <f t="shared" si="1"/>
        <v>0</v>
      </c>
      <c r="Y24" s="113">
        <v>0</v>
      </c>
      <c r="Z24" s="113">
        <v>0</v>
      </c>
      <c r="AA24" s="113">
        <v>0</v>
      </c>
      <c r="AB24" s="113">
        <f t="shared" si="2"/>
        <v>0</v>
      </c>
      <c r="AC24" s="113">
        <f t="shared" si="3"/>
        <v>0</v>
      </c>
      <c r="AD24" s="114">
        <f t="shared" si="4"/>
        <v>0</v>
      </c>
      <c r="AE24" s="114">
        <f t="shared" si="5"/>
        <v>0</v>
      </c>
      <c r="AF24" s="113">
        <v>0</v>
      </c>
      <c r="AG24" s="113">
        <v>0</v>
      </c>
      <c r="AH24" s="113">
        <v>0</v>
      </c>
      <c r="AI24" s="113">
        <f t="shared" si="6"/>
        <v>0</v>
      </c>
      <c r="AJ24" s="113">
        <f t="shared" si="7"/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f t="shared" si="8"/>
        <v>0</v>
      </c>
      <c r="AQ24" s="115">
        <f t="shared" si="9"/>
        <v>0</v>
      </c>
      <c r="AR24" s="370">
        <f t="shared" si="10"/>
        <v>0</v>
      </c>
      <c r="AS24" s="112">
        <f t="shared" si="11"/>
        <v>0</v>
      </c>
      <c r="AT24" s="113">
        <f t="shared" si="12"/>
        <v>0</v>
      </c>
      <c r="AU24" s="113">
        <f t="shared" si="13"/>
        <v>0</v>
      </c>
      <c r="AV24" s="113">
        <f t="shared" si="14"/>
        <v>0</v>
      </c>
      <c r="AW24" s="113">
        <f t="shared" si="15"/>
        <v>0</v>
      </c>
      <c r="AX24" s="113">
        <f t="shared" si="15"/>
        <v>0</v>
      </c>
      <c r="AY24" s="113">
        <f t="shared" si="16"/>
        <v>0</v>
      </c>
      <c r="AZ24" s="115">
        <f t="shared" si="17"/>
        <v>0</v>
      </c>
      <c r="BA24" s="115">
        <f t="shared" si="18"/>
        <v>0</v>
      </c>
      <c r="BB24" s="115">
        <f t="shared" si="19"/>
        <v>0</v>
      </c>
      <c r="BC24" s="116">
        <f t="shared" si="20"/>
        <v>0</v>
      </c>
      <c r="BD24" s="613"/>
    </row>
    <row r="25" spans="1:56" ht="12.95" customHeight="1" x14ac:dyDescent="0.25">
      <c r="A25" s="532">
        <v>3</v>
      </c>
      <c r="B25" s="729">
        <v>5462</v>
      </c>
      <c r="C25" s="729">
        <v>600098851</v>
      </c>
      <c r="D25" s="729">
        <v>72743620</v>
      </c>
      <c r="E25" s="375" t="s">
        <v>490</v>
      </c>
      <c r="F25" s="729">
        <v>3141</v>
      </c>
      <c r="G25" s="721" t="s">
        <v>319</v>
      </c>
      <c r="H25" s="537" t="s">
        <v>282</v>
      </c>
      <c r="I25" s="517">
        <v>642708</v>
      </c>
      <c r="J25" s="538">
        <v>471140</v>
      </c>
      <c r="K25" s="538">
        <v>0</v>
      </c>
      <c r="L25" s="538">
        <v>0</v>
      </c>
      <c r="M25" s="338">
        <v>159245</v>
      </c>
      <c r="N25" s="338">
        <v>9423</v>
      </c>
      <c r="O25" s="538">
        <v>2900</v>
      </c>
      <c r="P25" s="539">
        <v>1.6</v>
      </c>
      <c r="Q25" s="719">
        <v>0</v>
      </c>
      <c r="R25" s="719">
        <v>0</v>
      </c>
      <c r="S25" s="898">
        <v>1.6</v>
      </c>
      <c r="T25" s="112">
        <f t="shared" si="0"/>
        <v>0</v>
      </c>
      <c r="U25" s="113">
        <v>0</v>
      </c>
      <c r="V25" s="113">
        <v>0</v>
      </c>
      <c r="W25" s="113">
        <v>0</v>
      </c>
      <c r="X25" s="113">
        <f t="shared" si="1"/>
        <v>0</v>
      </c>
      <c r="Y25" s="113">
        <v>0</v>
      </c>
      <c r="Z25" s="113">
        <v>0</v>
      </c>
      <c r="AA25" s="113">
        <v>0</v>
      </c>
      <c r="AB25" s="113">
        <f t="shared" si="2"/>
        <v>0</v>
      </c>
      <c r="AC25" s="113">
        <f t="shared" si="3"/>
        <v>0</v>
      </c>
      <c r="AD25" s="114">
        <f t="shared" si="4"/>
        <v>0</v>
      </c>
      <c r="AE25" s="114">
        <f t="shared" si="5"/>
        <v>0</v>
      </c>
      <c r="AF25" s="113">
        <v>0</v>
      </c>
      <c r="AG25" s="113">
        <v>0</v>
      </c>
      <c r="AH25" s="113">
        <v>0</v>
      </c>
      <c r="AI25" s="113">
        <f t="shared" si="6"/>
        <v>0</v>
      </c>
      <c r="AJ25" s="113">
        <f t="shared" si="7"/>
        <v>0</v>
      </c>
      <c r="AK25" s="115"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f t="shared" si="8"/>
        <v>0</v>
      </c>
      <c r="AQ25" s="115">
        <f t="shared" si="9"/>
        <v>0</v>
      </c>
      <c r="AR25" s="370">
        <f t="shared" si="10"/>
        <v>0</v>
      </c>
      <c r="AS25" s="112">
        <f t="shared" si="11"/>
        <v>642708</v>
      </c>
      <c r="AT25" s="113">
        <f t="shared" si="12"/>
        <v>471140</v>
      </c>
      <c r="AU25" s="113">
        <f t="shared" si="13"/>
        <v>0</v>
      </c>
      <c r="AV25" s="113">
        <f t="shared" si="14"/>
        <v>0</v>
      </c>
      <c r="AW25" s="113">
        <f t="shared" si="15"/>
        <v>159245</v>
      </c>
      <c r="AX25" s="113">
        <f t="shared" si="15"/>
        <v>9423</v>
      </c>
      <c r="AY25" s="113">
        <f t="shared" si="16"/>
        <v>2900</v>
      </c>
      <c r="AZ25" s="115">
        <f t="shared" si="17"/>
        <v>1.6</v>
      </c>
      <c r="BA25" s="115">
        <f t="shared" si="18"/>
        <v>0</v>
      </c>
      <c r="BB25" s="115">
        <f t="shared" si="19"/>
        <v>0</v>
      </c>
      <c r="BC25" s="116">
        <f t="shared" si="20"/>
        <v>1.6</v>
      </c>
      <c r="BD25" s="613"/>
    </row>
    <row r="26" spans="1:56" ht="12.95" customHeight="1" x14ac:dyDescent="0.25">
      <c r="A26" s="377">
        <v>3</v>
      </c>
      <c r="B26" s="85">
        <v>5462</v>
      </c>
      <c r="C26" s="85">
        <v>600098851</v>
      </c>
      <c r="D26" s="85">
        <v>72743620</v>
      </c>
      <c r="E26" s="733" t="s">
        <v>491</v>
      </c>
      <c r="F26" s="85"/>
      <c r="G26" s="733"/>
      <c r="H26" s="322"/>
      <c r="I26" s="734">
        <v>5235518</v>
      </c>
      <c r="J26" s="735">
        <v>3836611</v>
      </c>
      <c r="K26" s="735">
        <v>0</v>
      </c>
      <c r="L26" s="735">
        <v>0</v>
      </c>
      <c r="M26" s="735">
        <v>1296774</v>
      </c>
      <c r="N26" s="735">
        <v>76733</v>
      </c>
      <c r="O26" s="735">
        <v>25400</v>
      </c>
      <c r="P26" s="736">
        <v>9.5841999999999992</v>
      </c>
      <c r="Q26" s="736">
        <v>6</v>
      </c>
      <c r="R26" s="738">
        <v>0</v>
      </c>
      <c r="S26" s="819">
        <v>3.5842000000000001</v>
      </c>
      <c r="T26" s="734">
        <f t="shared" ref="T26:BC26" si="23">SUM(T23:T25)</f>
        <v>0</v>
      </c>
      <c r="U26" s="737">
        <f t="shared" si="23"/>
        <v>0</v>
      </c>
      <c r="V26" s="737">
        <f t="shared" si="23"/>
        <v>-14727</v>
      </c>
      <c r="W26" s="737">
        <f t="shared" si="23"/>
        <v>0</v>
      </c>
      <c r="X26" s="737">
        <f t="shared" si="23"/>
        <v>-14727</v>
      </c>
      <c r="Y26" s="737">
        <f t="shared" si="23"/>
        <v>0</v>
      </c>
      <c r="Z26" s="737">
        <f t="shared" si="23"/>
        <v>0</v>
      </c>
      <c r="AA26" s="737">
        <f t="shared" si="23"/>
        <v>0</v>
      </c>
      <c r="AB26" s="737">
        <f t="shared" si="23"/>
        <v>0</v>
      </c>
      <c r="AC26" s="737">
        <f t="shared" si="23"/>
        <v>-14727</v>
      </c>
      <c r="AD26" s="737">
        <f t="shared" si="23"/>
        <v>-4978</v>
      </c>
      <c r="AE26" s="737">
        <f t="shared" si="23"/>
        <v>-295</v>
      </c>
      <c r="AF26" s="737">
        <f t="shared" si="23"/>
        <v>0</v>
      </c>
      <c r="AG26" s="737">
        <f t="shared" si="23"/>
        <v>20000</v>
      </c>
      <c r="AH26" s="737">
        <f t="shared" si="23"/>
        <v>0</v>
      </c>
      <c r="AI26" s="737">
        <f t="shared" si="23"/>
        <v>20000</v>
      </c>
      <c r="AJ26" s="737">
        <f t="shared" si="23"/>
        <v>0</v>
      </c>
      <c r="AK26" s="738">
        <f t="shared" si="23"/>
        <v>0</v>
      </c>
      <c r="AL26" s="738">
        <f t="shared" si="23"/>
        <v>0</v>
      </c>
      <c r="AM26" s="738">
        <f t="shared" si="23"/>
        <v>0</v>
      </c>
      <c r="AN26" s="738">
        <f t="shared" si="23"/>
        <v>0</v>
      </c>
      <c r="AO26" s="738">
        <f t="shared" si="23"/>
        <v>0</v>
      </c>
      <c r="AP26" s="738">
        <f t="shared" si="23"/>
        <v>0</v>
      </c>
      <c r="AQ26" s="738">
        <f t="shared" si="23"/>
        <v>0</v>
      </c>
      <c r="AR26" s="931">
        <f t="shared" si="23"/>
        <v>0</v>
      </c>
      <c r="AS26" s="734">
        <f t="shared" si="23"/>
        <v>5235518</v>
      </c>
      <c r="AT26" s="737">
        <f t="shared" si="23"/>
        <v>3821884</v>
      </c>
      <c r="AU26" s="737">
        <f t="shared" si="23"/>
        <v>0</v>
      </c>
      <c r="AV26" s="737">
        <f t="shared" si="23"/>
        <v>0</v>
      </c>
      <c r="AW26" s="737">
        <f t="shared" si="23"/>
        <v>1291796</v>
      </c>
      <c r="AX26" s="737">
        <f t="shared" si="23"/>
        <v>76438</v>
      </c>
      <c r="AY26" s="737">
        <f t="shared" si="23"/>
        <v>45400</v>
      </c>
      <c r="AZ26" s="738">
        <f t="shared" si="23"/>
        <v>9.5841999999999992</v>
      </c>
      <c r="BA26" s="738">
        <f t="shared" si="23"/>
        <v>6</v>
      </c>
      <c r="BB26" s="738">
        <f t="shared" si="23"/>
        <v>0</v>
      </c>
      <c r="BC26" s="739">
        <f t="shared" si="23"/>
        <v>3.5842000000000001</v>
      </c>
      <c r="BD26" s="613"/>
    </row>
    <row r="27" spans="1:56" ht="12.95" customHeight="1" x14ac:dyDescent="0.25">
      <c r="A27" s="532">
        <v>4</v>
      </c>
      <c r="B27" s="376">
        <v>5464</v>
      </c>
      <c r="C27" s="376">
        <v>600098869</v>
      </c>
      <c r="D27" s="376">
        <v>72743719</v>
      </c>
      <c r="E27" s="740" t="s">
        <v>492</v>
      </c>
      <c r="F27" s="741">
        <v>3111</v>
      </c>
      <c r="G27" s="721" t="s">
        <v>329</v>
      </c>
      <c r="H27" s="537" t="s">
        <v>281</v>
      </c>
      <c r="I27" s="517">
        <v>4796130</v>
      </c>
      <c r="J27" s="538">
        <v>3414949</v>
      </c>
      <c r="K27" s="538">
        <v>0</v>
      </c>
      <c r="L27" s="538">
        <v>60000</v>
      </c>
      <c r="M27" s="338">
        <v>1174532</v>
      </c>
      <c r="N27" s="338">
        <v>68299</v>
      </c>
      <c r="O27" s="538">
        <v>78350</v>
      </c>
      <c r="P27" s="539">
        <v>8.0741999999999994</v>
      </c>
      <c r="Q27" s="719">
        <v>5.94</v>
      </c>
      <c r="R27" s="719">
        <v>0</v>
      </c>
      <c r="S27" s="898">
        <v>2.1341999999999999</v>
      </c>
      <c r="T27" s="112">
        <f t="shared" si="0"/>
        <v>0</v>
      </c>
      <c r="U27" s="113">
        <v>0</v>
      </c>
      <c r="V27" s="113">
        <v>0</v>
      </c>
      <c r="W27" s="113">
        <v>0</v>
      </c>
      <c r="X27" s="113">
        <f t="shared" si="1"/>
        <v>0</v>
      </c>
      <c r="Y27" s="113">
        <v>0</v>
      </c>
      <c r="Z27" s="113">
        <v>0</v>
      </c>
      <c r="AA27" s="113">
        <v>0</v>
      </c>
      <c r="AB27" s="113">
        <f t="shared" si="2"/>
        <v>0</v>
      </c>
      <c r="AC27" s="113">
        <f t="shared" si="3"/>
        <v>0</v>
      </c>
      <c r="AD27" s="114">
        <f t="shared" si="4"/>
        <v>0</v>
      </c>
      <c r="AE27" s="114">
        <f t="shared" si="5"/>
        <v>0</v>
      </c>
      <c r="AF27" s="113">
        <v>0</v>
      </c>
      <c r="AG27" s="113">
        <v>0</v>
      </c>
      <c r="AH27" s="113">
        <v>0</v>
      </c>
      <c r="AI27" s="113">
        <f t="shared" si="6"/>
        <v>0</v>
      </c>
      <c r="AJ27" s="113">
        <f t="shared" si="7"/>
        <v>0</v>
      </c>
      <c r="AK27" s="115">
        <v>0</v>
      </c>
      <c r="AL27" s="115">
        <v>0</v>
      </c>
      <c r="AM27" s="115">
        <v>0</v>
      </c>
      <c r="AN27" s="115">
        <v>0</v>
      </c>
      <c r="AO27" s="115">
        <v>0</v>
      </c>
      <c r="AP27" s="115">
        <f t="shared" si="8"/>
        <v>0</v>
      </c>
      <c r="AQ27" s="115">
        <f t="shared" si="9"/>
        <v>0</v>
      </c>
      <c r="AR27" s="370">
        <f t="shared" si="10"/>
        <v>0</v>
      </c>
      <c r="AS27" s="112">
        <f t="shared" si="11"/>
        <v>4796130</v>
      </c>
      <c r="AT27" s="113">
        <f t="shared" si="12"/>
        <v>3414949</v>
      </c>
      <c r="AU27" s="113">
        <f t="shared" si="13"/>
        <v>0</v>
      </c>
      <c r="AV27" s="113">
        <f t="shared" si="14"/>
        <v>60000</v>
      </c>
      <c r="AW27" s="113">
        <f t="shared" si="15"/>
        <v>1174532</v>
      </c>
      <c r="AX27" s="113">
        <f t="shared" si="15"/>
        <v>68299</v>
      </c>
      <c r="AY27" s="113">
        <f t="shared" si="16"/>
        <v>78350</v>
      </c>
      <c r="AZ27" s="115">
        <f t="shared" si="17"/>
        <v>8.0741999999999994</v>
      </c>
      <c r="BA27" s="115">
        <f t="shared" si="18"/>
        <v>5.94</v>
      </c>
      <c r="BB27" s="115">
        <f t="shared" si="19"/>
        <v>0</v>
      </c>
      <c r="BC27" s="116">
        <f t="shared" si="20"/>
        <v>2.1341999999999999</v>
      </c>
      <c r="BD27" s="613"/>
    </row>
    <row r="28" spans="1:56" ht="12.95" customHeight="1" x14ac:dyDescent="0.25">
      <c r="A28" s="532">
        <v>4</v>
      </c>
      <c r="B28" s="376">
        <v>5464</v>
      </c>
      <c r="C28" s="376">
        <v>600098869</v>
      </c>
      <c r="D28" s="376">
        <v>72743719</v>
      </c>
      <c r="E28" s="718" t="s">
        <v>492</v>
      </c>
      <c r="F28" s="741">
        <v>3111</v>
      </c>
      <c r="G28" s="627" t="s">
        <v>316</v>
      </c>
      <c r="H28" s="537" t="s">
        <v>282</v>
      </c>
      <c r="I28" s="517">
        <v>14375</v>
      </c>
      <c r="J28" s="538">
        <v>10585</v>
      </c>
      <c r="K28" s="538">
        <v>0</v>
      </c>
      <c r="L28" s="538">
        <v>0</v>
      </c>
      <c r="M28" s="338">
        <v>3578</v>
      </c>
      <c r="N28" s="338">
        <v>212</v>
      </c>
      <c r="O28" s="538">
        <v>0</v>
      </c>
      <c r="P28" s="539">
        <v>4.0000000000000008E-2</v>
      </c>
      <c r="Q28" s="719">
        <v>4.0000000000000008E-2</v>
      </c>
      <c r="R28" s="719">
        <v>0</v>
      </c>
      <c r="S28" s="898">
        <v>0</v>
      </c>
      <c r="T28" s="112">
        <f t="shared" si="0"/>
        <v>0</v>
      </c>
      <c r="U28" s="113">
        <v>0</v>
      </c>
      <c r="V28" s="113">
        <v>0</v>
      </c>
      <c r="W28" s="113">
        <v>0</v>
      </c>
      <c r="X28" s="113">
        <f t="shared" si="1"/>
        <v>0</v>
      </c>
      <c r="Y28" s="113">
        <v>0</v>
      </c>
      <c r="Z28" s="113">
        <v>0</v>
      </c>
      <c r="AA28" s="113">
        <v>0</v>
      </c>
      <c r="AB28" s="113">
        <f t="shared" si="2"/>
        <v>0</v>
      </c>
      <c r="AC28" s="113">
        <f t="shared" si="3"/>
        <v>0</v>
      </c>
      <c r="AD28" s="114">
        <f t="shared" si="4"/>
        <v>0</v>
      </c>
      <c r="AE28" s="114">
        <f t="shared" si="5"/>
        <v>0</v>
      </c>
      <c r="AF28" s="113">
        <v>0</v>
      </c>
      <c r="AG28" s="113">
        <v>0</v>
      </c>
      <c r="AH28" s="113">
        <v>0</v>
      </c>
      <c r="AI28" s="113">
        <f t="shared" si="6"/>
        <v>0</v>
      </c>
      <c r="AJ28" s="113">
        <f t="shared" si="7"/>
        <v>0</v>
      </c>
      <c r="AK28" s="115"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f t="shared" si="8"/>
        <v>0</v>
      </c>
      <c r="AQ28" s="115">
        <f t="shared" si="9"/>
        <v>0</v>
      </c>
      <c r="AR28" s="370">
        <f t="shared" si="10"/>
        <v>0</v>
      </c>
      <c r="AS28" s="112">
        <f t="shared" si="11"/>
        <v>14375</v>
      </c>
      <c r="AT28" s="113">
        <f t="shared" si="12"/>
        <v>10585</v>
      </c>
      <c r="AU28" s="113">
        <f t="shared" si="13"/>
        <v>0</v>
      </c>
      <c r="AV28" s="113">
        <f t="shared" si="14"/>
        <v>0</v>
      </c>
      <c r="AW28" s="113">
        <f t="shared" si="15"/>
        <v>3578</v>
      </c>
      <c r="AX28" s="113">
        <f t="shared" si="15"/>
        <v>212</v>
      </c>
      <c r="AY28" s="113">
        <f t="shared" si="16"/>
        <v>0</v>
      </c>
      <c r="AZ28" s="115">
        <f t="shared" si="17"/>
        <v>4.0000000000000008E-2</v>
      </c>
      <c r="BA28" s="115">
        <f t="shared" si="18"/>
        <v>4.0000000000000008E-2</v>
      </c>
      <c r="BB28" s="115">
        <f t="shared" si="19"/>
        <v>0</v>
      </c>
      <c r="BC28" s="116">
        <f t="shared" si="20"/>
        <v>0</v>
      </c>
      <c r="BD28" s="613"/>
    </row>
    <row r="29" spans="1:56" ht="12.95" customHeight="1" x14ac:dyDescent="0.25">
      <c r="A29" s="532">
        <v>4</v>
      </c>
      <c r="B29" s="376">
        <v>5464</v>
      </c>
      <c r="C29" s="376">
        <v>600098869</v>
      </c>
      <c r="D29" s="376">
        <v>72743719</v>
      </c>
      <c r="E29" s="718" t="s">
        <v>492</v>
      </c>
      <c r="F29" s="742">
        <v>3141</v>
      </c>
      <c r="G29" s="721" t="s">
        <v>319</v>
      </c>
      <c r="H29" s="537" t="s">
        <v>282</v>
      </c>
      <c r="I29" s="517">
        <v>747601</v>
      </c>
      <c r="J29" s="538">
        <v>547825</v>
      </c>
      <c r="K29" s="538">
        <v>0</v>
      </c>
      <c r="L29" s="538">
        <v>0</v>
      </c>
      <c r="M29" s="338">
        <v>185165</v>
      </c>
      <c r="N29" s="338">
        <v>10957</v>
      </c>
      <c r="O29" s="538">
        <v>3654</v>
      </c>
      <c r="P29" s="539">
        <v>1.87</v>
      </c>
      <c r="Q29" s="719">
        <v>0</v>
      </c>
      <c r="R29" s="719">
        <v>0</v>
      </c>
      <c r="S29" s="898">
        <v>1.87</v>
      </c>
      <c r="T29" s="112">
        <f t="shared" si="0"/>
        <v>0</v>
      </c>
      <c r="U29" s="113">
        <v>0</v>
      </c>
      <c r="V29" s="113">
        <v>0</v>
      </c>
      <c r="W29" s="113">
        <v>0</v>
      </c>
      <c r="X29" s="113">
        <f t="shared" si="1"/>
        <v>0</v>
      </c>
      <c r="Y29" s="113">
        <v>0</v>
      </c>
      <c r="Z29" s="113">
        <v>0</v>
      </c>
      <c r="AA29" s="113">
        <v>0</v>
      </c>
      <c r="AB29" s="113">
        <f t="shared" si="2"/>
        <v>0</v>
      </c>
      <c r="AC29" s="113">
        <f t="shared" si="3"/>
        <v>0</v>
      </c>
      <c r="AD29" s="114">
        <f t="shared" si="4"/>
        <v>0</v>
      </c>
      <c r="AE29" s="114">
        <f t="shared" si="5"/>
        <v>0</v>
      </c>
      <c r="AF29" s="113">
        <v>0</v>
      </c>
      <c r="AG29" s="113">
        <v>0</v>
      </c>
      <c r="AH29" s="113">
        <v>0</v>
      </c>
      <c r="AI29" s="113">
        <f t="shared" si="6"/>
        <v>0</v>
      </c>
      <c r="AJ29" s="113">
        <f t="shared" si="7"/>
        <v>0</v>
      </c>
      <c r="AK29" s="115"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f t="shared" si="8"/>
        <v>0</v>
      </c>
      <c r="AQ29" s="115">
        <f t="shared" si="9"/>
        <v>0</v>
      </c>
      <c r="AR29" s="370">
        <f t="shared" si="10"/>
        <v>0</v>
      </c>
      <c r="AS29" s="112">
        <f t="shared" si="11"/>
        <v>747601</v>
      </c>
      <c r="AT29" s="113">
        <f t="shared" si="12"/>
        <v>547825</v>
      </c>
      <c r="AU29" s="113">
        <f t="shared" si="13"/>
        <v>0</v>
      </c>
      <c r="AV29" s="113">
        <f t="shared" si="14"/>
        <v>0</v>
      </c>
      <c r="AW29" s="113">
        <f t="shared" si="15"/>
        <v>185165</v>
      </c>
      <c r="AX29" s="113">
        <f t="shared" si="15"/>
        <v>10957</v>
      </c>
      <c r="AY29" s="113">
        <f t="shared" si="16"/>
        <v>3654</v>
      </c>
      <c r="AZ29" s="115">
        <f t="shared" si="17"/>
        <v>1.87</v>
      </c>
      <c r="BA29" s="115">
        <f t="shared" si="18"/>
        <v>0</v>
      </c>
      <c r="BB29" s="115">
        <f t="shared" si="19"/>
        <v>0</v>
      </c>
      <c r="BC29" s="116">
        <f t="shared" si="20"/>
        <v>1.87</v>
      </c>
      <c r="BD29" s="613"/>
    </row>
    <row r="30" spans="1:56" ht="12.95" customHeight="1" x14ac:dyDescent="0.25">
      <c r="A30" s="377">
        <v>4</v>
      </c>
      <c r="B30" s="84">
        <v>5464</v>
      </c>
      <c r="C30" s="84">
        <v>600098869</v>
      </c>
      <c r="D30" s="84">
        <v>72743719</v>
      </c>
      <c r="E30" s="743" t="s">
        <v>493</v>
      </c>
      <c r="F30" s="744"/>
      <c r="G30" s="743"/>
      <c r="H30" s="745"/>
      <c r="I30" s="526">
        <v>5558106</v>
      </c>
      <c r="J30" s="530">
        <v>3973359</v>
      </c>
      <c r="K30" s="530">
        <v>0</v>
      </c>
      <c r="L30" s="530">
        <v>60000</v>
      </c>
      <c r="M30" s="530">
        <v>1363275</v>
      </c>
      <c r="N30" s="530">
        <v>79468</v>
      </c>
      <c r="O30" s="530">
        <v>82004</v>
      </c>
      <c r="P30" s="731">
        <v>9.9841999999999977</v>
      </c>
      <c r="Q30" s="731">
        <v>5.98</v>
      </c>
      <c r="R30" s="528">
        <v>0</v>
      </c>
      <c r="S30" s="818">
        <v>4.0042</v>
      </c>
      <c r="T30" s="526">
        <f t="shared" ref="T30:BC30" si="24">SUM(T27:T29)</f>
        <v>0</v>
      </c>
      <c r="U30" s="527">
        <f t="shared" si="24"/>
        <v>0</v>
      </c>
      <c r="V30" s="527">
        <f t="shared" si="24"/>
        <v>0</v>
      </c>
      <c r="W30" s="527">
        <f t="shared" si="24"/>
        <v>0</v>
      </c>
      <c r="X30" s="527">
        <f t="shared" si="24"/>
        <v>0</v>
      </c>
      <c r="Y30" s="527">
        <f t="shared" si="24"/>
        <v>0</v>
      </c>
      <c r="Z30" s="527">
        <f t="shared" si="24"/>
        <v>0</v>
      </c>
      <c r="AA30" s="527">
        <f t="shared" si="24"/>
        <v>0</v>
      </c>
      <c r="AB30" s="527">
        <f t="shared" si="24"/>
        <v>0</v>
      </c>
      <c r="AC30" s="527">
        <f t="shared" si="24"/>
        <v>0</v>
      </c>
      <c r="AD30" s="527">
        <f t="shared" si="24"/>
        <v>0</v>
      </c>
      <c r="AE30" s="527">
        <f t="shared" si="24"/>
        <v>0</v>
      </c>
      <c r="AF30" s="527">
        <f t="shared" si="24"/>
        <v>0</v>
      </c>
      <c r="AG30" s="527">
        <f t="shared" si="24"/>
        <v>0</v>
      </c>
      <c r="AH30" s="527">
        <f t="shared" si="24"/>
        <v>0</v>
      </c>
      <c r="AI30" s="527">
        <f t="shared" si="24"/>
        <v>0</v>
      </c>
      <c r="AJ30" s="527">
        <f t="shared" si="24"/>
        <v>0</v>
      </c>
      <c r="AK30" s="528">
        <f t="shared" si="24"/>
        <v>0</v>
      </c>
      <c r="AL30" s="528">
        <f t="shared" si="24"/>
        <v>0</v>
      </c>
      <c r="AM30" s="528">
        <f t="shared" si="24"/>
        <v>0</v>
      </c>
      <c r="AN30" s="528">
        <f t="shared" si="24"/>
        <v>0</v>
      </c>
      <c r="AO30" s="528">
        <f t="shared" si="24"/>
        <v>0</v>
      </c>
      <c r="AP30" s="528">
        <f t="shared" si="24"/>
        <v>0</v>
      </c>
      <c r="AQ30" s="528">
        <f t="shared" si="24"/>
        <v>0</v>
      </c>
      <c r="AR30" s="732">
        <f t="shared" si="24"/>
        <v>0</v>
      </c>
      <c r="AS30" s="526">
        <f t="shared" si="24"/>
        <v>5558106</v>
      </c>
      <c r="AT30" s="527">
        <f t="shared" si="24"/>
        <v>3973359</v>
      </c>
      <c r="AU30" s="527">
        <f t="shared" si="24"/>
        <v>0</v>
      </c>
      <c r="AV30" s="527">
        <f t="shared" si="24"/>
        <v>60000</v>
      </c>
      <c r="AW30" s="527">
        <f t="shared" si="24"/>
        <v>1363275</v>
      </c>
      <c r="AX30" s="527">
        <f t="shared" si="24"/>
        <v>79468</v>
      </c>
      <c r="AY30" s="527">
        <f t="shared" si="24"/>
        <v>82004</v>
      </c>
      <c r="AZ30" s="528">
        <f t="shared" si="24"/>
        <v>9.9841999999999977</v>
      </c>
      <c r="BA30" s="528">
        <f t="shared" si="24"/>
        <v>5.98</v>
      </c>
      <c r="BB30" s="528">
        <f t="shared" si="24"/>
        <v>0</v>
      </c>
      <c r="BC30" s="529">
        <f t="shared" si="24"/>
        <v>4.0042</v>
      </c>
      <c r="BD30" s="613"/>
    </row>
    <row r="31" spans="1:56" ht="12.95" customHeight="1" x14ac:dyDescent="0.25">
      <c r="A31" s="532">
        <v>5</v>
      </c>
      <c r="B31" s="376">
        <v>5467</v>
      </c>
      <c r="C31" s="376">
        <v>600098648</v>
      </c>
      <c r="D31" s="376">
        <v>72743948</v>
      </c>
      <c r="E31" s="720" t="s">
        <v>494</v>
      </c>
      <c r="F31" s="376">
        <v>3111</v>
      </c>
      <c r="G31" s="721" t="s">
        <v>329</v>
      </c>
      <c r="H31" s="537" t="s">
        <v>281</v>
      </c>
      <c r="I31" s="517">
        <v>4512285</v>
      </c>
      <c r="J31" s="538">
        <v>3306175</v>
      </c>
      <c r="K31" s="538">
        <v>0</v>
      </c>
      <c r="L31" s="538">
        <v>0</v>
      </c>
      <c r="M31" s="338">
        <v>1117487</v>
      </c>
      <c r="N31" s="338">
        <v>66123</v>
      </c>
      <c r="O31" s="538">
        <v>22500</v>
      </c>
      <c r="P31" s="539">
        <v>7.9841999999999995</v>
      </c>
      <c r="Q31" s="719">
        <v>6</v>
      </c>
      <c r="R31" s="719">
        <v>0</v>
      </c>
      <c r="S31" s="898">
        <v>1.9842</v>
      </c>
      <c r="T31" s="112">
        <f t="shared" si="0"/>
        <v>0</v>
      </c>
      <c r="U31" s="113">
        <v>0</v>
      </c>
      <c r="V31" s="113">
        <v>-18409</v>
      </c>
      <c r="W31" s="113">
        <v>0</v>
      </c>
      <c r="X31" s="113">
        <f t="shared" si="1"/>
        <v>-18409</v>
      </c>
      <c r="Y31" s="113">
        <v>0</v>
      </c>
      <c r="Z31" s="113">
        <v>0</v>
      </c>
      <c r="AA31" s="113">
        <v>0</v>
      </c>
      <c r="AB31" s="113">
        <f t="shared" si="2"/>
        <v>0</v>
      </c>
      <c r="AC31" s="113">
        <f t="shared" si="3"/>
        <v>-18409</v>
      </c>
      <c r="AD31" s="114">
        <f t="shared" si="4"/>
        <v>-6222</v>
      </c>
      <c r="AE31" s="114">
        <f t="shared" si="5"/>
        <v>-368</v>
      </c>
      <c r="AF31" s="113">
        <v>0</v>
      </c>
      <c r="AG31" s="113">
        <v>24999</v>
      </c>
      <c r="AH31" s="113">
        <v>0</v>
      </c>
      <c r="AI31" s="113">
        <f t="shared" si="6"/>
        <v>24999</v>
      </c>
      <c r="AJ31" s="113">
        <f t="shared" si="7"/>
        <v>0</v>
      </c>
      <c r="AK31" s="115"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f t="shared" si="8"/>
        <v>0</v>
      </c>
      <c r="AQ31" s="115">
        <f t="shared" si="9"/>
        <v>0</v>
      </c>
      <c r="AR31" s="370">
        <f t="shared" si="10"/>
        <v>0</v>
      </c>
      <c r="AS31" s="112">
        <f t="shared" si="11"/>
        <v>4512285</v>
      </c>
      <c r="AT31" s="113">
        <f t="shared" si="12"/>
        <v>3287766</v>
      </c>
      <c r="AU31" s="113">
        <f t="shared" si="13"/>
        <v>0</v>
      </c>
      <c r="AV31" s="113">
        <f t="shared" si="14"/>
        <v>0</v>
      </c>
      <c r="AW31" s="113">
        <f t="shared" si="15"/>
        <v>1111265</v>
      </c>
      <c r="AX31" s="113">
        <f t="shared" si="15"/>
        <v>65755</v>
      </c>
      <c r="AY31" s="113">
        <f t="shared" si="16"/>
        <v>47499</v>
      </c>
      <c r="AZ31" s="115">
        <f t="shared" si="17"/>
        <v>7.9841999999999995</v>
      </c>
      <c r="BA31" s="115">
        <f t="shared" si="18"/>
        <v>6</v>
      </c>
      <c r="BB31" s="115">
        <f t="shared" si="19"/>
        <v>0</v>
      </c>
      <c r="BC31" s="116">
        <f t="shared" si="20"/>
        <v>1.9842</v>
      </c>
      <c r="BD31" s="613"/>
    </row>
    <row r="32" spans="1:56" ht="12.95" customHeight="1" x14ac:dyDescent="0.25">
      <c r="A32" s="532">
        <v>5</v>
      </c>
      <c r="B32" s="376">
        <v>5467</v>
      </c>
      <c r="C32" s="376">
        <v>600098648</v>
      </c>
      <c r="D32" s="376">
        <v>72743948</v>
      </c>
      <c r="E32" s="718" t="s">
        <v>494</v>
      </c>
      <c r="F32" s="376">
        <v>3111</v>
      </c>
      <c r="G32" s="627" t="s">
        <v>316</v>
      </c>
      <c r="H32" s="537" t="s">
        <v>282</v>
      </c>
      <c r="I32" s="517">
        <v>160824</v>
      </c>
      <c r="J32" s="538">
        <v>115481</v>
      </c>
      <c r="K32" s="538">
        <v>0</v>
      </c>
      <c r="L32" s="538">
        <v>0</v>
      </c>
      <c r="M32" s="338">
        <v>39033</v>
      </c>
      <c r="N32" s="338">
        <v>2310</v>
      </c>
      <c r="O32" s="538">
        <v>4000</v>
      </c>
      <c r="P32" s="539">
        <v>0.17</v>
      </c>
      <c r="Q32" s="719">
        <v>0.17</v>
      </c>
      <c r="R32" s="719">
        <v>0</v>
      </c>
      <c r="S32" s="898">
        <v>0</v>
      </c>
      <c r="T32" s="112">
        <f t="shared" si="0"/>
        <v>0</v>
      </c>
      <c r="U32" s="113">
        <v>0</v>
      </c>
      <c r="V32" s="113">
        <v>0</v>
      </c>
      <c r="W32" s="113">
        <v>0</v>
      </c>
      <c r="X32" s="113">
        <f t="shared" si="1"/>
        <v>0</v>
      </c>
      <c r="Y32" s="113">
        <v>0</v>
      </c>
      <c r="Z32" s="113">
        <v>0</v>
      </c>
      <c r="AA32" s="113">
        <v>0</v>
      </c>
      <c r="AB32" s="113">
        <f t="shared" si="2"/>
        <v>0</v>
      </c>
      <c r="AC32" s="113">
        <f t="shared" si="3"/>
        <v>0</v>
      </c>
      <c r="AD32" s="114">
        <f t="shared" si="4"/>
        <v>0</v>
      </c>
      <c r="AE32" s="114">
        <f t="shared" si="5"/>
        <v>0</v>
      </c>
      <c r="AF32" s="113">
        <v>0</v>
      </c>
      <c r="AG32" s="113">
        <v>0</v>
      </c>
      <c r="AH32" s="113">
        <v>0</v>
      </c>
      <c r="AI32" s="113">
        <f t="shared" si="6"/>
        <v>0</v>
      </c>
      <c r="AJ32" s="113">
        <f t="shared" si="7"/>
        <v>0</v>
      </c>
      <c r="AK32" s="115">
        <v>0</v>
      </c>
      <c r="AL32" s="115">
        <v>0</v>
      </c>
      <c r="AM32" s="115">
        <v>0</v>
      </c>
      <c r="AN32" s="115">
        <v>0</v>
      </c>
      <c r="AO32" s="115">
        <v>0</v>
      </c>
      <c r="AP32" s="115">
        <f t="shared" si="8"/>
        <v>0</v>
      </c>
      <c r="AQ32" s="115">
        <f t="shared" si="9"/>
        <v>0</v>
      </c>
      <c r="AR32" s="370">
        <f t="shared" si="10"/>
        <v>0</v>
      </c>
      <c r="AS32" s="112">
        <f t="shared" si="11"/>
        <v>160824</v>
      </c>
      <c r="AT32" s="113">
        <f t="shared" si="12"/>
        <v>115481</v>
      </c>
      <c r="AU32" s="113">
        <f t="shared" si="13"/>
        <v>0</v>
      </c>
      <c r="AV32" s="113">
        <f t="shared" si="14"/>
        <v>0</v>
      </c>
      <c r="AW32" s="113">
        <f t="shared" si="15"/>
        <v>39033</v>
      </c>
      <c r="AX32" s="113">
        <f t="shared" si="15"/>
        <v>2310</v>
      </c>
      <c r="AY32" s="113">
        <f t="shared" si="16"/>
        <v>4000</v>
      </c>
      <c r="AZ32" s="115">
        <f t="shared" si="17"/>
        <v>0.17</v>
      </c>
      <c r="BA32" s="115">
        <f t="shared" si="18"/>
        <v>0.17</v>
      </c>
      <c r="BB32" s="115">
        <f t="shared" si="19"/>
        <v>0</v>
      </c>
      <c r="BC32" s="116">
        <f t="shared" si="20"/>
        <v>0</v>
      </c>
      <c r="BD32" s="613"/>
    </row>
    <row r="33" spans="1:56" ht="12.95" customHeight="1" x14ac:dyDescent="0.25">
      <c r="A33" s="532">
        <v>5</v>
      </c>
      <c r="B33" s="376">
        <v>5467</v>
      </c>
      <c r="C33" s="376">
        <v>600098648</v>
      </c>
      <c r="D33" s="376">
        <v>72743948</v>
      </c>
      <c r="E33" s="718" t="s">
        <v>494</v>
      </c>
      <c r="F33" s="742">
        <v>3141</v>
      </c>
      <c r="G33" s="721" t="s">
        <v>319</v>
      </c>
      <c r="H33" s="537" t="s">
        <v>282</v>
      </c>
      <c r="I33" s="517">
        <v>636990</v>
      </c>
      <c r="J33" s="538">
        <v>466929</v>
      </c>
      <c r="K33" s="538">
        <v>0</v>
      </c>
      <c r="L33" s="538">
        <v>0</v>
      </c>
      <c r="M33" s="338">
        <v>157822</v>
      </c>
      <c r="N33" s="338">
        <v>9339</v>
      </c>
      <c r="O33" s="538">
        <v>2900</v>
      </c>
      <c r="P33" s="539">
        <v>1.59</v>
      </c>
      <c r="Q33" s="719">
        <v>0</v>
      </c>
      <c r="R33" s="719">
        <v>0</v>
      </c>
      <c r="S33" s="898">
        <v>1.59</v>
      </c>
      <c r="T33" s="112">
        <f t="shared" si="0"/>
        <v>0</v>
      </c>
      <c r="U33" s="113">
        <v>0</v>
      </c>
      <c r="V33" s="113">
        <v>0</v>
      </c>
      <c r="W33" s="113">
        <v>0</v>
      </c>
      <c r="X33" s="113">
        <f t="shared" si="1"/>
        <v>0</v>
      </c>
      <c r="Y33" s="113">
        <v>0</v>
      </c>
      <c r="Z33" s="113">
        <v>0</v>
      </c>
      <c r="AA33" s="113">
        <v>0</v>
      </c>
      <c r="AB33" s="113">
        <f t="shared" si="2"/>
        <v>0</v>
      </c>
      <c r="AC33" s="113">
        <f t="shared" si="3"/>
        <v>0</v>
      </c>
      <c r="AD33" s="114">
        <f t="shared" si="4"/>
        <v>0</v>
      </c>
      <c r="AE33" s="114">
        <f t="shared" si="5"/>
        <v>0</v>
      </c>
      <c r="AF33" s="113">
        <v>0</v>
      </c>
      <c r="AG33" s="113">
        <v>0</v>
      </c>
      <c r="AH33" s="113">
        <v>0</v>
      </c>
      <c r="AI33" s="113">
        <f t="shared" si="6"/>
        <v>0</v>
      </c>
      <c r="AJ33" s="113">
        <f t="shared" si="7"/>
        <v>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f t="shared" si="8"/>
        <v>0</v>
      </c>
      <c r="AQ33" s="115">
        <f t="shared" si="9"/>
        <v>0</v>
      </c>
      <c r="AR33" s="370">
        <f t="shared" si="10"/>
        <v>0</v>
      </c>
      <c r="AS33" s="112">
        <f t="shared" si="11"/>
        <v>636990</v>
      </c>
      <c r="AT33" s="113">
        <f t="shared" si="12"/>
        <v>466929</v>
      </c>
      <c r="AU33" s="113">
        <f t="shared" si="13"/>
        <v>0</v>
      </c>
      <c r="AV33" s="113">
        <f t="shared" si="14"/>
        <v>0</v>
      </c>
      <c r="AW33" s="113">
        <f t="shared" si="15"/>
        <v>157822</v>
      </c>
      <c r="AX33" s="113">
        <f t="shared" si="15"/>
        <v>9339</v>
      </c>
      <c r="AY33" s="113">
        <f t="shared" si="16"/>
        <v>2900</v>
      </c>
      <c r="AZ33" s="115">
        <f t="shared" si="17"/>
        <v>1.59</v>
      </c>
      <c r="BA33" s="115">
        <f t="shared" si="18"/>
        <v>0</v>
      </c>
      <c r="BB33" s="115">
        <f t="shared" si="19"/>
        <v>0</v>
      </c>
      <c r="BC33" s="116">
        <f t="shared" si="20"/>
        <v>1.59</v>
      </c>
      <c r="BD33" s="613"/>
    </row>
    <row r="34" spans="1:56" ht="12.95" customHeight="1" x14ac:dyDescent="0.25">
      <c r="A34" s="377">
        <v>5</v>
      </c>
      <c r="B34" s="85">
        <v>5467</v>
      </c>
      <c r="C34" s="85">
        <v>600098648</v>
      </c>
      <c r="D34" s="85">
        <v>72743948</v>
      </c>
      <c r="E34" s="743" t="s">
        <v>495</v>
      </c>
      <c r="F34" s="744"/>
      <c r="G34" s="743"/>
      <c r="H34" s="745"/>
      <c r="I34" s="734">
        <v>5310099</v>
      </c>
      <c r="J34" s="735">
        <v>3888585</v>
      </c>
      <c r="K34" s="735">
        <v>0</v>
      </c>
      <c r="L34" s="735">
        <v>0</v>
      </c>
      <c r="M34" s="735">
        <v>1314342</v>
      </c>
      <c r="N34" s="735">
        <v>77772</v>
      </c>
      <c r="O34" s="735">
        <v>29400</v>
      </c>
      <c r="P34" s="736">
        <v>9.7441999999999993</v>
      </c>
      <c r="Q34" s="736">
        <v>6.17</v>
      </c>
      <c r="R34" s="738">
        <v>0</v>
      </c>
      <c r="S34" s="819">
        <v>3.5742000000000003</v>
      </c>
      <c r="T34" s="734">
        <f t="shared" ref="T34:BC34" si="25">SUM(T31:T33)</f>
        <v>0</v>
      </c>
      <c r="U34" s="737">
        <f t="shared" si="25"/>
        <v>0</v>
      </c>
      <c r="V34" s="737">
        <f t="shared" si="25"/>
        <v>-18409</v>
      </c>
      <c r="W34" s="737">
        <f t="shared" si="25"/>
        <v>0</v>
      </c>
      <c r="X34" s="737">
        <f t="shared" si="25"/>
        <v>-18409</v>
      </c>
      <c r="Y34" s="737">
        <f t="shared" si="25"/>
        <v>0</v>
      </c>
      <c r="Z34" s="737">
        <f t="shared" si="25"/>
        <v>0</v>
      </c>
      <c r="AA34" s="737">
        <f t="shared" si="25"/>
        <v>0</v>
      </c>
      <c r="AB34" s="737">
        <f t="shared" si="25"/>
        <v>0</v>
      </c>
      <c r="AC34" s="737">
        <f t="shared" si="25"/>
        <v>-18409</v>
      </c>
      <c r="AD34" s="737">
        <f t="shared" si="25"/>
        <v>-6222</v>
      </c>
      <c r="AE34" s="737">
        <f t="shared" si="25"/>
        <v>-368</v>
      </c>
      <c r="AF34" s="737">
        <f t="shared" si="25"/>
        <v>0</v>
      </c>
      <c r="AG34" s="737">
        <f t="shared" si="25"/>
        <v>24999</v>
      </c>
      <c r="AH34" s="737">
        <f t="shared" si="25"/>
        <v>0</v>
      </c>
      <c r="AI34" s="737">
        <f t="shared" si="25"/>
        <v>24999</v>
      </c>
      <c r="AJ34" s="737">
        <f t="shared" si="25"/>
        <v>0</v>
      </c>
      <c r="AK34" s="738">
        <f t="shared" si="25"/>
        <v>0</v>
      </c>
      <c r="AL34" s="738">
        <f t="shared" si="25"/>
        <v>0</v>
      </c>
      <c r="AM34" s="738">
        <f t="shared" si="25"/>
        <v>0</v>
      </c>
      <c r="AN34" s="738">
        <f t="shared" si="25"/>
        <v>0</v>
      </c>
      <c r="AO34" s="738">
        <f t="shared" si="25"/>
        <v>0</v>
      </c>
      <c r="AP34" s="738">
        <f t="shared" si="25"/>
        <v>0</v>
      </c>
      <c r="AQ34" s="738">
        <f t="shared" si="25"/>
        <v>0</v>
      </c>
      <c r="AR34" s="931">
        <f t="shared" si="25"/>
        <v>0</v>
      </c>
      <c r="AS34" s="734">
        <f t="shared" si="25"/>
        <v>5310099</v>
      </c>
      <c r="AT34" s="737">
        <f t="shared" si="25"/>
        <v>3870176</v>
      </c>
      <c r="AU34" s="737">
        <f t="shared" si="25"/>
        <v>0</v>
      </c>
      <c r="AV34" s="737">
        <f t="shared" si="25"/>
        <v>0</v>
      </c>
      <c r="AW34" s="737">
        <f t="shared" si="25"/>
        <v>1308120</v>
      </c>
      <c r="AX34" s="737">
        <f t="shared" si="25"/>
        <v>77404</v>
      </c>
      <c r="AY34" s="737">
        <f t="shared" si="25"/>
        <v>54399</v>
      </c>
      <c r="AZ34" s="738">
        <f t="shared" si="25"/>
        <v>9.7441999999999993</v>
      </c>
      <c r="BA34" s="738">
        <f t="shared" si="25"/>
        <v>6.17</v>
      </c>
      <c r="BB34" s="738">
        <f t="shared" si="25"/>
        <v>0</v>
      </c>
      <c r="BC34" s="739">
        <f t="shared" si="25"/>
        <v>3.5742000000000003</v>
      </c>
      <c r="BD34" s="613"/>
    </row>
    <row r="35" spans="1:56" ht="12.95" customHeight="1" x14ac:dyDescent="0.25">
      <c r="A35" s="532">
        <v>6</v>
      </c>
      <c r="B35" s="376">
        <v>5463</v>
      </c>
      <c r="C35" s="376">
        <v>600098877</v>
      </c>
      <c r="D35" s="376">
        <v>72743786</v>
      </c>
      <c r="E35" s="375" t="s">
        <v>496</v>
      </c>
      <c r="F35" s="376">
        <v>3111</v>
      </c>
      <c r="G35" s="721" t="s">
        <v>329</v>
      </c>
      <c r="H35" s="537" t="s">
        <v>281</v>
      </c>
      <c r="I35" s="517">
        <v>4870203</v>
      </c>
      <c r="J35" s="538">
        <v>3568743</v>
      </c>
      <c r="K35" s="538">
        <v>0</v>
      </c>
      <c r="L35" s="538">
        <v>0</v>
      </c>
      <c r="M35" s="338">
        <v>1206235</v>
      </c>
      <c r="N35" s="338">
        <v>71375</v>
      </c>
      <c r="O35" s="538">
        <v>23850</v>
      </c>
      <c r="P35" s="539">
        <v>8.4197000000000006</v>
      </c>
      <c r="Q35" s="719">
        <v>6.4355000000000002</v>
      </c>
      <c r="R35" s="719">
        <v>0</v>
      </c>
      <c r="S35" s="898">
        <v>1.9842</v>
      </c>
      <c r="T35" s="112">
        <f t="shared" si="0"/>
        <v>0</v>
      </c>
      <c r="U35" s="113">
        <v>0</v>
      </c>
      <c r="V35" s="113">
        <v>-55228</v>
      </c>
      <c r="W35" s="113">
        <v>0</v>
      </c>
      <c r="X35" s="113">
        <f t="shared" si="1"/>
        <v>-55228</v>
      </c>
      <c r="Y35" s="113">
        <v>0</v>
      </c>
      <c r="Z35" s="113">
        <v>0</v>
      </c>
      <c r="AA35" s="113">
        <v>0</v>
      </c>
      <c r="AB35" s="113">
        <f t="shared" si="2"/>
        <v>0</v>
      </c>
      <c r="AC35" s="113">
        <f t="shared" si="3"/>
        <v>-55228</v>
      </c>
      <c r="AD35" s="114">
        <f t="shared" si="4"/>
        <v>-18667</v>
      </c>
      <c r="AE35" s="114">
        <f t="shared" si="5"/>
        <v>-1105</v>
      </c>
      <c r="AF35" s="113">
        <v>0</v>
      </c>
      <c r="AG35" s="113">
        <v>75000</v>
      </c>
      <c r="AH35" s="113">
        <v>0</v>
      </c>
      <c r="AI35" s="113">
        <f t="shared" si="6"/>
        <v>75000</v>
      </c>
      <c r="AJ35" s="113">
        <f t="shared" si="7"/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f t="shared" si="8"/>
        <v>0</v>
      </c>
      <c r="AQ35" s="115">
        <f t="shared" si="9"/>
        <v>0</v>
      </c>
      <c r="AR35" s="370">
        <f t="shared" si="10"/>
        <v>0</v>
      </c>
      <c r="AS35" s="112">
        <f t="shared" si="11"/>
        <v>4870203</v>
      </c>
      <c r="AT35" s="113">
        <f t="shared" si="12"/>
        <v>3513515</v>
      </c>
      <c r="AU35" s="113">
        <f t="shared" si="13"/>
        <v>0</v>
      </c>
      <c r="AV35" s="113">
        <f t="shared" si="14"/>
        <v>0</v>
      </c>
      <c r="AW35" s="113">
        <f t="shared" si="15"/>
        <v>1187568</v>
      </c>
      <c r="AX35" s="113">
        <f t="shared" si="15"/>
        <v>70270</v>
      </c>
      <c r="AY35" s="113">
        <f t="shared" si="16"/>
        <v>98850</v>
      </c>
      <c r="AZ35" s="115">
        <f t="shared" si="17"/>
        <v>8.4197000000000006</v>
      </c>
      <c r="BA35" s="115">
        <f t="shared" si="18"/>
        <v>6.4355000000000002</v>
      </c>
      <c r="BB35" s="115">
        <f t="shared" si="19"/>
        <v>0</v>
      </c>
      <c r="BC35" s="116">
        <f t="shared" si="20"/>
        <v>1.9842</v>
      </c>
      <c r="BD35" s="613"/>
    </row>
    <row r="36" spans="1:56" ht="12.95" customHeight="1" x14ac:dyDescent="0.25">
      <c r="A36" s="532">
        <v>6</v>
      </c>
      <c r="B36" s="376">
        <v>5463</v>
      </c>
      <c r="C36" s="376">
        <v>600098877</v>
      </c>
      <c r="D36" s="376">
        <v>72743786</v>
      </c>
      <c r="E36" s="720" t="s">
        <v>496</v>
      </c>
      <c r="F36" s="376">
        <v>3111</v>
      </c>
      <c r="G36" s="627" t="s">
        <v>316</v>
      </c>
      <c r="H36" s="537" t="s">
        <v>282</v>
      </c>
      <c r="I36" s="517">
        <v>117618</v>
      </c>
      <c r="J36" s="538">
        <v>86611</v>
      </c>
      <c r="K36" s="538">
        <v>0</v>
      </c>
      <c r="L36" s="538">
        <v>0</v>
      </c>
      <c r="M36" s="338">
        <v>29275</v>
      </c>
      <c r="N36" s="338">
        <v>1732</v>
      </c>
      <c r="O36" s="538">
        <v>0</v>
      </c>
      <c r="P36" s="539">
        <v>0.25</v>
      </c>
      <c r="Q36" s="719">
        <v>0.25</v>
      </c>
      <c r="R36" s="719">
        <v>0</v>
      </c>
      <c r="S36" s="898">
        <v>0</v>
      </c>
      <c r="T36" s="112">
        <f t="shared" si="0"/>
        <v>0</v>
      </c>
      <c r="U36" s="113">
        <v>0</v>
      </c>
      <c r="V36" s="113">
        <v>0</v>
      </c>
      <c r="W36" s="113">
        <v>0</v>
      </c>
      <c r="X36" s="113">
        <f t="shared" si="1"/>
        <v>0</v>
      </c>
      <c r="Y36" s="113">
        <v>0</v>
      </c>
      <c r="Z36" s="113">
        <v>0</v>
      </c>
      <c r="AA36" s="113">
        <v>0</v>
      </c>
      <c r="AB36" s="113">
        <f t="shared" si="2"/>
        <v>0</v>
      </c>
      <c r="AC36" s="113">
        <f t="shared" si="3"/>
        <v>0</v>
      </c>
      <c r="AD36" s="114">
        <f t="shared" si="4"/>
        <v>0</v>
      </c>
      <c r="AE36" s="114">
        <f t="shared" si="5"/>
        <v>0</v>
      </c>
      <c r="AF36" s="113">
        <v>0</v>
      </c>
      <c r="AG36" s="113">
        <v>0</v>
      </c>
      <c r="AH36" s="113">
        <v>0</v>
      </c>
      <c r="AI36" s="113">
        <f t="shared" si="6"/>
        <v>0</v>
      </c>
      <c r="AJ36" s="113">
        <f t="shared" si="7"/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f t="shared" si="8"/>
        <v>0</v>
      </c>
      <c r="AQ36" s="115">
        <f t="shared" si="9"/>
        <v>0</v>
      </c>
      <c r="AR36" s="370">
        <f t="shared" si="10"/>
        <v>0</v>
      </c>
      <c r="AS36" s="112">
        <f t="shared" si="11"/>
        <v>117618</v>
      </c>
      <c r="AT36" s="113">
        <f t="shared" si="12"/>
        <v>86611</v>
      </c>
      <c r="AU36" s="113">
        <f t="shared" si="13"/>
        <v>0</v>
      </c>
      <c r="AV36" s="113">
        <f t="shared" si="14"/>
        <v>0</v>
      </c>
      <c r="AW36" s="113">
        <f t="shared" si="15"/>
        <v>29275</v>
      </c>
      <c r="AX36" s="113">
        <f t="shared" si="15"/>
        <v>1732</v>
      </c>
      <c r="AY36" s="113">
        <f t="shared" si="16"/>
        <v>0</v>
      </c>
      <c r="AZ36" s="115">
        <f t="shared" si="17"/>
        <v>0.25</v>
      </c>
      <c r="BA36" s="115">
        <f t="shared" si="18"/>
        <v>0.25</v>
      </c>
      <c r="BB36" s="115">
        <f t="shared" si="19"/>
        <v>0</v>
      </c>
      <c r="BC36" s="116">
        <f t="shared" si="20"/>
        <v>0</v>
      </c>
      <c r="BD36" s="613"/>
    </row>
    <row r="37" spans="1:56" ht="12.95" customHeight="1" x14ac:dyDescent="0.25">
      <c r="A37" s="532">
        <v>6</v>
      </c>
      <c r="B37" s="376">
        <v>5463</v>
      </c>
      <c r="C37" s="376">
        <v>600098877</v>
      </c>
      <c r="D37" s="376">
        <v>72743786</v>
      </c>
      <c r="E37" s="720" t="s">
        <v>496</v>
      </c>
      <c r="F37" s="376">
        <v>3141</v>
      </c>
      <c r="G37" s="721" t="s">
        <v>319</v>
      </c>
      <c r="H37" s="537" t="s">
        <v>282</v>
      </c>
      <c r="I37" s="517">
        <v>662794</v>
      </c>
      <c r="J37" s="538">
        <v>485803</v>
      </c>
      <c r="K37" s="538">
        <v>0</v>
      </c>
      <c r="L37" s="538">
        <v>0</v>
      </c>
      <c r="M37" s="338">
        <v>164201</v>
      </c>
      <c r="N37" s="338">
        <v>9716</v>
      </c>
      <c r="O37" s="538">
        <v>3074</v>
      </c>
      <c r="P37" s="539">
        <v>1.65</v>
      </c>
      <c r="Q37" s="719">
        <v>0</v>
      </c>
      <c r="R37" s="719">
        <v>0</v>
      </c>
      <c r="S37" s="898">
        <v>1.65</v>
      </c>
      <c r="T37" s="112">
        <f t="shared" si="0"/>
        <v>0</v>
      </c>
      <c r="U37" s="113">
        <v>0</v>
      </c>
      <c r="V37" s="113">
        <v>0</v>
      </c>
      <c r="W37" s="113">
        <v>0</v>
      </c>
      <c r="X37" s="113">
        <f t="shared" si="1"/>
        <v>0</v>
      </c>
      <c r="Y37" s="113">
        <v>0</v>
      </c>
      <c r="Z37" s="113">
        <v>0</v>
      </c>
      <c r="AA37" s="113">
        <v>0</v>
      </c>
      <c r="AB37" s="113">
        <f t="shared" si="2"/>
        <v>0</v>
      </c>
      <c r="AC37" s="113">
        <f t="shared" si="3"/>
        <v>0</v>
      </c>
      <c r="AD37" s="114">
        <f t="shared" si="4"/>
        <v>0</v>
      </c>
      <c r="AE37" s="114">
        <f t="shared" si="5"/>
        <v>0</v>
      </c>
      <c r="AF37" s="113">
        <v>0</v>
      </c>
      <c r="AG37" s="113">
        <v>0</v>
      </c>
      <c r="AH37" s="113">
        <v>0</v>
      </c>
      <c r="AI37" s="113">
        <f t="shared" si="6"/>
        <v>0</v>
      </c>
      <c r="AJ37" s="113">
        <f t="shared" si="7"/>
        <v>0</v>
      </c>
      <c r="AK37" s="115"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f t="shared" si="8"/>
        <v>0</v>
      </c>
      <c r="AQ37" s="115">
        <f t="shared" si="9"/>
        <v>0</v>
      </c>
      <c r="AR37" s="370">
        <f t="shared" si="10"/>
        <v>0</v>
      </c>
      <c r="AS37" s="112">
        <f t="shared" si="11"/>
        <v>662794</v>
      </c>
      <c r="AT37" s="113">
        <f t="shared" si="12"/>
        <v>485803</v>
      </c>
      <c r="AU37" s="113">
        <f t="shared" si="13"/>
        <v>0</v>
      </c>
      <c r="AV37" s="113">
        <f t="shared" si="14"/>
        <v>0</v>
      </c>
      <c r="AW37" s="113">
        <f t="shared" si="15"/>
        <v>164201</v>
      </c>
      <c r="AX37" s="113">
        <f t="shared" si="15"/>
        <v>9716</v>
      </c>
      <c r="AY37" s="113">
        <f t="shared" si="16"/>
        <v>3074</v>
      </c>
      <c r="AZ37" s="115">
        <f t="shared" si="17"/>
        <v>1.65</v>
      </c>
      <c r="BA37" s="115">
        <f t="shared" si="18"/>
        <v>0</v>
      </c>
      <c r="BB37" s="115">
        <f t="shared" si="19"/>
        <v>0</v>
      </c>
      <c r="BC37" s="116">
        <f t="shared" si="20"/>
        <v>1.65</v>
      </c>
      <c r="BD37" s="613"/>
    </row>
    <row r="38" spans="1:56" ht="12.95" customHeight="1" x14ac:dyDescent="0.25">
      <c r="A38" s="377">
        <v>6</v>
      </c>
      <c r="B38" s="84">
        <v>5463</v>
      </c>
      <c r="C38" s="84">
        <v>600098877</v>
      </c>
      <c r="D38" s="84">
        <v>72743786</v>
      </c>
      <c r="E38" s="722" t="s">
        <v>497</v>
      </c>
      <c r="F38" s="84"/>
      <c r="G38" s="722"/>
      <c r="H38" s="321"/>
      <c r="I38" s="723">
        <v>5650615</v>
      </c>
      <c r="J38" s="724">
        <v>4141157</v>
      </c>
      <c r="K38" s="724">
        <v>0</v>
      </c>
      <c r="L38" s="724">
        <v>0</v>
      </c>
      <c r="M38" s="724">
        <v>1399711</v>
      </c>
      <c r="N38" s="724">
        <v>82823</v>
      </c>
      <c r="O38" s="724">
        <v>26924</v>
      </c>
      <c r="P38" s="725">
        <v>10.319700000000001</v>
      </c>
      <c r="Q38" s="725">
        <v>6.6855000000000002</v>
      </c>
      <c r="R38" s="727">
        <v>0</v>
      </c>
      <c r="S38" s="817">
        <v>3.6341999999999999</v>
      </c>
      <c r="T38" s="723">
        <f t="shared" ref="T38:BC38" si="26">SUM(T35:T37)</f>
        <v>0</v>
      </c>
      <c r="U38" s="726">
        <f t="shared" si="26"/>
        <v>0</v>
      </c>
      <c r="V38" s="726">
        <f t="shared" si="26"/>
        <v>-55228</v>
      </c>
      <c r="W38" s="726">
        <f t="shared" si="26"/>
        <v>0</v>
      </c>
      <c r="X38" s="726">
        <f t="shared" si="26"/>
        <v>-55228</v>
      </c>
      <c r="Y38" s="726">
        <f t="shared" si="26"/>
        <v>0</v>
      </c>
      <c r="Z38" s="726">
        <f t="shared" si="26"/>
        <v>0</v>
      </c>
      <c r="AA38" s="726">
        <f t="shared" si="26"/>
        <v>0</v>
      </c>
      <c r="AB38" s="726">
        <f t="shared" si="26"/>
        <v>0</v>
      </c>
      <c r="AC38" s="726">
        <f t="shared" si="26"/>
        <v>-55228</v>
      </c>
      <c r="AD38" s="726">
        <f t="shared" si="26"/>
        <v>-18667</v>
      </c>
      <c r="AE38" s="726">
        <f t="shared" si="26"/>
        <v>-1105</v>
      </c>
      <c r="AF38" s="726">
        <f t="shared" si="26"/>
        <v>0</v>
      </c>
      <c r="AG38" s="726">
        <f t="shared" si="26"/>
        <v>75000</v>
      </c>
      <c r="AH38" s="726">
        <f t="shared" si="26"/>
        <v>0</v>
      </c>
      <c r="AI38" s="726">
        <f t="shared" si="26"/>
        <v>75000</v>
      </c>
      <c r="AJ38" s="726">
        <f t="shared" si="26"/>
        <v>0</v>
      </c>
      <c r="AK38" s="727">
        <f t="shared" si="26"/>
        <v>0</v>
      </c>
      <c r="AL38" s="727">
        <f t="shared" si="26"/>
        <v>0</v>
      </c>
      <c r="AM38" s="727">
        <f t="shared" si="26"/>
        <v>0</v>
      </c>
      <c r="AN38" s="727">
        <f t="shared" si="26"/>
        <v>0</v>
      </c>
      <c r="AO38" s="727">
        <f t="shared" si="26"/>
        <v>0</v>
      </c>
      <c r="AP38" s="727">
        <f t="shared" si="26"/>
        <v>0</v>
      </c>
      <c r="AQ38" s="727">
        <f t="shared" si="26"/>
        <v>0</v>
      </c>
      <c r="AR38" s="930">
        <f t="shared" si="26"/>
        <v>0</v>
      </c>
      <c r="AS38" s="723">
        <f t="shared" si="26"/>
        <v>5650615</v>
      </c>
      <c r="AT38" s="726">
        <f t="shared" si="26"/>
        <v>4085929</v>
      </c>
      <c r="AU38" s="726">
        <f t="shared" si="26"/>
        <v>0</v>
      </c>
      <c r="AV38" s="726">
        <f t="shared" si="26"/>
        <v>0</v>
      </c>
      <c r="AW38" s="726">
        <f t="shared" si="26"/>
        <v>1381044</v>
      </c>
      <c r="AX38" s="726">
        <f t="shared" si="26"/>
        <v>81718</v>
      </c>
      <c r="AY38" s="726">
        <f t="shared" si="26"/>
        <v>101924</v>
      </c>
      <c r="AZ38" s="727">
        <f t="shared" si="26"/>
        <v>10.319700000000001</v>
      </c>
      <c r="BA38" s="727">
        <f t="shared" si="26"/>
        <v>6.6855000000000002</v>
      </c>
      <c r="BB38" s="727">
        <f t="shared" si="26"/>
        <v>0</v>
      </c>
      <c r="BC38" s="728">
        <f t="shared" si="26"/>
        <v>3.6341999999999999</v>
      </c>
      <c r="BD38" s="613"/>
    </row>
    <row r="39" spans="1:56" ht="12.95" customHeight="1" x14ac:dyDescent="0.25">
      <c r="A39" s="532">
        <v>7</v>
      </c>
      <c r="B39" s="376">
        <v>5461</v>
      </c>
      <c r="C39" s="376">
        <v>600098915</v>
      </c>
      <c r="D39" s="376">
        <v>72743701</v>
      </c>
      <c r="E39" s="375" t="s">
        <v>498</v>
      </c>
      <c r="F39" s="376">
        <v>3111</v>
      </c>
      <c r="G39" s="721" t="s">
        <v>329</v>
      </c>
      <c r="H39" s="537" t="s">
        <v>281</v>
      </c>
      <c r="I39" s="517">
        <v>3306580</v>
      </c>
      <c r="J39" s="538">
        <v>2420641</v>
      </c>
      <c r="K39" s="538">
        <v>0</v>
      </c>
      <c r="L39" s="538">
        <v>0</v>
      </c>
      <c r="M39" s="338">
        <v>818176</v>
      </c>
      <c r="N39" s="338">
        <v>48413</v>
      </c>
      <c r="O39" s="538">
        <v>19350</v>
      </c>
      <c r="P39" s="539">
        <v>5.4897999999999998</v>
      </c>
      <c r="Q39" s="719">
        <v>4</v>
      </c>
      <c r="R39" s="719">
        <v>0</v>
      </c>
      <c r="S39" s="898">
        <v>1.4898</v>
      </c>
      <c r="T39" s="112">
        <f t="shared" si="0"/>
        <v>0</v>
      </c>
      <c r="U39" s="113">
        <v>0</v>
      </c>
      <c r="V39" s="113">
        <v>-11045</v>
      </c>
      <c r="W39" s="113">
        <v>0</v>
      </c>
      <c r="X39" s="113">
        <f t="shared" si="1"/>
        <v>-11045</v>
      </c>
      <c r="Y39" s="113">
        <v>0</v>
      </c>
      <c r="Z39" s="113">
        <v>0</v>
      </c>
      <c r="AA39" s="113">
        <v>0</v>
      </c>
      <c r="AB39" s="113">
        <f t="shared" si="2"/>
        <v>0</v>
      </c>
      <c r="AC39" s="113">
        <f t="shared" si="3"/>
        <v>-11045</v>
      </c>
      <c r="AD39" s="114">
        <f t="shared" si="4"/>
        <v>-3733</v>
      </c>
      <c r="AE39" s="114">
        <f t="shared" si="5"/>
        <v>-221</v>
      </c>
      <c r="AF39" s="113">
        <v>0</v>
      </c>
      <c r="AG39" s="113">
        <v>14999</v>
      </c>
      <c r="AH39" s="113">
        <v>0</v>
      </c>
      <c r="AI39" s="113">
        <f t="shared" si="6"/>
        <v>14999</v>
      </c>
      <c r="AJ39" s="113">
        <f t="shared" si="7"/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f t="shared" si="8"/>
        <v>0</v>
      </c>
      <c r="AQ39" s="115">
        <f t="shared" si="9"/>
        <v>0</v>
      </c>
      <c r="AR39" s="370">
        <f t="shared" si="10"/>
        <v>0</v>
      </c>
      <c r="AS39" s="112">
        <f t="shared" si="11"/>
        <v>3306580</v>
      </c>
      <c r="AT39" s="113">
        <f t="shared" si="12"/>
        <v>2409596</v>
      </c>
      <c r="AU39" s="113">
        <f t="shared" si="13"/>
        <v>0</v>
      </c>
      <c r="AV39" s="113">
        <f t="shared" si="14"/>
        <v>0</v>
      </c>
      <c r="AW39" s="113">
        <f t="shared" si="15"/>
        <v>814443</v>
      </c>
      <c r="AX39" s="113">
        <f t="shared" si="15"/>
        <v>48192</v>
      </c>
      <c r="AY39" s="113">
        <f t="shared" si="16"/>
        <v>34349</v>
      </c>
      <c r="AZ39" s="115">
        <f t="shared" si="17"/>
        <v>5.4897999999999998</v>
      </c>
      <c r="BA39" s="115">
        <f t="shared" si="18"/>
        <v>4</v>
      </c>
      <c r="BB39" s="115">
        <f t="shared" si="19"/>
        <v>0</v>
      </c>
      <c r="BC39" s="116">
        <f t="shared" si="20"/>
        <v>1.4898</v>
      </c>
      <c r="BD39" s="613"/>
    </row>
    <row r="40" spans="1:56" ht="12.95" customHeight="1" x14ac:dyDescent="0.25">
      <c r="A40" s="532">
        <v>7</v>
      </c>
      <c r="B40" s="741">
        <v>5461</v>
      </c>
      <c r="C40" s="741">
        <v>600098915</v>
      </c>
      <c r="D40" s="741">
        <v>72743701</v>
      </c>
      <c r="E40" s="740" t="s">
        <v>498</v>
      </c>
      <c r="F40" s="741">
        <v>3141</v>
      </c>
      <c r="G40" s="721" t="s">
        <v>319</v>
      </c>
      <c r="H40" s="537" t="s">
        <v>282</v>
      </c>
      <c r="I40" s="517">
        <v>580170</v>
      </c>
      <c r="J40" s="538">
        <v>425387</v>
      </c>
      <c r="K40" s="538">
        <v>0</v>
      </c>
      <c r="L40" s="538">
        <v>0</v>
      </c>
      <c r="M40" s="338">
        <v>143781</v>
      </c>
      <c r="N40" s="338">
        <v>8508</v>
      </c>
      <c r="O40" s="538">
        <v>2494</v>
      </c>
      <c r="P40" s="539">
        <v>1.44</v>
      </c>
      <c r="Q40" s="719">
        <v>0</v>
      </c>
      <c r="R40" s="719">
        <v>0</v>
      </c>
      <c r="S40" s="898">
        <v>1.44</v>
      </c>
      <c r="T40" s="112">
        <f t="shared" si="0"/>
        <v>0</v>
      </c>
      <c r="U40" s="113">
        <v>0</v>
      </c>
      <c r="V40" s="113">
        <v>0</v>
      </c>
      <c r="W40" s="113">
        <v>0</v>
      </c>
      <c r="X40" s="113">
        <f t="shared" si="1"/>
        <v>0</v>
      </c>
      <c r="Y40" s="113">
        <v>0</v>
      </c>
      <c r="Z40" s="113">
        <v>0</v>
      </c>
      <c r="AA40" s="113">
        <v>0</v>
      </c>
      <c r="AB40" s="113">
        <f t="shared" si="2"/>
        <v>0</v>
      </c>
      <c r="AC40" s="113">
        <f t="shared" si="3"/>
        <v>0</v>
      </c>
      <c r="AD40" s="114">
        <f t="shared" si="4"/>
        <v>0</v>
      </c>
      <c r="AE40" s="114">
        <f t="shared" si="5"/>
        <v>0</v>
      </c>
      <c r="AF40" s="113">
        <v>0</v>
      </c>
      <c r="AG40" s="113">
        <v>0</v>
      </c>
      <c r="AH40" s="113">
        <v>0</v>
      </c>
      <c r="AI40" s="113">
        <f t="shared" si="6"/>
        <v>0</v>
      </c>
      <c r="AJ40" s="113">
        <f t="shared" si="7"/>
        <v>0</v>
      </c>
      <c r="AK40" s="115"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f t="shared" si="8"/>
        <v>0</v>
      </c>
      <c r="AQ40" s="115">
        <f t="shared" si="9"/>
        <v>0</v>
      </c>
      <c r="AR40" s="370">
        <f t="shared" si="10"/>
        <v>0</v>
      </c>
      <c r="AS40" s="112">
        <f t="shared" si="11"/>
        <v>580170</v>
      </c>
      <c r="AT40" s="113">
        <f t="shared" si="12"/>
        <v>425387</v>
      </c>
      <c r="AU40" s="113">
        <f t="shared" si="13"/>
        <v>0</v>
      </c>
      <c r="AV40" s="113">
        <f t="shared" si="14"/>
        <v>0</v>
      </c>
      <c r="AW40" s="113">
        <f t="shared" si="15"/>
        <v>143781</v>
      </c>
      <c r="AX40" s="113">
        <f t="shared" si="15"/>
        <v>8508</v>
      </c>
      <c r="AY40" s="113">
        <f t="shared" si="16"/>
        <v>2494</v>
      </c>
      <c r="AZ40" s="115">
        <f t="shared" si="17"/>
        <v>1.44</v>
      </c>
      <c r="BA40" s="115">
        <f t="shared" si="18"/>
        <v>0</v>
      </c>
      <c r="BB40" s="115">
        <f t="shared" si="19"/>
        <v>0</v>
      </c>
      <c r="BC40" s="116">
        <f t="shared" si="20"/>
        <v>1.44</v>
      </c>
      <c r="BD40" s="613"/>
    </row>
    <row r="41" spans="1:56" ht="12.95" customHeight="1" x14ac:dyDescent="0.25">
      <c r="A41" s="377">
        <v>7</v>
      </c>
      <c r="B41" s="86">
        <v>5461</v>
      </c>
      <c r="C41" s="86">
        <v>600098915</v>
      </c>
      <c r="D41" s="86">
        <v>72743701</v>
      </c>
      <c r="E41" s="746" t="s">
        <v>499</v>
      </c>
      <c r="F41" s="86"/>
      <c r="G41" s="746"/>
      <c r="H41" s="323"/>
      <c r="I41" s="526">
        <v>3886750</v>
      </c>
      <c r="J41" s="530">
        <v>2846028</v>
      </c>
      <c r="K41" s="530">
        <v>0</v>
      </c>
      <c r="L41" s="530">
        <v>0</v>
      </c>
      <c r="M41" s="530">
        <v>961957</v>
      </c>
      <c r="N41" s="530">
        <v>56921</v>
      </c>
      <c r="O41" s="530">
        <v>21844</v>
      </c>
      <c r="P41" s="731">
        <v>6.9298000000000002</v>
      </c>
      <c r="Q41" s="731">
        <v>4</v>
      </c>
      <c r="R41" s="528">
        <v>0</v>
      </c>
      <c r="S41" s="818">
        <v>2.9298000000000002</v>
      </c>
      <c r="T41" s="526">
        <f t="shared" ref="T41:BC41" si="27">SUM(T39:T40)</f>
        <v>0</v>
      </c>
      <c r="U41" s="527">
        <f t="shared" si="27"/>
        <v>0</v>
      </c>
      <c r="V41" s="527">
        <f t="shared" si="27"/>
        <v>-11045</v>
      </c>
      <c r="W41" s="527">
        <f t="shared" si="27"/>
        <v>0</v>
      </c>
      <c r="X41" s="527">
        <f t="shared" si="27"/>
        <v>-11045</v>
      </c>
      <c r="Y41" s="527">
        <f t="shared" si="27"/>
        <v>0</v>
      </c>
      <c r="Z41" s="527">
        <f t="shared" si="27"/>
        <v>0</v>
      </c>
      <c r="AA41" s="527">
        <f t="shared" si="27"/>
        <v>0</v>
      </c>
      <c r="AB41" s="527">
        <f t="shared" si="27"/>
        <v>0</v>
      </c>
      <c r="AC41" s="527">
        <f t="shared" si="27"/>
        <v>-11045</v>
      </c>
      <c r="AD41" s="527">
        <f t="shared" si="27"/>
        <v>-3733</v>
      </c>
      <c r="AE41" s="527">
        <f t="shared" si="27"/>
        <v>-221</v>
      </c>
      <c r="AF41" s="527">
        <f t="shared" si="27"/>
        <v>0</v>
      </c>
      <c r="AG41" s="527">
        <f t="shared" si="27"/>
        <v>14999</v>
      </c>
      <c r="AH41" s="527">
        <f t="shared" si="27"/>
        <v>0</v>
      </c>
      <c r="AI41" s="527">
        <f t="shared" si="27"/>
        <v>14999</v>
      </c>
      <c r="AJ41" s="527">
        <f t="shared" si="27"/>
        <v>0</v>
      </c>
      <c r="AK41" s="528">
        <f t="shared" si="27"/>
        <v>0</v>
      </c>
      <c r="AL41" s="528">
        <f t="shared" si="27"/>
        <v>0</v>
      </c>
      <c r="AM41" s="528">
        <f t="shared" si="27"/>
        <v>0</v>
      </c>
      <c r="AN41" s="528">
        <f t="shared" si="27"/>
        <v>0</v>
      </c>
      <c r="AO41" s="528">
        <f t="shared" si="27"/>
        <v>0</v>
      </c>
      <c r="AP41" s="528">
        <f t="shared" si="27"/>
        <v>0</v>
      </c>
      <c r="AQ41" s="528">
        <f t="shared" si="27"/>
        <v>0</v>
      </c>
      <c r="AR41" s="732">
        <f t="shared" si="27"/>
        <v>0</v>
      </c>
      <c r="AS41" s="526">
        <f t="shared" si="27"/>
        <v>3886750</v>
      </c>
      <c r="AT41" s="527">
        <f t="shared" si="27"/>
        <v>2834983</v>
      </c>
      <c r="AU41" s="527">
        <f t="shared" si="27"/>
        <v>0</v>
      </c>
      <c r="AV41" s="527">
        <f t="shared" si="27"/>
        <v>0</v>
      </c>
      <c r="AW41" s="527">
        <f t="shared" si="27"/>
        <v>958224</v>
      </c>
      <c r="AX41" s="527">
        <f t="shared" si="27"/>
        <v>56700</v>
      </c>
      <c r="AY41" s="527">
        <f t="shared" si="27"/>
        <v>36843</v>
      </c>
      <c r="AZ41" s="528">
        <f t="shared" si="27"/>
        <v>6.9298000000000002</v>
      </c>
      <c r="BA41" s="528">
        <f t="shared" si="27"/>
        <v>4</v>
      </c>
      <c r="BB41" s="528">
        <f t="shared" si="27"/>
        <v>0</v>
      </c>
      <c r="BC41" s="529">
        <f t="shared" si="27"/>
        <v>2.9298000000000002</v>
      </c>
      <c r="BD41" s="613"/>
    </row>
    <row r="42" spans="1:56" ht="12.95" customHeight="1" x14ac:dyDescent="0.25">
      <c r="A42" s="532">
        <v>8</v>
      </c>
      <c r="B42" s="717">
        <v>5466</v>
      </c>
      <c r="C42" s="717">
        <v>600098885</v>
      </c>
      <c r="D42" s="717">
        <v>72743794</v>
      </c>
      <c r="E42" s="718" t="s">
        <v>500</v>
      </c>
      <c r="F42" s="717">
        <v>3111</v>
      </c>
      <c r="G42" s="721" t="s">
        <v>329</v>
      </c>
      <c r="H42" s="537" t="s">
        <v>281</v>
      </c>
      <c r="I42" s="517">
        <v>8411366</v>
      </c>
      <c r="J42" s="538">
        <v>6030641</v>
      </c>
      <c r="K42" s="538">
        <v>0</v>
      </c>
      <c r="L42" s="538">
        <v>12000</v>
      </c>
      <c r="M42" s="338">
        <v>2042413</v>
      </c>
      <c r="N42" s="338">
        <v>120613</v>
      </c>
      <c r="O42" s="538">
        <v>205699</v>
      </c>
      <c r="P42" s="539">
        <v>13.9892</v>
      </c>
      <c r="Q42" s="719">
        <v>10.34</v>
      </c>
      <c r="R42" s="719">
        <v>0</v>
      </c>
      <c r="S42" s="898">
        <v>3.6492000000000004</v>
      </c>
      <c r="T42" s="112">
        <f t="shared" si="0"/>
        <v>0</v>
      </c>
      <c r="U42" s="113">
        <v>0</v>
      </c>
      <c r="V42" s="113">
        <v>-14727</v>
      </c>
      <c r="W42" s="113">
        <v>0</v>
      </c>
      <c r="X42" s="113">
        <f t="shared" si="1"/>
        <v>-14727</v>
      </c>
      <c r="Y42" s="113">
        <v>0</v>
      </c>
      <c r="Z42" s="113">
        <v>0</v>
      </c>
      <c r="AA42" s="113">
        <v>0</v>
      </c>
      <c r="AB42" s="113">
        <f t="shared" si="2"/>
        <v>0</v>
      </c>
      <c r="AC42" s="113">
        <f t="shared" si="3"/>
        <v>-14727</v>
      </c>
      <c r="AD42" s="114">
        <f t="shared" si="4"/>
        <v>-4978</v>
      </c>
      <c r="AE42" s="114">
        <f t="shared" si="5"/>
        <v>-295</v>
      </c>
      <c r="AF42" s="113">
        <v>0</v>
      </c>
      <c r="AG42" s="113">
        <v>20000</v>
      </c>
      <c r="AH42" s="113">
        <v>0</v>
      </c>
      <c r="AI42" s="113">
        <f t="shared" si="6"/>
        <v>20000</v>
      </c>
      <c r="AJ42" s="113">
        <f t="shared" si="7"/>
        <v>0</v>
      </c>
      <c r="AK42" s="115"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f t="shared" si="8"/>
        <v>0</v>
      </c>
      <c r="AQ42" s="115">
        <f t="shared" si="9"/>
        <v>0</v>
      </c>
      <c r="AR42" s="370">
        <f t="shared" si="10"/>
        <v>0</v>
      </c>
      <c r="AS42" s="112">
        <f t="shared" si="11"/>
        <v>8411366</v>
      </c>
      <c r="AT42" s="113">
        <f t="shared" si="12"/>
        <v>6015914</v>
      </c>
      <c r="AU42" s="113">
        <f t="shared" si="13"/>
        <v>0</v>
      </c>
      <c r="AV42" s="113">
        <f t="shared" si="14"/>
        <v>12000</v>
      </c>
      <c r="AW42" s="113">
        <f t="shared" si="15"/>
        <v>2037435</v>
      </c>
      <c r="AX42" s="113">
        <f t="shared" si="15"/>
        <v>120318</v>
      </c>
      <c r="AY42" s="113">
        <f t="shared" si="16"/>
        <v>225699</v>
      </c>
      <c r="AZ42" s="115">
        <f t="shared" si="17"/>
        <v>13.9892</v>
      </c>
      <c r="BA42" s="115">
        <f t="shared" si="18"/>
        <v>10.34</v>
      </c>
      <c r="BB42" s="115">
        <f t="shared" si="19"/>
        <v>0</v>
      </c>
      <c r="BC42" s="116">
        <f t="shared" si="20"/>
        <v>3.6492000000000004</v>
      </c>
      <c r="BD42" s="613"/>
    </row>
    <row r="43" spans="1:56" ht="12.95" customHeight="1" x14ac:dyDescent="0.25">
      <c r="A43" s="532">
        <v>8</v>
      </c>
      <c r="B43" s="376">
        <v>5466</v>
      </c>
      <c r="C43" s="376">
        <v>600098885</v>
      </c>
      <c r="D43" s="376">
        <v>72743794</v>
      </c>
      <c r="E43" s="720" t="s">
        <v>500</v>
      </c>
      <c r="F43" s="376">
        <v>3141</v>
      </c>
      <c r="G43" s="721" t="s">
        <v>319</v>
      </c>
      <c r="H43" s="537" t="s">
        <v>282</v>
      </c>
      <c r="I43" s="517">
        <v>1044134</v>
      </c>
      <c r="J43" s="538">
        <v>764519</v>
      </c>
      <c r="K43" s="538">
        <v>0</v>
      </c>
      <c r="L43" s="538">
        <v>0</v>
      </c>
      <c r="M43" s="338">
        <v>258408</v>
      </c>
      <c r="N43" s="338">
        <v>15291</v>
      </c>
      <c r="O43" s="538">
        <v>5916</v>
      </c>
      <c r="P43" s="539">
        <v>2.61</v>
      </c>
      <c r="Q43" s="719">
        <v>0</v>
      </c>
      <c r="R43" s="719">
        <v>0</v>
      </c>
      <c r="S43" s="898">
        <v>2.61</v>
      </c>
      <c r="T43" s="112">
        <f t="shared" si="0"/>
        <v>0</v>
      </c>
      <c r="U43" s="113">
        <v>0</v>
      </c>
      <c r="V43" s="113">
        <v>0</v>
      </c>
      <c r="W43" s="113">
        <v>0</v>
      </c>
      <c r="X43" s="113">
        <f t="shared" si="1"/>
        <v>0</v>
      </c>
      <c r="Y43" s="113">
        <v>0</v>
      </c>
      <c r="Z43" s="113">
        <v>0</v>
      </c>
      <c r="AA43" s="113">
        <v>0</v>
      </c>
      <c r="AB43" s="113">
        <f t="shared" si="2"/>
        <v>0</v>
      </c>
      <c r="AC43" s="113">
        <f t="shared" si="3"/>
        <v>0</v>
      </c>
      <c r="AD43" s="114">
        <f t="shared" si="4"/>
        <v>0</v>
      </c>
      <c r="AE43" s="114">
        <f t="shared" si="5"/>
        <v>0</v>
      </c>
      <c r="AF43" s="113">
        <v>0</v>
      </c>
      <c r="AG43" s="113">
        <v>0</v>
      </c>
      <c r="AH43" s="113">
        <v>0</v>
      </c>
      <c r="AI43" s="113">
        <f t="shared" si="6"/>
        <v>0</v>
      </c>
      <c r="AJ43" s="113">
        <f t="shared" si="7"/>
        <v>0</v>
      </c>
      <c r="AK43" s="115"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f t="shared" si="8"/>
        <v>0</v>
      </c>
      <c r="AQ43" s="115">
        <f t="shared" si="9"/>
        <v>0</v>
      </c>
      <c r="AR43" s="370">
        <f t="shared" si="10"/>
        <v>0</v>
      </c>
      <c r="AS43" s="112">
        <f t="shared" si="11"/>
        <v>1044134</v>
      </c>
      <c r="AT43" s="113">
        <f t="shared" si="12"/>
        <v>764519</v>
      </c>
      <c r="AU43" s="113">
        <f t="shared" si="13"/>
        <v>0</v>
      </c>
      <c r="AV43" s="113">
        <f t="shared" si="14"/>
        <v>0</v>
      </c>
      <c r="AW43" s="113">
        <f t="shared" si="15"/>
        <v>258408</v>
      </c>
      <c r="AX43" s="113">
        <f t="shared" si="15"/>
        <v>15291</v>
      </c>
      <c r="AY43" s="113">
        <f t="shared" si="16"/>
        <v>5916</v>
      </c>
      <c r="AZ43" s="115">
        <f t="shared" si="17"/>
        <v>2.61</v>
      </c>
      <c r="BA43" s="115">
        <f t="shared" si="18"/>
        <v>0</v>
      </c>
      <c r="BB43" s="115">
        <f t="shared" si="19"/>
        <v>0</v>
      </c>
      <c r="BC43" s="116">
        <f t="shared" si="20"/>
        <v>2.61</v>
      </c>
      <c r="BD43" s="613"/>
    </row>
    <row r="44" spans="1:56" ht="12.95" customHeight="1" x14ac:dyDescent="0.25">
      <c r="A44" s="377">
        <v>8</v>
      </c>
      <c r="B44" s="84">
        <v>5466</v>
      </c>
      <c r="C44" s="84">
        <v>600098885</v>
      </c>
      <c r="D44" s="84">
        <v>72743794</v>
      </c>
      <c r="E44" s="722" t="s">
        <v>501</v>
      </c>
      <c r="F44" s="84"/>
      <c r="G44" s="722"/>
      <c r="H44" s="321"/>
      <c r="I44" s="526">
        <v>9455500</v>
      </c>
      <c r="J44" s="530">
        <v>6795160</v>
      </c>
      <c r="K44" s="530">
        <v>0</v>
      </c>
      <c r="L44" s="530">
        <v>12000</v>
      </c>
      <c r="M44" s="530">
        <v>2300821</v>
      </c>
      <c r="N44" s="530">
        <v>135904</v>
      </c>
      <c r="O44" s="530">
        <v>211615</v>
      </c>
      <c r="P44" s="731">
        <v>16.5992</v>
      </c>
      <c r="Q44" s="731">
        <v>10.34</v>
      </c>
      <c r="R44" s="528">
        <v>0</v>
      </c>
      <c r="S44" s="818">
        <v>6.2591999999999999</v>
      </c>
      <c r="T44" s="526">
        <f t="shared" ref="T44:BC44" si="28">SUM(T42:T43)</f>
        <v>0</v>
      </c>
      <c r="U44" s="527">
        <f t="shared" si="28"/>
        <v>0</v>
      </c>
      <c r="V44" s="527">
        <f t="shared" si="28"/>
        <v>-14727</v>
      </c>
      <c r="W44" s="527">
        <f t="shared" si="28"/>
        <v>0</v>
      </c>
      <c r="X44" s="527">
        <f t="shared" si="28"/>
        <v>-14727</v>
      </c>
      <c r="Y44" s="527">
        <f t="shared" si="28"/>
        <v>0</v>
      </c>
      <c r="Z44" s="527">
        <f t="shared" si="28"/>
        <v>0</v>
      </c>
      <c r="AA44" s="527">
        <f t="shared" si="28"/>
        <v>0</v>
      </c>
      <c r="AB44" s="527">
        <f t="shared" si="28"/>
        <v>0</v>
      </c>
      <c r="AC44" s="527">
        <f t="shared" si="28"/>
        <v>-14727</v>
      </c>
      <c r="AD44" s="527">
        <f t="shared" si="28"/>
        <v>-4978</v>
      </c>
      <c r="AE44" s="527">
        <f t="shared" si="28"/>
        <v>-295</v>
      </c>
      <c r="AF44" s="527">
        <f t="shared" si="28"/>
        <v>0</v>
      </c>
      <c r="AG44" s="527">
        <f t="shared" si="28"/>
        <v>20000</v>
      </c>
      <c r="AH44" s="527">
        <f t="shared" si="28"/>
        <v>0</v>
      </c>
      <c r="AI44" s="527">
        <f t="shared" si="28"/>
        <v>20000</v>
      </c>
      <c r="AJ44" s="527">
        <f t="shared" si="28"/>
        <v>0</v>
      </c>
      <c r="AK44" s="528">
        <f t="shared" si="28"/>
        <v>0</v>
      </c>
      <c r="AL44" s="528">
        <f t="shared" si="28"/>
        <v>0</v>
      </c>
      <c r="AM44" s="528">
        <f t="shared" si="28"/>
        <v>0</v>
      </c>
      <c r="AN44" s="528">
        <f t="shared" si="28"/>
        <v>0</v>
      </c>
      <c r="AO44" s="528">
        <f t="shared" si="28"/>
        <v>0</v>
      </c>
      <c r="AP44" s="528">
        <f t="shared" si="28"/>
        <v>0</v>
      </c>
      <c r="AQ44" s="528">
        <f t="shared" si="28"/>
        <v>0</v>
      </c>
      <c r="AR44" s="732">
        <f t="shared" si="28"/>
        <v>0</v>
      </c>
      <c r="AS44" s="526">
        <f t="shared" si="28"/>
        <v>9455500</v>
      </c>
      <c r="AT44" s="527">
        <f t="shared" si="28"/>
        <v>6780433</v>
      </c>
      <c r="AU44" s="527">
        <f t="shared" si="28"/>
        <v>0</v>
      </c>
      <c r="AV44" s="527">
        <f t="shared" si="28"/>
        <v>12000</v>
      </c>
      <c r="AW44" s="527">
        <f t="shared" si="28"/>
        <v>2295843</v>
      </c>
      <c r="AX44" s="527">
        <f t="shared" si="28"/>
        <v>135609</v>
      </c>
      <c r="AY44" s="527">
        <f t="shared" si="28"/>
        <v>231615</v>
      </c>
      <c r="AZ44" s="528">
        <f t="shared" si="28"/>
        <v>16.5992</v>
      </c>
      <c r="BA44" s="528">
        <f t="shared" si="28"/>
        <v>10.34</v>
      </c>
      <c r="BB44" s="528">
        <f t="shared" si="28"/>
        <v>0</v>
      </c>
      <c r="BC44" s="529">
        <f t="shared" si="28"/>
        <v>6.2591999999999999</v>
      </c>
      <c r="BD44" s="613"/>
    </row>
    <row r="45" spans="1:56" ht="12.95" customHeight="1" x14ac:dyDescent="0.25">
      <c r="A45" s="532">
        <v>9</v>
      </c>
      <c r="B45" s="376">
        <v>5702</v>
      </c>
      <c r="C45" s="376">
        <v>600099547</v>
      </c>
      <c r="D45" s="376">
        <v>855022</v>
      </c>
      <c r="E45" s="718" t="s">
        <v>502</v>
      </c>
      <c r="F45" s="742">
        <v>3233</v>
      </c>
      <c r="G45" s="718" t="s">
        <v>411</v>
      </c>
      <c r="H45" s="537" t="s">
        <v>282</v>
      </c>
      <c r="I45" s="517">
        <v>3722349</v>
      </c>
      <c r="J45" s="538">
        <v>2615992</v>
      </c>
      <c r="K45" s="538">
        <v>0</v>
      </c>
      <c r="L45" s="538">
        <v>100000</v>
      </c>
      <c r="M45" s="338">
        <v>918005</v>
      </c>
      <c r="N45" s="338">
        <v>52320</v>
      </c>
      <c r="O45" s="538">
        <v>36032</v>
      </c>
      <c r="P45" s="539">
        <v>6.04</v>
      </c>
      <c r="Q45" s="719">
        <v>3.8099999999999996</v>
      </c>
      <c r="R45" s="719">
        <v>0</v>
      </c>
      <c r="S45" s="898">
        <v>2.23</v>
      </c>
      <c r="T45" s="112">
        <f t="shared" si="0"/>
        <v>0</v>
      </c>
      <c r="U45" s="113">
        <v>0</v>
      </c>
      <c r="V45" s="113">
        <v>0</v>
      </c>
      <c r="W45" s="113">
        <v>0</v>
      </c>
      <c r="X45" s="113">
        <f t="shared" si="1"/>
        <v>0</v>
      </c>
      <c r="Y45" s="113">
        <v>0</v>
      </c>
      <c r="Z45" s="113">
        <v>0</v>
      </c>
      <c r="AA45" s="113">
        <v>0</v>
      </c>
      <c r="AB45" s="113">
        <f t="shared" si="2"/>
        <v>0</v>
      </c>
      <c r="AC45" s="113">
        <f t="shared" si="3"/>
        <v>0</v>
      </c>
      <c r="AD45" s="114">
        <f t="shared" si="4"/>
        <v>0</v>
      </c>
      <c r="AE45" s="114">
        <f t="shared" si="5"/>
        <v>0</v>
      </c>
      <c r="AF45" s="113">
        <v>0</v>
      </c>
      <c r="AG45" s="113">
        <v>0</v>
      </c>
      <c r="AH45" s="113">
        <v>0</v>
      </c>
      <c r="AI45" s="113">
        <f t="shared" si="6"/>
        <v>0</v>
      </c>
      <c r="AJ45" s="113">
        <f t="shared" si="7"/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f t="shared" si="8"/>
        <v>0</v>
      </c>
      <c r="AQ45" s="115">
        <f t="shared" si="9"/>
        <v>0</v>
      </c>
      <c r="AR45" s="370">
        <f t="shared" si="10"/>
        <v>0</v>
      </c>
      <c r="AS45" s="112">
        <f t="shared" si="11"/>
        <v>3722349</v>
      </c>
      <c r="AT45" s="113">
        <f t="shared" si="12"/>
        <v>2615992</v>
      </c>
      <c r="AU45" s="113">
        <f t="shared" si="13"/>
        <v>0</v>
      </c>
      <c r="AV45" s="113">
        <f t="shared" si="14"/>
        <v>100000</v>
      </c>
      <c r="AW45" s="113">
        <f t="shared" si="15"/>
        <v>918005</v>
      </c>
      <c r="AX45" s="113">
        <f t="shared" si="15"/>
        <v>52320</v>
      </c>
      <c r="AY45" s="113">
        <f t="shared" si="16"/>
        <v>36032</v>
      </c>
      <c r="AZ45" s="115">
        <f t="shared" si="17"/>
        <v>6.04</v>
      </c>
      <c r="BA45" s="115">
        <f t="shared" si="18"/>
        <v>3.8099999999999996</v>
      </c>
      <c r="BB45" s="115">
        <f t="shared" si="19"/>
        <v>0</v>
      </c>
      <c r="BC45" s="116">
        <f t="shared" si="20"/>
        <v>2.23</v>
      </c>
      <c r="BD45" s="613"/>
    </row>
    <row r="46" spans="1:56" ht="12.95" customHeight="1" x14ac:dyDescent="0.25">
      <c r="A46" s="377">
        <v>9</v>
      </c>
      <c r="B46" s="84">
        <v>5702</v>
      </c>
      <c r="C46" s="84">
        <v>600099547</v>
      </c>
      <c r="D46" s="84">
        <v>855022</v>
      </c>
      <c r="E46" s="743" t="s">
        <v>503</v>
      </c>
      <c r="F46" s="744"/>
      <c r="G46" s="743"/>
      <c r="H46" s="745"/>
      <c r="I46" s="723">
        <v>3722349</v>
      </c>
      <c r="J46" s="724">
        <v>2615992</v>
      </c>
      <c r="K46" s="724">
        <v>0</v>
      </c>
      <c r="L46" s="724">
        <v>100000</v>
      </c>
      <c r="M46" s="724">
        <v>918005</v>
      </c>
      <c r="N46" s="724">
        <v>52320</v>
      </c>
      <c r="O46" s="724">
        <v>36032</v>
      </c>
      <c r="P46" s="725">
        <v>6.04</v>
      </c>
      <c r="Q46" s="725">
        <v>3.8099999999999996</v>
      </c>
      <c r="R46" s="727">
        <v>0</v>
      </c>
      <c r="S46" s="817">
        <v>2.23</v>
      </c>
      <c r="T46" s="723">
        <f t="shared" ref="T46:BC46" si="29">SUM(T45)</f>
        <v>0</v>
      </c>
      <c r="U46" s="726">
        <f t="shared" si="29"/>
        <v>0</v>
      </c>
      <c r="V46" s="726">
        <f t="shared" si="29"/>
        <v>0</v>
      </c>
      <c r="W46" s="726">
        <f t="shared" si="29"/>
        <v>0</v>
      </c>
      <c r="X46" s="726">
        <f t="shared" si="29"/>
        <v>0</v>
      </c>
      <c r="Y46" s="726">
        <f t="shared" si="29"/>
        <v>0</v>
      </c>
      <c r="Z46" s="726">
        <f t="shared" si="29"/>
        <v>0</v>
      </c>
      <c r="AA46" s="726">
        <f t="shared" si="29"/>
        <v>0</v>
      </c>
      <c r="AB46" s="726">
        <f t="shared" si="29"/>
        <v>0</v>
      </c>
      <c r="AC46" s="726">
        <f t="shared" si="29"/>
        <v>0</v>
      </c>
      <c r="AD46" s="726">
        <f t="shared" si="29"/>
        <v>0</v>
      </c>
      <c r="AE46" s="726">
        <f t="shared" si="29"/>
        <v>0</v>
      </c>
      <c r="AF46" s="726">
        <f t="shared" si="29"/>
        <v>0</v>
      </c>
      <c r="AG46" s="726">
        <f t="shared" si="29"/>
        <v>0</v>
      </c>
      <c r="AH46" s="726">
        <f t="shared" si="29"/>
        <v>0</v>
      </c>
      <c r="AI46" s="726">
        <f t="shared" si="29"/>
        <v>0</v>
      </c>
      <c r="AJ46" s="726">
        <f t="shared" si="29"/>
        <v>0</v>
      </c>
      <c r="AK46" s="727">
        <f t="shared" si="29"/>
        <v>0</v>
      </c>
      <c r="AL46" s="727">
        <f t="shared" si="29"/>
        <v>0</v>
      </c>
      <c r="AM46" s="727">
        <f t="shared" si="29"/>
        <v>0</v>
      </c>
      <c r="AN46" s="727">
        <f t="shared" si="29"/>
        <v>0</v>
      </c>
      <c r="AO46" s="727">
        <f t="shared" si="29"/>
        <v>0</v>
      </c>
      <c r="AP46" s="727">
        <f t="shared" si="29"/>
        <v>0</v>
      </c>
      <c r="AQ46" s="727">
        <f t="shared" si="29"/>
        <v>0</v>
      </c>
      <c r="AR46" s="930">
        <f t="shared" si="29"/>
        <v>0</v>
      </c>
      <c r="AS46" s="723">
        <f t="shared" si="29"/>
        <v>3722349</v>
      </c>
      <c r="AT46" s="726">
        <f t="shared" si="29"/>
        <v>2615992</v>
      </c>
      <c r="AU46" s="726">
        <f t="shared" si="29"/>
        <v>0</v>
      </c>
      <c r="AV46" s="726">
        <f t="shared" si="29"/>
        <v>100000</v>
      </c>
      <c r="AW46" s="726">
        <f t="shared" si="29"/>
        <v>918005</v>
      </c>
      <c r="AX46" s="726">
        <f t="shared" si="29"/>
        <v>52320</v>
      </c>
      <c r="AY46" s="726">
        <f t="shared" si="29"/>
        <v>36032</v>
      </c>
      <c r="AZ46" s="727">
        <f t="shared" si="29"/>
        <v>6.04</v>
      </c>
      <c r="BA46" s="727">
        <f t="shared" si="29"/>
        <v>3.8099999999999996</v>
      </c>
      <c r="BB46" s="727">
        <f t="shared" si="29"/>
        <v>0</v>
      </c>
      <c r="BC46" s="728">
        <f t="shared" si="29"/>
        <v>2.23</v>
      </c>
      <c r="BD46" s="613"/>
    </row>
    <row r="47" spans="1:56" ht="12.95" customHeight="1" x14ac:dyDescent="0.25">
      <c r="A47" s="532">
        <v>10</v>
      </c>
      <c r="B47" s="376">
        <v>5458</v>
      </c>
      <c r="C47" s="376">
        <v>600099288</v>
      </c>
      <c r="D47" s="376">
        <v>856126</v>
      </c>
      <c r="E47" s="720" t="s">
        <v>504</v>
      </c>
      <c r="F47" s="376">
        <v>3113</v>
      </c>
      <c r="G47" s="720" t="s">
        <v>333</v>
      </c>
      <c r="H47" s="537" t="s">
        <v>281</v>
      </c>
      <c r="I47" s="517">
        <v>36175350</v>
      </c>
      <c r="J47" s="538">
        <v>25830390</v>
      </c>
      <c r="K47" s="538">
        <v>0</v>
      </c>
      <c r="L47" s="538">
        <v>200000</v>
      </c>
      <c r="M47" s="338">
        <v>8798272</v>
      </c>
      <c r="N47" s="338">
        <v>516608</v>
      </c>
      <c r="O47" s="538">
        <v>830080</v>
      </c>
      <c r="P47" s="539">
        <v>46.287300000000002</v>
      </c>
      <c r="Q47" s="719">
        <v>35.921500000000002</v>
      </c>
      <c r="R47" s="719">
        <v>0</v>
      </c>
      <c r="S47" s="898">
        <v>10.365800000000002</v>
      </c>
      <c r="T47" s="112">
        <f t="shared" si="0"/>
        <v>0</v>
      </c>
      <c r="U47" s="113">
        <v>0</v>
      </c>
      <c r="V47" s="113">
        <v>-110457</v>
      </c>
      <c r="W47" s="113">
        <v>0</v>
      </c>
      <c r="X47" s="113">
        <f t="shared" si="1"/>
        <v>-110457</v>
      </c>
      <c r="Y47" s="113">
        <v>0</v>
      </c>
      <c r="Z47" s="113">
        <v>0</v>
      </c>
      <c r="AA47" s="113">
        <v>0</v>
      </c>
      <c r="AB47" s="113">
        <f t="shared" si="2"/>
        <v>0</v>
      </c>
      <c r="AC47" s="113">
        <f t="shared" si="3"/>
        <v>-110457</v>
      </c>
      <c r="AD47" s="114">
        <f t="shared" si="4"/>
        <v>-37334</v>
      </c>
      <c r="AE47" s="114">
        <f t="shared" si="5"/>
        <v>-2209</v>
      </c>
      <c r="AF47" s="113">
        <v>0</v>
      </c>
      <c r="AG47" s="113">
        <v>150000</v>
      </c>
      <c r="AH47" s="113">
        <v>0</v>
      </c>
      <c r="AI47" s="113">
        <f t="shared" si="6"/>
        <v>150000</v>
      </c>
      <c r="AJ47" s="113">
        <f t="shared" si="7"/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f t="shared" si="8"/>
        <v>0</v>
      </c>
      <c r="AQ47" s="115">
        <f t="shared" si="9"/>
        <v>0</v>
      </c>
      <c r="AR47" s="370">
        <f t="shared" si="10"/>
        <v>0</v>
      </c>
      <c r="AS47" s="112">
        <f t="shared" si="11"/>
        <v>36175350</v>
      </c>
      <c r="AT47" s="113">
        <f t="shared" si="12"/>
        <v>25719933</v>
      </c>
      <c r="AU47" s="113">
        <f t="shared" si="13"/>
        <v>0</v>
      </c>
      <c r="AV47" s="113">
        <f t="shared" si="14"/>
        <v>200000</v>
      </c>
      <c r="AW47" s="113">
        <f t="shared" si="15"/>
        <v>8760938</v>
      </c>
      <c r="AX47" s="113">
        <f t="shared" si="15"/>
        <v>514399</v>
      </c>
      <c r="AY47" s="113">
        <f t="shared" si="16"/>
        <v>980080</v>
      </c>
      <c r="AZ47" s="115">
        <f t="shared" si="17"/>
        <v>46.287300000000002</v>
      </c>
      <c r="BA47" s="115">
        <f t="shared" si="18"/>
        <v>35.921500000000002</v>
      </c>
      <c r="BB47" s="115">
        <f t="shared" si="19"/>
        <v>0</v>
      </c>
      <c r="BC47" s="116">
        <f t="shared" si="20"/>
        <v>10.365800000000002</v>
      </c>
      <c r="BD47" s="613"/>
    </row>
    <row r="48" spans="1:56" ht="12.95" customHeight="1" x14ac:dyDescent="0.25">
      <c r="A48" s="532">
        <v>10</v>
      </c>
      <c r="B48" s="376">
        <v>5458</v>
      </c>
      <c r="C48" s="376">
        <v>600099288</v>
      </c>
      <c r="D48" s="376">
        <v>856126</v>
      </c>
      <c r="E48" s="720" t="s">
        <v>504</v>
      </c>
      <c r="F48" s="376">
        <v>3113</v>
      </c>
      <c r="G48" s="627" t="s">
        <v>316</v>
      </c>
      <c r="H48" s="537" t="s">
        <v>282</v>
      </c>
      <c r="I48" s="517">
        <v>2408548</v>
      </c>
      <c r="J48" s="538">
        <v>1773600</v>
      </c>
      <c r="K48" s="538">
        <v>0</v>
      </c>
      <c r="L48" s="538">
        <v>0</v>
      </c>
      <c r="M48" s="338">
        <v>599476</v>
      </c>
      <c r="N48" s="338">
        <v>35472</v>
      </c>
      <c r="O48" s="538">
        <v>0</v>
      </c>
      <c r="P48" s="539">
        <v>4.7200000000000006</v>
      </c>
      <c r="Q48" s="719">
        <v>4.7200000000000006</v>
      </c>
      <c r="R48" s="719">
        <v>0</v>
      </c>
      <c r="S48" s="898">
        <v>0</v>
      </c>
      <c r="T48" s="112">
        <f t="shared" si="0"/>
        <v>0</v>
      </c>
      <c r="U48" s="113">
        <v>11074</v>
      </c>
      <c r="V48" s="113">
        <v>0</v>
      </c>
      <c r="W48" s="113">
        <v>0</v>
      </c>
      <c r="X48" s="113">
        <f t="shared" si="1"/>
        <v>11074</v>
      </c>
      <c r="Y48" s="113">
        <v>0</v>
      </c>
      <c r="Z48" s="113">
        <v>0</v>
      </c>
      <c r="AA48" s="113">
        <v>0</v>
      </c>
      <c r="AB48" s="113">
        <f t="shared" si="2"/>
        <v>0</v>
      </c>
      <c r="AC48" s="113">
        <f t="shared" si="3"/>
        <v>11074</v>
      </c>
      <c r="AD48" s="114">
        <f t="shared" si="4"/>
        <v>3743</v>
      </c>
      <c r="AE48" s="114">
        <f t="shared" si="5"/>
        <v>221</v>
      </c>
      <c r="AF48" s="113">
        <v>0</v>
      </c>
      <c r="AG48" s="113">
        <v>0</v>
      </c>
      <c r="AH48" s="113">
        <v>0</v>
      </c>
      <c r="AI48" s="113">
        <f t="shared" si="6"/>
        <v>0</v>
      </c>
      <c r="AJ48" s="113">
        <f t="shared" si="7"/>
        <v>15038</v>
      </c>
      <c r="AK48" s="115">
        <v>0</v>
      </c>
      <c r="AL48" s="115">
        <v>0</v>
      </c>
      <c r="AM48" s="115">
        <v>0.03</v>
      </c>
      <c r="AN48" s="115">
        <v>0</v>
      </c>
      <c r="AO48" s="115">
        <v>0</v>
      </c>
      <c r="AP48" s="115">
        <f t="shared" si="8"/>
        <v>0.03</v>
      </c>
      <c r="AQ48" s="115">
        <f t="shared" si="9"/>
        <v>0</v>
      </c>
      <c r="AR48" s="370">
        <f t="shared" si="10"/>
        <v>0.03</v>
      </c>
      <c r="AS48" s="112">
        <f t="shared" si="11"/>
        <v>2423586</v>
      </c>
      <c r="AT48" s="113">
        <f t="shared" si="12"/>
        <v>1784674</v>
      </c>
      <c r="AU48" s="113">
        <f t="shared" si="13"/>
        <v>0</v>
      </c>
      <c r="AV48" s="113">
        <f t="shared" si="14"/>
        <v>0</v>
      </c>
      <c r="AW48" s="113">
        <f t="shared" si="15"/>
        <v>603219</v>
      </c>
      <c r="AX48" s="113">
        <f t="shared" si="15"/>
        <v>35693</v>
      </c>
      <c r="AY48" s="113">
        <f t="shared" si="16"/>
        <v>0</v>
      </c>
      <c r="AZ48" s="115">
        <f t="shared" si="17"/>
        <v>4.7500000000000009</v>
      </c>
      <c r="BA48" s="115">
        <f t="shared" si="18"/>
        <v>4.7500000000000009</v>
      </c>
      <c r="BB48" s="115">
        <f t="shared" si="19"/>
        <v>0</v>
      </c>
      <c r="BC48" s="116">
        <f t="shared" si="20"/>
        <v>0</v>
      </c>
      <c r="BD48" s="613"/>
    </row>
    <row r="49" spans="1:56" ht="12.95" customHeight="1" x14ac:dyDescent="0.25">
      <c r="A49" s="532">
        <v>10</v>
      </c>
      <c r="B49" s="376">
        <v>5458</v>
      </c>
      <c r="C49" s="376">
        <v>600099288</v>
      </c>
      <c r="D49" s="376">
        <v>856126</v>
      </c>
      <c r="E49" s="718" t="s">
        <v>504</v>
      </c>
      <c r="F49" s="742">
        <v>3141</v>
      </c>
      <c r="G49" s="721" t="s">
        <v>319</v>
      </c>
      <c r="H49" s="537" t="s">
        <v>282</v>
      </c>
      <c r="I49" s="517">
        <v>3341094</v>
      </c>
      <c r="J49" s="538">
        <v>2435319</v>
      </c>
      <c r="K49" s="538">
        <v>0</v>
      </c>
      <c r="L49" s="538">
        <v>0</v>
      </c>
      <c r="M49" s="338">
        <v>823138</v>
      </c>
      <c r="N49" s="338">
        <v>48707</v>
      </c>
      <c r="O49" s="538">
        <v>33930</v>
      </c>
      <c r="P49" s="539">
        <v>8.2800000000000011</v>
      </c>
      <c r="Q49" s="719">
        <v>0</v>
      </c>
      <c r="R49" s="719">
        <v>0</v>
      </c>
      <c r="S49" s="898">
        <v>8.2800000000000011</v>
      </c>
      <c r="T49" s="112">
        <f t="shared" si="0"/>
        <v>0</v>
      </c>
      <c r="U49" s="113">
        <v>0</v>
      </c>
      <c r="V49" s="113">
        <v>0</v>
      </c>
      <c r="W49" s="113">
        <v>0</v>
      </c>
      <c r="X49" s="113">
        <f t="shared" si="1"/>
        <v>0</v>
      </c>
      <c r="Y49" s="113">
        <v>0</v>
      </c>
      <c r="Z49" s="113">
        <v>0</v>
      </c>
      <c r="AA49" s="113">
        <v>0</v>
      </c>
      <c r="AB49" s="113">
        <f t="shared" si="2"/>
        <v>0</v>
      </c>
      <c r="AC49" s="113">
        <f t="shared" si="3"/>
        <v>0</v>
      </c>
      <c r="AD49" s="114">
        <f t="shared" si="4"/>
        <v>0</v>
      </c>
      <c r="AE49" s="114">
        <f t="shared" si="5"/>
        <v>0</v>
      </c>
      <c r="AF49" s="113">
        <v>0</v>
      </c>
      <c r="AG49" s="113">
        <v>0</v>
      </c>
      <c r="AH49" s="113">
        <v>0</v>
      </c>
      <c r="AI49" s="113">
        <f t="shared" si="6"/>
        <v>0</v>
      </c>
      <c r="AJ49" s="113">
        <f t="shared" si="7"/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f t="shared" si="8"/>
        <v>0</v>
      </c>
      <c r="AQ49" s="115">
        <f t="shared" si="9"/>
        <v>0</v>
      </c>
      <c r="AR49" s="370">
        <f t="shared" si="10"/>
        <v>0</v>
      </c>
      <c r="AS49" s="112">
        <f t="shared" si="11"/>
        <v>3341094</v>
      </c>
      <c r="AT49" s="113">
        <f t="shared" si="12"/>
        <v>2435319</v>
      </c>
      <c r="AU49" s="113">
        <f t="shared" si="13"/>
        <v>0</v>
      </c>
      <c r="AV49" s="113">
        <f t="shared" si="14"/>
        <v>0</v>
      </c>
      <c r="AW49" s="113">
        <f t="shared" si="15"/>
        <v>823138</v>
      </c>
      <c r="AX49" s="113">
        <f t="shared" si="15"/>
        <v>48707</v>
      </c>
      <c r="AY49" s="113">
        <f t="shared" si="16"/>
        <v>33930</v>
      </c>
      <c r="AZ49" s="115">
        <f t="shared" si="17"/>
        <v>8.2800000000000011</v>
      </c>
      <c r="BA49" s="115">
        <f t="shared" si="18"/>
        <v>0</v>
      </c>
      <c r="BB49" s="115">
        <f t="shared" si="19"/>
        <v>0</v>
      </c>
      <c r="BC49" s="116">
        <f t="shared" si="20"/>
        <v>8.2800000000000011</v>
      </c>
      <c r="BD49" s="613"/>
    </row>
    <row r="50" spans="1:56" ht="12.95" customHeight="1" x14ac:dyDescent="0.25">
      <c r="A50" s="532">
        <v>10</v>
      </c>
      <c r="B50" s="376">
        <v>5458</v>
      </c>
      <c r="C50" s="376">
        <v>600099288</v>
      </c>
      <c r="D50" s="376">
        <v>856126</v>
      </c>
      <c r="E50" s="720" t="s">
        <v>504</v>
      </c>
      <c r="F50" s="376">
        <v>3143</v>
      </c>
      <c r="G50" s="627" t="s">
        <v>632</v>
      </c>
      <c r="H50" s="537" t="s">
        <v>281</v>
      </c>
      <c r="I50" s="517">
        <v>2868062</v>
      </c>
      <c r="J50" s="538">
        <v>2111975</v>
      </c>
      <c r="K50" s="538">
        <v>0</v>
      </c>
      <c r="L50" s="538">
        <v>0</v>
      </c>
      <c r="M50" s="338">
        <v>713847</v>
      </c>
      <c r="N50" s="338">
        <v>42240</v>
      </c>
      <c r="O50" s="538">
        <v>0</v>
      </c>
      <c r="P50" s="539">
        <v>4.4548999999999994</v>
      </c>
      <c r="Q50" s="719">
        <v>4.4548999999999994</v>
      </c>
      <c r="R50" s="719">
        <v>0</v>
      </c>
      <c r="S50" s="898">
        <v>0</v>
      </c>
      <c r="T50" s="112">
        <f t="shared" si="0"/>
        <v>0</v>
      </c>
      <c r="U50" s="113">
        <v>0</v>
      </c>
      <c r="V50" s="113">
        <v>0</v>
      </c>
      <c r="W50" s="113">
        <v>0</v>
      </c>
      <c r="X50" s="113">
        <f t="shared" si="1"/>
        <v>0</v>
      </c>
      <c r="Y50" s="113">
        <v>0</v>
      </c>
      <c r="Z50" s="113">
        <v>0</v>
      </c>
      <c r="AA50" s="113">
        <v>0</v>
      </c>
      <c r="AB50" s="113">
        <f t="shared" si="2"/>
        <v>0</v>
      </c>
      <c r="AC50" s="113">
        <f t="shared" si="3"/>
        <v>0</v>
      </c>
      <c r="AD50" s="114">
        <f t="shared" si="4"/>
        <v>0</v>
      </c>
      <c r="AE50" s="114">
        <f t="shared" si="5"/>
        <v>0</v>
      </c>
      <c r="AF50" s="113">
        <v>0</v>
      </c>
      <c r="AG50" s="113">
        <v>0</v>
      </c>
      <c r="AH50" s="113">
        <v>0</v>
      </c>
      <c r="AI50" s="113">
        <f t="shared" si="6"/>
        <v>0</v>
      </c>
      <c r="AJ50" s="113">
        <f t="shared" si="7"/>
        <v>0</v>
      </c>
      <c r="AK50" s="115"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f t="shared" si="8"/>
        <v>0</v>
      </c>
      <c r="AQ50" s="115">
        <f t="shared" si="9"/>
        <v>0</v>
      </c>
      <c r="AR50" s="370">
        <f t="shared" si="10"/>
        <v>0</v>
      </c>
      <c r="AS50" s="112">
        <f t="shared" si="11"/>
        <v>2868062</v>
      </c>
      <c r="AT50" s="113">
        <f t="shared" si="12"/>
        <v>2111975</v>
      </c>
      <c r="AU50" s="113">
        <f t="shared" si="13"/>
        <v>0</v>
      </c>
      <c r="AV50" s="113">
        <f t="shared" si="14"/>
        <v>0</v>
      </c>
      <c r="AW50" s="113">
        <f t="shared" si="15"/>
        <v>713847</v>
      </c>
      <c r="AX50" s="113">
        <f t="shared" si="15"/>
        <v>42240</v>
      </c>
      <c r="AY50" s="113">
        <f t="shared" si="16"/>
        <v>0</v>
      </c>
      <c r="AZ50" s="115">
        <f t="shared" si="17"/>
        <v>4.4548999999999994</v>
      </c>
      <c r="BA50" s="115">
        <f t="shared" si="18"/>
        <v>4.4548999999999994</v>
      </c>
      <c r="BB50" s="115">
        <f t="shared" si="19"/>
        <v>0</v>
      </c>
      <c r="BC50" s="116">
        <f t="shared" si="20"/>
        <v>0</v>
      </c>
      <c r="BD50" s="613"/>
    </row>
    <row r="51" spans="1:56" ht="12.95" customHeight="1" x14ac:dyDescent="0.25">
      <c r="A51" s="532">
        <v>10</v>
      </c>
      <c r="B51" s="376">
        <v>5458</v>
      </c>
      <c r="C51" s="376">
        <v>600099288</v>
      </c>
      <c r="D51" s="376">
        <v>856126</v>
      </c>
      <c r="E51" s="720" t="s">
        <v>504</v>
      </c>
      <c r="F51" s="376">
        <v>3143</v>
      </c>
      <c r="G51" s="627" t="s">
        <v>633</v>
      </c>
      <c r="H51" s="537" t="s">
        <v>282</v>
      </c>
      <c r="I51" s="517">
        <v>98309</v>
      </c>
      <c r="J51" s="538">
        <v>69300</v>
      </c>
      <c r="K51" s="538">
        <v>0</v>
      </c>
      <c r="L51" s="538">
        <v>0</v>
      </c>
      <c r="M51" s="338">
        <v>23423</v>
      </c>
      <c r="N51" s="338">
        <v>1386</v>
      </c>
      <c r="O51" s="538">
        <v>4200</v>
      </c>
      <c r="P51" s="539">
        <v>0.28999999999999998</v>
      </c>
      <c r="Q51" s="719">
        <v>0</v>
      </c>
      <c r="R51" s="719">
        <v>0</v>
      </c>
      <c r="S51" s="898">
        <v>0.28999999999999998</v>
      </c>
      <c r="T51" s="112">
        <f t="shared" si="0"/>
        <v>0</v>
      </c>
      <c r="U51" s="113">
        <v>0</v>
      </c>
      <c r="V51" s="113">
        <v>0</v>
      </c>
      <c r="W51" s="113">
        <v>0</v>
      </c>
      <c r="X51" s="113">
        <f t="shared" si="1"/>
        <v>0</v>
      </c>
      <c r="Y51" s="113">
        <v>0</v>
      </c>
      <c r="Z51" s="113">
        <v>0</v>
      </c>
      <c r="AA51" s="113">
        <v>0</v>
      </c>
      <c r="AB51" s="113">
        <f t="shared" si="2"/>
        <v>0</v>
      </c>
      <c r="AC51" s="113">
        <f t="shared" si="3"/>
        <v>0</v>
      </c>
      <c r="AD51" s="114">
        <f t="shared" si="4"/>
        <v>0</v>
      </c>
      <c r="AE51" s="114">
        <f t="shared" si="5"/>
        <v>0</v>
      </c>
      <c r="AF51" s="113">
        <v>0</v>
      </c>
      <c r="AG51" s="113">
        <v>0</v>
      </c>
      <c r="AH51" s="113">
        <v>0</v>
      </c>
      <c r="AI51" s="113">
        <f t="shared" si="6"/>
        <v>0</v>
      </c>
      <c r="AJ51" s="113">
        <f t="shared" si="7"/>
        <v>0</v>
      </c>
      <c r="AK51" s="115"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f t="shared" si="8"/>
        <v>0</v>
      </c>
      <c r="AQ51" s="115">
        <f t="shared" si="9"/>
        <v>0</v>
      </c>
      <c r="AR51" s="370">
        <f t="shared" si="10"/>
        <v>0</v>
      </c>
      <c r="AS51" s="112">
        <f t="shared" si="11"/>
        <v>98309</v>
      </c>
      <c r="AT51" s="113">
        <f t="shared" si="12"/>
        <v>69300</v>
      </c>
      <c r="AU51" s="113">
        <f t="shared" si="13"/>
        <v>0</v>
      </c>
      <c r="AV51" s="113">
        <f t="shared" si="14"/>
        <v>0</v>
      </c>
      <c r="AW51" s="113">
        <f t="shared" si="15"/>
        <v>23423</v>
      </c>
      <c r="AX51" s="113">
        <f t="shared" si="15"/>
        <v>1386</v>
      </c>
      <c r="AY51" s="113">
        <f t="shared" si="16"/>
        <v>4200</v>
      </c>
      <c r="AZ51" s="115">
        <f t="shared" si="17"/>
        <v>0.28999999999999998</v>
      </c>
      <c r="BA51" s="115">
        <f t="shared" si="18"/>
        <v>0</v>
      </c>
      <c r="BB51" s="115">
        <f t="shared" si="19"/>
        <v>0</v>
      </c>
      <c r="BC51" s="116">
        <f t="shared" si="20"/>
        <v>0.28999999999999998</v>
      </c>
      <c r="BD51" s="613"/>
    </row>
    <row r="52" spans="1:56" ht="12.95" customHeight="1" x14ac:dyDescent="0.25">
      <c r="A52" s="377">
        <v>10</v>
      </c>
      <c r="B52" s="84">
        <v>5458</v>
      </c>
      <c r="C52" s="84">
        <v>600099288</v>
      </c>
      <c r="D52" s="84">
        <v>856126</v>
      </c>
      <c r="E52" s="722" t="s">
        <v>505</v>
      </c>
      <c r="F52" s="84"/>
      <c r="G52" s="722"/>
      <c r="H52" s="321"/>
      <c r="I52" s="734">
        <v>44891363</v>
      </c>
      <c r="J52" s="735">
        <v>32220584</v>
      </c>
      <c r="K52" s="735">
        <v>0</v>
      </c>
      <c r="L52" s="735">
        <v>200000</v>
      </c>
      <c r="M52" s="735">
        <v>10958156</v>
      </c>
      <c r="N52" s="735">
        <v>644413</v>
      </c>
      <c r="O52" s="735">
        <v>868210</v>
      </c>
      <c r="P52" s="736">
        <v>64.032200000000003</v>
      </c>
      <c r="Q52" s="736">
        <v>45.096400000000003</v>
      </c>
      <c r="R52" s="738">
        <v>0</v>
      </c>
      <c r="S52" s="819">
        <v>18.9358</v>
      </c>
      <c r="T52" s="734">
        <f t="shared" ref="T52:BC52" si="30">SUM(T47:T51)</f>
        <v>0</v>
      </c>
      <c r="U52" s="737">
        <f t="shared" si="30"/>
        <v>11074</v>
      </c>
      <c r="V52" s="737">
        <f t="shared" si="30"/>
        <v>-110457</v>
      </c>
      <c r="W52" s="737">
        <f t="shared" si="30"/>
        <v>0</v>
      </c>
      <c r="X52" s="737">
        <f t="shared" si="30"/>
        <v>-99383</v>
      </c>
      <c r="Y52" s="737">
        <f t="shared" si="30"/>
        <v>0</v>
      </c>
      <c r="Z52" s="737">
        <f t="shared" si="30"/>
        <v>0</v>
      </c>
      <c r="AA52" s="737">
        <f t="shared" si="30"/>
        <v>0</v>
      </c>
      <c r="AB52" s="737">
        <f t="shared" si="30"/>
        <v>0</v>
      </c>
      <c r="AC52" s="737">
        <f t="shared" si="30"/>
        <v>-99383</v>
      </c>
      <c r="AD52" s="737">
        <f t="shared" si="30"/>
        <v>-33591</v>
      </c>
      <c r="AE52" s="737">
        <f t="shared" si="30"/>
        <v>-1988</v>
      </c>
      <c r="AF52" s="737">
        <f t="shared" si="30"/>
        <v>0</v>
      </c>
      <c r="AG52" s="737">
        <f t="shared" si="30"/>
        <v>150000</v>
      </c>
      <c r="AH52" s="737">
        <f t="shared" si="30"/>
        <v>0</v>
      </c>
      <c r="AI52" s="737">
        <f t="shared" si="30"/>
        <v>150000</v>
      </c>
      <c r="AJ52" s="737">
        <f t="shared" si="30"/>
        <v>15038</v>
      </c>
      <c r="AK52" s="738">
        <f t="shared" si="30"/>
        <v>0</v>
      </c>
      <c r="AL52" s="738">
        <f t="shared" si="30"/>
        <v>0</v>
      </c>
      <c r="AM52" s="738">
        <f t="shared" si="30"/>
        <v>0.03</v>
      </c>
      <c r="AN52" s="738">
        <f t="shared" si="30"/>
        <v>0</v>
      </c>
      <c r="AO52" s="738">
        <f t="shared" si="30"/>
        <v>0</v>
      </c>
      <c r="AP52" s="738">
        <f t="shared" si="30"/>
        <v>0.03</v>
      </c>
      <c r="AQ52" s="738">
        <f t="shared" si="30"/>
        <v>0</v>
      </c>
      <c r="AR52" s="931">
        <f t="shared" si="30"/>
        <v>0.03</v>
      </c>
      <c r="AS52" s="734">
        <f t="shared" si="30"/>
        <v>44906401</v>
      </c>
      <c r="AT52" s="737">
        <f t="shared" si="30"/>
        <v>32121201</v>
      </c>
      <c r="AU52" s="737">
        <f t="shared" si="30"/>
        <v>0</v>
      </c>
      <c r="AV52" s="737">
        <f t="shared" si="30"/>
        <v>200000</v>
      </c>
      <c r="AW52" s="737">
        <f t="shared" si="30"/>
        <v>10924565</v>
      </c>
      <c r="AX52" s="737">
        <f t="shared" si="30"/>
        <v>642425</v>
      </c>
      <c r="AY52" s="737">
        <f t="shared" si="30"/>
        <v>1018210</v>
      </c>
      <c r="AZ52" s="738">
        <f t="shared" si="30"/>
        <v>64.062200000000004</v>
      </c>
      <c r="BA52" s="738">
        <f t="shared" si="30"/>
        <v>45.126400000000004</v>
      </c>
      <c r="BB52" s="738">
        <f t="shared" si="30"/>
        <v>0</v>
      </c>
      <c r="BC52" s="739">
        <f t="shared" si="30"/>
        <v>18.9358</v>
      </c>
      <c r="BD52" s="613"/>
    </row>
    <row r="53" spans="1:56" ht="12.95" customHeight="1" x14ac:dyDescent="0.25">
      <c r="A53" s="532">
        <v>11</v>
      </c>
      <c r="B53" s="376">
        <v>5456</v>
      </c>
      <c r="C53" s="376">
        <v>600099369</v>
      </c>
      <c r="D53" s="376">
        <v>854794</v>
      </c>
      <c r="E53" s="720" t="s">
        <v>506</v>
      </c>
      <c r="F53" s="376">
        <v>3113</v>
      </c>
      <c r="G53" s="720" t="s">
        <v>333</v>
      </c>
      <c r="H53" s="537" t="s">
        <v>281</v>
      </c>
      <c r="I53" s="517">
        <v>44792752</v>
      </c>
      <c r="J53" s="538">
        <v>31428693</v>
      </c>
      <c r="K53" s="538">
        <v>115480</v>
      </c>
      <c r="L53" s="538">
        <v>460200</v>
      </c>
      <c r="M53" s="338">
        <v>10778446</v>
      </c>
      <c r="N53" s="338">
        <v>628574</v>
      </c>
      <c r="O53" s="538">
        <v>1496839</v>
      </c>
      <c r="P53" s="539">
        <v>60.418299999999995</v>
      </c>
      <c r="Q53" s="719">
        <v>47.613399999999999</v>
      </c>
      <c r="R53" s="719">
        <v>0.33329999999999999</v>
      </c>
      <c r="S53" s="898">
        <v>12.8049</v>
      </c>
      <c r="T53" s="112">
        <f t="shared" si="0"/>
        <v>0</v>
      </c>
      <c r="U53" s="113">
        <v>0</v>
      </c>
      <c r="V53" s="113">
        <v>-184094</v>
      </c>
      <c r="W53" s="113">
        <v>0</v>
      </c>
      <c r="X53" s="113">
        <f t="shared" si="1"/>
        <v>-184094</v>
      </c>
      <c r="Y53" s="113">
        <v>0</v>
      </c>
      <c r="Z53" s="113">
        <v>0</v>
      </c>
      <c r="AA53" s="113">
        <v>0</v>
      </c>
      <c r="AB53" s="113">
        <f t="shared" si="2"/>
        <v>0</v>
      </c>
      <c r="AC53" s="113">
        <f t="shared" si="3"/>
        <v>-184094</v>
      </c>
      <c r="AD53" s="114">
        <f t="shared" si="4"/>
        <v>-62224</v>
      </c>
      <c r="AE53" s="114">
        <f t="shared" si="5"/>
        <v>-3682</v>
      </c>
      <c r="AF53" s="113">
        <v>0</v>
      </c>
      <c r="AG53" s="113">
        <v>250000</v>
      </c>
      <c r="AH53" s="113">
        <v>0</v>
      </c>
      <c r="AI53" s="113">
        <f t="shared" si="6"/>
        <v>250000</v>
      </c>
      <c r="AJ53" s="113">
        <f t="shared" si="7"/>
        <v>0</v>
      </c>
      <c r="AK53" s="115"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f t="shared" si="8"/>
        <v>0</v>
      </c>
      <c r="AQ53" s="115">
        <f t="shared" si="9"/>
        <v>0</v>
      </c>
      <c r="AR53" s="370">
        <f t="shared" si="10"/>
        <v>0</v>
      </c>
      <c r="AS53" s="112">
        <f t="shared" si="11"/>
        <v>44792752</v>
      </c>
      <c r="AT53" s="113">
        <f t="shared" si="12"/>
        <v>31244599</v>
      </c>
      <c r="AU53" s="113">
        <f t="shared" si="13"/>
        <v>115480</v>
      </c>
      <c r="AV53" s="113">
        <f t="shared" si="14"/>
        <v>460200</v>
      </c>
      <c r="AW53" s="113">
        <f t="shared" si="15"/>
        <v>10716222</v>
      </c>
      <c r="AX53" s="113">
        <f t="shared" si="15"/>
        <v>624892</v>
      </c>
      <c r="AY53" s="113">
        <f t="shared" si="16"/>
        <v>1746839</v>
      </c>
      <c r="AZ53" s="115">
        <f t="shared" si="17"/>
        <v>60.418299999999995</v>
      </c>
      <c r="BA53" s="115">
        <f t="shared" si="18"/>
        <v>47.613399999999999</v>
      </c>
      <c r="BB53" s="115">
        <f t="shared" si="19"/>
        <v>0.33329999999999999</v>
      </c>
      <c r="BC53" s="116">
        <f t="shared" si="20"/>
        <v>12.8049</v>
      </c>
      <c r="BD53" s="613"/>
    </row>
    <row r="54" spans="1:56" ht="12.95" customHeight="1" x14ac:dyDescent="0.25">
      <c r="A54" s="532">
        <v>11</v>
      </c>
      <c r="B54" s="376">
        <v>5456</v>
      </c>
      <c r="C54" s="376">
        <v>600099369</v>
      </c>
      <c r="D54" s="376">
        <v>854794</v>
      </c>
      <c r="E54" s="375" t="s">
        <v>506</v>
      </c>
      <c r="F54" s="376">
        <v>3113</v>
      </c>
      <c r="G54" s="627" t="s">
        <v>316</v>
      </c>
      <c r="H54" s="537" t="s">
        <v>282</v>
      </c>
      <c r="I54" s="517">
        <v>4892780</v>
      </c>
      <c r="J54" s="538">
        <v>3602931</v>
      </c>
      <c r="K54" s="538">
        <v>0</v>
      </c>
      <c r="L54" s="538">
        <v>0</v>
      </c>
      <c r="M54" s="338">
        <v>1217790</v>
      </c>
      <c r="N54" s="338">
        <v>72059</v>
      </c>
      <c r="O54" s="538">
        <v>0</v>
      </c>
      <c r="P54" s="539">
        <v>10.16</v>
      </c>
      <c r="Q54" s="719">
        <v>10.16</v>
      </c>
      <c r="R54" s="719">
        <v>0</v>
      </c>
      <c r="S54" s="898">
        <v>0</v>
      </c>
      <c r="T54" s="112">
        <f t="shared" si="0"/>
        <v>0</v>
      </c>
      <c r="U54" s="113">
        <v>0</v>
      </c>
      <c r="V54" s="113">
        <v>0</v>
      </c>
      <c r="W54" s="113">
        <v>0</v>
      </c>
      <c r="X54" s="113">
        <f t="shared" si="1"/>
        <v>0</v>
      </c>
      <c r="Y54" s="113">
        <v>0</v>
      </c>
      <c r="Z54" s="113">
        <v>0</v>
      </c>
      <c r="AA54" s="113">
        <v>0</v>
      </c>
      <c r="AB54" s="113">
        <f t="shared" si="2"/>
        <v>0</v>
      </c>
      <c r="AC54" s="113">
        <f t="shared" si="3"/>
        <v>0</v>
      </c>
      <c r="AD54" s="114">
        <f t="shared" si="4"/>
        <v>0</v>
      </c>
      <c r="AE54" s="114">
        <f t="shared" si="5"/>
        <v>0</v>
      </c>
      <c r="AF54" s="113">
        <v>0</v>
      </c>
      <c r="AG54" s="113">
        <v>0</v>
      </c>
      <c r="AH54" s="113">
        <v>0</v>
      </c>
      <c r="AI54" s="113">
        <f t="shared" si="6"/>
        <v>0</v>
      </c>
      <c r="AJ54" s="113">
        <f t="shared" si="7"/>
        <v>0</v>
      </c>
      <c r="AK54" s="115"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f t="shared" si="8"/>
        <v>0</v>
      </c>
      <c r="AQ54" s="115">
        <f t="shared" si="9"/>
        <v>0</v>
      </c>
      <c r="AR54" s="370">
        <f t="shared" si="10"/>
        <v>0</v>
      </c>
      <c r="AS54" s="112">
        <f t="shared" si="11"/>
        <v>4892780</v>
      </c>
      <c r="AT54" s="113">
        <f t="shared" si="12"/>
        <v>3602931</v>
      </c>
      <c r="AU54" s="113">
        <f t="shared" si="13"/>
        <v>0</v>
      </c>
      <c r="AV54" s="113">
        <f t="shared" si="14"/>
        <v>0</v>
      </c>
      <c r="AW54" s="113">
        <f t="shared" si="15"/>
        <v>1217790</v>
      </c>
      <c r="AX54" s="113">
        <f t="shared" si="15"/>
        <v>72059</v>
      </c>
      <c r="AY54" s="113">
        <f t="shared" si="16"/>
        <v>0</v>
      </c>
      <c r="AZ54" s="115">
        <f t="shared" si="17"/>
        <v>10.16</v>
      </c>
      <c r="BA54" s="115">
        <f t="shared" si="18"/>
        <v>10.16</v>
      </c>
      <c r="BB54" s="115">
        <f t="shared" si="19"/>
        <v>0</v>
      </c>
      <c r="BC54" s="116">
        <f t="shared" si="20"/>
        <v>0</v>
      </c>
      <c r="BD54" s="613"/>
    </row>
    <row r="55" spans="1:56" ht="12.95" customHeight="1" x14ac:dyDescent="0.25">
      <c r="A55" s="532">
        <v>11</v>
      </c>
      <c r="B55" s="376">
        <v>5456</v>
      </c>
      <c r="C55" s="376">
        <v>600099369</v>
      </c>
      <c r="D55" s="376">
        <v>854794</v>
      </c>
      <c r="E55" s="718" t="s">
        <v>506</v>
      </c>
      <c r="F55" s="742">
        <v>3141</v>
      </c>
      <c r="G55" s="721" t="s">
        <v>319</v>
      </c>
      <c r="H55" s="537" t="s">
        <v>282</v>
      </c>
      <c r="I55" s="517">
        <v>5111478</v>
      </c>
      <c r="J55" s="538">
        <v>3718422</v>
      </c>
      <c r="K55" s="538">
        <v>0</v>
      </c>
      <c r="L55" s="538">
        <v>5000</v>
      </c>
      <c r="M55" s="338">
        <v>1258516</v>
      </c>
      <c r="N55" s="338">
        <v>74368</v>
      </c>
      <c r="O55" s="538">
        <v>55172</v>
      </c>
      <c r="P55" s="539">
        <v>12.670000000000002</v>
      </c>
      <c r="Q55" s="719">
        <v>0</v>
      </c>
      <c r="R55" s="719">
        <v>0</v>
      </c>
      <c r="S55" s="898">
        <v>12.670000000000002</v>
      </c>
      <c r="T55" s="112">
        <f t="shared" si="0"/>
        <v>0</v>
      </c>
      <c r="U55" s="113">
        <v>0</v>
      </c>
      <c r="V55" s="113">
        <v>0</v>
      </c>
      <c r="W55" s="113">
        <v>0</v>
      </c>
      <c r="X55" s="113">
        <f t="shared" si="1"/>
        <v>0</v>
      </c>
      <c r="Y55" s="113">
        <v>0</v>
      </c>
      <c r="Z55" s="113">
        <v>0</v>
      </c>
      <c r="AA55" s="113">
        <v>0</v>
      </c>
      <c r="AB55" s="113">
        <f t="shared" si="2"/>
        <v>0</v>
      </c>
      <c r="AC55" s="113">
        <f t="shared" si="3"/>
        <v>0</v>
      </c>
      <c r="AD55" s="114">
        <f t="shared" si="4"/>
        <v>0</v>
      </c>
      <c r="AE55" s="114">
        <f t="shared" si="5"/>
        <v>0</v>
      </c>
      <c r="AF55" s="113">
        <v>0</v>
      </c>
      <c r="AG55" s="113">
        <v>0</v>
      </c>
      <c r="AH55" s="113">
        <v>0</v>
      </c>
      <c r="AI55" s="113">
        <f t="shared" si="6"/>
        <v>0</v>
      </c>
      <c r="AJ55" s="113">
        <f t="shared" si="7"/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f t="shared" si="8"/>
        <v>0</v>
      </c>
      <c r="AQ55" s="115">
        <f t="shared" si="9"/>
        <v>0</v>
      </c>
      <c r="AR55" s="370">
        <f t="shared" si="10"/>
        <v>0</v>
      </c>
      <c r="AS55" s="112">
        <f t="shared" si="11"/>
        <v>5111478</v>
      </c>
      <c r="AT55" s="113">
        <f t="shared" si="12"/>
        <v>3718422</v>
      </c>
      <c r="AU55" s="113">
        <f t="shared" si="13"/>
        <v>0</v>
      </c>
      <c r="AV55" s="113">
        <f t="shared" si="14"/>
        <v>5000</v>
      </c>
      <c r="AW55" s="113">
        <f t="shared" si="15"/>
        <v>1258516</v>
      </c>
      <c r="AX55" s="113">
        <f t="shared" si="15"/>
        <v>74368</v>
      </c>
      <c r="AY55" s="113">
        <f t="shared" si="16"/>
        <v>55172</v>
      </c>
      <c r="AZ55" s="115">
        <f t="shared" si="17"/>
        <v>12.670000000000002</v>
      </c>
      <c r="BA55" s="115">
        <f t="shared" si="18"/>
        <v>0</v>
      </c>
      <c r="BB55" s="115">
        <f t="shared" si="19"/>
        <v>0</v>
      </c>
      <c r="BC55" s="116">
        <f t="shared" si="20"/>
        <v>12.670000000000002</v>
      </c>
      <c r="BD55" s="613"/>
    </row>
    <row r="56" spans="1:56" ht="12.95" customHeight="1" x14ac:dyDescent="0.25">
      <c r="A56" s="532">
        <v>11</v>
      </c>
      <c r="B56" s="376">
        <v>5456</v>
      </c>
      <c r="C56" s="376">
        <v>600099369</v>
      </c>
      <c r="D56" s="376">
        <v>854794</v>
      </c>
      <c r="E56" s="375" t="s">
        <v>506</v>
      </c>
      <c r="F56" s="376">
        <v>3143</v>
      </c>
      <c r="G56" s="627" t="s">
        <v>632</v>
      </c>
      <c r="H56" s="537" t="s">
        <v>281</v>
      </c>
      <c r="I56" s="517">
        <v>2996280</v>
      </c>
      <c r="J56" s="538">
        <v>2206392</v>
      </c>
      <c r="K56" s="538">
        <v>0</v>
      </c>
      <c r="L56" s="538">
        <v>0</v>
      </c>
      <c r="M56" s="338">
        <v>745760</v>
      </c>
      <c r="N56" s="338">
        <v>44128</v>
      </c>
      <c r="O56" s="538">
        <v>0</v>
      </c>
      <c r="P56" s="539">
        <v>4.5618999999999996</v>
      </c>
      <c r="Q56" s="719">
        <v>4.5618999999999996</v>
      </c>
      <c r="R56" s="719">
        <v>0</v>
      </c>
      <c r="S56" s="898">
        <v>0</v>
      </c>
      <c r="T56" s="112">
        <f t="shared" si="0"/>
        <v>0</v>
      </c>
      <c r="U56" s="113">
        <v>0</v>
      </c>
      <c r="V56" s="113">
        <v>0</v>
      </c>
      <c r="W56" s="113">
        <v>0</v>
      </c>
      <c r="X56" s="113">
        <f t="shared" si="1"/>
        <v>0</v>
      </c>
      <c r="Y56" s="113">
        <v>0</v>
      </c>
      <c r="Z56" s="113">
        <v>0</v>
      </c>
      <c r="AA56" s="113">
        <v>0</v>
      </c>
      <c r="AB56" s="113">
        <f t="shared" si="2"/>
        <v>0</v>
      </c>
      <c r="AC56" s="113">
        <f t="shared" si="3"/>
        <v>0</v>
      </c>
      <c r="AD56" s="114">
        <f t="shared" si="4"/>
        <v>0</v>
      </c>
      <c r="AE56" s="114">
        <f t="shared" si="5"/>
        <v>0</v>
      </c>
      <c r="AF56" s="113">
        <v>0</v>
      </c>
      <c r="AG56" s="113">
        <v>0</v>
      </c>
      <c r="AH56" s="113">
        <v>0</v>
      </c>
      <c r="AI56" s="113">
        <f t="shared" si="6"/>
        <v>0</v>
      </c>
      <c r="AJ56" s="113">
        <f t="shared" si="7"/>
        <v>0</v>
      </c>
      <c r="AK56" s="115">
        <v>0</v>
      </c>
      <c r="AL56" s="115">
        <v>0</v>
      </c>
      <c r="AM56" s="115">
        <v>0</v>
      </c>
      <c r="AN56" s="115">
        <v>0</v>
      </c>
      <c r="AO56" s="115">
        <v>0</v>
      </c>
      <c r="AP56" s="115">
        <f t="shared" si="8"/>
        <v>0</v>
      </c>
      <c r="AQ56" s="115">
        <f t="shared" si="9"/>
        <v>0</v>
      </c>
      <c r="AR56" s="370">
        <f t="shared" si="10"/>
        <v>0</v>
      </c>
      <c r="AS56" s="112">
        <f t="shared" si="11"/>
        <v>2996280</v>
      </c>
      <c r="AT56" s="113">
        <f t="shared" si="12"/>
        <v>2206392</v>
      </c>
      <c r="AU56" s="113">
        <f t="shared" si="13"/>
        <v>0</v>
      </c>
      <c r="AV56" s="113">
        <f t="shared" si="14"/>
        <v>0</v>
      </c>
      <c r="AW56" s="113">
        <f t="shared" si="15"/>
        <v>745760</v>
      </c>
      <c r="AX56" s="113">
        <f t="shared" si="15"/>
        <v>44128</v>
      </c>
      <c r="AY56" s="113">
        <f t="shared" si="16"/>
        <v>0</v>
      </c>
      <c r="AZ56" s="115">
        <f t="shared" si="17"/>
        <v>4.5618999999999996</v>
      </c>
      <c r="BA56" s="115">
        <f t="shared" si="18"/>
        <v>4.5618999999999996</v>
      </c>
      <c r="BB56" s="115">
        <f t="shared" si="19"/>
        <v>0</v>
      </c>
      <c r="BC56" s="116">
        <f t="shared" si="20"/>
        <v>0</v>
      </c>
      <c r="BD56" s="613"/>
    </row>
    <row r="57" spans="1:56" ht="12.95" customHeight="1" x14ac:dyDescent="0.25">
      <c r="A57" s="532">
        <v>11</v>
      </c>
      <c r="B57" s="376">
        <v>5456</v>
      </c>
      <c r="C57" s="376">
        <v>600099369</v>
      </c>
      <c r="D57" s="376">
        <v>854794</v>
      </c>
      <c r="E57" s="375" t="s">
        <v>506</v>
      </c>
      <c r="F57" s="376">
        <v>3143</v>
      </c>
      <c r="G57" s="627" t="s">
        <v>633</v>
      </c>
      <c r="H57" s="537" t="s">
        <v>282</v>
      </c>
      <c r="I57" s="517">
        <v>99012</v>
      </c>
      <c r="J57" s="538">
        <v>69795</v>
      </c>
      <c r="K57" s="538">
        <v>0</v>
      </c>
      <c r="L57" s="538">
        <v>0</v>
      </c>
      <c r="M57" s="338">
        <v>23591</v>
      </c>
      <c r="N57" s="338">
        <v>1396</v>
      </c>
      <c r="O57" s="538">
        <v>4230</v>
      </c>
      <c r="P57" s="539">
        <v>0.28999999999999998</v>
      </c>
      <c r="Q57" s="719">
        <v>0</v>
      </c>
      <c r="R57" s="719">
        <v>0</v>
      </c>
      <c r="S57" s="898">
        <v>0.28999999999999998</v>
      </c>
      <c r="T57" s="112">
        <f t="shared" si="0"/>
        <v>0</v>
      </c>
      <c r="U57" s="113">
        <v>0</v>
      </c>
      <c r="V57" s="113">
        <v>0</v>
      </c>
      <c r="W57" s="113">
        <v>0</v>
      </c>
      <c r="X57" s="113">
        <f t="shared" si="1"/>
        <v>0</v>
      </c>
      <c r="Y57" s="113">
        <v>0</v>
      </c>
      <c r="Z57" s="113">
        <v>0</v>
      </c>
      <c r="AA57" s="113">
        <v>0</v>
      </c>
      <c r="AB57" s="113">
        <f t="shared" si="2"/>
        <v>0</v>
      </c>
      <c r="AC57" s="113">
        <f t="shared" si="3"/>
        <v>0</v>
      </c>
      <c r="AD57" s="114">
        <f t="shared" si="4"/>
        <v>0</v>
      </c>
      <c r="AE57" s="114">
        <f t="shared" si="5"/>
        <v>0</v>
      </c>
      <c r="AF57" s="113">
        <v>0</v>
      </c>
      <c r="AG57" s="113">
        <v>0</v>
      </c>
      <c r="AH57" s="113">
        <v>0</v>
      </c>
      <c r="AI57" s="113">
        <f t="shared" si="6"/>
        <v>0</v>
      </c>
      <c r="AJ57" s="113">
        <f t="shared" si="7"/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f t="shared" si="8"/>
        <v>0</v>
      </c>
      <c r="AQ57" s="115">
        <f t="shared" si="9"/>
        <v>0</v>
      </c>
      <c r="AR57" s="370">
        <f t="shared" si="10"/>
        <v>0</v>
      </c>
      <c r="AS57" s="112">
        <f t="shared" si="11"/>
        <v>99012</v>
      </c>
      <c r="AT57" s="113">
        <f t="shared" si="12"/>
        <v>69795</v>
      </c>
      <c r="AU57" s="113">
        <f t="shared" si="13"/>
        <v>0</v>
      </c>
      <c r="AV57" s="113">
        <f t="shared" si="14"/>
        <v>0</v>
      </c>
      <c r="AW57" s="113">
        <f t="shared" si="15"/>
        <v>23591</v>
      </c>
      <c r="AX57" s="113">
        <f t="shared" si="15"/>
        <v>1396</v>
      </c>
      <c r="AY57" s="113">
        <f t="shared" si="16"/>
        <v>4230</v>
      </c>
      <c r="AZ57" s="115">
        <f t="shared" si="17"/>
        <v>0.28999999999999998</v>
      </c>
      <c r="BA57" s="115">
        <f t="shared" si="18"/>
        <v>0</v>
      </c>
      <c r="BB57" s="115">
        <f t="shared" si="19"/>
        <v>0</v>
      </c>
      <c r="BC57" s="116">
        <f t="shared" si="20"/>
        <v>0.28999999999999998</v>
      </c>
      <c r="BD57" s="613"/>
    </row>
    <row r="58" spans="1:56" ht="12.95" customHeight="1" x14ac:dyDescent="0.25">
      <c r="A58" s="377">
        <v>11</v>
      </c>
      <c r="B58" s="87">
        <v>5456</v>
      </c>
      <c r="C58" s="87">
        <v>600099369</v>
      </c>
      <c r="D58" s="87">
        <v>854794</v>
      </c>
      <c r="E58" s="722" t="s">
        <v>507</v>
      </c>
      <c r="F58" s="87"/>
      <c r="G58" s="747"/>
      <c r="H58" s="324"/>
      <c r="I58" s="526">
        <v>57892302</v>
      </c>
      <c r="J58" s="530">
        <v>41026233</v>
      </c>
      <c r="K58" s="530">
        <v>115480</v>
      </c>
      <c r="L58" s="530">
        <v>465200</v>
      </c>
      <c r="M58" s="530">
        <v>14024103</v>
      </c>
      <c r="N58" s="530">
        <v>820525</v>
      </c>
      <c r="O58" s="530">
        <v>1556241</v>
      </c>
      <c r="P58" s="731">
        <v>88.100200000000001</v>
      </c>
      <c r="Q58" s="731">
        <v>62.335299999999997</v>
      </c>
      <c r="R58" s="528">
        <v>0.33329999999999999</v>
      </c>
      <c r="S58" s="818">
        <v>25.764900000000001</v>
      </c>
      <c r="T58" s="526">
        <f t="shared" ref="T58:BC58" si="31">SUM(T53:T57)</f>
        <v>0</v>
      </c>
      <c r="U58" s="527">
        <f t="shared" si="31"/>
        <v>0</v>
      </c>
      <c r="V58" s="527">
        <f t="shared" si="31"/>
        <v>-184094</v>
      </c>
      <c r="W58" s="527">
        <f t="shared" si="31"/>
        <v>0</v>
      </c>
      <c r="X58" s="527">
        <f t="shared" si="31"/>
        <v>-184094</v>
      </c>
      <c r="Y58" s="527">
        <f t="shared" si="31"/>
        <v>0</v>
      </c>
      <c r="Z58" s="527">
        <f t="shared" si="31"/>
        <v>0</v>
      </c>
      <c r="AA58" s="527">
        <f t="shared" si="31"/>
        <v>0</v>
      </c>
      <c r="AB58" s="527">
        <f t="shared" si="31"/>
        <v>0</v>
      </c>
      <c r="AC58" s="527">
        <f t="shared" si="31"/>
        <v>-184094</v>
      </c>
      <c r="AD58" s="527">
        <f t="shared" si="31"/>
        <v>-62224</v>
      </c>
      <c r="AE58" s="527">
        <f t="shared" si="31"/>
        <v>-3682</v>
      </c>
      <c r="AF58" s="527">
        <f t="shared" si="31"/>
        <v>0</v>
      </c>
      <c r="AG58" s="527">
        <f t="shared" si="31"/>
        <v>250000</v>
      </c>
      <c r="AH58" s="527">
        <f t="shared" si="31"/>
        <v>0</v>
      </c>
      <c r="AI58" s="527">
        <f t="shared" si="31"/>
        <v>250000</v>
      </c>
      <c r="AJ58" s="527">
        <f t="shared" si="31"/>
        <v>0</v>
      </c>
      <c r="AK58" s="528">
        <f t="shared" si="31"/>
        <v>0</v>
      </c>
      <c r="AL58" s="528">
        <f t="shared" si="31"/>
        <v>0</v>
      </c>
      <c r="AM58" s="528">
        <f t="shared" si="31"/>
        <v>0</v>
      </c>
      <c r="AN58" s="528">
        <f t="shared" si="31"/>
        <v>0</v>
      </c>
      <c r="AO58" s="528">
        <f t="shared" si="31"/>
        <v>0</v>
      </c>
      <c r="AP58" s="528">
        <f t="shared" si="31"/>
        <v>0</v>
      </c>
      <c r="AQ58" s="528">
        <f t="shared" si="31"/>
        <v>0</v>
      </c>
      <c r="AR58" s="732">
        <f t="shared" si="31"/>
        <v>0</v>
      </c>
      <c r="AS58" s="526">
        <f t="shared" si="31"/>
        <v>57892302</v>
      </c>
      <c r="AT58" s="527">
        <f t="shared" si="31"/>
        <v>40842139</v>
      </c>
      <c r="AU58" s="527">
        <f t="shared" si="31"/>
        <v>115480</v>
      </c>
      <c r="AV58" s="527">
        <f t="shared" si="31"/>
        <v>465200</v>
      </c>
      <c r="AW58" s="527">
        <f t="shared" si="31"/>
        <v>13961879</v>
      </c>
      <c r="AX58" s="527">
        <f t="shared" si="31"/>
        <v>816843</v>
      </c>
      <c r="AY58" s="527">
        <f t="shared" si="31"/>
        <v>1806241</v>
      </c>
      <c r="AZ58" s="528">
        <f t="shared" si="31"/>
        <v>88.100200000000001</v>
      </c>
      <c r="BA58" s="528">
        <f t="shared" si="31"/>
        <v>62.335299999999997</v>
      </c>
      <c r="BB58" s="528">
        <f t="shared" si="31"/>
        <v>0.33329999999999999</v>
      </c>
      <c r="BC58" s="529">
        <f t="shared" si="31"/>
        <v>25.764900000000001</v>
      </c>
      <c r="BD58" s="613"/>
    </row>
    <row r="59" spans="1:56" ht="12.95" customHeight="1" x14ac:dyDescent="0.25">
      <c r="A59" s="532">
        <v>12</v>
      </c>
      <c r="B59" s="376">
        <v>5481</v>
      </c>
      <c r="C59" s="376">
        <v>600099075</v>
      </c>
      <c r="D59" s="376">
        <v>72742739</v>
      </c>
      <c r="E59" s="720" t="s">
        <v>508</v>
      </c>
      <c r="F59" s="376">
        <v>3117</v>
      </c>
      <c r="G59" s="720" t="s">
        <v>333</v>
      </c>
      <c r="H59" s="537" t="s">
        <v>281</v>
      </c>
      <c r="I59" s="517">
        <v>6129655</v>
      </c>
      <c r="J59" s="538">
        <v>4345104</v>
      </c>
      <c r="K59" s="538">
        <v>0</v>
      </c>
      <c r="L59" s="538">
        <v>63800</v>
      </c>
      <c r="M59" s="338">
        <v>1490209</v>
      </c>
      <c r="N59" s="338">
        <v>86902</v>
      </c>
      <c r="O59" s="538">
        <v>143640</v>
      </c>
      <c r="P59" s="539">
        <v>8.2540999999999993</v>
      </c>
      <c r="Q59" s="719">
        <v>5.6364000000000001</v>
      </c>
      <c r="R59" s="719">
        <v>0</v>
      </c>
      <c r="S59" s="898">
        <v>2.6177000000000001</v>
      </c>
      <c r="T59" s="112">
        <f t="shared" si="0"/>
        <v>0</v>
      </c>
      <c r="U59" s="113">
        <v>0</v>
      </c>
      <c r="V59" s="113">
        <v>0</v>
      </c>
      <c r="W59" s="113">
        <v>0</v>
      </c>
      <c r="X59" s="113">
        <f t="shared" si="1"/>
        <v>0</v>
      </c>
      <c r="Y59" s="113">
        <v>0</v>
      </c>
      <c r="Z59" s="113">
        <v>0</v>
      </c>
      <c r="AA59" s="113">
        <v>0</v>
      </c>
      <c r="AB59" s="113">
        <f t="shared" si="2"/>
        <v>0</v>
      </c>
      <c r="AC59" s="113">
        <f t="shared" si="3"/>
        <v>0</v>
      </c>
      <c r="AD59" s="114">
        <f t="shared" si="4"/>
        <v>0</v>
      </c>
      <c r="AE59" s="114">
        <f t="shared" si="5"/>
        <v>0</v>
      </c>
      <c r="AF59" s="113">
        <v>0</v>
      </c>
      <c r="AG59" s="113">
        <v>0</v>
      </c>
      <c r="AH59" s="113">
        <v>0</v>
      </c>
      <c r="AI59" s="113">
        <f t="shared" si="6"/>
        <v>0</v>
      </c>
      <c r="AJ59" s="113">
        <f t="shared" si="7"/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f t="shared" si="8"/>
        <v>0</v>
      </c>
      <c r="AQ59" s="115">
        <f t="shared" si="9"/>
        <v>0</v>
      </c>
      <c r="AR59" s="370">
        <f t="shared" si="10"/>
        <v>0</v>
      </c>
      <c r="AS59" s="112">
        <f t="shared" si="11"/>
        <v>6129655</v>
      </c>
      <c r="AT59" s="113">
        <f t="shared" si="12"/>
        <v>4345104</v>
      </c>
      <c r="AU59" s="113">
        <f t="shared" si="13"/>
        <v>0</v>
      </c>
      <c r="AV59" s="113">
        <f t="shared" si="14"/>
        <v>63800</v>
      </c>
      <c r="AW59" s="113">
        <f t="shared" si="15"/>
        <v>1490209</v>
      </c>
      <c r="AX59" s="113">
        <f t="shared" si="15"/>
        <v>86902</v>
      </c>
      <c r="AY59" s="113">
        <f t="shared" si="16"/>
        <v>143640</v>
      </c>
      <c r="AZ59" s="115">
        <f t="shared" si="17"/>
        <v>8.2540999999999993</v>
      </c>
      <c r="BA59" s="115">
        <f t="shared" si="18"/>
        <v>5.6364000000000001</v>
      </c>
      <c r="BB59" s="115">
        <f t="shared" si="19"/>
        <v>0</v>
      </c>
      <c r="BC59" s="116">
        <f t="shared" si="20"/>
        <v>2.6177000000000001</v>
      </c>
      <c r="BD59" s="613"/>
    </row>
    <row r="60" spans="1:56" ht="12.95" customHeight="1" x14ac:dyDescent="0.25">
      <c r="A60" s="532">
        <v>12</v>
      </c>
      <c r="B60" s="376">
        <v>5481</v>
      </c>
      <c r="C60" s="376">
        <v>600099075</v>
      </c>
      <c r="D60" s="376">
        <v>72742739</v>
      </c>
      <c r="E60" s="375" t="s">
        <v>508</v>
      </c>
      <c r="F60" s="376">
        <v>3117</v>
      </c>
      <c r="G60" s="627" t="s">
        <v>316</v>
      </c>
      <c r="H60" s="537" t="s">
        <v>282</v>
      </c>
      <c r="I60" s="517">
        <v>313647</v>
      </c>
      <c r="J60" s="538">
        <v>230963</v>
      </c>
      <c r="K60" s="538">
        <v>0</v>
      </c>
      <c r="L60" s="538">
        <v>0</v>
      </c>
      <c r="M60" s="338">
        <v>78065</v>
      </c>
      <c r="N60" s="338">
        <v>4619</v>
      </c>
      <c r="O60" s="538">
        <v>0</v>
      </c>
      <c r="P60" s="539">
        <v>0.67</v>
      </c>
      <c r="Q60" s="719">
        <v>0.67</v>
      </c>
      <c r="R60" s="719">
        <v>0</v>
      </c>
      <c r="S60" s="898">
        <v>0</v>
      </c>
      <c r="T60" s="112">
        <f t="shared" si="0"/>
        <v>0</v>
      </c>
      <c r="U60" s="113">
        <v>0</v>
      </c>
      <c r="V60" s="113">
        <v>0</v>
      </c>
      <c r="W60" s="113">
        <v>0</v>
      </c>
      <c r="X60" s="113">
        <f t="shared" si="1"/>
        <v>0</v>
      </c>
      <c r="Y60" s="113">
        <v>0</v>
      </c>
      <c r="Z60" s="113">
        <v>0</v>
      </c>
      <c r="AA60" s="113">
        <v>0</v>
      </c>
      <c r="AB60" s="113">
        <f t="shared" si="2"/>
        <v>0</v>
      </c>
      <c r="AC60" s="113">
        <f t="shared" si="3"/>
        <v>0</v>
      </c>
      <c r="AD60" s="114">
        <f t="shared" si="4"/>
        <v>0</v>
      </c>
      <c r="AE60" s="114">
        <f t="shared" si="5"/>
        <v>0</v>
      </c>
      <c r="AF60" s="113">
        <v>0</v>
      </c>
      <c r="AG60" s="113">
        <v>0</v>
      </c>
      <c r="AH60" s="113">
        <v>0</v>
      </c>
      <c r="AI60" s="113">
        <f t="shared" si="6"/>
        <v>0</v>
      </c>
      <c r="AJ60" s="113">
        <f t="shared" si="7"/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f t="shared" si="8"/>
        <v>0</v>
      </c>
      <c r="AQ60" s="115">
        <f t="shared" si="9"/>
        <v>0</v>
      </c>
      <c r="AR60" s="370">
        <f t="shared" si="10"/>
        <v>0</v>
      </c>
      <c r="AS60" s="112">
        <f t="shared" si="11"/>
        <v>313647</v>
      </c>
      <c r="AT60" s="113">
        <f t="shared" si="12"/>
        <v>230963</v>
      </c>
      <c r="AU60" s="113">
        <f t="shared" si="13"/>
        <v>0</v>
      </c>
      <c r="AV60" s="113">
        <f t="shared" si="14"/>
        <v>0</v>
      </c>
      <c r="AW60" s="113">
        <f t="shared" si="15"/>
        <v>78065</v>
      </c>
      <c r="AX60" s="113">
        <f t="shared" si="15"/>
        <v>4619</v>
      </c>
      <c r="AY60" s="113">
        <f t="shared" si="16"/>
        <v>0</v>
      </c>
      <c r="AZ60" s="115">
        <f t="shared" si="17"/>
        <v>0.67</v>
      </c>
      <c r="BA60" s="115">
        <f t="shared" si="18"/>
        <v>0.67</v>
      </c>
      <c r="BB60" s="115">
        <f t="shared" si="19"/>
        <v>0</v>
      </c>
      <c r="BC60" s="116">
        <f t="shared" si="20"/>
        <v>0</v>
      </c>
      <c r="BD60" s="613"/>
    </row>
    <row r="61" spans="1:56" ht="12.95" customHeight="1" x14ac:dyDescent="0.25">
      <c r="A61" s="532">
        <v>12</v>
      </c>
      <c r="B61" s="376">
        <v>5481</v>
      </c>
      <c r="C61" s="376">
        <v>600099075</v>
      </c>
      <c r="D61" s="376">
        <v>72742739</v>
      </c>
      <c r="E61" s="375" t="s">
        <v>508</v>
      </c>
      <c r="F61" s="376">
        <v>3141</v>
      </c>
      <c r="G61" s="627" t="s">
        <v>319</v>
      </c>
      <c r="H61" s="537" t="s">
        <v>282</v>
      </c>
      <c r="I61" s="517">
        <v>286495</v>
      </c>
      <c r="J61" s="538">
        <v>201861</v>
      </c>
      <c r="K61" s="538">
        <v>0</v>
      </c>
      <c r="L61" s="538">
        <v>7000</v>
      </c>
      <c r="M61" s="338">
        <v>70595</v>
      </c>
      <c r="N61" s="338">
        <v>4037</v>
      </c>
      <c r="O61" s="538">
        <v>3002</v>
      </c>
      <c r="P61" s="539">
        <v>0.69000000000000006</v>
      </c>
      <c r="Q61" s="719">
        <v>-0.02</v>
      </c>
      <c r="R61" s="719">
        <v>0</v>
      </c>
      <c r="S61" s="898">
        <v>0.71000000000000008</v>
      </c>
      <c r="T61" s="112">
        <f t="shared" si="0"/>
        <v>0</v>
      </c>
      <c r="U61" s="113">
        <v>0</v>
      </c>
      <c r="V61" s="113">
        <v>0</v>
      </c>
      <c r="W61" s="113">
        <v>0</v>
      </c>
      <c r="X61" s="113">
        <f t="shared" si="1"/>
        <v>0</v>
      </c>
      <c r="Y61" s="113">
        <v>0</v>
      </c>
      <c r="Z61" s="113">
        <v>0</v>
      </c>
      <c r="AA61" s="113">
        <v>0</v>
      </c>
      <c r="AB61" s="113">
        <f t="shared" si="2"/>
        <v>0</v>
      </c>
      <c r="AC61" s="113">
        <f t="shared" si="3"/>
        <v>0</v>
      </c>
      <c r="AD61" s="114">
        <f t="shared" si="4"/>
        <v>0</v>
      </c>
      <c r="AE61" s="114">
        <f t="shared" si="5"/>
        <v>0</v>
      </c>
      <c r="AF61" s="113">
        <v>0</v>
      </c>
      <c r="AG61" s="113">
        <v>0</v>
      </c>
      <c r="AH61" s="113">
        <v>0</v>
      </c>
      <c r="AI61" s="113">
        <f t="shared" si="6"/>
        <v>0</v>
      </c>
      <c r="AJ61" s="113">
        <f t="shared" si="7"/>
        <v>0</v>
      </c>
      <c r="AK61" s="115"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f t="shared" si="8"/>
        <v>0</v>
      </c>
      <c r="AQ61" s="115">
        <f t="shared" si="9"/>
        <v>0</v>
      </c>
      <c r="AR61" s="370">
        <f t="shared" si="10"/>
        <v>0</v>
      </c>
      <c r="AS61" s="112">
        <f t="shared" si="11"/>
        <v>286495</v>
      </c>
      <c r="AT61" s="113">
        <f t="shared" si="12"/>
        <v>201861</v>
      </c>
      <c r="AU61" s="113">
        <f t="shared" si="13"/>
        <v>0</v>
      </c>
      <c r="AV61" s="113">
        <f t="shared" si="14"/>
        <v>7000</v>
      </c>
      <c r="AW61" s="113">
        <f t="shared" si="15"/>
        <v>70595</v>
      </c>
      <c r="AX61" s="113">
        <f t="shared" si="15"/>
        <v>4037</v>
      </c>
      <c r="AY61" s="113">
        <f t="shared" si="16"/>
        <v>3002</v>
      </c>
      <c r="AZ61" s="115">
        <f t="shared" si="17"/>
        <v>0.69000000000000006</v>
      </c>
      <c r="BA61" s="115">
        <f t="shared" si="18"/>
        <v>-0.02</v>
      </c>
      <c r="BB61" s="115">
        <f t="shared" si="19"/>
        <v>0</v>
      </c>
      <c r="BC61" s="116">
        <f t="shared" si="20"/>
        <v>0.71000000000000008</v>
      </c>
      <c r="BD61" s="613"/>
    </row>
    <row r="62" spans="1:56" ht="12.95" customHeight="1" x14ac:dyDescent="0.25">
      <c r="A62" s="532">
        <v>12</v>
      </c>
      <c r="B62" s="376">
        <v>5481</v>
      </c>
      <c r="C62" s="376">
        <v>600099075</v>
      </c>
      <c r="D62" s="376">
        <v>72742739</v>
      </c>
      <c r="E62" s="375" t="s">
        <v>508</v>
      </c>
      <c r="F62" s="376">
        <v>3143</v>
      </c>
      <c r="G62" s="627" t="s">
        <v>632</v>
      </c>
      <c r="H62" s="537" t="s">
        <v>281</v>
      </c>
      <c r="I62" s="517">
        <v>1020248</v>
      </c>
      <c r="J62" s="538">
        <v>751287</v>
      </c>
      <c r="K62" s="538">
        <v>0</v>
      </c>
      <c r="L62" s="538">
        <v>0</v>
      </c>
      <c r="M62" s="338">
        <v>253935</v>
      </c>
      <c r="N62" s="338">
        <v>15026</v>
      </c>
      <c r="O62" s="538">
        <v>0</v>
      </c>
      <c r="P62" s="539">
        <v>1.5</v>
      </c>
      <c r="Q62" s="719">
        <v>1.5</v>
      </c>
      <c r="R62" s="719">
        <v>0</v>
      </c>
      <c r="S62" s="898">
        <v>0</v>
      </c>
      <c r="T62" s="112">
        <f t="shared" si="0"/>
        <v>0</v>
      </c>
      <c r="U62" s="113">
        <v>0</v>
      </c>
      <c r="V62" s="113">
        <v>0</v>
      </c>
      <c r="W62" s="113">
        <v>0</v>
      </c>
      <c r="X62" s="113">
        <f t="shared" si="1"/>
        <v>0</v>
      </c>
      <c r="Y62" s="113">
        <v>0</v>
      </c>
      <c r="Z62" s="113">
        <v>0</v>
      </c>
      <c r="AA62" s="113">
        <v>0</v>
      </c>
      <c r="AB62" s="113">
        <f t="shared" si="2"/>
        <v>0</v>
      </c>
      <c r="AC62" s="113">
        <f t="shared" si="3"/>
        <v>0</v>
      </c>
      <c r="AD62" s="114">
        <f t="shared" si="4"/>
        <v>0</v>
      </c>
      <c r="AE62" s="114">
        <f t="shared" si="5"/>
        <v>0</v>
      </c>
      <c r="AF62" s="113">
        <v>0</v>
      </c>
      <c r="AG62" s="113">
        <v>0</v>
      </c>
      <c r="AH62" s="113">
        <v>0</v>
      </c>
      <c r="AI62" s="113">
        <f t="shared" si="6"/>
        <v>0</v>
      </c>
      <c r="AJ62" s="113">
        <f t="shared" si="7"/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f t="shared" si="8"/>
        <v>0</v>
      </c>
      <c r="AQ62" s="115">
        <f t="shared" si="9"/>
        <v>0</v>
      </c>
      <c r="AR62" s="370">
        <f t="shared" si="10"/>
        <v>0</v>
      </c>
      <c r="AS62" s="112">
        <f t="shared" si="11"/>
        <v>1020248</v>
      </c>
      <c r="AT62" s="113">
        <f t="shared" si="12"/>
        <v>751287</v>
      </c>
      <c r="AU62" s="113">
        <f t="shared" si="13"/>
        <v>0</v>
      </c>
      <c r="AV62" s="113">
        <f t="shared" si="14"/>
        <v>0</v>
      </c>
      <c r="AW62" s="113">
        <f t="shared" si="15"/>
        <v>253935</v>
      </c>
      <c r="AX62" s="113">
        <f t="shared" si="15"/>
        <v>15026</v>
      </c>
      <c r="AY62" s="113">
        <f t="shared" si="16"/>
        <v>0</v>
      </c>
      <c r="AZ62" s="115">
        <f t="shared" si="17"/>
        <v>1.5</v>
      </c>
      <c r="BA62" s="115">
        <f t="shared" si="18"/>
        <v>1.5</v>
      </c>
      <c r="BB62" s="115">
        <f t="shared" si="19"/>
        <v>0</v>
      </c>
      <c r="BC62" s="116">
        <f t="shared" si="20"/>
        <v>0</v>
      </c>
      <c r="BD62" s="613"/>
    </row>
    <row r="63" spans="1:56" ht="12.95" customHeight="1" x14ac:dyDescent="0.25">
      <c r="A63" s="532">
        <v>12</v>
      </c>
      <c r="B63" s="376">
        <v>5481</v>
      </c>
      <c r="C63" s="376">
        <v>600099075</v>
      </c>
      <c r="D63" s="376">
        <v>72742739</v>
      </c>
      <c r="E63" s="375" t="s">
        <v>508</v>
      </c>
      <c r="F63" s="376">
        <v>3143</v>
      </c>
      <c r="G63" s="627" t="s">
        <v>633</v>
      </c>
      <c r="H63" s="537" t="s">
        <v>282</v>
      </c>
      <c r="I63" s="517">
        <v>42133</v>
      </c>
      <c r="J63" s="538">
        <v>29700</v>
      </c>
      <c r="K63" s="538">
        <v>0</v>
      </c>
      <c r="L63" s="538">
        <v>0</v>
      </c>
      <c r="M63" s="338">
        <v>10039</v>
      </c>
      <c r="N63" s="338">
        <v>594</v>
      </c>
      <c r="O63" s="538">
        <v>1800</v>
      </c>
      <c r="P63" s="539">
        <v>0.13</v>
      </c>
      <c r="Q63" s="719">
        <v>0</v>
      </c>
      <c r="R63" s="719">
        <v>0</v>
      </c>
      <c r="S63" s="898">
        <v>0.13</v>
      </c>
      <c r="T63" s="112">
        <f t="shared" si="0"/>
        <v>0</v>
      </c>
      <c r="U63" s="113">
        <v>0</v>
      </c>
      <c r="V63" s="113">
        <v>0</v>
      </c>
      <c r="W63" s="113">
        <v>0</v>
      </c>
      <c r="X63" s="113">
        <f t="shared" si="1"/>
        <v>0</v>
      </c>
      <c r="Y63" s="113">
        <v>0</v>
      </c>
      <c r="Z63" s="113">
        <v>0</v>
      </c>
      <c r="AA63" s="113">
        <v>0</v>
      </c>
      <c r="AB63" s="113">
        <f t="shared" si="2"/>
        <v>0</v>
      </c>
      <c r="AC63" s="113">
        <f t="shared" si="3"/>
        <v>0</v>
      </c>
      <c r="AD63" s="114">
        <f t="shared" si="4"/>
        <v>0</v>
      </c>
      <c r="AE63" s="114">
        <f t="shared" si="5"/>
        <v>0</v>
      </c>
      <c r="AF63" s="113">
        <v>0</v>
      </c>
      <c r="AG63" s="113">
        <v>0</v>
      </c>
      <c r="AH63" s="113">
        <v>0</v>
      </c>
      <c r="AI63" s="113">
        <f t="shared" si="6"/>
        <v>0</v>
      </c>
      <c r="AJ63" s="113">
        <f t="shared" si="7"/>
        <v>0</v>
      </c>
      <c r="AK63" s="115"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f t="shared" si="8"/>
        <v>0</v>
      </c>
      <c r="AQ63" s="115">
        <f t="shared" si="9"/>
        <v>0</v>
      </c>
      <c r="AR63" s="370">
        <f t="shared" si="10"/>
        <v>0</v>
      </c>
      <c r="AS63" s="112">
        <f t="shared" si="11"/>
        <v>42133</v>
      </c>
      <c r="AT63" s="113">
        <f t="shared" si="12"/>
        <v>29700</v>
      </c>
      <c r="AU63" s="113">
        <f t="shared" si="13"/>
        <v>0</v>
      </c>
      <c r="AV63" s="113">
        <f t="shared" si="14"/>
        <v>0</v>
      </c>
      <c r="AW63" s="113">
        <f t="shared" si="15"/>
        <v>10039</v>
      </c>
      <c r="AX63" s="113">
        <f t="shared" si="15"/>
        <v>594</v>
      </c>
      <c r="AY63" s="113">
        <f t="shared" si="16"/>
        <v>1800</v>
      </c>
      <c r="AZ63" s="115">
        <f t="shared" si="17"/>
        <v>0.13</v>
      </c>
      <c r="BA63" s="115">
        <f t="shared" si="18"/>
        <v>0</v>
      </c>
      <c r="BB63" s="115">
        <f t="shared" si="19"/>
        <v>0</v>
      </c>
      <c r="BC63" s="116">
        <f t="shared" si="20"/>
        <v>0.13</v>
      </c>
      <c r="BD63" s="613"/>
    </row>
    <row r="64" spans="1:56" ht="12.95" customHeight="1" x14ac:dyDescent="0.25">
      <c r="A64" s="377">
        <v>12</v>
      </c>
      <c r="B64" s="84">
        <v>5481</v>
      </c>
      <c r="C64" s="84">
        <v>600099075</v>
      </c>
      <c r="D64" s="84">
        <v>72742739</v>
      </c>
      <c r="E64" s="722" t="s">
        <v>509</v>
      </c>
      <c r="F64" s="84"/>
      <c r="G64" s="722"/>
      <c r="H64" s="321"/>
      <c r="I64" s="679">
        <v>7792178</v>
      </c>
      <c r="J64" s="682">
        <v>5558915</v>
      </c>
      <c r="K64" s="682">
        <v>0</v>
      </c>
      <c r="L64" s="682">
        <v>70800</v>
      </c>
      <c r="M64" s="682">
        <v>1902843</v>
      </c>
      <c r="N64" s="682">
        <v>111178</v>
      </c>
      <c r="O64" s="682">
        <v>148442</v>
      </c>
      <c r="P64" s="748">
        <v>11.2441</v>
      </c>
      <c r="Q64" s="748">
        <v>7.7864000000000004</v>
      </c>
      <c r="R64" s="681">
        <v>0</v>
      </c>
      <c r="S64" s="820">
        <v>3.4577</v>
      </c>
      <c r="T64" s="679">
        <f t="shared" ref="T64:BC64" si="32">SUM(T59:T63)</f>
        <v>0</v>
      </c>
      <c r="U64" s="680">
        <f t="shared" si="32"/>
        <v>0</v>
      </c>
      <c r="V64" s="680">
        <f t="shared" si="32"/>
        <v>0</v>
      </c>
      <c r="W64" s="680">
        <f t="shared" si="32"/>
        <v>0</v>
      </c>
      <c r="X64" s="680">
        <f t="shared" si="32"/>
        <v>0</v>
      </c>
      <c r="Y64" s="680">
        <f t="shared" si="32"/>
        <v>0</v>
      </c>
      <c r="Z64" s="680">
        <f t="shared" si="32"/>
        <v>0</v>
      </c>
      <c r="AA64" s="680">
        <f t="shared" si="32"/>
        <v>0</v>
      </c>
      <c r="AB64" s="680">
        <f t="shared" si="32"/>
        <v>0</v>
      </c>
      <c r="AC64" s="680">
        <f t="shared" si="32"/>
        <v>0</v>
      </c>
      <c r="AD64" s="680">
        <f t="shared" si="32"/>
        <v>0</v>
      </c>
      <c r="AE64" s="680">
        <f t="shared" si="32"/>
        <v>0</v>
      </c>
      <c r="AF64" s="680">
        <f t="shared" si="32"/>
        <v>0</v>
      </c>
      <c r="AG64" s="680">
        <f t="shared" si="32"/>
        <v>0</v>
      </c>
      <c r="AH64" s="680">
        <f t="shared" si="32"/>
        <v>0</v>
      </c>
      <c r="AI64" s="680">
        <f t="shared" si="32"/>
        <v>0</v>
      </c>
      <c r="AJ64" s="680">
        <f t="shared" si="32"/>
        <v>0</v>
      </c>
      <c r="AK64" s="681">
        <f t="shared" si="32"/>
        <v>0</v>
      </c>
      <c r="AL64" s="681">
        <f t="shared" si="32"/>
        <v>0</v>
      </c>
      <c r="AM64" s="681">
        <f t="shared" si="32"/>
        <v>0</v>
      </c>
      <c r="AN64" s="681">
        <f t="shared" si="32"/>
        <v>0</v>
      </c>
      <c r="AO64" s="681">
        <f t="shared" si="32"/>
        <v>0</v>
      </c>
      <c r="AP64" s="681">
        <f t="shared" si="32"/>
        <v>0</v>
      </c>
      <c r="AQ64" s="681">
        <f t="shared" si="32"/>
        <v>0</v>
      </c>
      <c r="AR64" s="749">
        <f t="shared" si="32"/>
        <v>0</v>
      </c>
      <c r="AS64" s="679">
        <f t="shared" si="32"/>
        <v>7792178</v>
      </c>
      <c r="AT64" s="680">
        <f t="shared" si="32"/>
        <v>5558915</v>
      </c>
      <c r="AU64" s="680">
        <f t="shared" si="32"/>
        <v>0</v>
      </c>
      <c r="AV64" s="680">
        <f t="shared" si="32"/>
        <v>70800</v>
      </c>
      <c r="AW64" s="680">
        <f t="shared" si="32"/>
        <v>1902843</v>
      </c>
      <c r="AX64" s="680">
        <f t="shared" si="32"/>
        <v>111178</v>
      </c>
      <c r="AY64" s="680">
        <f t="shared" si="32"/>
        <v>148442</v>
      </c>
      <c r="AZ64" s="681">
        <f t="shared" si="32"/>
        <v>11.2441</v>
      </c>
      <c r="BA64" s="681">
        <f t="shared" si="32"/>
        <v>7.7864000000000004</v>
      </c>
      <c r="BB64" s="681">
        <f t="shared" si="32"/>
        <v>0</v>
      </c>
      <c r="BC64" s="683">
        <f t="shared" si="32"/>
        <v>3.4577</v>
      </c>
      <c r="BD64" s="613"/>
    </row>
    <row r="65" spans="1:56" ht="12.95" customHeight="1" x14ac:dyDescent="0.25">
      <c r="A65" s="532">
        <v>13</v>
      </c>
      <c r="B65" s="376">
        <v>5492</v>
      </c>
      <c r="C65" s="376">
        <v>691007322</v>
      </c>
      <c r="D65" s="376">
        <v>71294180</v>
      </c>
      <c r="E65" s="375" t="s">
        <v>510</v>
      </c>
      <c r="F65" s="376">
        <v>3114</v>
      </c>
      <c r="G65" s="639" t="s">
        <v>562</v>
      </c>
      <c r="H65" s="537" t="s">
        <v>281</v>
      </c>
      <c r="I65" s="517">
        <v>11282488</v>
      </c>
      <c r="J65" s="538">
        <v>8004043</v>
      </c>
      <c r="K65" s="538">
        <v>0</v>
      </c>
      <c r="L65" s="538">
        <v>221000</v>
      </c>
      <c r="M65" s="338">
        <v>2780065</v>
      </c>
      <c r="N65" s="338">
        <v>160080</v>
      </c>
      <c r="O65" s="538">
        <v>117300</v>
      </c>
      <c r="P65" s="539">
        <v>13.958299999999999</v>
      </c>
      <c r="Q65" s="719">
        <v>10.52</v>
      </c>
      <c r="R65" s="719">
        <v>0</v>
      </c>
      <c r="S65" s="898">
        <v>3.4382999999999999</v>
      </c>
      <c r="T65" s="112">
        <f t="shared" si="0"/>
        <v>0</v>
      </c>
      <c r="U65" s="113">
        <v>0</v>
      </c>
      <c r="V65" s="113">
        <v>-44182</v>
      </c>
      <c r="W65" s="113">
        <v>0</v>
      </c>
      <c r="X65" s="113">
        <f t="shared" si="1"/>
        <v>-44182</v>
      </c>
      <c r="Y65" s="113">
        <v>0</v>
      </c>
      <c r="Z65" s="113">
        <v>0</v>
      </c>
      <c r="AA65" s="113">
        <v>0</v>
      </c>
      <c r="AB65" s="113">
        <f t="shared" si="2"/>
        <v>0</v>
      </c>
      <c r="AC65" s="113">
        <f t="shared" si="3"/>
        <v>-44182</v>
      </c>
      <c r="AD65" s="114">
        <f t="shared" si="4"/>
        <v>-14934</v>
      </c>
      <c r="AE65" s="114">
        <f t="shared" si="5"/>
        <v>-884</v>
      </c>
      <c r="AF65" s="113">
        <v>0</v>
      </c>
      <c r="AG65" s="113">
        <v>60000</v>
      </c>
      <c r="AH65" s="113">
        <v>0</v>
      </c>
      <c r="AI65" s="113">
        <f t="shared" si="6"/>
        <v>60000</v>
      </c>
      <c r="AJ65" s="113">
        <f t="shared" si="7"/>
        <v>0</v>
      </c>
      <c r="AK65" s="115"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f t="shared" si="8"/>
        <v>0</v>
      </c>
      <c r="AQ65" s="115">
        <f t="shared" si="9"/>
        <v>0</v>
      </c>
      <c r="AR65" s="370">
        <f t="shared" si="10"/>
        <v>0</v>
      </c>
      <c r="AS65" s="112">
        <f t="shared" si="11"/>
        <v>11282488</v>
      </c>
      <c r="AT65" s="113">
        <f t="shared" si="12"/>
        <v>7959861</v>
      </c>
      <c r="AU65" s="113">
        <f t="shared" si="13"/>
        <v>0</v>
      </c>
      <c r="AV65" s="113">
        <f t="shared" si="14"/>
        <v>221000</v>
      </c>
      <c r="AW65" s="113">
        <f t="shared" si="15"/>
        <v>2765131</v>
      </c>
      <c r="AX65" s="113">
        <f t="shared" si="15"/>
        <v>159196</v>
      </c>
      <c r="AY65" s="113">
        <f t="shared" si="16"/>
        <v>177300</v>
      </c>
      <c r="AZ65" s="115">
        <f t="shared" si="17"/>
        <v>13.958299999999999</v>
      </c>
      <c r="BA65" s="115">
        <f t="shared" si="18"/>
        <v>10.52</v>
      </c>
      <c r="BB65" s="115">
        <f t="shared" si="19"/>
        <v>0</v>
      </c>
      <c r="BC65" s="116">
        <f t="shared" si="20"/>
        <v>3.4382999999999999</v>
      </c>
      <c r="BD65" s="613"/>
    </row>
    <row r="66" spans="1:56" ht="12.95" customHeight="1" x14ac:dyDescent="0.25">
      <c r="A66" s="532">
        <v>13</v>
      </c>
      <c r="B66" s="376">
        <v>5492</v>
      </c>
      <c r="C66" s="376">
        <v>691007322</v>
      </c>
      <c r="D66" s="376">
        <v>71294180</v>
      </c>
      <c r="E66" s="375" t="s">
        <v>510</v>
      </c>
      <c r="F66" s="376">
        <v>3114</v>
      </c>
      <c r="G66" s="639" t="s">
        <v>317</v>
      </c>
      <c r="H66" s="537" t="s">
        <v>281</v>
      </c>
      <c r="I66" s="517">
        <v>1667320</v>
      </c>
      <c r="J66" s="538">
        <v>1227776</v>
      </c>
      <c r="K66" s="538">
        <v>0</v>
      </c>
      <c r="L66" s="538">
        <v>0</v>
      </c>
      <c r="M66" s="338">
        <v>414988</v>
      </c>
      <c r="N66" s="338">
        <v>24556</v>
      </c>
      <c r="O66" s="538">
        <v>0</v>
      </c>
      <c r="P66" s="539">
        <v>3.2351999999999999</v>
      </c>
      <c r="Q66" s="719">
        <v>3.2351999999999999</v>
      </c>
      <c r="R66" s="719">
        <v>0</v>
      </c>
      <c r="S66" s="898">
        <v>0</v>
      </c>
      <c r="T66" s="112">
        <f t="shared" si="0"/>
        <v>0</v>
      </c>
      <c r="U66" s="113">
        <v>0</v>
      </c>
      <c r="V66" s="113">
        <v>0</v>
      </c>
      <c r="W66" s="113">
        <v>0</v>
      </c>
      <c r="X66" s="113">
        <f t="shared" si="1"/>
        <v>0</v>
      </c>
      <c r="Y66" s="113">
        <v>0</v>
      </c>
      <c r="Z66" s="113">
        <v>0</v>
      </c>
      <c r="AA66" s="113">
        <v>0</v>
      </c>
      <c r="AB66" s="113">
        <f t="shared" si="2"/>
        <v>0</v>
      </c>
      <c r="AC66" s="113">
        <f t="shared" si="3"/>
        <v>0</v>
      </c>
      <c r="AD66" s="114">
        <f t="shared" si="4"/>
        <v>0</v>
      </c>
      <c r="AE66" s="114">
        <f t="shared" si="5"/>
        <v>0</v>
      </c>
      <c r="AF66" s="113">
        <v>0</v>
      </c>
      <c r="AG66" s="113">
        <v>0</v>
      </c>
      <c r="AH66" s="113">
        <v>0</v>
      </c>
      <c r="AI66" s="113">
        <f t="shared" si="6"/>
        <v>0</v>
      </c>
      <c r="AJ66" s="113">
        <f t="shared" si="7"/>
        <v>0</v>
      </c>
      <c r="AK66" s="115"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f t="shared" si="8"/>
        <v>0</v>
      </c>
      <c r="AQ66" s="115">
        <f t="shared" si="9"/>
        <v>0</v>
      </c>
      <c r="AR66" s="370">
        <f t="shared" si="10"/>
        <v>0</v>
      </c>
      <c r="AS66" s="112">
        <f t="shared" si="11"/>
        <v>1667320</v>
      </c>
      <c r="AT66" s="113">
        <f t="shared" si="12"/>
        <v>1227776</v>
      </c>
      <c r="AU66" s="113">
        <f t="shared" si="13"/>
        <v>0</v>
      </c>
      <c r="AV66" s="113">
        <f t="shared" si="14"/>
        <v>0</v>
      </c>
      <c r="AW66" s="113">
        <f t="shared" si="15"/>
        <v>414988</v>
      </c>
      <c r="AX66" s="113">
        <f t="shared" si="15"/>
        <v>24556</v>
      </c>
      <c r="AY66" s="113">
        <f t="shared" si="16"/>
        <v>0</v>
      </c>
      <c r="AZ66" s="115">
        <f t="shared" si="17"/>
        <v>3.2351999999999999</v>
      </c>
      <c r="BA66" s="115">
        <f t="shared" si="18"/>
        <v>3.2351999999999999</v>
      </c>
      <c r="BB66" s="115">
        <f t="shared" si="19"/>
        <v>0</v>
      </c>
      <c r="BC66" s="116">
        <f t="shared" si="20"/>
        <v>0</v>
      </c>
      <c r="BD66" s="613"/>
    </row>
    <row r="67" spans="1:56" ht="12.95" customHeight="1" x14ac:dyDescent="0.25">
      <c r="A67" s="532">
        <v>13</v>
      </c>
      <c r="B67" s="376">
        <v>5492</v>
      </c>
      <c r="C67" s="376">
        <v>691007322</v>
      </c>
      <c r="D67" s="376">
        <v>71294180</v>
      </c>
      <c r="E67" s="720" t="s">
        <v>510</v>
      </c>
      <c r="F67" s="376">
        <v>3143</v>
      </c>
      <c r="G67" s="627" t="s">
        <v>632</v>
      </c>
      <c r="H67" s="537" t="s">
        <v>281</v>
      </c>
      <c r="I67" s="517">
        <v>521580</v>
      </c>
      <c r="J67" s="538">
        <v>384079</v>
      </c>
      <c r="K67" s="538">
        <v>0</v>
      </c>
      <c r="L67" s="538">
        <v>0</v>
      </c>
      <c r="M67" s="338">
        <v>129819</v>
      </c>
      <c r="N67" s="338">
        <v>7682</v>
      </c>
      <c r="O67" s="538">
        <v>0</v>
      </c>
      <c r="P67" s="539">
        <v>0.77049999999999996</v>
      </c>
      <c r="Q67" s="719">
        <v>0.77049999999999996</v>
      </c>
      <c r="R67" s="719">
        <v>0</v>
      </c>
      <c r="S67" s="898">
        <v>0</v>
      </c>
      <c r="T67" s="112">
        <f t="shared" si="0"/>
        <v>0</v>
      </c>
      <c r="U67" s="113">
        <v>0</v>
      </c>
      <c r="V67" s="113">
        <v>0</v>
      </c>
      <c r="W67" s="113">
        <v>0</v>
      </c>
      <c r="X67" s="113">
        <f t="shared" si="1"/>
        <v>0</v>
      </c>
      <c r="Y67" s="113">
        <v>0</v>
      </c>
      <c r="Z67" s="113">
        <v>0</v>
      </c>
      <c r="AA67" s="113">
        <v>0</v>
      </c>
      <c r="AB67" s="113">
        <f t="shared" si="2"/>
        <v>0</v>
      </c>
      <c r="AC67" s="113">
        <f t="shared" si="3"/>
        <v>0</v>
      </c>
      <c r="AD67" s="114">
        <f t="shared" si="4"/>
        <v>0</v>
      </c>
      <c r="AE67" s="114">
        <f t="shared" si="5"/>
        <v>0</v>
      </c>
      <c r="AF67" s="113">
        <v>0</v>
      </c>
      <c r="AG67" s="113">
        <v>0</v>
      </c>
      <c r="AH67" s="113">
        <v>0</v>
      </c>
      <c r="AI67" s="113">
        <f t="shared" si="6"/>
        <v>0</v>
      </c>
      <c r="AJ67" s="113">
        <f t="shared" si="7"/>
        <v>0</v>
      </c>
      <c r="AK67" s="115"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f t="shared" si="8"/>
        <v>0</v>
      </c>
      <c r="AQ67" s="115">
        <f t="shared" si="9"/>
        <v>0</v>
      </c>
      <c r="AR67" s="370">
        <f t="shared" si="10"/>
        <v>0</v>
      </c>
      <c r="AS67" s="112">
        <f t="shared" si="11"/>
        <v>521580</v>
      </c>
      <c r="AT67" s="113">
        <f t="shared" si="12"/>
        <v>384079</v>
      </c>
      <c r="AU67" s="113">
        <f t="shared" si="13"/>
        <v>0</v>
      </c>
      <c r="AV67" s="113">
        <f t="shared" si="14"/>
        <v>0</v>
      </c>
      <c r="AW67" s="113">
        <f t="shared" si="15"/>
        <v>129819</v>
      </c>
      <c r="AX67" s="113">
        <f t="shared" si="15"/>
        <v>7682</v>
      </c>
      <c r="AY67" s="113">
        <f t="shared" si="16"/>
        <v>0</v>
      </c>
      <c r="AZ67" s="115">
        <f t="shared" si="17"/>
        <v>0.77049999999999996</v>
      </c>
      <c r="BA67" s="115">
        <f t="shared" si="18"/>
        <v>0.77049999999999996</v>
      </c>
      <c r="BB67" s="115">
        <f t="shared" si="19"/>
        <v>0</v>
      </c>
      <c r="BC67" s="116">
        <f t="shared" si="20"/>
        <v>0</v>
      </c>
      <c r="BD67" s="613"/>
    </row>
    <row r="68" spans="1:56" ht="12.95" customHeight="1" x14ac:dyDescent="0.25">
      <c r="A68" s="532">
        <v>13</v>
      </c>
      <c r="B68" s="376">
        <v>5492</v>
      </c>
      <c r="C68" s="376">
        <v>691007322</v>
      </c>
      <c r="D68" s="376">
        <v>71294180</v>
      </c>
      <c r="E68" s="720" t="s">
        <v>510</v>
      </c>
      <c r="F68" s="376">
        <v>3143</v>
      </c>
      <c r="G68" s="627" t="s">
        <v>633</v>
      </c>
      <c r="H68" s="537" t="s">
        <v>282</v>
      </c>
      <c r="I68" s="517">
        <v>10534</v>
      </c>
      <c r="J68" s="538">
        <v>7425</v>
      </c>
      <c r="K68" s="538">
        <v>0</v>
      </c>
      <c r="L68" s="538">
        <v>0</v>
      </c>
      <c r="M68" s="338">
        <v>2510</v>
      </c>
      <c r="N68" s="338">
        <v>149</v>
      </c>
      <c r="O68" s="538">
        <v>450</v>
      </c>
      <c r="P68" s="539">
        <v>0.03</v>
      </c>
      <c r="Q68" s="719">
        <v>0</v>
      </c>
      <c r="R68" s="719">
        <v>0</v>
      </c>
      <c r="S68" s="898">
        <v>0.03</v>
      </c>
      <c r="T68" s="112">
        <f t="shared" si="0"/>
        <v>0</v>
      </c>
      <c r="U68" s="113">
        <v>0</v>
      </c>
      <c r="V68" s="113">
        <v>0</v>
      </c>
      <c r="W68" s="113">
        <v>0</v>
      </c>
      <c r="X68" s="113">
        <f t="shared" si="1"/>
        <v>0</v>
      </c>
      <c r="Y68" s="113">
        <v>0</v>
      </c>
      <c r="Z68" s="113">
        <v>0</v>
      </c>
      <c r="AA68" s="113">
        <v>0</v>
      </c>
      <c r="AB68" s="113">
        <f t="shared" si="2"/>
        <v>0</v>
      </c>
      <c r="AC68" s="113">
        <f t="shared" si="3"/>
        <v>0</v>
      </c>
      <c r="AD68" s="114">
        <f t="shared" si="4"/>
        <v>0</v>
      </c>
      <c r="AE68" s="114">
        <f t="shared" si="5"/>
        <v>0</v>
      </c>
      <c r="AF68" s="113">
        <v>0</v>
      </c>
      <c r="AG68" s="113">
        <v>0</v>
      </c>
      <c r="AH68" s="113">
        <v>0</v>
      </c>
      <c r="AI68" s="113">
        <f t="shared" si="6"/>
        <v>0</v>
      </c>
      <c r="AJ68" s="113">
        <f t="shared" si="7"/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f t="shared" si="8"/>
        <v>0</v>
      </c>
      <c r="AQ68" s="115">
        <f t="shared" si="9"/>
        <v>0</v>
      </c>
      <c r="AR68" s="370">
        <f t="shared" si="10"/>
        <v>0</v>
      </c>
      <c r="AS68" s="112">
        <f t="shared" si="11"/>
        <v>10534</v>
      </c>
      <c r="AT68" s="113">
        <f t="shared" si="12"/>
        <v>7425</v>
      </c>
      <c r="AU68" s="113">
        <f t="shared" si="13"/>
        <v>0</v>
      </c>
      <c r="AV68" s="113">
        <f t="shared" si="14"/>
        <v>0</v>
      </c>
      <c r="AW68" s="113">
        <f t="shared" si="15"/>
        <v>2510</v>
      </c>
      <c r="AX68" s="113">
        <f t="shared" si="15"/>
        <v>149</v>
      </c>
      <c r="AY68" s="113">
        <f t="shared" si="16"/>
        <v>450</v>
      </c>
      <c r="AZ68" s="115">
        <f t="shared" si="17"/>
        <v>0.03</v>
      </c>
      <c r="BA68" s="115">
        <f t="shared" si="18"/>
        <v>0</v>
      </c>
      <c r="BB68" s="115">
        <f t="shared" si="19"/>
        <v>0</v>
      </c>
      <c r="BC68" s="116">
        <f t="shared" si="20"/>
        <v>0.03</v>
      </c>
      <c r="BD68" s="613"/>
    </row>
    <row r="69" spans="1:56" ht="12.95" customHeight="1" x14ac:dyDescent="0.25">
      <c r="A69" s="377">
        <v>13</v>
      </c>
      <c r="B69" s="84">
        <v>5492</v>
      </c>
      <c r="C69" s="84">
        <v>691007322</v>
      </c>
      <c r="D69" s="84">
        <v>71294180</v>
      </c>
      <c r="E69" s="722" t="s">
        <v>511</v>
      </c>
      <c r="F69" s="84"/>
      <c r="G69" s="722"/>
      <c r="H69" s="321"/>
      <c r="I69" s="679">
        <v>13481922</v>
      </c>
      <c r="J69" s="682">
        <v>9623323</v>
      </c>
      <c r="K69" s="682">
        <v>0</v>
      </c>
      <c r="L69" s="682">
        <v>221000</v>
      </c>
      <c r="M69" s="682">
        <v>3327382</v>
      </c>
      <c r="N69" s="682">
        <v>192467</v>
      </c>
      <c r="O69" s="682">
        <v>117750</v>
      </c>
      <c r="P69" s="748">
        <v>17.994</v>
      </c>
      <c r="Q69" s="748">
        <v>14.525699999999999</v>
      </c>
      <c r="R69" s="681">
        <v>0</v>
      </c>
      <c r="S69" s="820">
        <v>3.4682999999999997</v>
      </c>
      <c r="T69" s="679">
        <f t="shared" ref="T69:BC69" si="33">SUM(T65:T68)</f>
        <v>0</v>
      </c>
      <c r="U69" s="680">
        <f t="shared" si="33"/>
        <v>0</v>
      </c>
      <c r="V69" s="680">
        <f t="shared" si="33"/>
        <v>-44182</v>
      </c>
      <c r="W69" s="680">
        <f t="shared" si="33"/>
        <v>0</v>
      </c>
      <c r="X69" s="680">
        <f t="shared" si="33"/>
        <v>-44182</v>
      </c>
      <c r="Y69" s="680">
        <f t="shared" si="33"/>
        <v>0</v>
      </c>
      <c r="Z69" s="680">
        <f t="shared" si="33"/>
        <v>0</v>
      </c>
      <c r="AA69" s="680">
        <f t="shared" si="33"/>
        <v>0</v>
      </c>
      <c r="AB69" s="680">
        <f t="shared" si="33"/>
        <v>0</v>
      </c>
      <c r="AC69" s="680">
        <f t="shared" si="33"/>
        <v>-44182</v>
      </c>
      <c r="AD69" s="680">
        <f t="shared" si="33"/>
        <v>-14934</v>
      </c>
      <c r="AE69" s="680">
        <f t="shared" si="33"/>
        <v>-884</v>
      </c>
      <c r="AF69" s="680">
        <f t="shared" si="33"/>
        <v>0</v>
      </c>
      <c r="AG69" s="680">
        <f t="shared" si="33"/>
        <v>60000</v>
      </c>
      <c r="AH69" s="680">
        <f t="shared" si="33"/>
        <v>0</v>
      </c>
      <c r="AI69" s="680">
        <f t="shared" si="33"/>
        <v>60000</v>
      </c>
      <c r="AJ69" s="680">
        <f t="shared" si="33"/>
        <v>0</v>
      </c>
      <c r="AK69" s="681">
        <f t="shared" si="33"/>
        <v>0</v>
      </c>
      <c r="AL69" s="681">
        <f t="shared" si="33"/>
        <v>0</v>
      </c>
      <c r="AM69" s="681">
        <f t="shared" si="33"/>
        <v>0</v>
      </c>
      <c r="AN69" s="681">
        <f t="shared" si="33"/>
        <v>0</v>
      </c>
      <c r="AO69" s="681">
        <f t="shared" si="33"/>
        <v>0</v>
      </c>
      <c r="AP69" s="681">
        <f t="shared" si="33"/>
        <v>0</v>
      </c>
      <c r="AQ69" s="681">
        <f t="shared" si="33"/>
        <v>0</v>
      </c>
      <c r="AR69" s="749">
        <f t="shared" si="33"/>
        <v>0</v>
      </c>
      <c r="AS69" s="679">
        <f t="shared" si="33"/>
        <v>13481922</v>
      </c>
      <c r="AT69" s="680">
        <f t="shared" si="33"/>
        <v>9579141</v>
      </c>
      <c r="AU69" s="680">
        <f t="shared" si="33"/>
        <v>0</v>
      </c>
      <c r="AV69" s="680">
        <f t="shared" si="33"/>
        <v>221000</v>
      </c>
      <c r="AW69" s="680">
        <f t="shared" si="33"/>
        <v>3312448</v>
      </c>
      <c r="AX69" s="680">
        <f t="shared" si="33"/>
        <v>191583</v>
      </c>
      <c r="AY69" s="680">
        <f t="shared" si="33"/>
        <v>177750</v>
      </c>
      <c r="AZ69" s="681">
        <f t="shared" si="33"/>
        <v>17.994</v>
      </c>
      <c r="BA69" s="681">
        <f t="shared" si="33"/>
        <v>14.525699999999999</v>
      </c>
      <c r="BB69" s="681">
        <f t="shared" si="33"/>
        <v>0</v>
      </c>
      <c r="BC69" s="683">
        <f t="shared" si="33"/>
        <v>3.4682999999999997</v>
      </c>
      <c r="BD69" s="613"/>
    </row>
    <row r="70" spans="1:56" ht="12.95" customHeight="1" x14ac:dyDescent="0.25">
      <c r="A70" s="532">
        <v>14</v>
      </c>
      <c r="B70" s="376">
        <v>5457</v>
      </c>
      <c r="C70" s="376">
        <v>600099377</v>
      </c>
      <c r="D70" s="376">
        <v>855049</v>
      </c>
      <c r="E70" s="720" t="s">
        <v>512</v>
      </c>
      <c r="F70" s="376">
        <v>3113</v>
      </c>
      <c r="G70" s="720" t="s">
        <v>333</v>
      </c>
      <c r="H70" s="537" t="s">
        <v>281</v>
      </c>
      <c r="I70" s="517">
        <v>34869422</v>
      </c>
      <c r="J70" s="538">
        <v>24968742</v>
      </c>
      <c r="K70" s="538">
        <v>173220</v>
      </c>
      <c r="L70" s="538">
        <v>130560</v>
      </c>
      <c r="M70" s="338">
        <v>8483565</v>
      </c>
      <c r="N70" s="338">
        <v>499375</v>
      </c>
      <c r="O70" s="538">
        <v>787180</v>
      </c>
      <c r="P70" s="539">
        <v>46.181200000000004</v>
      </c>
      <c r="Q70" s="719">
        <v>36.675699999999999</v>
      </c>
      <c r="R70" s="719">
        <v>0.5</v>
      </c>
      <c r="S70" s="898">
        <v>9.5054999999999996</v>
      </c>
      <c r="T70" s="112">
        <f t="shared" si="0"/>
        <v>18830</v>
      </c>
      <c r="U70" s="113">
        <v>0</v>
      </c>
      <c r="V70" s="113">
        <v>-165684</v>
      </c>
      <c r="W70" s="113">
        <v>182413</v>
      </c>
      <c r="X70" s="113">
        <f t="shared" si="1"/>
        <v>35559</v>
      </c>
      <c r="Y70" s="113">
        <v>-18830</v>
      </c>
      <c r="Z70" s="113">
        <v>0</v>
      </c>
      <c r="AA70" s="113">
        <v>0</v>
      </c>
      <c r="AB70" s="113">
        <f t="shared" si="2"/>
        <v>-18830</v>
      </c>
      <c r="AC70" s="113">
        <f t="shared" si="3"/>
        <v>16729</v>
      </c>
      <c r="AD70" s="114">
        <f t="shared" si="4"/>
        <v>5654</v>
      </c>
      <c r="AE70" s="114">
        <f t="shared" si="5"/>
        <v>711</v>
      </c>
      <c r="AF70" s="113">
        <v>0</v>
      </c>
      <c r="AG70" s="113">
        <v>224999</v>
      </c>
      <c r="AH70" s="113">
        <v>0</v>
      </c>
      <c r="AI70" s="113">
        <f t="shared" si="6"/>
        <v>224999</v>
      </c>
      <c r="AJ70" s="113">
        <f t="shared" si="7"/>
        <v>248093</v>
      </c>
      <c r="AK70" s="115">
        <v>0</v>
      </c>
      <c r="AL70" s="115">
        <v>0</v>
      </c>
      <c r="AM70" s="115">
        <v>0</v>
      </c>
      <c r="AN70" s="115">
        <v>0.3</v>
      </c>
      <c r="AO70" s="115">
        <v>0</v>
      </c>
      <c r="AP70" s="115">
        <f t="shared" si="8"/>
        <v>0.3</v>
      </c>
      <c r="AQ70" s="115">
        <f t="shared" si="9"/>
        <v>0</v>
      </c>
      <c r="AR70" s="370">
        <f t="shared" si="10"/>
        <v>0.3</v>
      </c>
      <c r="AS70" s="112">
        <f t="shared" si="11"/>
        <v>35117515</v>
      </c>
      <c r="AT70" s="113">
        <f t="shared" si="12"/>
        <v>25004301</v>
      </c>
      <c r="AU70" s="113">
        <f t="shared" si="13"/>
        <v>173220</v>
      </c>
      <c r="AV70" s="113">
        <f t="shared" si="14"/>
        <v>111730</v>
      </c>
      <c r="AW70" s="113">
        <f t="shared" si="15"/>
        <v>8489219</v>
      </c>
      <c r="AX70" s="113">
        <f t="shared" si="15"/>
        <v>500086</v>
      </c>
      <c r="AY70" s="113">
        <f t="shared" si="16"/>
        <v>1012179</v>
      </c>
      <c r="AZ70" s="115">
        <f t="shared" si="17"/>
        <v>46.481200000000001</v>
      </c>
      <c r="BA70" s="115">
        <f t="shared" si="18"/>
        <v>36.975699999999996</v>
      </c>
      <c r="BB70" s="115">
        <f t="shared" si="19"/>
        <v>0.5</v>
      </c>
      <c r="BC70" s="116">
        <f t="shared" si="20"/>
        <v>9.5054999999999996</v>
      </c>
      <c r="BD70" s="613"/>
    </row>
    <row r="71" spans="1:56" ht="12.95" customHeight="1" x14ac:dyDescent="0.25">
      <c r="A71" s="532">
        <v>14</v>
      </c>
      <c r="B71" s="376">
        <v>5457</v>
      </c>
      <c r="C71" s="376">
        <v>600099377</v>
      </c>
      <c r="D71" s="376">
        <v>855049</v>
      </c>
      <c r="E71" s="375" t="s">
        <v>512</v>
      </c>
      <c r="F71" s="376">
        <v>3113</v>
      </c>
      <c r="G71" s="627" t="s">
        <v>316</v>
      </c>
      <c r="H71" s="537" t="s">
        <v>282</v>
      </c>
      <c r="I71" s="517">
        <v>3055415</v>
      </c>
      <c r="J71" s="538">
        <v>2247728</v>
      </c>
      <c r="K71" s="538">
        <v>0</v>
      </c>
      <c r="L71" s="538">
        <v>0</v>
      </c>
      <c r="M71" s="338">
        <v>759732</v>
      </c>
      <c r="N71" s="338">
        <v>44955</v>
      </c>
      <c r="O71" s="538">
        <v>3000</v>
      </c>
      <c r="P71" s="539">
        <v>6.120000000000001</v>
      </c>
      <c r="Q71" s="719">
        <v>6.120000000000001</v>
      </c>
      <c r="R71" s="719">
        <v>0</v>
      </c>
      <c r="S71" s="898">
        <v>0</v>
      </c>
      <c r="T71" s="112">
        <f t="shared" si="0"/>
        <v>0</v>
      </c>
      <c r="U71" s="113">
        <v>-29859</v>
      </c>
      <c r="V71" s="113">
        <v>0</v>
      </c>
      <c r="W71" s="113">
        <v>0</v>
      </c>
      <c r="X71" s="113">
        <f t="shared" si="1"/>
        <v>-29859</v>
      </c>
      <c r="Y71" s="113">
        <v>0</v>
      </c>
      <c r="Z71" s="113">
        <v>0</v>
      </c>
      <c r="AA71" s="113">
        <v>0</v>
      </c>
      <c r="AB71" s="113">
        <f t="shared" si="2"/>
        <v>0</v>
      </c>
      <c r="AC71" s="113">
        <f t="shared" si="3"/>
        <v>-29859</v>
      </c>
      <c r="AD71" s="114">
        <f t="shared" si="4"/>
        <v>-10092</v>
      </c>
      <c r="AE71" s="114">
        <f t="shared" si="5"/>
        <v>-597</v>
      </c>
      <c r="AF71" s="113">
        <v>0</v>
      </c>
      <c r="AG71" s="113">
        <v>0</v>
      </c>
      <c r="AH71" s="113">
        <v>0</v>
      </c>
      <c r="AI71" s="113">
        <f t="shared" si="6"/>
        <v>0</v>
      </c>
      <c r="AJ71" s="113">
        <f t="shared" si="7"/>
        <v>-40548</v>
      </c>
      <c r="AK71" s="115">
        <v>0</v>
      </c>
      <c r="AL71" s="115">
        <v>0</v>
      </c>
      <c r="AM71" s="115">
        <v>-7.0000000000000007E-2</v>
      </c>
      <c r="AN71" s="115">
        <v>0</v>
      </c>
      <c r="AO71" s="115">
        <v>0</v>
      </c>
      <c r="AP71" s="115">
        <f t="shared" si="8"/>
        <v>-7.0000000000000007E-2</v>
      </c>
      <c r="AQ71" s="115">
        <f t="shared" si="9"/>
        <v>0</v>
      </c>
      <c r="AR71" s="370">
        <f t="shared" si="10"/>
        <v>-7.0000000000000007E-2</v>
      </c>
      <c r="AS71" s="112">
        <f t="shared" si="11"/>
        <v>3014867</v>
      </c>
      <c r="AT71" s="113">
        <f t="shared" si="12"/>
        <v>2217869</v>
      </c>
      <c r="AU71" s="113">
        <f t="shared" si="13"/>
        <v>0</v>
      </c>
      <c r="AV71" s="113">
        <f t="shared" si="14"/>
        <v>0</v>
      </c>
      <c r="AW71" s="113">
        <f t="shared" si="15"/>
        <v>749640</v>
      </c>
      <c r="AX71" s="113">
        <f t="shared" si="15"/>
        <v>44358</v>
      </c>
      <c r="AY71" s="113">
        <f t="shared" si="16"/>
        <v>3000</v>
      </c>
      <c r="AZ71" s="115">
        <f t="shared" si="17"/>
        <v>6.0500000000000007</v>
      </c>
      <c r="BA71" s="115">
        <f t="shared" si="18"/>
        <v>6.0500000000000007</v>
      </c>
      <c r="BB71" s="115">
        <f t="shared" si="19"/>
        <v>0</v>
      </c>
      <c r="BC71" s="116">
        <f t="shared" si="20"/>
        <v>0</v>
      </c>
      <c r="BD71" s="613"/>
    </row>
    <row r="72" spans="1:56" ht="12.95" customHeight="1" x14ac:dyDescent="0.25">
      <c r="A72" s="532">
        <v>14</v>
      </c>
      <c r="B72" s="717">
        <v>5457</v>
      </c>
      <c r="C72" s="717">
        <v>600099377</v>
      </c>
      <c r="D72" s="717">
        <v>855049</v>
      </c>
      <c r="E72" s="718" t="s">
        <v>512</v>
      </c>
      <c r="F72" s="717">
        <v>3141</v>
      </c>
      <c r="G72" s="721" t="s">
        <v>319</v>
      </c>
      <c r="H72" s="537" t="s">
        <v>282</v>
      </c>
      <c r="I72" s="517">
        <v>1199688</v>
      </c>
      <c r="J72" s="538">
        <v>857609</v>
      </c>
      <c r="K72" s="538">
        <v>0</v>
      </c>
      <c r="L72" s="538">
        <v>12000</v>
      </c>
      <c r="M72" s="338">
        <v>293927</v>
      </c>
      <c r="N72" s="338">
        <v>17152</v>
      </c>
      <c r="O72" s="538">
        <v>19000</v>
      </c>
      <c r="P72" s="539">
        <v>2.96</v>
      </c>
      <c r="Q72" s="719">
        <v>0</v>
      </c>
      <c r="R72" s="719">
        <v>0</v>
      </c>
      <c r="S72" s="898">
        <v>2.96</v>
      </c>
      <c r="T72" s="112">
        <f t="shared" si="0"/>
        <v>-4800</v>
      </c>
      <c r="U72" s="113">
        <v>0</v>
      </c>
      <c r="V72" s="113">
        <v>0</v>
      </c>
      <c r="W72" s="113">
        <v>0</v>
      </c>
      <c r="X72" s="113">
        <f t="shared" si="1"/>
        <v>-4800</v>
      </c>
      <c r="Y72" s="113">
        <v>4800</v>
      </c>
      <c r="Z72" s="113">
        <v>0</v>
      </c>
      <c r="AA72" s="113">
        <v>0</v>
      </c>
      <c r="AB72" s="113">
        <f t="shared" si="2"/>
        <v>4800</v>
      </c>
      <c r="AC72" s="113">
        <f t="shared" si="3"/>
        <v>0</v>
      </c>
      <c r="AD72" s="114">
        <f t="shared" si="4"/>
        <v>0</v>
      </c>
      <c r="AE72" s="114">
        <f t="shared" si="5"/>
        <v>-96</v>
      </c>
      <c r="AF72" s="113">
        <v>0</v>
      </c>
      <c r="AG72" s="113">
        <v>0</v>
      </c>
      <c r="AH72" s="113">
        <v>0</v>
      </c>
      <c r="AI72" s="113">
        <f t="shared" si="6"/>
        <v>0</v>
      </c>
      <c r="AJ72" s="113">
        <f t="shared" si="7"/>
        <v>-96</v>
      </c>
      <c r="AK72" s="115"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f t="shared" si="8"/>
        <v>0</v>
      </c>
      <c r="AQ72" s="115">
        <f t="shared" si="9"/>
        <v>0</v>
      </c>
      <c r="AR72" s="370">
        <f t="shared" si="10"/>
        <v>0</v>
      </c>
      <c r="AS72" s="112">
        <f t="shared" si="11"/>
        <v>1199592</v>
      </c>
      <c r="AT72" s="113">
        <f t="shared" si="12"/>
        <v>852809</v>
      </c>
      <c r="AU72" s="113">
        <f t="shared" si="13"/>
        <v>0</v>
      </c>
      <c r="AV72" s="113">
        <f t="shared" si="14"/>
        <v>16800</v>
      </c>
      <c r="AW72" s="113">
        <f t="shared" si="15"/>
        <v>293927</v>
      </c>
      <c r="AX72" s="113">
        <f t="shared" si="15"/>
        <v>17056</v>
      </c>
      <c r="AY72" s="113">
        <f t="shared" si="16"/>
        <v>19000</v>
      </c>
      <c r="AZ72" s="115">
        <f t="shared" si="17"/>
        <v>2.96</v>
      </c>
      <c r="BA72" s="115">
        <f t="shared" si="18"/>
        <v>0</v>
      </c>
      <c r="BB72" s="115">
        <f t="shared" si="19"/>
        <v>0</v>
      </c>
      <c r="BC72" s="116">
        <f t="shared" si="20"/>
        <v>2.96</v>
      </c>
      <c r="BD72" s="613"/>
    </row>
    <row r="73" spans="1:56" ht="12.95" customHeight="1" x14ac:dyDescent="0.25">
      <c r="A73" s="532">
        <v>14</v>
      </c>
      <c r="B73" s="376">
        <v>5457</v>
      </c>
      <c r="C73" s="376">
        <v>600099377</v>
      </c>
      <c r="D73" s="376">
        <v>855049</v>
      </c>
      <c r="E73" s="720" t="s">
        <v>512</v>
      </c>
      <c r="F73" s="376">
        <v>3143</v>
      </c>
      <c r="G73" s="627" t="s">
        <v>632</v>
      </c>
      <c r="H73" s="537" t="s">
        <v>281</v>
      </c>
      <c r="I73" s="517">
        <v>3115021</v>
      </c>
      <c r="J73" s="538">
        <v>2282007</v>
      </c>
      <c r="K73" s="538">
        <v>0</v>
      </c>
      <c r="L73" s="538">
        <v>12000</v>
      </c>
      <c r="M73" s="338">
        <v>775374</v>
      </c>
      <c r="N73" s="338">
        <v>45640</v>
      </c>
      <c r="O73" s="538">
        <v>0</v>
      </c>
      <c r="P73" s="539">
        <v>4.8583999999999996</v>
      </c>
      <c r="Q73" s="719">
        <v>4.8583999999999996</v>
      </c>
      <c r="R73" s="719">
        <v>0</v>
      </c>
      <c r="S73" s="898">
        <v>0</v>
      </c>
      <c r="T73" s="112">
        <f t="shared" si="0"/>
        <v>0</v>
      </c>
      <c r="U73" s="113">
        <v>0</v>
      </c>
      <c r="V73" s="113">
        <v>0</v>
      </c>
      <c r="W73" s="113">
        <v>0</v>
      </c>
      <c r="X73" s="113">
        <f t="shared" si="1"/>
        <v>0</v>
      </c>
      <c r="Y73" s="113">
        <v>0</v>
      </c>
      <c r="Z73" s="113">
        <v>0</v>
      </c>
      <c r="AA73" s="113">
        <v>0</v>
      </c>
      <c r="AB73" s="113">
        <f t="shared" si="2"/>
        <v>0</v>
      </c>
      <c r="AC73" s="113">
        <f t="shared" si="3"/>
        <v>0</v>
      </c>
      <c r="AD73" s="114">
        <f t="shared" si="4"/>
        <v>0</v>
      </c>
      <c r="AE73" s="114">
        <f t="shared" si="5"/>
        <v>0</v>
      </c>
      <c r="AF73" s="113">
        <v>0</v>
      </c>
      <c r="AG73" s="113">
        <v>0</v>
      </c>
      <c r="AH73" s="113">
        <v>0</v>
      </c>
      <c r="AI73" s="113">
        <f t="shared" si="6"/>
        <v>0</v>
      </c>
      <c r="AJ73" s="113">
        <f t="shared" si="7"/>
        <v>0</v>
      </c>
      <c r="AK73" s="115"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f t="shared" si="8"/>
        <v>0</v>
      </c>
      <c r="AQ73" s="115">
        <f t="shared" si="9"/>
        <v>0</v>
      </c>
      <c r="AR73" s="370">
        <f t="shared" si="10"/>
        <v>0</v>
      </c>
      <c r="AS73" s="112">
        <f t="shared" si="11"/>
        <v>3115021</v>
      </c>
      <c r="AT73" s="113">
        <f t="shared" si="12"/>
        <v>2282007</v>
      </c>
      <c r="AU73" s="113">
        <f t="shared" si="13"/>
        <v>0</v>
      </c>
      <c r="AV73" s="113">
        <f t="shared" si="14"/>
        <v>12000</v>
      </c>
      <c r="AW73" s="113">
        <f t="shared" si="15"/>
        <v>775374</v>
      </c>
      <c r="AX73" s="113">
        <f t="shared" si="15"/>
        <v>45640</v>
      </c>
      <c r="AY73" s="113">
        <f t="shared" si="16"/>
        <v>0</v>
      </c>
      <c r="AZ73" s="115">
        <f t="shared" si="17"/>
        <v>4.8583999999999996</v>
      </c>
      <c r="BA73" s="115">
        <f t="shared" si="18"/>
        <v>4.8583999999999996</v>
      </c>
      <c r="BB73" s="115">
        <f t="shared" si="19"/>
        <v>0</v>
      </c>
      <c r="BC73" s="116">
        <f t="shared" si="20"/>
        <v>0</v>
      </c>
      <c r="BD73" s="613"/>
    </row>
    <row r="74" spans="1:56" ht="12.95" customHeight="1" x14ac:dyDescent="0.25">
      <c r="A74" s="532">
        <v>14</v>
      </c>
      <c r="B74" s="376">
        <v>5457</v>
      </c>
      <c r="C74" s="376">
        <v>600099377</v>
      </c>
      <c r="D74" s="376">
        <v>855049</v>
      </c>
      <c r="E74" s="720" t="s">
        <v>512</v>
      </c>
      <c r="F74" s="376">
        <v>3143</v>
      </c>
      <c r="G74" s="627" t="s">
        <v>633</v>
      </c>
      <c r="H74" s="537" t="s">
        <v>282</v>
      </c>
      <c r="I74" s="517">
        <v>103225</v>
      </c>
      <c r="J74" s="538">
        <v>72765</v>
      </c>
      <c r="K74" s="538">
        <v>0</v>
      </c>
      <c r="L74" s="538">
        <v>0</v>
      </c>
      <c r="M74" s="338">
        <v>24595</v>
      </c>
      <c r="N74" s="338">
        <v>1455</v>
      </c>
      <c r="O74" s="538">
        <v>4410</v>
      </c>
      <c r="P74" s="539">
        <v>0.31</v>
      </c>
      <c r="Q74" s="719">
        <v>0</v>
      </c>
      <c r="R74" s="719">
        <v>0</v>
      </c>
      <c r="S74" s="898">
        <v>0.31</v>
      </c>
      <c r="T74" s="112">
        <f t="shared" si="0"/>
        <v>0</v>
      </c>
      <c r="U74" s="113">
        <v>0</v>
      </c>
      <c r="V74" s="113">
        <v>0</v>
      </c>
      <c r="W74" s="113">
        <v>0</v>
      </c>
      <c r="X74" s="113">
        <f t="shared" si="1"/>
        <v>0</v>
      </c>
      <c r="Y74" s="113">
        <v>0</v>
      </c>
      <c r="Z74" s="113">
        <v>0</v>
      </c>
      <c r="AA74" s="113">
        <v>0</v>
      </c>
      <c r="AB74" s="113">
        <f t="shared" si="2"/>
        <v>0</v>
      </c>
      <c r="AC74" s="113">
        <f t="shared" si="3"/>
        <v>0</v>
      </c>
      <c r="AD74" s="114">
        <f t="shared" si="4"/>
        <v>0</v>
      </c>
      <c r="AE74" s="114">
        <f t="shared" si="5"/>
        <v>0</v>
      </c>
      <c r="AF74" s="113">
        <v>0</v>
      </c>
      <c r="AG74" s="113">
        <v>0</v>
      </c>
      <c r="AH74" s="113">
        <v>0</v>
      </c>
      <c r="AI74" s="113">
        <f t="shared" si="6"/>
        <v>0</v>
      </c>
      <c r="AJ74" s="113">
        <f t="shared" si="7"/>
        <v>0</v>
      </c>
      <c r="AK74" s="115">
        <v>0</v>
      </c>
      <c r="AL74" s="115">
        <v>0</v>
      </c>
      <c r="AM74" s="115">
        <v>0</v>
      </c>
      <c r="AN74" s="115">
        <v>0</v>
      </c>
      <c r="AO74" s="115">
        <v>0</v>
      </c>
      <c r="AP74" s="115">
        <f t="shared" si="8"/>
        <v>0</v>
      </c>
      <c r="AQ74" s="115">
        <f t="shared" si="9"/>
        <v>0</v>
      </c>
      <c r="AR74" s="370">
        <f t="shared" si="10"/>
        <v>0</v>
      </c>
      <c r="AS74" s="112">
        <f t="shared" si="11"/>
        <v>103225</v>
      </c>
      <c r="AT74" s="113">
        <f t="shared" si="12"/>
        <v>72765</v>
      </c>
      <c r="AU74" s="113">
        <f t="shared" si="13"/>
        <v>0</v>
      </c>
      <c r="AV74" s="113">
        <f t="shared" si="14"/>
        <v>0</v>
      </c>
      <c r="AW74" s="113">
        <f t="shared" si="15"/>
        <v>24595</v>
      </c>
      <c r="AX74" s="113">
        <f t="shared" si="15"/>
        <v>1455</v>
      </c>
      <c r="AY74" s="113">
        <f t="shared" si="16"/>
        <v>4410</v>
      </c>
      <c r="AZ74" s="115">
        <f t="shared" si="17"/>
        <v>0.31</v>
      </c>
      <c r="BA74" s="115">
        <f t="shared" si="18"/>
        <v>0</v>
      </c>
      <c r="BB74" s="115">
        <f t="shared" si="19"/>
        <v>0</v>
      </c>
      <c r="BC74" s="116">
        <f t="shared" si="20"/>
        <v>0.31</v>
      </c>
      <c r="BD74" s="613"/>
    </row>
    <row r="75" spans="1:56" ht="12.95" customHeight="1" x14ac:dyDescent="0.25">
      <c r="A75" s="532">
        <v>14</v>
      </c>
      <c r="B75" s="376">
        <v>5457</v>
      </c>
      <c r="C75" s="376">
        <v>600099377</v>
      </c>
      <c r="D75" s="376">
        <v>855049</v>
      </c>
      <c r="E75" s="375" t="s">
        <v>512</v>
      </c>
      <c r="F75" s="376">
        <v>3143</v>
      </c>
      <c r="G75" s="627" t="s">
        <v>321</v>
      </c>
      <c r="H75" s="537" t="s">
        <v>282</v>
      </c>
      <c r="I75" s="517">
        <v>590951</v>
      </c>
      <c r="J75" s="538">
        <v>432512</v>
      </c>
      <c r="K75" s="538">
        <v>0</v>
      </c>
      <c r="L75" s="538">
        <v>0</v>
      </c>
      <c r="M75" s="338">
        <v>146189</v>
      </c>
      <c r="N75" s="338">
        <v>8650</v>
      </c>
      <c r="O75" s="538">
        <v>3600</v>
      </c>
      <c r="P75" s="539">
        <v>1.04</v>
      </c>
      <c r="Q75" s="719">
        <v>0.79</v>
      </c>
      <c r="R75" s="719">
        <v>0</v>
      </c>
      <c r="S75" s="898">
        <v>0.25</v>
      </c>
      <c r="T75" s="112">
        <f t="shared" si="0"/>
        <v>0</v>
      </c>
      <c r="U75" s="113">
        <v>0</v>
      </c>
      <c r="V75" s="113">
        <v>0</v>
      </c>
      <c r="W75" s="113">
        <v>0</v>
      </c>
      <c r="X75" s="113">
        <f t="shared" si="1"/>
        <v>0</v>
      </c>
      <c r="Y75" s="113">
        <v>0</v>
      </c>
      <c r="Z75" s="113">
        <v>0</v>
      </c>
      <c r="AA75" s="113">
        <v>0</v>
      </c>
      <c r="AB75" s="113">
        <f t="shared" si="2"/>
        <v>0</v>
      </c>
      <c r="AC75" s="113">
        <f t="shared" si="3"/>
        <v>0</v>
      </c>
      <c r="AD75" s="114">
        <f t="shared" si="4"/>
        <v>0</v>
      </c>
      <c r="AE75" s="114">
        <f t="shared" si="5"/>
        <v>0</v>
      </c>
      <c r="AF75" s="113">
        <v>0</v>
      </c>
      <c r="AG75" s="113">
        <v>0</v>
      </c>
      <c r="AH75" s="113">
        <v>0</v>
      </c>
      <c r="AI75" s="113">
        <f t="shared" si="6"/>
        <v>0</v>
      </c>
      <c r="AJ75" s="113">
        <f t="shared" si="7"/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f t="shared" si="8"/>
        <v>0</v>
      </c>
      <c r="AQ75" s="115">
        <f t="shared" si="9"/>
        <v>0</v>
      </c>
      <c r="AR75" s="370">
        <f t="shared" si="10"/>
        <v>0</v>
      </c>
      <c r="AS75" s="112">
        <f t="shared" si="11"/>
        <v>590951</v>
      </c>
      <c r="AT75" s="113">
        <f t="shared" si="12"/>
        <v>432512</v>
      </c>
      <c r="AU75" s="113">
        <f t="shared" si="13"/>
        <v>0</v>
      </c>
      <c r="AV75" s="113">
        <f t="shared" si="14"/>
        <v>0</v>
      </c>
      <c r="AW75" s="113">
        <f t="shared" si="15"/>
        <v>146189</v>
      </c>
      <c r="AX75" s="113">
        <f t="shared" si="15"/>
        <v>8650</v>
      </c>
      <c r="AY75" s="113">
        <f t="shared" si="16"/>
        <v>3600</v>
      </c>
      <c r="AZ75" s="115">
        <f t="shared" si="17"/>
        <v>1.04</v>
      </c>
      <c r="BA75" s="115">
        <f t="shared" si="18"/>
        <v>0.79</v>
      </c>
      <c r="BB75" s="115">
        <f t="shared" si="19"/>
        <v>0</v>
      </c>
      <c r="BC75" s="116">
        <f t="shared" si="20"/>
        <v>0.25</v>
      </c>
      <c r="BD75" s="613"/>
    </row>
    <row r="76" spans="1:56" ht="12.95" customHeight="1" x14ac:dyDescent="0.25">
      <c r="A76" s="377">
        <v>14</v>
      </c>
      <c r="B76" s="87">
        <v>5457</v>
      </c>
      <c r="C76" s="87">
        <v>600099377</v>
      </c>
      <c r="D76" s="87">
        <v>855049</v>
      </c>
      <c r="E76" s="722" t="s">
        <v>513</v>
      </c>
      <c r="F76" s="87"/>
      <c r="G76" s="747"/>
      <c r="H76" s="324"/>
      <c r="I76" s="723">
        <v>42933722</v>
      </c>
      <c r="J76" s="724">
        <v>30861363</v>
      </c>
      <c r="K76" s="724">
        <v>173220</v>
      </c>
      <c r="L76" s="724">
        <v>154560</v>
      </c>
      <c r="M76" s="724">
        <v>10483382</v>
      </c>
      <c r="N76" s="724">
        <v>617227</v>
      </c>
      <c r="O76" s="724">
        <v>817190</v>
      </c>
      <c r="P76" s="725">
        <v>61.469600000000007</v>
      </c>
      <c r="Q76" s="725">
        <v>48.444099999999999</v>
      </c>
      <c r="R76" s="727">
        <v>0.5</v>
      </c>
      <c r="S76" s="817">
        <v>13.025499999999999</v>
      </c>
      <c r="T76" s="723">
        <f t="shared" ref="T76:BC76" si="34">SUM(T70:T75)</f>
        <v>14030</v>
      </c>
      <c r="U76" s="726">
        <f t="shared" si="34"/>
        <v>-29859</v>
      </c>
      <c r="V76" s="726">
        <f t="shared" si="34"/>
        <v>-165684</v>
      </c>
      <c r="W76" s="726">
        <f t="shared" si="34"/>
        <v>182413</v>
      </c>
      <c r="X76" s="726">
        <f t="shared" si="34"/>
        <v>900</v>
      </c>
      <c r="Y76" s="726">
        <f t="shared" si="34"/>
        <v>-14030</v>
      </c>
      <c r="Z76" s="726">
        <f t="shared" si="34"/>
        <v>0</v>
      </c>
      <c r="AA76" s="726">
        <f t="shared" si="34"/>
        <v>0</v>
      </c>
      <c r="AB76" s="726">
        <f t="shared" si="34"/>
        <v>-14030</v>
      </c>
      <c r="AC76" s="726">
        <f t="shared" si="34"/>
        <v>-13130</v>
      </c>
      <c r="AD76" s="726">
        <f t="shared" si="34"/>
        <v>-4438</v>
      </c>
      <c r="AE76" s="726">
        <f t="shared" si="34"/>
        <v>18</v>
      </c>
      <c r="AF76" s="726">
        <f t="shared" si="34"/>
        <v>0</v>
      </c>
      <c r="AG76" s="726">
        <f t="shared" si="34"/>
        <v>224999</v>
      </c>
      <c r="AH76" s="726">
        <f t="shared" si="34"/>
        <v>0</v>
      </c>
      <c r="AI76" s="726">
        <f t="shared" si="34"/>
        <v>224999</v>
      </c>
      <c r="AJ76" s="726">
        <f t="shared" si="34"/>
        <v>207449</v>
      </c>
      <c r="AK76" s="727">
        <f t="shared" si="34"/>
        <v>0</v>
      </c>
      <c r="AL76" s="727">
        <f t="shared" si="34"/>
        <v>0</v>
      </c>
      <c r="AM76" s="727">
        <f t="shared" si="34"/>
        <v>-7.0000000000000007E-2</v>
      </c>
      <c r="AN76" s="727">
        <f t="shared" si="34"/>
        <v>0.3</v>
      </c>
      <c r="AO76" s="727">
        <f t="shared" si="34"/>
        <v>0</v>
      </c>
      <c r="AP76" s="727">
        <f t="shared" si="34"/>
        <v>0.22999999999999998</v>
      </c>
      <c r="AQ76" s="727">
        <f t="shared" si="34"/>
        <v>0</v>
      </c>
      <c r="AR76" s="930">
        <f t="shared" si="34"/>
        <v>0.22999999999999998</v>
      </c>
      <c r="AS76" s="723">
        <f t="shared" si="34"/>
        <v>43141171</v>
      </c>
      <c r="AT76" s="726">
        <f t="shared" si="34"/>
        <v>30862263</v>
      </c>
      <c r="AU76" s="726">
        <f t="shared" si="34"/>
        <v>173220</v>
      </c>
      <c r="AV76" s="726">
        <f t="shared" si="34"/>
        <v>140530</v>
      </c>
      <c r="AW76" s="726">
        <f t="shared" si="34"/>
        <v>10478944</v>
      </c>
      <c r="AX76" s="726">
        <f t="shared" si="34"/>
        <v>617245</v>
      </c>
      <c r="AY76" s="726">
        <f t="shared" si="34"/>
        <v>1042189</v>
      </c>
      <c r="AZ76" s="727">
        <f t="shared" si="34"/>
        <v>61.699599999999997</v>
      </c>
      <c r="BA76" s="727">
        <f t="shared" si="34"/>
        <v>48.674100000000003</v>
      </c>
      <c r="BB76" s="727">
        <f t="shared" si="34"/>
        <v>0.5</v>
      </c>
      <c r="BC76" s="728">
        <f t="shared" si="34"/>
        <v>13.025499999999999</v>
      </c>
      <c r="BD76" s="613"/>
    </row>
    <row r="77" spans="1:56" ht="12.95" customHeight="1" x14ac:dyDescent="0.25">
      <c r="A77" s="532">
        <v>15</v>
      </c>
      <c r="B77" s="376">
        <v>5459</v>
      </c>
      <c r="C77" s="376">
        <v>600099415</v>
      </c>
      <c r="D77" s="376">
        <v>70946086</v>
      </c>
      <c r="E77" s="720" t="s">
        <v>514</v>
      </c>
      <c r="F77" s="376">
        <v>3231</v>
      </c>
      <c r="G77" s="720" t="s">
        <v>514</v>
      </c>
      <c r="H77" s="537" t="s">
        <v>281</v>
      </c>
      <c r="I77" s="517">
        <v>20893685</v>
      </c>
      <c r="J77" s="538">
        <v>15334905</v>
      </c>
      <c r="K77" s="538">
        <v>0</v>
      </c>
      <c r="L77" s="538">
        <v>0</v>
      </c>
      <c r="M77" s="338">
        <v>5183197</v>
      </c>
      <c r="N77" s="338">
        <v>306698</v>
      </c>
      <c r="O77" s="538">
        <v>68885</v>
      </c>
      <c r="P77" s="539">
        <v>29.643699999999999</v>
      </c>
      <c r="Q77" s="719">
        <v>26.3324</v>
      </c>
      <c r="R77" s="719">
        <v>0</v>
      </c>
      <c r="S77" s="898">
        <v>3.3113000000000001</v>
      </c>
      <c r="T77" s="112">
        <f t="shared" ref="T77:T140" si="35">Y77*-1</f>
        <v>0</v>
      </c>
      <c r="U77" s="113">
        <v>0</v>
      </c>
      <c r="V77" s="113">
        <v>-52368</v>
      </c>
      <c r="W77" s="113">
        <v>0</v>
      </c>
      <c r="X77" s="113">
        <f t="shared" ref="X77:X140" si="36">SUM(T77:W77)</f>
        <v>-52368</v>
      </c>
      <c r="Y77" s="113">
        <v>0</v>
      </c>
      <c r="Z77" s="113">
        <v>0</v>
      </c>
      <c r="AA77" s="113">
        <v>0</v>
      </c>
      <c r="AB77" s="113">
        <f t="shared" ref="AB77:AB140" si="37">SUM(Y77:AA77)</f>
        <v>0</v>
      </c>
      <c r="AC77" s="113">
        <f t="shared" ref="AC77:AC140" si="38">X77+AB77</f>
        <v>-52368</v>
      </c>
      <c r="AD77" s="114">
        <f t="shared" ref="AD77:AD140" si="39">ROUND((X77+Y77+Z77)*33.8%,0)</f>
        <v>-17700</v>
      </c>
      <c r="AE77" s="114">
        <f t="shared" ref="AE77:AE140" si="40">ROUND(X77*2%,0)</f>
        <v>-1047</v>
      </c>
      <c r="AF77" s="113">
        <v>0</v>
      </c>
      <c r="AG77" s="113">
        <v>71115</v>
      </c>
      <c r="AH77" s="113">
        <v>0</v>
      </c>
      <c r="AI77" s="113">
        <f t="shared" ref="AI77:AI140" si="41">SUM(AF77:AH77)</f>
        <v>71115</v>
      </c>
      <c r="AJ77" s="113">
        <f t="shared" ref="AJ77:AJ140" si="42">AC77+AD77+AE77+AI77</f>
        <v>0</v>
      </c>
      <c r="AK77" s="115"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f t="shared" ref="AP77:AP140" si="43">AK77+AM77+AN77</f>
        <v>0</v>
      </c>
      <c r="AQ77" s="115">
        <f t="shared" ref="AQ77:AQ140" si="44">AL77+AO77</f>
        <v>0</v>
      </c>
      <c r="AR77" s="370">
        <f t="shared" ref="AR77:AR140" si="45">SUM(AP77:AQ77)</f>
        <v>0</v>
      </c>
      <c r="AS77" s="112">
        <f t="shared" ref="AS77:AS140" si="46">I77+AJ77</f>
        <v>20893685</v>
      </c>
      <c r="AT77" s="113">
        <f t="shared" ref="AT77:AT140" si="47">J77+X77</f>
        <v>15282537</v>
      </c>
      <c r="AU77" s="113">
        <f t="shared" ref="AU77:AU140" si="48">K77</f>
        <v>0</v>
      </c>
      <c r="AV77" s="113">
        <f t="shared" ref="AV77:AV140" si="49">L77+AB77</f>
        <v>0</v>
      </c>
      <c r="AW77" s="113">
        <f t="shared" ref="AW77:AX140" si="50">M77+AD77</f>
        <v>5165497</v>
      </c>
      <c r="AX77" s="113">
        <f t="shared" si="50"/>
        <v>305651</v>
      </c>
      <c r="AY77" s="113">
        <f t="shared" ref="AY77:AY140" si="51">O77+AI77</f>
        <v>140000</v>
      </c>
      <c r="AZ77" s="115">
        <f t="shared" ref="AZ77:AZ140" si="52">P77+AR77</f>
        <v>29.643699999999999</v>
      </c>
      <c r="BA77" s="115">
        <f t="shared" ref="BA77:BA140" si="53">Q77+AP77</f>
        <v>26.3324</v>
      </c>
      <c r="BB77" s="115">
        <f t="shared" ref="BB77:BB140" si="54">R77</f>
        <v>0</v>
      </c>
      <c r="BC77" s="116">
        <f t="shared" ref="BC77:BC140" si="55">S77+AQ77</f>
        <v>3.3113000000000001</v>
      </c>
      <c r="BD77" s="613"/>
    </row>
    <row r="78" spans="1:56" ht="12.95" customHeight="1" x14ac:dyDescent="0.25">
      <c r="A78" s="377">
        <v>15</v>
      </c>
      <c r="B78" s="84">
        <v>5459</v>
      </c>
      <c r="C78" s="84">
        <v>600099415</v>
      </c>
      <c r="D78" s="84">
        <v>70946086</v>
      </c>
      <c r="E78" s="722" t="s">
        <v>515</v>
      </c>
      <c r="F78" s="84"/>
      <c r="G78" s="722"/>
      <c r="H78" s="321"/>
      <c r="I78" s="526">
        <v>20893685</v>
      </c>
      <c r="J78" s="530">
        <v>15334905</v>
      </c>
      <c r="K78" s="530">
        <v>0</v>
      </c>
      <c r="L78" s="530">
        <v>0</v>
      </c>
      <c r="M78" s="530">
        <v>5183197</v>
      </c>
      <c r="N78" s="530">
        <v>306698</v>
      </c>
      <c r="O78" s="530">
        <v>68885</v>
      </c>
      <c r="P78" s="731">
        <v>29.643699999999999</v>
      </c>
      <c r="Q78" s="731">
        <v>26.3324</v>
      </c>
      <c r="R78" s="528">
        <v>0</v>
      </c>
      <c r="S78" s="818">
        <v>3.3113000000000001</v>
      </c>
      <c r="T78" s="526">
        <f t="shared" ref="T78:BC78" si="56">SUM(T77)</f>
        <v>0</v>
      </c>
      <c r="U78" s="527">
        <f t="shared" si="56"/>
        <v>0</v>
      </c>
      <c r="V78" s="527">
        <f t="shared" si="56"/>
        <v>-52368</v>
      </c>
      <c r="W78" s="527">
        <f t="shared" si="56"/>
        <v>0</v>
      </c>
      <c r="X78" s="527">
        <f t="shared" si="56"/>
        <v>-52368</v>
      </c>
      <c r="Y78" s="527">
        <f t="shared" si="56"/>
        <v>0</v>
      </c>
      <c r="Z78" s="527">
        <f t="shared" si="56"/>
        <v>0</v>
      </c>
      <c r="AA78" s="527">
        <f t="shared" si="56"/>
        <v>0</v>
      </c>
      <c r="AB78" s="527">
        <f t="shared" si="56"/>
        <v>0</v>
      </c>
      <c r="AC78" s="527">
        <f t="shared" si="56"/>
        <v>-52368</v>
      </c>
      <c r="AD78" s="527">
        <f t="shared" si="56"/>
        <v>-17700</v>
      </c>
      <c r="AE78" s="527">
        <f t="shared" si="56"/>
        <v>-1047</v>
      </c>
      <c r="AF78" s="527">
        <f t="shared" si="56"/>
        <v>0</v>
      </c>
      <c r="AG78" s="527">
        <f t="shared" si="56"/>
        <v>71115</v>
      </c>
      <c r="AH78" s="527">
        <f t="shared" si="56"/>
        <v>0</v>
      </c>
      <c r="AI78" s="527">
        <f t="shared" si="56"/>
        <v>71115</v>
      </c>
      <c r="AJ78" s="527">
        <f t="shared" si="56"/>
        <v>0</v>
      </c>
      <c r="AK78" s="528">
        <f t="shared" si="56"/>
        <v>0</v>
      </c>
      <c r="AL78" s="528">
        <f t="shared" si="56"/>
        <v>0</v>
      </c>
      <c r="AM78" s="528">
        <f t="shared" si="56"/>
        <v>0</v>
      </c>
      <c r="AN78" s="528">
        <f t="shared" si="56"/>
        <v>0</v>
      </c>
      <c r="AO78" s="528">
        <f t="shared" si="56"/>
        <v>0</v>
      </c>
      <c r="AP78" s="528">
        <f t="shared" si="56"/>
        <v>0</v>
      </c>
      <c r="AQ78" s="528">
        <f t="shared" si="56"/>
        <v>0</v>
      </c>
      <c r="AR78" s="732">
        <f t="shared" si="56"/>
        <v>0</v>
      </c>
      <c r="AS78" s="526">
        <f t="shared" si="56"/>
        <v>20893685</v>
      </c>
      <c r="AT78" s="527">
        <f t="shared" si="56"/>
        <v>15282537</v>
      </c>
      <c r="AU78" s="527">
        <f t="shared" si="56"/>
        <v>0</v>
      </c>
      <c r="AV78" s="527">
        <f t="shared" si="56"/>
        <v>0</v>
      </c>
      <c r="AW78" s="527">
        <f t="shared" si="56"/>
        <v>5165497</v>
      </c>
      <c r="AX78" s="527">
        <f t="shared" si="56"/>
        <v>305651</v>
      </c>
      <c r="AY78" s="527">
        <f t="shared" si="56"/>
        <v>140000</v>
      </c>
      <c r="AZ78" s="528">
        <f t="shared" si="56"/>
        <v>29.643699999999999</v>
      </c>
      <c r="BA78" s="528">
        <f t="shared" si="56"/>
        <v>26.3324</v>
      </c>
      <c r="BB78" s="528">
        <f t="shared" si="56"/>
        <v>0</v>
      </c>
      <c r="BC78" s="529">
        <f t="shared" si="56"/>
        <v>3.3113000000000001</v>
      </c>
      <c r="BD78" s="613"/>
    </row>
    <row r="79" spans="1:56" ht="12.95" customHeight="1" x14ac:dyDescent="0.25">
      <c r="A79" s="532">
        <v>16</v>
      </c>
      <c r="B79" s="729">
        <v>5482</v>
      </c>
      <c r="C79" s="729">
        <v>600098982</v>
      </c>
      <c r="D79" s="729">
        <v>71006923</v>
      </c>
      <c r="E79" s="720" t="s">
        <v>516</v>
      </c>
      <c r="F79" s="376">
        <v>3111</v>
      </c>
      <c r="G79" s="721" t="s">
        <v>329</v>
      </c>
      <c r="H79" s="537" t="s">
        <v>281</v>
      </c>
      <c r="I79" s="517">
        <v>1597200</v>
      </c>
      <c r="J79" s="538">
        <v>1166864</v>
      </c>
      <c r="K79" s="538">
        <v>0</v>
      </c>
      <c r="L79" s="538">
        <v>0</v>
      </c>
      <c r="M79" s="338">
        <v>394399</v>
      </c>
      <c r="N79" s="338">
        <v>23337</v>
      </c>
      <c r="O79" s="538">
        <v>12600</v>
      </c>
      <c r="P79" s="539">
        <v>2.4340000000000002</v>
      </c>
      <c r="Q79" s="719">
        <v>1.9231</v>
      </c>
      <c r="R79" s="719">
        <v>0</v>
      </c>
      <c r="S79" s="898">
        <v>0.51090000000000002</v>
      </c>
      <c r="T79" s="112">
        <f t="shared" si="35"/>
        <v>0</v>
      </c>
      <c r="U79" s="113">
        <v>0</v>
      </c>
      <c r="V79" s="113">
        <v>0</v>
      </c>
      <c r="W79" s="113">
        <v>0</v>
      </c>
      <c r="X79" s="113">
        <f t="shared" si="36"/>
        <v>0</v>
      </c>
      <c r="Y79" s="113">
        <v>0</v>
      </c>
      <c r="Z79" s="113">
        <v>0</v>
      </c>
      <c r="AA79" s="113">
        <v>0</v>
      </c>
      <c r="AB79" s="113">
        <f t="shared" si="37"/>
        <v>0</v>
      </c>
      <c r="AC79" s="113">
        <f t="shared" si="38"/>
        <v>0</v>
      </c>
      <c r="AD79" s="114">
        <f t="shared" si="39"/>
        <v>0</v>
      </c>
      <c r="AE79" s="114">
        <f t="shared" si="40"/>
        <v>0</v>
      </c>
      <c r="AF79" s="113">
        <v>0</v>
      </c>
      <c r="AG79" s="113">
        <v>0</v>
      </c>
      <c r="AH79" s="113">
        <v>0</v>
      </c>
      <c r="AI79" s="113">
        <f t="shared" si="41"/>
        <v>0</v>
      </c>
      <c r="AJ79" s="113">
        <f t="shared" si="42"/>
        <v>0</v>
      </c>
      <c r="AK79" s="115"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f t="shared" si="43"/>
        <v>0</v>
      </c>
      <c r="AQ79" s="115">
        <f t="shared" si="44"/>
        <v>0</v>
      </c>
      <c r="AR79" s="370">
        <f t="shared" si="45"/>
        <v>0</v>
      </c>
      <c r="AS79" s="112">
        <f t="shared" si="46"/>
        <v>1597200</v>
      </c>
      <c r="AT79" s="113">
        <f t="shared" si="47"/>
        <v>1166864</v>
      </c>
      <c r="AU79" s="113">
        <f t="shared" si="48"/>
        <v>0</v>
      </c>
      <c r="AV79" s="113">
        <f t="shared" si="49"/>
        <v>0</v>
      </c>
      <c r="AW79" s="113">
        <f t="shared" si="50"/>
        <v>394399</v>
      </c>
      <c r="AX79" s="113">
        <f t="shared" si="50"/>
        <v>23337</v>
      </c>
      <c r="AY79" s="113">
        <f t="shared" si="51"/>
        <v>12600</v>
      </c>
      <c r="AZ79" s="115">
        <f t="shared" si="52"/>
        <v>2.4340000000000002</v>
      </c>
      <c r="BA79" s="115">
        <f t="shared" si="53"/>
        <v>1.9231</v>
      </c>
      <c r="BB79" s="115">
        <f t="shared" si="54"/>
        <v>0</v>
      </c>
      <c r="BC79" s="116">
        <f t="shared" si="55"/>
        <v>0.51090000000000002</v>
      </c>
      <c r="BD79" s="613"/>
    </row>
    <row r="80" spans="1:56" ht="12.95" customHeight="1" x14ac:dyDescent="0.25">
      <c r="A80" s="532">
        <v>16</v>
      </c>
      <c r="B80" s="376">
        <v>5482</v>
      </c>
      <c r="C80" s="376">
        <v>600098982</v>
      </c>
      <c r="D80" s="376">
        <v>71006923</v>
      </c>
      <c r="E80" s="720" t="s">
        <v>516</v>
      </c>
      <c r="F80" s="376">
        <v>3117</v>
      </c>
      <c r="G80" s="720" t="s">
        <v>333</v>
      </c>
      <c r="H80" s="537" t="s">
        <v>281</v>
      </c>
      <c r="I80" s="517">
        <v>3725141</v>
      </c>
      <c r="J80" s="538">
        <v>2691480</v>
      </c>
      <c r="K80" s="538">
        <v>0</v>
      </c>
      <c r="L80" s="538">
        <v>0</v>
      </c>
      <c r="M80" s="338">
        <v>909721</v>
      </c>
      <c r="N80" s="338">
        <v>53830</v>
      </c>
      <c r="O80" s="538">
        <v>70110</v>
      </c>
      <c r="P80" s="539">
        <v>4.8180000000000005</v>
      </c>
      <c r="Q80" s="719">
        <v>3.3572000000000002</v>
      </c>
      <c r="R80" s="719">
        <v>0</v>
      </c>
      <c r="S80" s="898">
        <v>1.4608000000000001</v>
      </c>
      <c r="T80" s="112">
        <f t="shared" si="35"/>
        <v>0</v>
      </c>
      <c r="U80" s="113">
        <v>0</v>
      </c>
      <c r="V80" s="113">
        <v>0</v>
      </c>
      <c r="W80" s="113">
        <v>0</v>
      </c>
      <c r="X80" s="113">
        <f t="shared" si="36"/>
        <v>0</v>
      </c>
      <c r="Y80" s="113">
        <v>0</v>
      </c>
      <c r="Z80" s="113">
        <v>0</v>
      </c>
      <c r="AA80" s="113">
        <v>0</v>
      </c>
      <c r="AB80" s="113">
        <f t="shared" si="37"/>
        <v>0</v>
      </c>
      <c r="AC80" s="113">
        <f t="shared" si="38"/>
        <v>0</v>
      </c>
      <c r="AD80" s="114">
        <f t="shared" si="39"/>
        <v>0</v>
      </c>
      <c r="AE80" s="114">
        <f t="shared" si="40"/>
        <v>0</v>
      </c>
      <c r="AF80" s="113">
        <v>0</v>
      </c>
      <c r="AG80" s="113">
        <v>0</v>
      </c>
      <c r="AH80" s="113">
        <v>0</v>
      </c>
      <c r="AI80" s="113">
        <f t="shared" si="41"/>
        <v>0</v>
      </c>
      <c r="AJ80" s="113">
        <f t="shared" si="42"/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f t="shared" si="43"/>
        <v>0</v>
      </c>
      <c r="AQ80" s="115">
        <f t="shared" si="44"/>
        <v>0</v>
      </c>
      <c r="AR80" s="370">
        <f t="shared" si="45"/>
        <v>0</v>
      </c>
      <c r="AS80" s="112">
        <f t="shared" si="46"/>
        <v>3725141</v>
      </c>
      <c r="AT80" s="113">
        <f t="shared" si="47"/>
        <v>2691480</v>
      </c>
      <c r="AU80" s="113">
        <f t="shared" si="48"/>
        <v>0</v>
      </c>
      <c r="AV80" s="113">
        <f t="shared" si="49"/>
        <v>0</v>
      </c>
      <c r="AW80" s="113">
        <f t="shared" si="50"/>
        <v>909721</v>
      </c>
      <c r="AX80" s="113">
        <f t="shared" si="50"/>
        <v>53830</v>
      </c>
      <c r="AY80" s="113">
        <f t="shared" si="51"/>
        <v>70110</v>
      </c>
      <c r="AZ80" s="115">
        <f t="shared" si="52"/>
        <v>4.8180000000000005</v>
      </c>
      <c r="BA80" s="115">
        <f t="shared" si="53"/>
        <v>3.3572000000000002</v>
      </c>
      <c r="BB80" s="115">
        <f t="shared" si="54"/>
        <v>0</v>
      </c>
      <c r="BC80" s="116">
        <f t="shared" si="55"/>
        <v>1.4608000000000001</v>
      </c>
      <c r="BD80" s="613"/>
    </row>
    <row r="81" spans="1:56" ht="12.95" customHeight="1" x14ac:dyDescent="0.25">
      <c r="A81" s="532">
        <v>16</v>
      </c>
      <c r="B81" s="376">
        <v>5482</v>
      </c>
      <c r="C81" s="376">
        <v>600098982</v>
      </c>
      <c r="D81" s="376">
        <v>71006923</v>
      </c>
      <c r="E81" s="720" t="s">
        <v>516</v>
      </c>
      <c r="F81" s="376">
        <v>3117</v>
      </c>
      <c r="G81" s="627" t="s">
        <v>316</v>
      </c>
      <c r="H81" s="537" t="s">
        <v>282</v>
      </c>
      <c r="I81" s="517">
        <v>0</v>
      </c>
      <c r="J81" s="538">
        <v>0</v>
      </c>
      <c r="K81" s="538">
        <v>0</v>
      </c>
      <c r="L81" s="538">
        <v>0</v>
      </c>
      <c r="M81" s="338">
        <v>0</v>
      </c>
      <c r="N81" s="338">
        <v>0</v>
      </c>
      <c r="O81" s="538">
        <v>0</v>
      </c>
      <c r="P81" s="539">
        <v>0</v>
      </c>
      <c r="Q81" s="719">
        <v>0</v>
      </c>
      <c r="R81" s="719">
        <v>0</v>
      </c>
      <c r="S81" s="898">
        <v>0</v>
      </c>
      <c r="T81" s="112">
        <f t="shared" si="35"/>
        <v>0</v>
      </c>
      <c r="U81" s="113">
        <v>0</v>
      </c>
      <c r="V81" s="113">
        <v>0</v>
      </c>
      <c r="W81" s="113">
        <v>0</v>
      </c>
      <c r="X81" s="113">
        <f t="shared" si="36"/>
        <v>0</v>
      </c>
      <c r="Y81" s="113">
        <v>0</v>
      </c>
      <c r="Z81" s="113">
        <v>0</v>
      </c>
      <c r="AA81" s="113">
        <v>0</v>
      </c>
      <c r="AB81" s="113">
        <f t="shared" si="37"/>
        <v>0</v>
      </c>
      <c r="AC81" s="113">
        <f t="shared" si="38"/>
        <v>0</v>
      </c>
      <c r="AD81" s="114">
        <f t="shared" si="39"/>
        <v>0</v>
      </c>
      <c r="AE81" s="114">
        <f t="shared" si="40"/>
        <v>0</v>
      </c>
      <c r="AF81" s="113">
        <v>0</v>
      </c>
      <c r="AG81" s="113">
        <v>0</v>
      </c>
      <c r="AH81" s="113">
        <v>0</v>
      </c>
      <c r="AI81" s="113">
        <f t="shared" si="41"/>
        <v>0</v>
      </c>
      <c r="AJ81" s="113">
        <f t="shared" si="42"/>
        <v>0</v>
      </c>
      <c r="AK81" s="115">
        <v>0</v>
      </c>
      <c r="AL81" s="115">
        <v>0</v>
      </c>
      <c r="AM81" s="115">
        <v>0</v>
      </c>
      <c r="AN81" s="115">
        <v>0</v>
      </c>
      <c r="AO81" s="115">
        <v>0</v>
      </c>
      <c r="AP81" s="115">
        <f t="shared" si="43"/>
        <v>0</v>
      </c>
      <c r="AQ81" s="115">
        <f t="shared" si="44"/>
        <v>0</v>
      </c>
      <c r="AR81" s="370">
        <f t="shared" si="45"/>
        <v>0</v>
      </c>
      <c r="AS81" s="112">
        <f t="shared" si="46"/>
        <v>0</v>
      </c>
      <c r="AT81" s="113">
        <f t="shared" si="47"/>
        <v>0</v>
      </c>
      <c r="AU81" s="113">
        <f t="shared" si="48"/>
        <v>0</v>
      </c>
      <c r="AV81" s="113">
        <f t="shared" si="49"/>
        <v>0</v>
      </c>
      <c r="AW81" s="113">
        <f t="shared" si="50"/>
        <v>0</v>
      </c>
      <c r="AX81" s="113">
        <f t="shared" si="50"/>
        <v>0</v>
      </c>
      <c r="AY81" s="113">
        <f t="shared" si="51"/>
        <v>0</v>
      </c>
      <c r="AZ81" s="115">
        <f t="shared" si="52"/>
        <v>0</v>
      </c>
      <c r="BA81" s="115">
        <f t="shared" si="53"/>
        <v>0</v>
      </c>
      <c r="BB81" s="115">
        <f t="shared" si="54"/>
        <v>0</v>
      </c>
      <c r="BC81" s="116">
        <f t="shared" si="55"/>
        <v>0</v>
      </c>
      <c r="BD81" s="613"/>
    </row>
    <row r="82" spans="1:56" ht="12.95" customHeight="1" x14ac:dyDescent="0.25">
      <c r="A82" s="532">
        <v>16</v>
      </c>
      <c r="B82" s="729">
        <v>5482</v>
      </c>
      <c r="C82" s="729">
        <v>600098982</v>
      </c>
      <c r="D82" s="729">
        <v>71006923</v>
      </c>
      <c r="E82" s="720" t="s">
        <v>516</v>
      </c>
      <c r="F82" s="376">
        <v>3141</v>
      </c>
      <c r="G82" s="721" t="s">
        <v>319</v>
      </c>
      <c r="H82" s="537" t="s">
        <v>282</v>
      </c>
      <c r="I82" s="517">
        <v>841661</v>
      </c>
      <c r="J82" s="538">
        <v>616833</v>
      </c>
      <c r="K82" s="538">
        <v>0</v>
      </c>
      <c r="L82" s="538">
        <v>0</v>
      </c>
      <c r="M82" s="338">
        <v>208490</v>
      </c>
      <c r="N82" s="338">
        <v>12336</v>
      </c>
      <c r="O82" s="538">
        <v>4002</v>
      </c>
      <c r="P82" s="539">
        <v>2.1</v>
      </c>
      <c r="Q82" s="719">
        <v>0</v>
      </c>
      <c r="R82" s="719">
        <v>0</v>
      </c>
      <c r="S82" s="898">
        <v>2.1</v>
      </c>
      <c r="T82" s="112">
        <f t="shared" si="35"/>
        <v>0</v>
      </c>
      <c r="U82" s="113">
        <v>0</v>
      </c>
      <c r="V82" s="113">
        <v>0</v>
      </c>
      <c r="W82" s="113">
        <v>0</v>
      </c>
      <c r="X82" s="113">
        <f t="shared" si="36"/>
        <v>0</v>
      </c>
      <c r="Y82" s="113">
        <v>0</v>
      </c>
      <c r="Z82" s="113">
        <v>0</v>
      </c>
      <c r="AA82" s="113">
        <v>0</v>
      </c>
      <c r="AB82" s="113">
        <f t="shared" si="37"/>
        <v>0</v>
      </c>
      <c r="AC82" s="113">
        <f t="shared" si="38"/>
        <v>0</v>
      </c>
      <c r="AD82" s="114">
        <f t="shared" si="39"/>
        <v>0</v>
      </c>
      <c r="AE82" s="114">
        <f t="shared" si="40"/>
        <v>0</v>
      </c>
      <c r="AF82" s="113">
        <v>0</v>
      </c>
      <c r="AG82" s="113">
        <v>0</v>
      </c>
      <c r="AH82" s="113">
        <v>0</v>
      </c>
      <c r="AI82" s="113">
        <f t="shared" si="41"/>
        <v>0</v>
      </c>
      <c r="AJ82" s="113">
        <f t="shared" si="42"/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f t="shared" si="43"/>
        <v>0</v>
      </c>
      <c r="AQ82" s="115">
        <f t="shared" si="44"/>
        <v>0</v>
      </c>
      <c r="AR82" s="370">
        <f t="shared" si="45"/>
        <v>0</v>
      </c>
      <c r="AS82" s="112">
        <f t="shared" si="46"/>
        <v>841661</v>
      </c>
      <c r="AT82" s="113">
        <f t="shared" si="47"/>
        <v>616833</v>
      </c>
      <c r="AU82" s="113">
        <f t="shared" si="48"/>
        <v>0</v>
      </c>
      <c r="AV82" s="113">
        <f t="shared" si="49"/>
        <v>0</v>
      </c>
      <c r="AW82" s="113">
        <f t="shared" si="50"/>
        <v>208490</v>
      </c>
      <c r="AX82" s="113">
        <f t="shared" si="50"/>
        <v>12336</v>
      </c>
      <c r="AY82" s="113">
        <f t="shared" si="51"/>
        <v>4002</v>
      </c>
      <c r="AZ82" s="115">
        <f t="shared" si="52"/>
        <v>2.1</v>
      </c>
      <c r="BA82" s="115">
        <f t="shared" si="53"/>
        <v>0</v>
      </c>
      <c r="BB82" s="115">
        <f t="shared" si="54"/>
        <v>0</v>
      </c>
      <c r="BC82" s="116">
        <f t="shared" si="55"/>
        <v>2.1</v>
      </c>
      <c r="BD82" s="613"/>
    </row>
    <row r="83" spans="1:56" ht="12.95" customHeight="1" x14ac:dyDescent="0.25">
      <c r="A83" s="532">
        <v>16</v>
      </c>
      <c r="B83" s="376">
        <v>5482</v>
      </c>
      <c r="C83" s="376">
        <v>600098982</v>
      </c>
      <c r="D83" s="376">
        <v>71006923</v>
      </c>
      <c r="E83" s="720" t="s">
        <v>516</v>
      </c>
      <c r="F83" s="376">
        <v>3143</v>
      </c>
      <c r="G83" s="627" t="s">
        <v>632</v>
      </c>
      <c r="H83" s="537" t="s">
        <v>281</v>
      </c>
      <c r="I83" s="517">
        <v>516698</v>
      </c>
      <c r="J83" s="538">
        <v>380484</v>
      </c>
      <c r="K83" s="538">
        <v>0</v>
      </c>
      <c r="L83" s="538">
        <v>0</v>
      </c>
      <c r="M83" s="338">
        <v>128604</v>
      </c>
      <c r="N83" s="338">
        <v>7610</v>
      </c>
      <c r="O83" s="538">
        <v>0</v>
      </c>
      <c r="P83" s="539">
        <v>0.71430000000000005</v>
      </c>
      <c r="Q83" s="719">
        <v>0.71430000000000005</v>
      </c>
      <c r="R83" s="719">
        <v>0</v>
      </c>
      <c r="S83" s="898">
        <v>0</v>
      </c>
      <c r="T83" s="112">
        <f t="shared" si="35"/>
        <v>0</v>
      </c>
      <c r="U83" s="113">
        <v>0</v>
      </c>
      <c r="V83" s="113">
        <v>0</v>
      </c>
      <c r="W83" s="113">
        <v>0</v>
      </c>
      <c r="X83" s="113">
        <f t="shared" si="36"/>
        <v>0</v>
      </c>
      <c r="Y83" s="113">
        <v>0</v>
      </c>
      <c r="Z83" s="113">
        <v>0</v>
      </c>
      <c r="AA83" s="113">
        <v>0</v>
      </c>
      <c r="AB83" s="113">
        <f t="shared" si="37"/>
        <v>0</v>
      </c>
      <c r="AC83" s="113">
        <f t="shared" si="38"/>
        <v>0</v>
      </c>
      <c r="AD83" s="114">
        <f t="shared" si="39"/>
        <v>0</v>
      </c>
      <c r="AE83" s="114">
        <f t="shared" si="40"/>
        <v>0</v>
      </c>
      <c r="AF83" s="113">
        <v>0</v>
      </c>
      <c r="AG83" s="113">
        <v>0</v>
      </c>
      <c r="AH83" s="113">
        <v>0</v>
      </c>
      <c r="AI83" s="113">
        <f t="shared" si="41"/>
        <v>0</v>
      </c>
      <c r="AJ83" s="113">
        <f t="shared" si="42"/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f t="shared" si="43"/>
        <v>0</v>
      </c>
      <c r="AQ83" s="115">
        <f t="shared" si="44"/>
        <v>0</v>
      </c>
      <c r="AR83" s="370">
        <f t="shared" si="45"/>
        <v>0</v>
      </c>
      <c r="AS83" s="112">
        <f t="shared" si="46"/>
        <v>516698</v>
      </c>
      <c r="AT83" s="113">
        <f t="shared" si="47"/>
        <v>380484</v>
      </c>
      <c r="AU83" s="113">
        <f t="shared" si="48"/>
        <v>0</v>
      </c>
      <c r="AV83" s="113">
        <f t="shared" si="49"/>
        <v>0</v>
      </c>
      <c r="AW83" s="113">
        <f t="shared" si="50"/>
        <v>128604</v>
      </c>
      <c r="AX83" s="113">
        <f t="shared" si="50"/>
        <v>7610</v>
      </c>
      <c r="AY83" s="113">
        <f t="shared" si="51"/>
        <v>0</v>
      </c>
      <c r="AZ83" s="115">
        <f t="shared" si="52"/>
        <v>0.71430000000000005</v>
      </c>
      <c r="BA83" s="115">
        <f t="shared" si="53"/>
        <v>0.71430000000000005</v>
      </c>
      <c r="BB83" s="115">
        <f t="shared" si="54"/>
        <v>0</v>
      </c>
      <c r="BC83" s="116">
        <f t="shared" si="55"/>
        <v>0</v>
      </c>
      <c r="BD83" s="613"/>
    </row>
    <row r="84" spans="1:56" ht="12.95" customHeight="1" x14ac:dyDescent="0.25">
      <c r="A84" s="532">
        <v>16</v>
      </c>
      <c r="B84" s="376">
        <v>5482</v>
      </c>
      <c r="C84" s="376">
        <v>600098982</v>
      </c>
      <c r="D84" s="376">
        <v>71006923</v>
      </c>
      <c r="E84" s="720" t="s">
        <v>516</v>
      </c>
      <c r="F84" s="376">
        <v>3143</v>
      </c>
      <c r="G84" s="627" t="s">
        <v>633</v>
      </c>
      <c r="H84" s="537" t="s">
        <v>282</v>
      </c>
      <c r="I84" s="517">
        <v>21066</v>
      </c>
      <c r="J84" s="538">
        <v>14850</v>
      </c>
      <c r="K84" s="538">
        <v>0</v>
      </c>
      <c r="L84" s="538">
        <v>0</v>
      </c>
      <c r="M84" s="338">
        <v>5019</v>
      </c>
      <c r="N84" s="338">
        <v>297</v>
      </c>
      <c r="O84" s="538">
        <v>900</v>
      </c>
      <c r="P84" s="539">
        <v>0.06</v>
      </c>
      <c r="Q84" s="719">
        <v>0</v>
      </c>
      <c r="R84" s="719">
        <v>0</v>
      </c>
      <c r="S84" s="898">
        <v>0.06</v>
      </c>
      <c r="T84" s="112">
        <f t="shared" si="35"/>
        <v>0</v>
      </c>
      <c r="U84" s="113">
        <v>0</v>
      </c>
      <c r="V84" s="113">
        <v>0</v>
      </c>
      <c r="W84" s="113">
        <v>0</v>
      </c>
      <c r="X84" s="113">
        <f t="shared" si="36"/>
        <v>0</v>
      </c>
      <c r="Y84" s="113">
        <v>0</v>
      </c>
      <c r="Z84" s="113">
        <v>0</v>
      </c>
      <c r="AA84" s="113">
        <v>0</v>
      </c>
      <c r="AB84" s="113">
        <f t="shared" si="37"/>
        <v>0</v>
      </c>
      <c r="AC84" s="113">
        <f t="shared" si="38"/>
        <v>0</v>
      </c>
      <c r="AD84" s="114">
        <f t="shared" si="39"/>
        <v>0</v>
      </c>
      <c r="AE84" s="114">
        <f t="shared" si="40"/>
        <v>0</v>
      </c>
      <c r="AF84" s="113">
        <v>0</v>
      </c>
      <c r="AG84" s="113">
        <v>0</v>
      </c>
      <c r="AH84" s="113">
        <v>0</v>
      </c>
      <c r="AI84" s="113">
        <f t="shared" si="41"/>
        <v>0</v>
      </c>
      <c r="AJ84" s="113">
        <f t="shared" si="42"/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f t="shared" si="43"/>
        <v>0</v>
      </c>
      <c r="AQ84" s="115">
        <f t="shared" si="44"/>
        <v>0</v>
      </c>
      <c r="AR84" s="370">
        <f t="shared" si="45"/>
        <v>0</v>
      </c>
      <c r="AS84" s="112">
        <f t="shared" si="46"/>
        <v>21066</v>
      </c>
      <c r="AT84" s="113">
        <f t="shared" si="47"/>
        <v>14850</v>
      </c>
      <c r="AU84" s="113">
        <f t="shared" si="48"/>
        <v>0</v>
      </c>
      <c r="AV84" s="113">
        <f t="shared" si="49"/>
        <v>0</v>
      </c>
      <c r="AW84" s="113">
        <f t="shared" si="50"/>
        <v>5019</v>
      </c>
      <c r="AX84" s="113">
        <f t="shared" si="50"/>
        <v>297</v>
      </c>
      <c r="AY84" s="113">
        <f t="shared" si="51"/>
        <v>900</v>
      </c>
      <c r="AZ84" s="115">
        <f t="shared" si="52"/>
        <v>0.06</v>
      </c>
      <c r="BA84" s="115">
        <f t="shared" si="53"/>
        <v>0</v>
      </c>
      <c r="BB84" s="115">
        <f t="shared" si="54"/>
        <v>0</v>
      </c>
      <c r="BC84" s="116">
        <f t="shared" si="55"/>
        <v>0.06</v>
      </c>
      <c r="BD84" s="613"/>
    </row>
    <row r="85" spans="1:56" ht="12.95" customHeight="1" x14ac:dyDescent="0.25">
      <c r="A85" s="377">
        <v>16</v>
      </c>
      <c r="B85" s="84">
        <v>5482</v>
      </c>
      <c r="C85" s="84">
        <v>600098982</v>
      </c>
      <c r="D85" s="84">
        <v>71006923</v>
      </c>
      <c r="E85" s="722" t="s">
        <v>517</v>
      </c>
      <c r="F85" s="84"/>
      <c r="G85" s="722"/>
      <c r="H85" s="321"/>
      <c r="I85" s="526">
        <v>6701766</v>
      </c>
      <c r="J85" s="530">
        <v>4870511</v>
      </c>
      <c r="K85" s="530">
        <v>0</v>
      </c>
      <c r="L85" s="530">
        <v>0</v>
      </c>
      <c r="M85" s="530">
        <v>1646233</v>
      </c>
      <c r="N85" s="530">
        <v>97410</v>
      </c>
      <c r="O85" s="530">
        <v>87612</v>
      </c>
      <c r="P85" s="731">
        <v>10.126300000000001</v>
      </c>
      <c r="Q85" s="731">
        <v>5.9946000000000002</v>
      </c>
      <c r="R85" s="528">
        <v>0</v>
      </c>
      <c r="S85" s="818">
        <v>4.1316999999999995</v>
      </c>
      <c r="T85" s="526">
        <f t="shared" ref="T85:BC85" si="57">SUM(T79:T84)</f>
        <v>0</v>
      </c>
      <c r="U85" s="527">
        <f t="shared" si="57"/>
        <v>0</v>
      </c>
      <c r="V85" s="527">
        <f t="shared" si="57"/>
        <v>0</v>
      </c>
      <c r="W85" s="527">
        <f t="shared" si="57"/>
        <v>0</v>
      </c>
      <c r="X85" s="527">
        <f t="shared" si="57"/>
        <v>0</v>
      </c>
      <c r="Y85" s="527">
        <f t="shared" si="57"/>
        <v>0</v>
      </c>
      <c r="Z85" s="527">
        <f t="shared" si="57"/>
        <v>0</v>
      </c>
      <c r="AA85" s="527">
        <f t="shared" si="57"/>
        <v>0</v>
      </c>
      <c r="AB85" s="527">
        <f t="shared" si="57"/>
        <v>0</v>
      </c>
      <c r="AC85" s="527">
        <f t="shared" si="57"/>
        <v>0</v>
      </c>
      <c r="AD85" s="527">
        <f t="shared" si="57"/>
        <v>0</v>
      </c>
      <c r="AE85" s="527">
        <f t="shared" si="57"/>
        <v>0</v>
      </c>
      <c r="AF85" s="527">
        <f t="shared" si="57"/>
        <v>0</v>
      </c>
      <c r="AG85" s="527">
        <f t="shared" si="57"/>
        <v>0</v>
      </c>
      <c r="AH85" s="527">
        <f t="shared" si="57"/>
        <v>0</v>
      </c>
      <c r="AI85" s="527">
        <f t="shared" si="57"/>
        <v>0</v>
      </c>
      <c r="AJ85" s="527">
        <f t="shared" si="57"/>
        <v>0</v>
      </c>
      <c r="AK85" s="528">
        <f t="shared" si="57"/>
        <v>0</v>
      </c>
      <c r="AL85" s="528">
        <f t="shared" si="57"/>
        <v>0</v>
      </c>
      <c r="AM85" s="528">
        <f t="shared" si="57"/>
        <v>0</v>
      </c>
      <c r="AN85" s="528">
        <f t="shared" si="57"/>
        <v>0</v>
      </c>
      <c r="AO85" s="528">
        <f t="shared" si="57"/>
        <v>0</v>
      </c>
      <c r="AP85" s="528">
        <f t="shared" si="57"/>
        <v>0</v>
      </c>
      <c r="AQ85" s="528">
        <f t="shared" si="57"/>
        <v>0</v>
      </c>
      <c r="AR85" s="732">
        <f t="shared" si="57"/>
        <v>0</v>
      </c>
      <c r="AS85" s="526">
        <f t="shared" si="57"/>
        <v>6701766</v>
      </c>
      <c r="AT85" s="527">
        <f t="shared" si="57"/>
        <v>4870511</v>
      </c>
      <c r="AU85" s="527">
        <f t="shared" si="57"/>
        <v>0</v>
      </c>
      <c r="AV85" s="527">
        <f t="shared" si="57"/>
        <v>0</v>
      </c>
      <c r="AW85" s="527">
        <f t="shared" si="57"/>
        <v>1646233</v>
      </c>
      <c r="AX85" s="527">
        <f t="shared" si="57"/>
        <v>97410</v>
      </c>
      <c r="AY85" s="527">
        <f t="shared" si="57"/>
        <v>87612</v>
      </c>
      <c r="AZ85" s="528">
        <f t="shared" si="57"/>
        <v>10.126300000000001</v>
      </c>
      <c r="BA85" s="528">
        <f t="shared" si="57"/>
        <v>5.9946000000000002</v>
      </c>
      <c r="BB85" s="528">
        <f t="shared" si="57"/>
        <v>0</v>
      </c>
      <c r="BC85" s="529">
        <f t="shared" si="57"/>
        <v>4.1316999999999995</v>
      </c>
      <c r="BD85" s="613"/>
    </row>
    <row r="86" spans="1:56" ht="12.95" customHeight="1" x14ac:dyDescent="0.25">
      <c r="A86" s="532">
        <v>17</v>
      </c>
      <c r="B86" s="741">
        <v>3421</v>
      </c>
      <c r="C86" s="741">
        <v>600077985</v>
      </c>
      <c r="D86" s="533">
        <v>72741651</v>
      </c>
      <c r="E86" s="740" t="s">
        <v>518</v>
      </c>
      <c r="F86" s="741">
        <v>3111</v>
      </c>
      <c r="G86" s="721" t="s">
        <v>329</v>
      </c>
      <c r="H86" s="537" t="s">
        <v>281</v>
      </c>
      <c r="I86" s="517">
        <v>6069543</v>
      </c>
      <c r="J86" s="538">
        <v>4344376</v>
      </c>
      <c r="K86" s="538">
        <v>0</v>
      </c>
      <c r="L86" s="538">
        <v>60000</v>
      </c>
      <c r="M86" s="338">
        <v>1488679</v>
      </c>
      <c r="N86" s="338">
        <v>86888</v>
      </c>
      <c r="O86" s="538">
        <v>89600</v>
      </c>
      <c r="P86" s="539">
        <v>10.4682</v>
      </c>
      <c r="Q86" s="719">
        <v>7.6099999999999994</v>
      </c>
      <c r="R86" s="719">
        <v>0</v>
      </c>
      <c r="S86" s="898">
        <v>2.8582000000000001</v>
      </c>
      <c r="T86" s="112">
        <f t="shared" si="35"/>
        <v>0</v>
      </c>
      <c r="U86" s="113">
        <v>0</v>
      </c>
      <c r="V86" s="113">
        <v>0</v>
      </c>
      <c r="W86" s="113">
        <v>0</v>
      </c>
      <c r="X86" s="113">
        <f t="shared" si="36"/>
        <v>0</v>
      </c>
      <c r="Y86" s="113">
        <v>0</v>
      </c>
      <c r="Z86" s="113">
        <v>0</v>
      </c>
      <c r="AA86" s="113">
        <v>0</v>
      </c>
      <c r="AB86" s="113">
        <f t="shared" si="37"/>
        <v>0</v>
      </c>
      <c r="AC86" s="113">
        <f t="shared" si="38"/>
        <v>0</v>
      </c>
      <c r="AD86" s="114">
        <f t="shared" si="39"/>
        <v>0</v>
      </c>
      <c r="AE86" s="114">
        <f t="shared" si="40"/>
        <v>0</v>
      </c>
      <c r="AF86" s="113">
        <v>0</v>
      </c>
      <c r="AG86" s="113">
        <v>0</v>
      </c>
      <c r="AH86" s="113">
        <v>0</v>
      </c>
      <c r="AI86" s="113">
        <f t="shared" si="41"/>
        <v>0</v>
      </c>
      <c r="AJ86" s="113">
        <f t="shared" si="42"/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f t="shared" si="43"/>
        <v>0</v>
      </c>
      <c r="AQ86" s="115">
        <f t="shared" si="44"/>
        <v>0</v>
      </c>
      <c r="AR86" s="370">
        <f t="shared" si="45"/>
        <v>0</v>
      </c>
      <c r="AS86" s="112">
        <f t="shared" si="46"/>
        <v>6069543</v>
      </c>
      <c r="AT86" s="113">
        <f t="shared" si="47"/>
        <v>4344376</v>
      </c>
      <c r="AU86" s="113">
        <f t="shared" si="48"/>
        <v>0</v>
      </c>
      <c r="AV86" s="113">
        <f t="shared" si="49"/>
        <v>60000</v>
      </c>
      <c r="AW86" s="113">
        <f t="shared" si="50"/>
        <v>1488679</v>
      </c>
      <c r="AX86" s="113">
        <f t="shared" si="50"/>
        <v>86888</v>
      </c>
      <c r="AY86" s="113">
        <f t="shared" si="51"/>
        <v>89600</v>
      </c>
      <c r="AZ86" s="115">
        <f t="shared" si="52"/>
        <v>10.4682</v>
      </c>
      <c r="BA86" s="115">
        <f t="shared" si="53"/>
        <v>7.6099999999999994</v>
      </c>
      <c r="BB86" s="115">
        <f t="shared" si="54"/>
        <v>0</v>
      </c>
      <c r="BC86" s="116">
        <f t="shared" si="55"/>
        <v>2.8582000000000001</v>
      </c>
      <c r="BD86" s="613"/>
    </row>
    <row r="87" spans="1:56" ht="12.95" customHeight="1" x14ac:dyDescent="0.25">
      <c r="A87" s="532">
        <v>17</v>
      </c>
      <c r="B87" s="376">
        <v>3421</v>
      </c>
      <c r="C87" s="376">
        <v>600077985</v>
      </c>
      <c r="D87" s="533">
        <v>72741651</v>
      </c>
      <c r="E87" s="375" t="s">
        <v>518</v>
      </c>
      <c r="F87" s="741">
        <v>3111</v>
      </c>
      <c r="G87" s="627" t="s">
        <v>316</v>
      </c>
      <c r="H87" s="537" t="s">
        <v>282</v>
      </c>
      <c r="I87" s="517">
        <v>0</v>
      </c>
      <c r="J87" s="538">
        <v>0</v>
      </c>
      <c r="K87" s="538">
        <v>0</v>
      </c>
      <c r="L87" s="538">
        <v>0</v>
      </c>
      <c r="M87" s="338">
        <v>0</v>
      </c>
      <c r="N87" s="338">
        <v>0</v>
      </c>
      <c r="O87" s="538">
        <v>0</v>
      </c>
      <c r="P87" s="539">
        <v>0</v>
      </c>
      <c r="Q87" s="719">
        <v>0</v>
      </c>
      <c r="R87" s="719">
        <v>0</v>
      </c>
      <c r="S87" s="898">
        <v>0</v>
      </c>
      <c r="T87" s="112">
        <f t="shared" si="35"/>
        <v>0</v>
      </c>
      <c r="U87" s="113">
        <v>0</v>
      </c>
      <c r="V87" s="113">
        <v>0</v>
      </c>
      <c r="W87" s="113">
        <v>0</v>
      </c>
      <c r="X87" s="113">
        <f t="shared" si="36"/>
        <v>0</v>
      </c>
      <c r="Y87" s="113">
        <v>0</v>
      </c>
      <c r="Z87" s="113">
        <v>0</v>
      </c>
      <c r="AA87" s="113">
        <v>0</v>
      </c>
      <c r="AB87" s="113">
        <f t="shared" si="37"/>
        <v>0</v>
      </c>
      <c r="AC87" s="113">
        <f t="shared" si="38"/>
        <v>0</v>
      </c>
      <c r="AD87" s="114">
        <f t="shared" si="39"/>
        <v>0</v>
      </c>
      <c r="AE87" s="114">
        <f t="shared" si="40"/>
        <v>0</v>
      </c>
      <c r="AF87" s="113">
        <v>0</v>
      </c>
      <c r="AG87" s="113">
        <v>0</v>
      </c>
      <c r="AH87" s="113">
        <v>0</v>
      </c>
      <c r="AI87" s="113">
        <f t="shared" si="41"/>
        <v>0</v>
      </c>
      <c r="AJ87" s="113">
        <f t="shared" si="42"/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f t="shared" si="43"/>
        <v>0</v>
      </c>
      <c r="AQ87" s="115">
        <f t="shared" si="44"/>
        <v>0</v>
      </c>
      <c r="AR87" s="370">
        <f t="shared" si="45"/>
        <v>0</v>
      </c>
      <c r="AS87" s="112">
        <f t="shared" si="46"/>
        <v>0</v>
      </c>
      <c r="AT87" s="113">
        <f t="shared" si="47"/>
        <v>0</v>
      </c>
      <c r="AU87" s="113">
        <f t="shared" si="48"/>
        <v>0</v>
      </c>
      <c r="AV87" s="113">
        <f t="shared" si="49"/>
        <v>0</v>
      </c>
      <c r="AW87" s="113">
        <f t="shared" si="50"/>
        <v>0</v>
      </c>
      <c r="AX87" s="113">
        <f t="shared" si="50"/>
        <v>0</v>
      </c>
      <c r="AY87" s="113">
        <f t="shared" si="51"/>
        <v>0</v>
      </c>
      <c r="AZ87" s="115">
        <f t="shared" si="52"/>
        <v>0</v>
      </c>
      <c r="BA87" s="115">
        <f t="shared" si="53"/>
        <v>0</v>
      </c>
      <c r="BB87" s="115">
        <f t="shared" si="54"/>
        <v>0</v>
      </c>
      <c r="BC87" s="116">
        <f t="shared" si="55"/>
        <v>0</v>
      </c>
      <c r="BD87" s="613"/>
    </row>
    <row r="88" spans="1:56" ht="12.95" customHeight="1" x14ac:dyDescent="0.25">
      <c r="A88" s="532">
        <v>17</v>
      </c>
      <c r="B88" s="376">
        <v>3421</v>
      </c>
      <c r="C88" s="376">
        <v>600077985</v>
      </c>
      <c r="D88" s="533">
        <v>72741651</v>
      </c>
      <c r="E88" s="375" t="s">
        <v>518</v>
      </c>
      <c r="F88" s="376">
        <v>3141</v>
      </c>
      <c r="G88" s="721" t="s">
        <v>319</v>
      </c>
      <c r="H88" s="537" t="s">
        <v>282</v>
      </c>
      <c r="I88" s="517">
        <v>935434</v>
      </c>
      <c r="J88" s="538">
        <v>685074</v>
      </c>
      <c r="K88" s="538">
        <v>0</v>
      </c>
      <c r="L88" s="538">
        <v>0</v>
      </c>
      <c r="M88" s="338">
        <v>231555</v>
      </c>
      <c r="N88" s="338">
        <v>13701</v>
      </c>
      <c r="O88" s="538">
        <v>5104</v>
      </c>
      <c r="P88" s="539">
        <v>2.33</v>
      </c>
      <c r="Q88" s="719">
        <v>0</v>
      </c>
      <c r="R88" s="719">
        <v>0</v>
      </c>
      <c r="S88" s="898">
        <v>2.33</v>
      </c>
      <c r="T88" s="112">
        <f t="shared" si="35"/>
        <v>0</v>
      </c>
      <c r="U88" s="113">
        <v>0</v>
      </c>
      <c r="V88" s="113">
        <v>0</v>
      </c>
      <c r="W88" s="113">
        <v>0</v>
      </c>
      <c r="X88" s="113">
        <f t="shared" si="36"/>
        <v>0</v>
      </c>
      <c r="Y88" s="113">
        <v>0</v>
      </c>
      <c r="Z88" s="113">
        <v>0</v>
      </c>
      <c r="AA88" s="113">
        <v>0</v>
      </c>
      <c r="AB88" s="113">
        <f t="shared" si="37"/>
        <v>0</v>
      </c>
      <c r="AC88" s="113">
        <f t="shared" si="38"/>
        <v>0</v>
      </c>
      <c r="AD88" s="114">
        <f t="shared" si="39"/>
        <v>0</v>
      </c>
      <c r="AE88" s="114">
        <f t="shared" si="40"/>
        <v>0</v>
      </c>
      <c r="AF88" s="113">
        <v>0</v>
      </c>
      <c r="AG88" s="113">
        <v>0</v>
      </c>
      <c r="AH88" s="113">
        <v>0</v>
      </c>
      <c r="AI88" s="113">
        <f t="shared" si="41"/>
        <v>0</v>
      </c>
      <c r="AJ88" s="113">
        <f t="shared" si="42"/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f t="shared" si="43"/>
        <v>0</v>
      </c>
      <c r="AQ88" s="115">
        <f t="shared" si="44"/>
        <v>0</v>
      </c>
      <c r="AR88" s="370">
        <f t="shared" si="45"/>
        <v>0</v>
      </c>
      <c r="AS88" s="112">
        <f t="shared" si="46"/>
        <v>935434</v>
      </c>
      <c r="AT88" s="113">
        <f t="shared" si="47"/>
        <v>685074</v>
      </c>
      <c r="AU88" s="113">
        <f t="shared" si="48"/>
        <v>0</v>
      </c>
      <c r="AV88" s="113">
        <f t="shared" si="49"/>
        <v>0</v>
      </c>
      <c r="AW88" s="113">
        <f t="shared" si="50"/>
        <v>231555</v>
      </c>
      <c r="AX88" s="113">
        <f t="shared" si="50"/>
        <v>13701</v>
      </c>
      <c r="AY88" s="113">
        <f t="shared" si="51"/>
        <v>5104</v>
      </c>
      <c r="AZ88" s="115">
        <f t="shared" si="52"/>
        <v>2.33</v>
      </c>
      <c r="BA88" s="115">
        <f t="shared" si="53"/>
        <v>0</v>
      </c>
      <c r="BB88" s="115">
        <f t="shared" si="54"/>
        <v>0</v>
      </c>
      <c r="BC88" s="116">
        <f t="shared" si="55"/>
        <v>2.33</v>
      </c>
      <c r="BD88" s="613"/>
    </row>
    <row r="89" spans="1:56" ht="12.95" customHeight="1" x14ac:dyDescent="0.25">
      <c r="A89" s="377">
        <v>17</v>
      </c>
      <c r="B89" s="85">
        <v>3421</v>
      </c>
      <c r="C89" s="85">
        <v>600077985</v>
      </c>
      <c r="D89" s="87">
        <v>72741651</v>
      </c>
      <c r="E89" s="722" t="s">
        <v>519</v>
      </c>
      <c r="F89" s="87"/>
      <c r="G89" s="747"/>
      <c r="H89" s="324"/>
      <c r="I89" s="679">
        <v>7004977</v>
      </c>
      <c r="J89" s="682">
        <v>5029450</v>
      </c>
      <c r="K89" s="682">
        <v>0</v>
      </c>
      <c r="L89" s="682">
        <v>60000</v>
      </c>
      <c r="M89" s="682">
        <v>1720234</v>
      </c>
      <c r="N89" s="682">
        <v>100589</v>
      </c>
      <c r="O89" s="682">
        <v>94704</v>
      </c>
      <c r="P89" s="748">
        <v>12.7982</v>
      </c>
      <c r="Q89" s="748">
        <v>7.6099999999999994</v>
      </c>
      <c r="R89" s="681">
        <v>0</v>
      </c>
      <c r="S89" s="820">
        <v>5.1882000000000001</v>
      </c>
      <c r="T89" s="679">
        <f t="shared" ref="T89:BC89" si="58">SUM(T86:T88)</f>
        <v>0</v>
      </c>
      <c r="U89" s="680">
        <f t="shared" si="58"/>
        <v>0</v>
      </c>
      <c r="V89" s="680">
        <f t="shared" si="58"/>
        <v>0</v>
      </c>
      <c r="W89" s="680">
        <f t="shared" si="58"/>
        <v>0</v>
      </c>
      <c r="X89" s="680">
        <f t="shared" si="58"/>
        <v>0</v>
      </c>
      <c r="Y89" s="680">
        <f t="shared" si="58"/>
        <v>0</v>
      </c>
      <c r="Z89" s="680">
        <f t="shared" si="58"/>
        <v>0</v>
      </c>
      <c r="AA89" s="680">
        <f t="shared" si="58"/>
        <v>0</v>
      </c>
      <c r="AB89" s="680">
        <f t="shared" si="58"/>
        <v>0</v>
      </c>
      <c r="AC89" s="680">
        <f t="shared" si="58"/>
        <v>0</v>
      </c>
      <c r="AD89" s="680">
        <f t="shared" si="58"/>
        <v>0</v>
      </c>
      <c r="AE89" s="680">
        <f t="shared" si="58"/>
        <v>0</v>
      </c>
      <c r="AF89" s="680">
        <f t="shared" si="58"/>
        <v>0</v>
      </c>
      <c r="AG89" s="680">
        <f t="shared" si="58"/>
        <v>0</v>
      </c>
      <c r="AH89" s="680">
        <f t="shared" si="58"/>
        <v>0</v>
      </c>
      <c r="AI89" s="680">
        <f t="shared" si="58"/>
        <v>0</v>
      </c>
      <c r="AJ89" s="680">
        <f t="shared" si="58"/>
        <v>0</v>
      </c>
      <c r="AK89" s="681">
        <f t="shared" si="58"/>
        <v>0</v>
      </c>
      <c r="AL89" s="681">
        <f t="shared" si="58"/>
        <v>0</v>
      </c>
      <c r="AM89" s="681">
        <f t="shared" si="58"/>
        <v>0</v>
      </c>
      <c r="AN89" s="681">
        <f t="shared" si="58"/>
        <v>0</v>
      </c>
      <c r="AO89" s="681">
        <f t="shared" si="58"/>
        <v>0</v>
      </c>
      <c r="AP89" s="681">
        <f t="shared" si="58"/>
        <v>0</v>
      </c>
      <c r="AQ89" s="681">
        <f t="shared" si="58"/>
        <v>0</v>
      </c>
      <c r="AR89" s="749">
        <f t="shared" si="58"/>
        <v>0</v>
      </c>
      <c r="AS89" s="679">
        <f t="shared" si="58"/>
        <v>7004977</v>
      </c>
      <c r="AT89" s="680">
        <f t="shared" si="58"/>
        <v>5029450</v>
      </c>
      <c r="AU89" s="680">
        <f t="shared" si="58"/>
        <v>0</v>
      </c>
      <c r="AV89" s="680">
        <f t="shared" si="58"/>
        <v>60000</v>
      </c>
      <c r="AW89" s="680">
        <f t="shared" si="58"/>
        <v>1720234</v>
      </c>
      <c r="AX89" s="680">
        <f t="shared" si="58"/>
        <v>100589</v>
      </c>
      <c r="AY89" s="680">
        <f t="shared" si="58"/>
        <v>94704</v>
      </c>
      <c r="AZ89" s="681">
        <f t="shared" si="58"/>
        <v>12.7982</v>
      </c>
      <c r="BA89" s="681">
        <f t="shared" si="58"/>
        <v>7.6099999999999994</v>
      </c>
      <c r="BB89" s="681">
        <f t="shared" si="58"/>
        <v>0</v>
      </c>
      <c r="BC89" s="683">
        <f t="shared" si="58"/>
        <v>5.1882000000000001</v>
      </c>
      <c r="BD89" s="613"/>
    </row>
    <row r="90" spans="1:56" ht="12.95" customHeight="1" x14ac:dyDescent="0.25">
      <c r="A90" s="532">
        <v>18</v>
      </c>
      <c r="B90" s="376">
        <v>3420</v>
      </c>
      <c r="C90" s="376">
        <v>600078442</v>
      </c>
      <c r="D90" s="533">
        <v>72741571</v>
      </c>
      <c r="E90" s="720" t="s">
        <v>520</v>
      </c>
      <c r="F90" s="376">
        <v>3113</v>
      </c>
      <c r="G90" s="720" t="s">
        <v>333</v>
      </c>
      <c r="H90" s="537" t="s">
        <v>281</v>
      </c>
      <c r="I90" s="517">
        <v>13561503</v>
      </c>
      <c r="J90" s="538">
        <v>9651474</v>
      </c>
      <c r="K90" s="538">
        <v>0</v>
      </c>
      <c r="L90" s="538">
        <v>118528</v>
      </c>
      <c r="M90" s="338">
        <v>3302261</v>
      </c>
      <c r="N90" s="338">
        <v>193030</v>
      </c>
      <c r="O90" s="538">
        <v>296210</v>
      </c>
      <c r="P90" s="539">
        <v>18.2485</v>
      </c>
      <c r="Q90" s="719">
        <v>13.3409</v>
      </c>
      <c r="R90" s="719">
        <v>0</v>
      </c>
      <c r="S90" s="898">
        <v>4.9076000000000004</v>
      </c>
      <c r="T90" s="112">
        <f t="shared" si="35"/>
        <v>0</v>
      </c>
      <c r="U90" s="113">
        <v>0</v>
      </c>
      <c r="V90" s="113">
        <v>0</v>
      </c>
      <c r="W90" s="113">
        <v>0</v>
      </c>
      <c r="X90" s="113">
        <f t="shared" si="36"/>
        <v>0</v>
      </c>
      <c r="Y90" s="113">
        <v>0</v>
      </c>
      <c r="Z90" s="113">
        <v>0</v>
      </c>
      <c r="AA90" s="113">
        <v>0</v>
      </c>
      <c r="AB90" s="113">
        <f t="shared" si="37"/>
        <v>0</v>
      </c>
      <c r="AC90" s="113">
        <f t="shared" si="38"/>
        <v>0</v>
      </c>
      <c r="AD90" s="114">
        <f t="shared" si="39"/>
        <v>0</v>
      </c>
      <c r="AE90" s="114">
        <f t="shared" si="40"/>
        <v>0</v>
      </c>
      <c r="AF90" s="113">
        <v>0</v>
      </c>
      <c r="AG90" s="113">
        <v>0</v>
      </c>
      <c r="AH90" s="113">
        <v>0</v>
      </c>
      <c r="AI90" s="113">
        <f t="shared" si="41"/>
        <v>0</v>
      </c>
      <c r="AJ90" s="113">
        <f t="shared" si="42"/>
        <v>0</v>
      </c>
      <c r="AK90" s="115"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f t="shared" si="43"/>
        <v>0</v>
      </c>
      <c r="AQ90" s="115">
        <f t="shared" si="44"/>
        <v>0</v>
      </c>
      <c r="AR90" s="370">
        <f t="shared" si="45"/>
        <v>0</v>
      </c>
      <c r="AS90" s="112">
        <f t="shared" si="46"/>
        <v>13561503</v>
      </c>
      <c r="AT90" s="113">
        <f t="shared" si="47"/>
        <v>9651474</v>
      </c>
      <c r="AU90" s="113">
        <f t="shared" si="48"/>
        <v>0</v>
      </c>
      <c r="AV90" s="113">
        <f t="shared" si="49"/>
        <v>118528</v>
      </c>
      <c r="AW90" s="113">
        <f t="shared" si="50"/>
        <v>3302261</v>
      </c>
      <c r="AX90" s="113">
        <f t="shared" si="50"/>
        <v>193030</v>
      </c>
      <c r="AY90" s="113">
        <f t="shared" si="51"/>
        <v>296210</v>
      </c>
      <c r="AZ90" s="115">
        <f t="shared" si="52"/>
        <v>18.2485</v>
      </c>
      <c r="BA90" s="115">
        <f t="shared" si="53"/>
        <v>13.3409</v>
      </c>
      <c r="BB90" s="115">
        <f t="shared" si="54"/>
        <v>0</v>
      </c>
      <c r="BC90" s="116">
        <f t="shared" si="55"/>
        <v>4.9076000000000004</v>
      </c>
      <c r="BD90" s="613"/>
    </row>
    <row r="91" spans="1:56" ht="12.95" customHeight="1" x14ac:dyDescent="0.25">
      <c r="A91" s="532">
        <v>18</v>
      </c>
      <c r="B91" s="729">
        <v>3420</v>
      </c>
      <c r="C91" s="729">
        <v>600078442</v>
      </c>
      <c r="D91" s="533">
        <v>72741571</v>
      </c>
      <c r="E91" s="720" t="s">
        <v>520</v>
      </c>
      <c r="F91" s="376">
        <v>3113</v>
      </c>
      <c r="G91" s="627" t="s">
        <v>316</v>
      </c>
      <c r="H91" s="537" t="s">
        <v>282</v>
      </c>
      <c r="I91" s="517">
        <v>900937</v>
      </c>
      <c r="J91" s="538">
        <v>624018</v>
      </c>
      <c r="K91" s="538">
        <v>0</v>
      </c>
      <c r="L91" s="538">
        <v>40000</v>
      </c>
      <c r="M91" s="338">
        <v>224438</v>
      </c>
      <c r="N91" s="338">
        <v>12481</v>
      </c>
      <c r="O91" s="538">
        <v>0</v>
      </c>
      <c r="P91" s="539">
        <v>1.92</v>
      </c>
      <c r="Q91" s="719">
        <v>1.92</v>
      </c>
      <c r="R91" s="719">
        <v>0</v>
      </c>
      <c r="S91" s="898">
        <v>0</v>
      </c>
      <c r="T91" s="112">
        <f t="shared" si="35"/>
        <v>40000</v>
      </c>
      <c r="U91" s="113">
        <v>0</v>
      </c>
      <c r="V91" s="113">
        <v>0</v>
      </c>
      <c r="W91" s="113">
        <v>0</v>
      </c>
      <c r="X91" s="113">
        <f t="shared" si="36"/>
        <v>40000</v>
      </c>
      <c r="Y91" s="113">
        <v>-40000</v>
      </c>
      <c r="Z91" s="113">
        <v>0</v>
      </c>
      <c r="AA91" s="113">
        <v>0</v>
      </c>
      <c r="AB91" s="113">
        <f t="shared" si="37"/>
        <v>-40000</v>
      </c>
      <c r="AC91" s="113">
        <f t="shared" si="38"/>
        <v>0</v>
      </c>
      <c r="AD91" s="114">
        <f t="shared" si="39"/>
        <v>0</v>
      </c>
      <c r="AE91" s="114">
        <f t="shared" si="40"/>
        <v>800</v>
      </c>
      <c r="AF91" s="113">
        <v>0</v>
      </c>
      <c r="AG91" s="113">
        <v>0</v>
      </c>
      <c r="AH91" s="113">
        <v>0</v>
      </c>
      <c r="AI91" s="113">
        <f t="shared" si="41"/>
        <v>0</v>
      </c>
      <c r="AJ91" s="113">
        <f t="shared" si="42"/>
        <v>800</v>
      </c>
      <c r="AK91" s="115"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f t="shared" si="43"/>
        <v>0</v>
      </c>
      <c r="AQ91" s="115">
        <f t="shared" si="44"/>
        <v>0</v>
      </c>
      <c r="AR91" s="370">
        <f t="shared" si="45"/>
        <v>0</v>
      </c>
      <c r="AS91" s="112">
        <f t="shared" si="46"/>
        <v>901737</v>
      </c>
      <c r="AT91" s="113">
        <f t="shared" si="47"/>
        <v>664018</v>
      </c>
      <c r="AU91" s="113">
        <f t="shared" si="48"/>
        <v>0</v>
      </c>
      <c r="AV91" s="113">
        <f t="shared" si="49"/>
        <v>0</v>
      </c>
      <c r="AW91" s="113">
        <f t="shared" si="50"/>
        <v>224438</v>
      </c>
      <c r="AX91" s="113">
        <f t="shared" si="50"/>
        <v>13281</v>
      </c>
      <c r="AY91" s="113">
        <f t="shared" si="51"/>
        <v>0</v>
      </c>
      <c r="AZ91" s="115">
        <f t="shared" si="52"/>
        <v>1.92</v>
      </c>
      <c r="BA91" s="115">
        <f t="shared" si="53"/>
        <v>1.92</v>
      </c>
      <c r="BB91" s="115">
        <f t="shared" si="54"/>
        <v>0</v>
      </c>
      <c r="BC91" s="116">
        <f t="shared" si="55"/>
        <v>0</v>
      </c>
      <c r="BD91" s="613"/>
    </row>
    <row r="92" spans="1:56" ht="12.95" customHeight="1" x14ac:dyDescent="0.25">
      <c r="A92" s="532">
        <v>18</v>
      </c>
      <c r="B92" s="376">
        <v>3420</v>
      </c>
      <c r="C92" s="376">
        <v>600078442</v>
      </c>
      <c r="D92" s="533">
        <v>72741571</v>
      </c>
      <c r="E92" s="375" t="s">
        <v>520</v>
      </c>
      <c r="F92" s="376">
        <v>3141</v>
      </c>
      <c r="G92" s="721" t="s">
        <v>319</v>
      </c>
      <c r="H92" s="537" t="s">
        <v>282</v>
      </c>
      <c r="I92" s="517">
        <v>1321334</v>
      </c>
      <c r="J92" s="538">
        <v>955246</v>
      </c>
      <c r="K92" s="538">
        <v>0</v>
      </c>
      <c r="L92" s="538">
        <v>10000</v>
      </c>
      <c r="M92" s="338">
        <v>326253</v>
      </c>
      <c r="N92" s="338">
        <v>19105</v>
      </c>
      <c r="O92" s="538">
        <v>10730</v>
      </c>
      <c r="P92" s="539">
        <v>3.2899999999999996</v>
      </c>
      <c r="Q92" s="719">
        <v>0</v>
      </c>
      <c r="R92" s="719">
        <v>0</v>
      </c>
      <c r="S92" s="898">
        <v>3.2899999999999996</v>
      </c>
      <c r="T92" s="112">
        <f t="shared" si="35"/>
        <v>-40000</v>
      </c>
      <c r="U92" s="113">
        <v>0</v>
      </c>
      <c r="V92" s="113">
        <v>0</v>
      </c>
      <c r="W92" s="113">
        <v>0</v>
      </c>
      <c r="X92" s="113">
        <f t="shared" si="36"/>
        <v>-40000</v>
      </c>
      <c r="Y92" s="113">
        <v>40000</v>
      </c>
      <c r="Z92" s="113">
        <v>0</v>
      </c>
      <c r="AA92" s="113">
        <v>0</v>
      </c>
      <c r="AB92" s="113">
        <f t="shared" si="37"/>
        <v>40000</v>
      </c>
      <c r="AC92" s="113">
        <f t="shared" si="38"/>
        <v>0</v>
      </c>
      <c r="AD92" s="114">
        <f t="shared" si="39"/>
        <v>0</v>
      </c>
      <c r="AE92" s="114">
        <f t="shared" si="40"/>
        <v>-800</v>
      </c>
      <c r="AF92" s="113">
        <v>0</v>
      </c>
      <c r="AG92" s="113">
        <v>0</v>
      </c>
      <c r="AH92" s="113">
        <v>0</v>
      </c>
      <c r="AI92" s="113">
        <f t="shared" si="41"/>
        <v>0</v>
      </c>
      <c r="AJ92" s="113">
        <f t="shared" si="42"/>
        <v>-800</v>
      </c>
      <c r="AK92" s="115">
        <v>0</v>
      </c>
      <c r="AL92" s="115">
        <v>0</v>
      </c>
      <c r="AM92" s="115">
        <v>0</v>
      </c>
      <c r="AN92" s="115">
        <v>0</v>
      </c>
      <c r="AO92" s="115">
        <v>0</v>
      </c>
      <c r="AP92" s="115">
        <f t="shared" si="43"/>
        <v>0</v>
      </c>
      <c r="AQ92" s="115">
        <f t="shared" si="44"/>
        <v>0</v>
      </c>
      <c r="AR92" s="370">
        <f t="shared" si="45"/>
        <v>0</v>
      </c>
      <c r="AS92" s="112">
        <f t="shared" si="46"/>
        <v>1320534</v>
      </c>
      <c r="AT92" s="113">
        <f t="shared" si="47"/>
        <v>915246</v>
      </c>
      <c r="AU92" s="113">
        <f t="shared" si="48"/>
        <v>0</v>
      </c>
      <c r="AV92" s="113">
        <f t="shared" si="49"/>
        <v>50000</v>
      </c>
      <c r="AW92" s="113">
        <f t="shared" si="50"/>
        <v>326253</v>
      </c>
      <c r="AX92" s="113">
        <f t="shared" si="50"/>
        <v>18305</v>
      </c>
      <c r="AY92" s="113">
        <f t="shared" si="51"/>
        <v>10730</v>
      </c>
      <c r="AZ92" s="115">
        <f t="shared" si="52"/>
        <v>3.2899999999999996</v>
      </c>
      <c r="BA92" s="115">
        <f t="shared" si="53"/>
        <v>0</v>
      </c>
      <c r="BB92" s="115">
        <f t="shared" si="54"/>
        <v>0</v>
      </c>
      <c r="BC92" s="116">
        <f t="shared" si="55"/>
        <v>3.2899999999999996</v>
      </c>
      <c r="BD92" s="613"/>
    </row>
    <row r="93" spans="1:56" ht="12.95" customHeight="1" x14ac:dyDescent="0.25">
      <c r="A93" s="532">
        <v>18</v>
      </c>
      <c r="B93" s="729">
        <v>3420</v>
      </c>
      <c r="C93" s="729">
        <v>600078442</v>
      </c>
      <c r="D93" s="533">
        <v>72741571</v>
      </c>
      <c r="E93" s="720" t="s">
        <v>520</v>
      </c>
      <c r="F93" s="376">
        <v>3143</v>
      </c>
      <c r="G93" s="627" t="s">
        <v>632</v>
      </c>
      <c r="H93" s="537" t="s">
        <v>281</v>
      </c>
      <c r="I93" s="517">
        <v>908558</v>
      </c>
      <c r="J93" s="538">
        <v>669041</v>
      </c>
      <c r="K93" s="538">
        <v>0</v>
      </c>
      <c r="L93" s="538">
        <v>0</v>
      </c>
      <c r="M93" s="338">
        <v>226136</v>
      </c>
      <c r="N93" s="338">
        <v>13381</v>
      </c>
      <c r="O93" s="538">
        <v>0</v>
      </c>
      <c r="P93" s="539">
        <v>1.5</v>
      </c>
      <c r="Q93" s="719">
        <v>1.5</v>
      </c>
      <c r="R93" s="719">
        <v>0</v>
      </c>
      <c r="S93" s="898">
        <v>0</v>
      </c>
      <c r="T93" s="112">
        <f t="shared" si="35"/>
        <v>0</v>
      </c>
      <c r="U93" s="113">
        <v>0</v>
      </c>
      <c r="V93" s="113">
        <v>0</v>
      </c>
      <c r="W93" s="113">
        <v>0</v>
      </c>
      <c r="X93" s="113">
        <f t="shared" si="36"/>
        <v>0</v>
      </c>
      <c r="Y93" s="113">
        <v>0</v>
      </c>
      <c r="Z93" s="113">
        <v>0</v>
      </c>
      <c r="AA93" s="113">
        <v>0</v>
      </c>
      <c r="AB93" s="113">
        <f t="shared" si="37"/>
        <v>0</v>
      </c>
      <c r="AC93" s="113">
        <f t="shared" si="38"/>
        <v>0</v>
      </c>
      <c r="AD93" s="114">
        <f t="shared" si="39"/>
        <v>0</v>
      </c>
      <c r="AE93" s="114">
        <f t="shared" si="40"/>
        <v>0</v>
      </c>
      <c r="AF93" s="113">
        <v>0</v>
      </c>
      <c r="AG93" s="113">
        <v>0</v>
      </c>
      <c r="AH93" s="113">
        <v>0</v>
      </c>
      <c r="AI93" s="113">
        <f t="shared" si="41"/>
        <v>0</v>
      </c>
      <c r="AJ93" s="113">
        <f t="shared" si="42"/>
        <v>0</v>
      </c>
      <c r="AK93" s="115"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f t="shared" si="43"/>
        <v>0</v>
      </c>
      <c r="AQ93" s="115">
        <f t="shared" si="44"/>
        <v>0</v>
      </c>
      <c r="AR93" s="370">
        <f t="shared" si="45"/>
        <v>0</v>
      </c>
      <c r="AS93" s="112">
        <f t="shared" si="46"/>
        <v>908558</v>
      </c>
      <c r="AT93" s="113">
        <f t="shared" si="47"/>
        <v>669041</v>
      </c>
      <c r="AU93" s="113">
        <f t="shared" si="48"/>
        <v>0</v>
      </c>
      <c r="AV93" s="113">
        <f t="shared" si="49"/>
        <v>0</v>
      </c>
      <c r="AW93" s="113">
        <f t="shared" si="50"/>
        <v>226136</v>
      </c>
      <c r="AX93" s="113">
        <f t="shared" si="50"/>
        <v>13381</v>
      </c>
      <c r="AY93" s="113">
        <f t="shared" si="51"/>
        <v>0</v>
      </c>
      <c r="AZ93" s="115">
        <f t="shared" si="52"/>
        <v>1.5</v>
      </c>
      <c r="BA93" s="115">
        <f t="shared" si="53"/>
        <v>1.5</v>
      </c>
      <c r="BB93" s="115">
        <f t="shared" si="54"/>
        <v>0</v>
      </c>
      <c r="BC93" s="116">
        <f t="shared" si="55"/>
        <v>0</v>
      </c>
      <c r="BD93" s="613"/>
    </row>
    <row r="94" spans="1:56" ht="12.95" customHeight="1" x14ac:dyDescent="0.25">
      <c r="A94" s="532">
        <v>18</v>
      </c>
      <c r="B94" s="729">
        <v>3420</v>
      </c>
      <c r="C94" s="729">
        <v>600078442</v>
      </c>
      <c r="D94" s="533">
        <v>72741571</v>
      </c>
      <c r="E94" s="720" t="s">
        <v>520</v>
      </c>
      <c r="F94" s="376">
        <v>3143</v>
      </c>
      <c r="G94" s="627" t="s">
        <v>633</v>
      </c>
      <c r="H94" s="537" t="s">
        <v>282</v>
      </c>
      <c r="I94" s="517">
        <v>34811</v>
      </c>
      <c r="J94" s="538">
        <v>9750</v>
      </c>
      <c r="K94" s="538">
        <v>0</v>
      </c>
      <c r="L94" s="538">
        <v>15000</v>
      </c>
      <c r="M94" s="338">
        <v>8366</v>
      </c>
      <c r="N94" s="338">
        <v>195</v>
      </c>
      <c r="O94" s="538">
        <v>1500</v>
      </c>
      <c r="P94" s="539">
        <v>0.04</v>
      </c>
      <c r="Q94" s="719">
        <v>0</v>
      </c>
      <c r="R94" s="719">
        <v>0</v>
      </c>
      <c r="S94" s="898">
        <v>0.04</v>
      </c>
      <c r="T94" s="112">
        <f t="shared" si="35"/>
        <v>0</v>
      </c>
      <c r="U94" s="113">
        <v>0</v>
      </c>
      <c r="V94" s="113">
        <v>0</v>
      </c>
      <c r="W94" s="113">
        <v>0</v>
      </c>
      <c r="X94" s="113">
        <f t="shared" si="36"/>
        <v>0</v>
      </c>
      <c r="Y94" s="113">
        <v>0</v>
      </c>
      <c r="Z94" s="113">
        <v>0</v>
      </c>
      <c r="AA94" s="113">
        <v>0</v>
      </c>
      <c r="AB94" s="113">
        <f t="shared" si="37"/>
        <v>0</v>
      </c>
      <c r="AC94" s="113">
        <f t="shared" si="38"/>
        <v>0</v>
      </c>
      <c r="AD94" s="114">
        <f t="shared" si="39"/>
        <v>0</v>
      </c>
      <c r="AE94" s="114">
        <f t="shared" si="40"/>
        <v>0</v>
      </c>
      <c r="AF94" s="113">
        <v>0</v>
      </c>
      <c r="AG94" s="113">
        <v>0</v>
      </c>
      <c r="AH94" s="113">
        <v>0</v>
      </c>
      <c r="AI94" s="113">
        <f t="shared" si="41"/>
        <v>0</v>
      </c>
      <c r="AJ94" s="113">
        <f t="shared" si="42"/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f t="shared" si="43"/>
        <v>0</v>
      </c>
      <c r="AQ94" s="115">
        <f t="shared" si="44"/>
        <v>0</v>
      </c>
      <c r="AR94" s="370">
        <f t="shared" si="45"/>
        <v>0</v>
      </c>
      <c r="AS94" s="112">
        <f t="shared" si="46"/>
        <v>34811</v>
      </c>
      <c r="AT94" s="113">
        <f t="shared" si="47"/>
        <v>9750</v>
      </c>
      <c r="AU94" s="113">
        <f t="shared" si="48"/>
        <v>0</v>
      </c>
      <c r="AV94" s="113">
        <f t="shared" si="49"/>
        <v>15000</v>
      </c>
      <c r="AW94" s="113">
        <f t="shared" si="50"/>
        <v>8366</v>
      </c>
      <c r="AX94" s="113">
        <f t="shared" si="50"/>
        <v>195</v>
      </c>
      <c r="AY94" s="113">
        <f t="shared" si="51"/>
        <v>1500</v>
      </c>
      <c r="AZ94" s="115">
        <f t="shared" si="52"/>
        <v>0.04</v>
      </c>
      <c r="BA94" s="115">
        <f t="shared" si="53"/>
        <v>0</v>
      </c>
      <c r="BB94" s="115">
        <f t="shared" si="54"/>
        <v>0</v>
      </c>
      <c r="BC94" s="116">
        <f t="shared" si="55"/>
        <v>0.04</v>
      </c>
      <c r="BD94" s="613"/>
    </row>
    <row r="95" spans="1:56" ht="12.95" customHeight="1" x14ac:dyDescent="0.25">
      <c r="A95" s="377">
        <v>18</v>
      </c>
      <c r="B95" s="85">
        <v>3420</v>
      </c>
      <c r="C95" s="85">
        <v>600078442</v>
      </c>
      <c r="D95" s="85">
        <v>72741571</v>
      </c>
      <c r="E95" s="722" t="s">
        <v>521</v>
      </c>
      <c r="F95" s="84"/>
      <c r="G95" s="722"/>
      <c r="H95" s="321"/>
      <c r="I95" s="526">
        <v>16727143</v>
      </c>
      <c r="J95" s="530">
        <v>11909529</v>
      </c>
      <c r="K95" s="530">
        <v>0</v>
      </c>
      <c r="L95" s="530">
        <v>183528</v>
      </c>
      <c r="M95" s="530">
        <v>4087454</v>
      </c>
      <c r="N95" s="530">
        <v>238192</v>
      </c>
      <c r="O95" s="530">
        <v>308440</v>
      </c>
      <c r="P95" s="731">
        <v>24.9985</v>
      </c>
      <c r="Q95" s="731">
        <v>16.760899999999999</v>
      </c>
      <c r="R95" s="528">
        <v>0</v>
      </c>
      <c r="S95" s="818">
        <v>8.2375999999999987</v>
      </c>
      <c r="T95" s="526">
        <f t="shared" ref="T95:BC95" si="59">SUM(T90:T94)</f>
        <v>0</v>
      </c>
      <c r="U95" s="527">
        <f t="shared" si="59"/>
        <v>0</v>
      </c>
      <c r="V95" s="527">
        <f t="shared" si="59"/>
        <v>0</v>
      </c>
      <c r="W95" s="527">
        <f t="shared" si="59"/>
        <v>0</v>
      </c>
      <c r="X95" s="527">
        <f t="shared" si="59"/>
        <v>0</v>
      </c>
      <c r="Y95" s="527">
        <f t="shared" si="59"/>
        <v>0</v>
      </c>
      <c r="Z95" s="527">
        <f t="shared" si="59"/>
        <v>0</v>
      </c>
      <c r="AA95" s="527">
        <f t="shared" si="59"/>
        <v>0</v>
      </c>
      <c r="AB95" s="527">
        <f t="shared" si="59"/>
        <v>0</v>
      </c>
      <c r="AC95" s="527">
        <f t="shared" si="59"/>
        <v>0</v>
      </c>
      <c r="AD95" s="527">
        <f t="shared" si="59"/>
        <v>0</v>
      </c>
      <c r="AE95" s="527">
        <f t="shared" si="59"/>
        <v>0</v>
      </c>
      <c r="AF95" s="527">
        <f t="shared" si="59"/>
        <v>0</v>
      </c>
      <c r="AG95" s="527">
        <f t="shared" si="59"/>
        <v>0</v>
      </c>
      <c r="AH95" s="527">
        <f t="shared" si="59"/>
        <v>0</v>
      </c>
      <c r="AI95" s="527">
        <f t="shared" si="59"/>
        <v>0</v>
      </c>
      <c r="AJ95" s="527">
        <f t="shared" si="59"/>
        <v>0</v>
      </c>
      <c r="AK95" s="528">
        <f t="shared" si="59"/>
        <v>0</v>
      </c>
      <c r="AL95" s="528">
        <f t="shared" si="59"/>
        <v>0</v>
      </c>
      <c r="AM95" s="528">
        <f t="shared" si="59"/>
        <v>0</v>
      </c>
      <c r="AN95" s="528">
        <f t="shared" si="59"/>
        <v>0</v>
      </c>
      <c r="AO95" s="528">
        <f t="shared" si="59"/>
        <v>0</v>
      </c>
      <c r="AP95" s="528">
        <f t="shared" si="59"/>
        <v>0</v>
      </c>
      <c r="AQ95" s="528">
        <f t="shared" si="59"/>
        <v>0</v>
      </c>
      <c r="AR95" s="732">
        <f t="shared" si="59"/>
        <v>0</v>
      </c>
      <c r="AS95" s="526">
        <f t="shared" si="59"/>
        <v>16727143</v>
      </c>
      <c r="AT95" s="527">
        <f t="shared" si="59"/>
        <v>11909529</v>
      </c>
      <c r="AU95" s="527">
        <f t="shared" si="59"/>
        <v>0</v>
      </c>
      <c r="AV95" s="527">
        <f t="shared" si="59"/>
        <v>183528</v>
      </c>
      <c r="AW95" s="527">
        <f t="shared" si="59"/>
        <v>4087454</v>
      </c>
      <c r="AX95" s="527">
        <f t="shared" si="59"/>
        <v>238192</v>
      </c>
      <c r="AY95" s="527">
        <f t="shared" si="59"/>
        <v>308440</v>
      </c>
      <c r="AZ95" s="528">
        <f t="shared" si="59"/>
        <v>24.9985</v>
      </c>
      <c r="BA95" s="528">
        <f t="shared" si="59"/>
        <v>16.760899999999999</v>
      </c>
      <c r="BB95" s="528">
        <f t="shared" si="59"/>
        <v>0</v>
      </c>
      <c r="BC95" s="529">
        <f t="shared" si="59"/>
        <v>8.2375999999999987</v>
      </c>
      <c r="BD95" s="613"/>
    </row>
    <row r="96" spans="1:56" ht="12.95" customHeight="1" x14ac:dyDescent="0.25">
      <c r="A96" s="532">
        <v>19</v>
      </c>
      <c r="B96" s="717">
        <v>5493</v>
      </c>
      <c r="C96" s="717">
        <v>691009813</v>
      </c>
      <c r="D96" s="533">
        <v>6181457</v>
      </c>
      <c r="E96" s="718" t="s">
        <v>522</v>
      </c>
      <c r="F96" s="717">
        <v>3111</v>
      </c>
      <c r="G96" s="721" t="s">
        <v>329</v>
      </c>
      <c r="H96" s="537" t="s">
        <v>281</v>
      </c>
      <c r="I96" s="517">
        <v>1774958</v>
      </c>
      <c r="J96" s="538">
        <v>1276909</v>
      </c>
      <c r="K96" s="538">
        <v>0</v>
      </c>
      <c r="L96" s="538">
        <v>21835</v>
      </c>
      <c r="M96" s="338">
        <v>438975</v>
      </c>
      <c r="N96" s="338">
        <v>25539</v>
      </c>
      <c r="O96" s="538">
        <v>11700</v>
      </c>
      <c r="P96" s="539">
        <v>2.8849000000000005</v>
      </c>
      <c r="Q96" s="719">
        <v>2.06</v>
      </c>
      <c r="R96" s="719">
        <v>0</v>
      </c>
      <c r="S96" s="898">
        <v>0.82489999999999997</v>
      </c>
      <c r="T96" s="112">
        <f t="shared" si="35"/>
        <v>-6000</v>
      </c>
      <c r="U96" s="113">
        <v>0</v>
      </c>
      <c r="V96" s="113">
        <v>0</v>
      </c>
      <c r="W96" s="113">
        <v>0</v>
      </c>
      <c r="X96" s="113">
        <f t="shared" si="36"/>
        <v>-6000</v>
      </c>
      <c r="Y96" s="113">
        <v>6000</v>
      </c>
      <c r="Z96" s="113">
        <v>0</v>
      </c>
      <c r="AA96" s="113">
        <v>0</v>
      </c>
      <c r="AB96" s="113">
        <f t="shared" si="37"/>
        <v>6000</v>
      </c>
      <c r="AC96" s="113">
        <f t="shared" si="38"/>
        <v>0</v>
      </c>
      <c r="AD96" s="114">
        <f t="shared" si="39"/>
        <v>0</v>
      </c>
      <c r="AE96" s="114">
        <f t="shared" si="40"/>
        <v>-120</v>
      </c>
      <c r="AF96" s="113">
        <v>0</v>
      </c>
      <c r="AG96" s="113">
        <v>0</v>
      </c>
      <c r="AH96" s="113">
        <v>0</v>
      </c>
      <c r="AI96" s="113">
        <f t="shared" si="41"/>
        <v>0</v>
      </c>
      <c r="AJ96" s="113">
        <f t="shared" si="42"/>
        <v>-120</v>
      </c>
      <c r="AK96" s="115">
        <v>0</v>
      </c>
      <c r="AL96" s="115">
        <v>0</v>
      </c>
      <c r="AM96" s="115">
        <v>0</v>
      </c>
      <c r="AN96" s="115">
        <v>0</v>
      </c>
      <c r="AO96" s="115">
        <v>0</v>
      </c>
      <c r="AP96" s="115">
        <f t="shared" si="43"/>
        <v>0</v>
      </c>
      <c r="AQ96" s="115">
        <f t="shared" si="44"/>
        <v>0</v>
      </c>
      <c r="AR96" s="370">
        <f t="shared" si="45"/>
        <v>0</v>
      </c>
      <c r="AS96" s="112">
        <f t="shared" si="46"/>
        <v>1774838</v>
      </c>
      <c r="AT96" s="113">
        <f t="shared" si="47"/>
        <v>1270909</v>
      </c>
      <c r="AU96" s="113">
        <f t="shared" si="48"/>
        <v>0</v>
      </c>
      <c r="AV96" s="113">
        <f t="shared" si="49"/>
        <v>27835</v>
      </c>
      <c r="AW96" s="113">
        <f t="shared" si="50"/>
        <v>438975</v>
      </c>
      <c r="AX96" s="113">
        <f t="shared" si="50"/>
        <v>25419</v>
      </c>
      <c r="AY96" s="113">
        <f t="shared" si="51"/>
        <v>11700</v>
      </c>
      <c r="AZ96" s="115">
        <f t="shared" si="52"/>
        <v>2.8849000000000005</v>
      </c>
      <c r="BA96" s="115">
        <f t="shared" si="53"/>
        <v>2.06</v>
      </c>
      <c r="BB96" s="115">
        <f t="shared" si="54"/>
        <v>0</v>
      </c>
      <c r="BC96" s="116">
        <f t="shared" si="55"/>
        <v>0.82489999999999997</v>
      </c>
      <c r="BD96" s="613"/>
    </row>
    <row r="97" spans="1:56" ht="12.95" customHeight="1" x14ac:dyDescent="0.25">
      <c r="A97" s="532">
        <v>19</v>
      </c>
      <c r="B97" s="717">
        <v>5493</v>
      </c>
      <c r="C97" s="717">
        <v>691009813</v>
      </c>
      <c r="D97" s="533">
        <v>6181457</v>
      </c>
      <c r="E97" s="718" t="s">
        <v>522</v>
      </c>
      <c r="F97" s="717">
        <v>3111</v>
      </c>
      <c r="G97" s="627" t="s">
        <v>316</v>
      </c>
      <c r="H97" s="537" t="s">
        <v>282</v>
      </c>
      <c r="I97" s="517">
        <v>532281</v>
      </c>
      <c r="J97" s="538">
        <v>389750</v>
      </c>
      <c r="K97" s="538">
        <v>0</v>
      </c>
      <c r="L97" s="538">
        <v>0</v>
      </c>
      <c r="M97" s="338">
        <v>131736</v>
      </c>
      <c r="N97" s="338">
        <v>7795</v>
      </c>
      <c r="O97" s="538">
        <v>3000</v>
      </c>
      <c r="P97" s="539">
        <v>1.1299999999999999</v>
      </c>
      <c r="Q97" s="719">
        <v>1.1299999999999999</v>
      </c>
      <c r="R97" s="719">
        <v>0</v>
      </c>
      <c r="S97" s="898">
        <v>0</v>
      </c>
      <c r="T97" s="112">
        <f t="shared" si="35"/>
        <v>0</v>
      </c>
      <c r="U97" s="113">
        <v>-64959</v>
      </c>
      <c r="V97" s="113">
        <v>0</v>
      </c>
      <c r="W97" s="113">
        <v>0</v>
      </c>
      <c r="X97" s="113">
        <f t="shared" si="36"/>
        <v>-64959</v>
      </c>
      <c r="Y97" s="113">
        <v>0</v>
      </c>
      <c r="Z97" s="113">
        <v>0</v>
      </c>
      <c r="AA97" s="113">
        <v>0</v>
      </c>
      <c r="AB97" s="113">
        <f t="shared" si="37"/>
        <v>0</v>
      </c>
      <c r="AC97" s="113">
        <f t="shared" si="38"/>
        <v>-64959</v>
      </c>
      <c r="AD97" s="114">
        <f t="shared" si="39"/>
        <v>-21956</v>
      </c>
      <c r="AE97" s="114">
        <f t="shared" si="40"/>
        <v>-1299</v>
      </c>
      <c r="AF97" s="113">
        <v>0</v>
      </c>
      <c r="AG97" s="113">
        <v>0</v>
      </c>
      <c r="AH97" s="113">
        <v>0</v>
      </c>
      <c r="AI97" s="113">
        <f t="shared" si="41"/>
        <v>0</v>
      </c>
      <c r="AJ97" s="113">
        <f t="shared" si="42"/>
        <v>-88214</v>
      </c>
      <c r="AK97" s="115">
        <v>0</v>
      </c>
      <c r="AL97" s="115">
        <v>0</v>
      </c>
      <c r="AM97" s="115">
        <v>-0.2</v>
      </c>
      <c r="AN97" s="115">
        <v>0</v>
      </c>
      <c r="AO97" s="115">
        <v>0</v>
      </c>
      <c r="AP97" s="115">
        <f t="shared" si="43"/>
        <v>-0.2</v>
      </c>
      <c r="AQ97" s="115">
        <f t="shared" si="44"/>
        <v>0</v>
      </c>
      <c r="AR97" s="370">
        <f t="shared" si="45"/>
        <v>-0.2</v>
      </c>
      <c r="AS97" s="112">
        <f t="shared" si="46"/>
        <v>444067</v>
      </c>
      <c r="AT97" s="113">
        <f t="shared" si="47"/>
        <v>324791</v>
      </c>
      <c r="AU97" s="113">
        <f t="shared" si="48"/>
        <v>0</v>
      </c>
      <c r="AV97" s="113">
        <f t="shared" si="49"/>
        <v>0</v>
      </c>
      <c r="AW97" s="113">
        <f t="shared" si="50"/>
        <v>109780</v>
      </c>
      <c r="AX97" s="113">
        <f t="shared" si="50"/>
        <v>6496</v>
      </c>
      <c r="AY97" s="113">
        <f t="shared" si="51"/>
        <v>3000</v>
      </c>
      <c r="AZ97" s="115">
        <f t="shared" si="52"/>
        <v>0.92999999999999994</v>
      </c>
      <c r="BA97" s="115">
        <f t="shared" si="53"/>
        <v>0.92999999999999994</v>
      </c>
      <c r="BB97" s="115">
        <f t="shared" si="54"/>
        <v>0</v>
      </c>
      <c r="BC97" s="116">
        <f t="shared" si="55"/>
        <v>0</v>
      </c>
      <c r="BD97" s="613"/>
    </row>
    <row r="98" spans="1:56" ht="12.95" customHeight="1" x14ac:dyDescent="0.25">
      <c r="A98" s="532">
        <v>19</v>
      </c>
      <c r="B98" s="741">
        <v>5493</v>
      </c>
      <c r="C98" s="741">
        <v>691009813</v>
      </c>
      <c r="D98" s="533">
        <v>6181457</v>
      </c>
      <c r="E98" s="740" t="s">
        <v>522</v>
      </c>
      <c r="F98" s="741">
        <v>3141</v>
      </c>
      <c r="G98" s="721" t="s">
        <v>319</v>
      </c>
      <c r="H98" s="537" t="s">
        <v>282</v>
      </c>
      <c r="I98" s="517">
        <v>104971</v>
      </c>
      <c r="J98" s="538">
        <v>76570</v>
      </c>
      <c r="K98" s="538">
        <v>0</v>
      </c>
      <c r="L98" s="538">
        <v>0</v>
      </c>
      <c r="M98" s="338">
        <v>25881</v>
      </c>
      <c r="N98" s="338">
        <v>1532</v>
      </c>
      <c r="O98" s="538">
        <v>988</v>
      </c>
      <c r="P98" s="539">
        <v>0.41000000000000003</v>
      </c>
      <c r="Q98" s="719">
        <v>0</v>
      </c>
      <c r="R98" s="719">
        <v>0</v>
      </c>
      <c r="S98" s="898">
        <v>0.41000000000000003</v>
      </c>
      <c r="T98" s="112">
        <f t="shared" si="35"/>
        <v>0</v>
      </c>
      <c r="U98" s="113">
        <v>0</v>
      </c>
      <c r="V98" s="113">
        <v>0</v>
      </c>
      <c r="W98" s="113">
        <v>0</v>
      </c>
      <c r="X98" s="113">
        <f t="shared" si="36"/>
        <v>0</v>
      </c>
      <c r="Y98" s="113">
        <v>0</v>
      </c>
      <c r="Z98" s="113">
        <v>0</v>
      </c>
      <c r="AA98" s="113">
        <v>0</v>
      </c>
      <c r="AB98" s="113">
        <f t="shared" si="37"/>
        <v>0</v>
      </c>
      <c r="AC98" s="113">
        <f t="shared" si="38"/>
        <v>0</v>
      </c>
      <c r="AD98" s="114">
        <f t="shared" si="39"/>
        <v>0</v>
      </c>
      <c r="AE98" s="114">
        <f t="shared" si="40"/>
        <v>0</v>
      </c>
      <c r="AF98" s="113">
        <v>0</v>
      </c>
      <c r="AG98" s="113">
        <v>0</v>
      </c>
      <c r="AH98" s="113">
        <v>0</v>
      </c>
      <c r="AI98" s="113">
        <f t="shared" si="41"/>
        <v>0</v>
      </c>
      <c r="AJ98" s="113">
        <f t="shared" si="42"/>
        <v>0</v>
      </c>
      <c r="AK98" s="115"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f t="shared" si="43"/>
        <v>0</v>
      </c>
      <c r="AQ98" s="115">
        <f t="shared" si="44"/>
        <v>0</v>
      </c>
      <c r="AR98" s="370">
        <f t="shared" si="45"/>
        <v>0</v>
      </c>
      <c r="AS98" s="112">
        <f t="shared" si="46"/>
        <v>104971</v>
      </c>
      <c r="AT98" s="113">
        <f t="shared" si="47"/>
        <v>76570</v>
      </c>
      <c r="AU98" s="113">
        <f t="shared" si="48"/>
        <v>0</v>
      </c>
      <c r="AV98" s="113">
        <f t="shared" si="49"/>
        <v>0</v>
      </c>
      <c r="AW98" s="113">
        <f t="shared" si="50"/>
        <v>25881</v>
      </c>
      <c r="AX98" s="113">
        <f t="shared" si="50"/>
        <v>1532</v>
      </c>
      <c r="AY98" s="113">
        <f t="shared" si="51"/>
        <v>988</v>
      </c>
      <c r="AZ98" s="115">
        <f t="shared" si="52"/>
        <v>0.41000000000000003</v>
      </c>
      <c r="BA98" s="115">
        <f t="shared" si="53"/>
        <v>0</v>
      </c>
      <c r="BB98" s="115">
        <f t="shared" si="54"/>
        <v>0</v>
      </c>
      <c r="BC98" s="116">
        <f t="shared" si="55"/>
        <v>0.41000000000000003</v>
      </c>
      <c r="BD98" s="613"/>
    </row>
    <row r="99" spans="1:56" ht="12.95" customHeight="1" x14ac:dyDescent="0.25">
      <c r="A99" s="377">
        <v>19</v>
      </c>
      <c r="B99" s="86">
        <v>5493</v>
      </c>
      <c r="C99" s="86">
        <v>691009813</v>
      </c>
      <c r="D99" s="86">
        <v>6181457</v>
      </c>
      <c r="E99" s="746" t="s">
        <v>523</v>
      </c>
      <c r="F99" s="86"/>
      <c r="G99" s="746"/>
      <c r="H99" s="323"/>
      <c r="I99" s="526">
        <v>2412210</v>
      </c>
      <c r="J99" s="530">
        <v>1743229</v>
      </c>
      <c r="K99" s="530">
        <v>0</v>
      </c>
      <c r="L99" s="530">
        <v>21835</v>
      </c>
      <c r="M99" s="530">
        <v>596592</v>
      </c>
      <c r="N99" s="530">
        <v>34866</v>
      </c>
      <c r="O99" s="530">
        <v>15688</v>
      </c>
      <c r="P99" s="731">
        <v>4.4249000000000009</v>
      </c>
      <c r="Q99" s="731">
        <v>3.19</v>
      </c>
      <c r="R99" s="528">
        <v>0</v>
      </c>
      <c r="S99" s="818">
        <v>1.2349000000000001</v>
      </c>
      <c r="T99" s="526">
        <f t="shared" ref="T99:BC99" si="60">SUM(T96:T98)</f>
        <v>-6000</v>
      </c>
      <c r="U99" s="527">
        <f t="shared" si="60"/>
        <v>-64959</v>
      </c>
      <c r="V99" s="527">
        <f t="shared" si="60"/>
        <v>0</v>
      </c>
      <c r="W99" s="527">
        <f t="shared" si="60"/>
        <v>0</v>
      </c>
      <c r="X99" s="527">
        <f t="shared" si="60"/>
        <v>-70959</v>
      </c>
      <c r="Y99" s="527">
        <f t="shared" si="60"/>
        <v>6000</v>
      </c>
      <c r="Z99" s="527">
        <f t="shared" si="60"/>
        <v>0</v>
      </c>
      <c r="AA99" s="527">
        <f t="shared" si="60"/>
        <v>0</v>
      </c>
      <c r="AB99" s="527">
        <f t="shared" si="60"/>
        <v>6000</v>
      </c>
      <c r="AC99" s="527">
        <f t="shared" si="60"/>
        <v>-64959</v>
      </c>
      <c r="AD99" s="527">
        <f t="shared" si="60"/>
        <v>-21956</v>
      </c>
      <c r="AE99" s="527">
        <f t="shared" si="60"/>
        <v>-1419</v>
      </c>
      <c r="AF99" s="527">
        <f t="shared" si="60"/>
        <v>0</v>
      </c>
      <c r="AG99" s="527">
        <f t="shared" si="60"/>
        <v>0</v>
      </c>
      <c r="AH99" s="527">
        <f t="shared" si="60"/>
        <v>0</v>
      </c>
      <c r="AI99" s="527">
        <f t="shared" si="60"/>
        <v>0</v>
      </c>
      <c r="AJ99" s="527">
        <f t="shared" si="60"/>
        <v>-88334</v>
      </c>
      <c r="AK99" s="528">
        <f t="shared" si="60"/>
        <v>0</v>
      </c>
      <c r="AL99" s="528">
        <f t="shared" si="60"/>
        <v>0</v>
      </c>
      <c r="AM99" s="528">
        <f t="shared" si="60"/>
        <v>-0.2</v>
      </c>
      <c r="AN99" s="528">
        <f t="shared" si="60"/>
        <v>0</v>
      </c>
      <c r="AO99" s="528">
        <f t="shared" si="60"/>
        <v>0</v>
      </c>
      <c r="AP99" s="528">
        <f t="shared" si="60"/>
        <v>-0.2</v>
      </c>
      <c r="AQ99" s="528">
        <f t="shared" si="60"/>
        <v>0</v>
      </c>
      <c r="AR99" s="732">
        <f t="shared" si="60"/>
        <v>-0.2</v>
      </c>
      <c r="AS99" s="526">
        <f t="shared" si="60"/>
        <v>2323876</v>
      </c>
      <c r="AT99" s="527">
        <f t="shared" si="60"/>
        <v>1672270</v>
      </c>
      <c r="AU99" s="527">
        <f t="shared" si="60"/>
        <v>0</v>
      </c>
      <c r="AV99" s="527">
        <f t="shared" si="60"/>
        <v>27835</v>
      </c>
      <c r="AW99" s="527">
        <f t="shared" si="60"/>
        <v>574636</v>
      </c>
      <c r="AX99" s="527">
        <f t="shared" si="60"/>
        <v>33447</v>
      </c>
      <c r="AY99" s="527">
        <f t="shared" si="60"/>
        <v>15688</v>
      </c>
      <c r="AZ99" s="528">
        <f t="shared" si="60"/>
        <v>4.2249000000000008</v>
      </c>
      <c r="BA99" s="528">
        <f t="shared" si="60"/>
        <v>2.99</v>
      </c>
      <c r="BB99" s="528">
        <f t="shared" si="60"/>
        <v>0</v>
      </c>
      <c r="BC99" s="529">
        <f t="shared" si="60"/>
        <v>1.2349000000000001</v>
      </c>
      <c r="BD99" s="613"/>
    </row>
    <row r="100" spans="1:56" ht="12.95" customHeight="1" x14ac:dyDescent="0.25">
      <c r="A100" s="532">
        <v>20</v>
      </c>
      <c r="B100" s="376">
        <v>2463</v>
      </c>
      <c r="C100" s="376">
        <v>600080056</v>
      </c>
      <c r="D100" s="533">
        <v>70982066</v>
      </c>
      <c r="E100" s="720" t="s">
        <v>524</v>
      </c>
      <c r="F100" s="376">
        <v>3113</v>
      </c>
      <c r="G100" s="720" t="s">
        <v>333</v>
      </c>
      <c r="H100" s="537" t="s">
        <v>281</v>
      </c>
      <c r="I100" s="517">
        <v>7990642</v>
      </c>
      <c r="J100" s="538">
        <v>5724887</v>
      </c>
      <c r="K100" s="538">
        <v>0</v>
      </c>
      <c r="L100" s="538">
        <v>62000</v>
      </c>
      <c r="M100" s="338">
        <v>1955968</v>
      </c>
      <c r="N100" s="338">
        <v>114497</v>
      </c>
      <c r="O100" s="538">
        <v>133290</v>
      </c>
      <c r="P100" s="539">
        <v>11.396000000000001</v>
      </c>
      <c r="Q100" s="719">
        <v>8.1335999999999995</v>
      </c>
      <c r="R100" s="719">
        <v>0</v>
      </c>
      <c r="S100" s="898">
        <v>3.2624000000000004</v>
      </c>
      <c r="T100" s="112">
        <f t="shared" si="35"/>
        <v>0</v>
      </c>
      <c r="U100" s="113">
        <v>0</v>
      </c>
      <c r="V100" s="113">
        <v>0</v>
      </c>
      <c r="W100" s="113">
        <v>0</v>
      </c>
      <c r="X100" s="113">
        <f t="shared" si="36"/>
        <v>0</v>
      </c>
      <c r="Y100" s="113">
        <v>0</v>
      </c>
      <c r="Z100" s="113">
        <v>0</v>
      </c>
      <c r="AA100" s="113">
        <v>0</v>
      </c>
      <c r="AB100" s="113">
        <f t="shared" si="37"/>
        <v>0</v>
      </c>
      <c r="AC100" s="113">
        <f t="shared" si="38"/>
        <v>0</v>
      </c>
      <c r="AD100" s="114">
        <f t="shared" si="39"/>
        <v>0</v>
      </c>
      <c r="AE100" s="114">
        <f t="shared" si="40"/>
        <v>0</v>
      </c>
      <c r="AF100" s="113">
        <v>0</v>
      </c>
      <c r="AG100" s="113">
        <v>0</v>
      </c>
      <c r="AH100" s="113">
        <v>0</v>
      </c>
      <c r="AI100" s="113">
        <f t="shared" si="41"/>
        <v>0</v>
      </c>
      <c r="AJ100" s="113">
        <f t="shared" si="42"/>
        <v>0</v>
      </c>
      <c r="AK100" s="115">
        <v>0</v>
      </c>
      <c r="AL100" s="115">
        <v>0</v>
      </c>
      <c r="AM100" s="115">
        <v>0</v>
      </c>
      <c r="AN100" s="115">
        <v>0</v>
      </c>
      <c r="AO100" s="115">
        <v>0</v>
      </c>
      <c r="AP100" s="115">
        <f t="shared" si="43"/>
        <v>0</v>
      </c>
      <c r="AQ100" s="115">
        <f t="shared" si="44"/>
        <v>0</v>
      </c>
      <c r="AR100" s="370">
        <f t="shared" si="45"/>
        <v>0</v>
      </c>
      <c r="AS100" s="112">
        <f t="shared" si="46"/>
        <v>7990642</v>
      </c>
      <c r="AT100" s="113">
        <f t="shared" si="47"/>
        <v>5724887</v>
      </c>
      <c r="AU100" s="113">
        <f t="shared" si="48"/>
        <v>0</v>
      </c>
      <c r="AV100" s="113">
        <f t="shared" si="49"/>
        <v>62000</v>
      </c>
      <c r="AW100" s="113">
        <f t="shared" si="50"/>
        <v>1955968</v>
      </c>
      <c r="AX100" s="113">
        <f t="shared" si="50"/>
        <v>114497</v>
      </c>
      <c r="AY100" s="113">
        <f t="shared" si="51"/>
        <v>133290</v>
      </c>
      <c r="AZ100" s="115">
        <f t="shared" si="52"/>
        <v>11.396000000000001</v>
      </c>
      <c r="BA100" s="115">
        <f t="shared" si="53"/>
        <v>8.1335999999999995</v>
      </c>
      <c r="BB100" s="115">
        <f t="shared" si="54"/>
        <v>0</v>
      </c>
      <c r="BC100" s="116">
        <f t="shared" si="55"/>
        <v>3.2624000000000004</v>
      </c>
      <c r="BD100" s="613"/>
    </row>
    <row r="101" spans="1:56" ht="12.95" customHeight="1" x14ac:dyDescent="0.25">
      <c r="A101" s="532">
        <v>20</v>
      </c>
      <c r="B101" s="729">
        <v>2463</v>
      </c>
      <c r="C101" s="729">
        <v>600080056</v>
      </c>
      <c r="D101" s="533">
        <v>70982066</v>
      </c>
      <c r="E101" s="720" t="s">
        <v>524</v>
      </c>
      <c r="F101" s="376">
        <v>3113</v>
      </c>
      <c r="G101" s="627" t="s">
        <v>316</v>
      </c>
      <c r="H101" s="537" t="s">
        <v>282</v>
      </c>
      <c r="I101" s="517">
        <v>398594</v>
      </c>
      <c r="J101" s="538">
        <v>293516</v>
      </c>
      <c r="K101" s="538">
        <v>0</v>
      </c>
      <c r="L101" s="538">
        <v>0</v>
      </c>
      <c r="M101" s="338">
        <v>99208</v>
      </c>
      <c r="N101" s="338">
        <v>5870</v>
      </c>
      <c r="O101" s="538">
        <v>0</v>
      </c>
      <c r="P101" s="539">
        <v>0.85</v>
      </c>
      <c r="Q101" s="719">
        <v>0.85</v>
      </c>
      <c r="R101" s="719">
        <v>0</v>
      </c>
      <c r="S101" s="898">
        <v>0</v>
      </c>
      <c r="T101" s="112">
        <f t="shared" si="35"/>
        <v>0</v>
      </c>
      <c r="U101" s="113">
        <v>0</v>
      </c>
      <c r="V101" s="113">
        <v>0</v>
      </c>
      <c r="W101" s="113">
        <v>0</v>
      </c>
      <c r="X101" s="113">
        <f t="shared" si="36"/>
        <v>0</v>
      </c>
      <c r="Y101" s="113">
        <v>0</v>
      </c>
      <c r="Z101" s="113">
        <v>0</v>
      </c>
      <c r="AA101" s="113">
        <v>0</v>
      </c>
      <c r="AB101" s="113">
        <f t="shared" si="37"/>
        <v>0</v>
      </c>
      <c r="AC101" s="113">
        <f t="shared" si="38"/>
        <v>0</v>
      </c>
      <c r="AD101" s="114">
        <f t="shared" si="39"/>
        <v>0</v>
      </c>
      <c r="AE101" s="114">
        <f t="shared" si="40"/>
        <v>0</v>
      </c>
      <c r="AF101" s="113">
        <v>0</v>
      </c>
      <c r="AG101" s="113">
        <v>0</v>
      </c>
      <c r="AH101" s="113">
        <v>0</v>
      </c>
      <c r="AI101" s="113">
        <f t="shared" si="41"/>
        <v>0</v>
      </c>
      <c r="AJ101" s="113">
        <f t="shared" si="42"/>
        <v>0</v>
      </c>
      <c r="AK101" s="115">
        <v>0</v>
      </c>
      <c r="AL101" s="115">
        <v>0</v>
      </c>
      <c r="AM101" s="115">
        <v>0</v>
      </c>
      <c r="AN101" s="115">
        <v>0</v>
      </c>
      <c r="AO101" s="115">
        <v>0</v>
      </c>
      <c r="AP101" s="115">
        <f t="shared" si="43"/>
        <v>0</v>
      </c>
      <c r="AQ101" s="115">
        <f t="shared" si="44"/>
        <v>0</v>
      </c>
      <c r="AR101" s="370">
        <f t="shared" si="45"/>
        <v>0</v>
      </c>
      <c r="AS101" s="112">
        <f t="shared" si="46"/>
        <v>398594</v>
      </c>
      <c r="AT101" s="113">
        <f t="shared" si="47"/>
        <v>293516</v>
      </c>
      <c r="AU101" s="113">
        <f t="shared" si="48"/>
        <v>0</v>
      </c>
      <c r="AV101" s="113">
        <f t="shared" si="49"/>
        <v>0</v>
      </c>
      <c r="AW101" s="113">
        <f t="shared" si="50"/>
        <v>99208</v>
      </c>
      <c r="AX101" s="113">
        <f t="shared" si="50"/>
        <v>5870</v>
      </c>
      <c r="AY101" s="113">
        <f t="shared" si="51"/>
        <v>0</v>
      </c>
      <c r="AZ101" s="115">
        <f t="shared" si="52"/>
        <v>0.85</v>
      </c>
      <c r="BA101" s="115">
        <f t="shared" si="53"/>
        <v>0.85</v>
      </c>
      <c r="BB101" s="115">
        <f t="shared" si="54"/>
        <v>0</v>
      </c>
      <c r="BC101" s="116">
        <f t="shared" si="55"/>
        <v>0</v>
      </c>
      <c r="BD101" s="613"/>
    </row>
    <row r="102" spans="1:56" ht="12.95" customHeight="1" x14ac:dyDescent="0.25">
      <c r="A102" s="532">
        <v>20</v>
      </c>
      <c r="B102" s="376">
        <v>2463</v>
      </c>
      <c r="C102" s="376">
        <v>600080056</v>
      </c>
      <c r="D102" s="533">
        <v>70982066</v>
      </c>
      <c r="E102" s="720" t="s">
        <v>524</v>
      </c>
      <c r="F102" s="376">
        <v>3141</v>
      </c>
      <c r="G102" s="721" t="s">
        <v>319</v>
      </c>
      <c r="H102" s="537" t="s">
        <v>282</v>
      </c>
      <c r="I102" s="517">
        <v>747879</v>
      </c>
      <c r="J102" s="538">
        <v>547133</v>
      </c>
      <c r="K102" s="538">
        <v>0</v>
      </c>
      <c r="L102" s="538">
        <v>0</v>
      </c>
      <c r="M102" s="338">
        <v>184931</v>
      </c>
      <c r="N102" s="338">
        <v>10943</v>
      </c>
      <c r="O102" s="538">
        <v>4872</v>
      </c>
      <c r="P102" s="539">
        <v>1.86</v>
      </c>
      <c r="Q102" s="719">
        <v>0</v>
      </c>
      <c r="R102" s="719">
        <v>0</v>
      </c>
      <c r="S102" s="898">
        <v>1.86</v>
      </c>
      <c r="T102" s="112">
        <f t="shared" si="35"/>
        <v>0</v>
      </c>
      <c r="U102" s="113">
        <v>0</v>
      </c>
      <c r="V102" s="113">
        <v>0</v>
      </c>
      <c r="W102" s="113">
        <v>0</v>
      </c>
      <c r="X102" s="113">
        <f t="shared" si="36"/>
        <v>0</v>
      </c>
      <c r="Y102" s="113">
        <v>0</v>
      </c>
      <c r="Z102" s="113">
        <v>0</v>
      </c>
      <c r="AA102" s="113">
        <v>0</v>
      </c>
      <c r="AB102" s="113">
        <f t="shared" si="37"/>
        <v>0</v>
      </c>
      <c r="AC102" s="113">
        <f t="shared" si="38"/>
        <v>0</v>
      </c>
      <c r="AD102" s="114">
        <f t="shared" si="39"/>
        <v>0</v>
      </c>
      <c r="AE102" s="114">
        <f t="shared" si="40"/>
        <v>0</v>
      </c>
      <c r="AF102" s="113">
        <v>0</v>
      </c>
      <c r="AG102" s="113">
        <v>0</v>
      </c>
      <c r="AH102" s="113">
        <v>0</v>
      </c>
      <c r="AI102" s="113">
        <f t="shared" si="41"/>
        <v>0</v>
      </c>
      <c r="AJ102" s="113">
        <f t="shared" si="42"/>
        <v>0</v>
      </c>
      <c r="AK102" s="115">
        <v>0</v>
      </c>
      <c r="AL102" s="115">
        <v>0</v>
      </c>
      <c r="AM102" s="115">
        <v>0</v>
      </c>
      <c r="AN102" s="115">
        <v>0</v>
      </c>
      <c r="AO102" s="115">
        <v>0</v>
      </c>
      <c r="AP102" s="115">
        <f t="shared" si="43"/>
        <v>0</v>
      </c>
      <c r="AQ102" s="115">
        <f t="shared" si="44"/>
        <v>0</v>
      </c>
      <c r="AR102" s="370">
        <f t="shared" si="45"/>
        <v>0</v>
      </c>
      <c r="AS102" s="112">
        <f t="shared" si="46"/>
        <v>747879</v>
      </c>
      <c r="AT102" s="113">
        <f t="shared" si="47"/>
        <v>547133</v>
      </c>
      <c r="AU102" s="113">
        <f t="shared" si="48"/>
        <v>0</v>
      </c>
      <c r="AV102" s="113">
        <f t="shared" si="49"/>
        <v>0</v>
      </c>
      <c r="AW102" s="113">
        <f t="shared" si="50"/>
        <v>184931</v>
      </c>
      <c r="AX102" s="113">
        <f t="shared" si="50"/>
        <v>10943</v>
      </c>
      <c r="AY102" s="113">
        <f t="shared" si="51"/>
        <v>4872</v>
      </c>
      <c r="AZ102" s="115">
        <f t="shared" si="52"/>
        <v>1.86</v>
      </c>
      <c r="BA102" s="115">
        <f t="shared" si="53"/>
        <v>0</v>
      </c>
      <c r="BB102" s="115">
        <f t="shared" si="54"/>
        <v>0</v>
      </c>
      <c r="BC102" s="116">
        <f t="shared" si="55"/>
        <v>1.86</v>
      </c>
      <c r="BD102" s="613"/>
    </row>
    <row r="103" spans="1:56" ht="12.95" customHeight="1" x14ac:dyDescent="0.25">
      <c r="A103" s="532">
        <v>20</v>
      </c>
      <c r="B103" s="729">
        <v>2463</v>
      </c>
      <c r="C103" s="729">
        <v>600080056</v>
      </c>
      <c r="D103" s="533">
        <v>70982066</v>
      </c>
      <c r="E103" s="720" t="s">
        <v>524</v>
      </c>
      <c r="F103" s="376">
        <v>3143</v>
      </c>
      <c r="G103" s="627" t="s">
        <v>632</v>
      </c>
      <c r="H103" s="537" t="s">
        <v>281</v>
      </c>
      <c r="I103" s="517">
        <v>597390</v>
      </c>
      <c r="J103" s="538">
        <v>439904</v>
      </c>
      <c r="K103" s="538">
        <v>0</v>
      </c>
      <c r="L103" s="538">
        <v>0</v>
      </c>
      <c r="M103" s="338">
        <v>148688</v>
      </c>
      <c r="N103" s="338">
        <v>8798</v>
      </c>
      <c r="O103" s="538">
        <v>0</v>
      </c>
      <c r="P103" s="539">
        <v>0.83330000000000004</v>
      </c>
      <c r="Q103" s="719">
        <v>0.83330000000000004</v>
      </c>
      <c r="R103" s="719">
        <v>0</v>
      </c>
      <c r="S103" s="898">
        <v>0</v>
      </c>
      <c r="T103" s="112">
        <f t="shared" si="35"/>
        <v>0</v>
      </c>
      <c r="U103" s="113">
        <v>0</v>
      </c>
      <c r="V103" s="113">
        <v>0</v>
      </c>
      <c r="W103" s="113">
        <v>0</v>
      </c>
      <c r="X103" s="113">
        <f t="shared" si="36"/>
        <v>0</v>
      </c>
      <c r="Y103" s="113">
        <v>0</v>
      </c>
      <c r="Z103" s="113">
        <v>0</v>
      </c>
      <c r="AA103" s="113">
        <v>0</v>
      </c>
      <c r="AB103" s="113">
        <f t="shared" si="37"/>
        <v>0</v>
      </c>
      <c r="AC103" s="113">
        <f t="shared" si="38"/>
        <v>0</v>
      </c>
      <c r="AD103" s="114">
        <f t="shared" si="39"/>
        <v>0</v>
      </c>
      <c r="AE103" s="114">
        <f t="shared" si="40"/>
        <v>0</v>
      </c>
      <c r="AF103" s="113">
        <v>0</v>
      </c>
      <c r="AG103" s="113">
        <v>0</v>
      </c>
      <c r="AH103" s="113">
        <v>0</v>
      </c>
      <c r="AI103" s="113">
        <f t="shared" si="41"/>
        <v>0</v>
      </c>
      <c r="AJ103" s="113">
        <f t="shared" si="42"/>
        <v>0</v>
      </c>
      <c r="AK103" s="115">
        <v>0</v>
      </c>
      <c r="AL103" s="115">
        <v>0</v>
      </c>
      <c r="AM103" s="115">
        <v>0</v>
      </c>
      <c r="AN103" s="115">
        <v>0</v>
      </c>
      <c r="AO103" s="115">
        <v>0</v>
      </c>
      <c r="AP103" s="115">
        <f t="shared" si="43"/>
        <v>0</v>
      </c>
      <c r="AQ103" s="115">
        <f t="shared" si="44"/>
        <v>0</v>
      </c>
      <c r="AR103" s="370">
        <f t="shared" si="45"/>
        <v>0</v>
      </c>
      <c r="AS103" s="112">
        <f t="shared" si="46"/>
        <v>597390</v>
      </c>
      <c r="AT103" s="113">
        <f t="shared" si="47"/>
        <v>439904</v>
      </c>
      <c r="AU103" s="113">
        <f t="shared" si="48"/>
        <v>0</v>
      </c>
      <c r="AV103" s="113">
        <f t="shared" si="49"/>
        <v>0</v>
      </c>
      <c r="AW103" s="113">
        <f t="shared" si="50"/>
        <v>148688</v>
      </c>
      <c r="AX103" s="113">
        <f t="shared" si="50"/>
        <v>8798</v>
      </c>
      <c r="AY103" s="113">
        <f t="shared" si="51"/>
        <v>0</v>
      </c>
      <c r="AZ103" s="115">
        <f t="shared" si="52"/>
        <v>0.83330000000000004</v>
      </c>
      <c r="BA103" s="115">
        <f t="shared" si="53"/>
        <v>0.83330000000000004</v>
      </c>
      <c r="BB103" s="115">
        <f t="shared" si="54"/>
        <v>0</v>
      </c>
      <c r="BC103" s="116">
        <f t="shared" si="55"/>
        <v>0</v>
      </c>
      <c r="BD103" s="613"/>
    </row>
    <row r="104" spans="1:56" ht="12.95" customHeight="1" x14ac:dyDescent="0.25">
      <c r="A104" s="532">
        <v>20</v>
      </c>
      <c r="B104" s="729">
        <v>2463</v>
      </c>
      <c r="C104" s="729">
        <v>600080056</v>
      </c>
      <c r="D104" s="533">
        <v>70982066</v>
      </c>
      <c r="E104" s="720" t="s">
        <v>524</v>
      </c>
      <c r="F104" s="376">
        <v>3143</v>
      </c>
      <c r="G104" s="627" t="s">
        <v>633</v>
      </c>
      <c r="H104" s="537" t="s">
        <v>282</v>
      </c>
      <c r="I104" s="517">
        <v>20364</v>
      </c>
      <c r="J104" s="538">
        <v>14355</v>
      </c>
      <c r="K104" s="538">
        <v>0</v>
      </c>
      <c r="L104" s="538">
        <v>0</v>
      </c>
      <c r="M104" s="338">
        <v>4852</v>
      </c>
      <c r="N104" s="338">
        <v>287</v>
      </c>
      <c r="O104" s="538">
        <v>870</v>
      </c>
      <c r="P104" s="539">
        <v>0.06</v>
      </c>
      <c r="Q104" s="719">
        <v>0</v>
      </c>
      <c r="R104" s="719">
        <v>0</v>
      </c>
      <c r="S104" s="898">
        <v>0.06</v>
      </c>
      <c r="T104" s="112">
        <f t="shared" si="35"/>
        <v>0</v>
      </c>
      <c r="U104" s="113">
        <v>0</v>
      </c>
      <c r="V104" s="113">
        <v>0</v>
      </c>
      <c r="W104" s="113">
        <v>0</v>
      </c>
      <c r="X104" s="113">
        <f t="shared" si="36"/>
        <v>0</v>
      </c>
      <c r="Y104" s="113">
        <v>0</v>
      </c>
      <c r="Z104" s="113">
        <v>0</v>
      </c>
      <c r="AA104" s="113">
        <v>0</v>
      </c>
      <c r="AB104" s="113">
        <f t="shared" si="37"/>
        <v>0</v>
      </c>
      <c r="AC104" s="113">
        <f t="shared" si="38"/>
        <v>0</v>
      </c>
      <c r="AD104" s="114">
        <f t="shared" si="39"/>
        <v>0</v>
      </c>
      <c r="AE104" s="114">
        <f t="shared" si="40"/>
        <v>0</v>
      </c>
      <c r="AF104" s="113">
        <v>0</v>
      </c>
      <c r="AG104" s="113">
        <v>0</v>
      </c>
      <c r="AH104" s="113">
        <v>0</v>
      </c>
      <c r="AI104" s="113">
        <f t="shared" si="41"/>
        <v>0</v>
      </c>
      <c r="AJ104" s="113">
        <f t="shared" si="42"/>
        <v>0</v>
      </c>
      <c r="AK104" s="115">
        <v>0</v>
      </c>
      <c r="AL104" s="115">
        <v>0</v>
      </c>
      <c r="AM104" s="115">
        <v>0</v>
      </c>
      <c r="AN104" s="115">
        <v>0</v>
      </c>
      <c r="AO104" s="115">
        <v>0</v>
      </c>
      <c r="AP104" s="115">
        <f t="shared" si="43"/>
        <v>0</v>
      </c>
      <c r="AQ104" s="115">
        <f t="shared" si="44"/>
        <v>0</v>
      </c>
      <c r="AR104" s="370">
        <f t="shared" si="45"/>
        <v>0</v>
      </c>
      <c r="AS104" s="112">
        <f t="shared" si="46"/>
        <v>20364</v>
      </c>
      <c r="AT104" s="113">
        <f t="shared" si="47"/>
        <v>14355</v>
      </c>
      <c r="AU104" s="113">
        <f t="shared" si="48"/>
        <v>0</v>
      </c>
      <c r="AV104" s="113">
        <f t="shared" si="49"/>
        <v>0</v>
      </c>
      <c r="AW104" s="113">
        <f t="shared" si="50"/>
        <v>4852</v>
      </c>
      <c r="AX104" s="113">
        <f t="shared" si="50"/>
        <v>287</v>
      </c>
      <c r="AY104" s="113">
        <f t="shared" si="51"/>
        <v>870</v>
      </c>
      <c r="AZ104" s="115">
        <f t="shared" si="52"/>
        <v>0.06</v>
      </c>
      <c r="BA104" s="115">
        <f t="shared" si="53"/>
        <v>0</v>
      </c>
      <c r="BB104" s="115">
        <f t="shared" si="54"/>
        <v>0</v>
      </c>
      <c r="BC104" s="116">
        <f t="shared" si="55"/>
        <v>0.06</v>
      </c>
      <c r="BD104" s="613"/>
    </row>
    <row r="105" spans="1:56" ht="12.95" customHeight="1" x14ac:dyDescent="0.25">
      <c r="A105" s="377">
        <v>20</v>
      </c>
      <c r="B105" s="85">
        <v>2463</v>
      </c>
      <c r="C105" s="85">
        <v>600080056</v>
      </c>
      <c r="D105" s="85">
        <v>70982066</v>
      </c>
      <c r="E105" s="722" t="s">
        <v>525</v>
      </c>
      <c r="F105" s="87"/>
      <c r="G105" s="747"/>
      <c r="H105" s="324"/>
      <c r="I105" s="679">
        <v>9754869</v>
      </c>
      <c r="J105" s="682">
        <v>7019795</v>
      </c>
      <c r="K105" s="682">
        <v>0</v>
      </c>
      <c r="L105" s="682">
        <v>62000</v>
      </c>
      <c r="M105" s="682">
        <v>2393647</v>
      </c>
      <c r="N105" s="682">
        <v>140395</v>
      </c>
      <c r="O105" s="682">
        <v>139032</v>
      </c>
      <c r="P105" s="748">
        <v>14.9993</v>
      </c>
      <c r="Q105" s="748">
        <v>9.8168999999999986</v>
      </c>
      <c r="R105" s="681">
        <v>0</v>
      </c>
      <c r="S105" s="820">
        <v>5.1824000000000003</v>
      </c>
      <c r="T105" s="679">
        <f t="shared" ref="T105:BC105" si="61">SUM(T100:T104)</f>
        <v>0</v>
      </c>
      <c r="U105" s="680">
        <f t="shared" si="61"/>
        <v>0</v>
      </c>
      <c r="V105" s="680">
        <f t="shared" si="61"/>
        <v>0</v>
      </c>
      <c r="W105" s="680">
        <f t="shared" si="61"/>
        <v>0</v>
      </c>
      <c r="X105" s="680">
        <f t="shared" si="61"/>
        <v>0</v>
      </c>
      <c r="Y105" s="680">
        <f t="shared" si="61"/>
        <v>0</v>
      </c>
      <c r="Z105" s="680">
        <f t="shared" si="61"/>
        <v>0</v>
      </c>
      <c r="AA105" s="680">
        <f t="shared" si="61"/>
        <v>0</v>
      </c>
      <c r="AB105" s="680">
        <f t="shared" si="61"/>
        <v>0</v>
      </c>
      <c r="AC105" s="680">
        <f t="shared" si="61"/>
        <v>0</v>
      </c>
      <c r="AD105" s="680">
        <f t="shared" si="61"/>
        <v>0</v>
      </c>
      <c r="AE105" s="680">
        <f t="shared" si="61"/>
        <v>0</v>
      </c>
      <c r="AF105" s="680">
        <f t="shared" si="61"/>
        <v>0</v>
      </c>
      <c r="AG105" s="680">
        <f t="shared" si="61"/>
        <v>0</v>
      </c>
      <c r="AH105" s="680">
        <f t="shared" si="61"/>
        <v>0</v>
      </c>
      <c r="AI105" s="680">
        <f t="shared" si="61"/>
        <v>0</v>
      </c>
      <c r="AJ105" s="680">
        <f t="shared" si="61"/>
        <v>0</v>
      </c>
      <c r="AK105" s="681">
        <f t="shared" si="61"/>
        <v>0</v>
      </c>
      <c r="AL105" s="681">
        <f t="shared" si="61"/>
        <v>0</v>
      </c>
      <c r="AM105" s="681">
        <f t="shared" si="61"/>
        <v>0</v>
      </c>
      <c r="AN105" s="681">
        <f t="shared" si="61"/>
        <v>0</v>
      </c>
      <c r="AO105" s="681">
        <f t="shared" si="61"/>
        <v>0</v>
      </c>
      <c r="AP105" s="681">
        <f t="shared" si="61"/>
        <v>0</v>
      </c>
      <c r="AQ105" s="681">
        <f t="shared" si="61"/>
        <v>0</v>
      </c>
      <c r="AR105" s="749">
        <f t="shared" si="61"/>
        <v>0</v>
      </c>
      <c r="AS105" s="679">
        <f t="shared" si="61"/>
        <v>9754869</v>
      </c>
      <c r="AT105" s="680">
        <f t="shared" si="61"/>
        <v>7019795</v>
      </c>
      <c r="AU105" s="680">
        <f t="shared" si="61"/>
        <v>0</v>
      </c>
      <c r="AV105" s="680">
        <f t="shared" si="61"/>
        <v>62000</v>
      </c>
      <c r="AW105" s="680">
        <f t="shared" si="61"/>
        <v>2393647</v>
      </c>
      <c r="AX105" s="680">
        <f t="shared" si="61"/>
        <v>140395</v>
      </c>
      <c r="AY105" s="680">
        <f t="shared" si="61"/>
        <v>139032</v>
      </c>
      <c r="AZ105" s="681">
        <f t="shared" si="61"/>
        <v>14.9993</v>
      </c>
      <c r="BA105" s="681">
        <f t="shared" si="61"/>
        <v>9.8168999999999986</v>
      </c>
      <c r="BB105" s="681">
        <f t="shared" si="61"/>
        <v>0</v>
      </c>
      <c r="BC105" s="683">
        <f t="shared" si="61"/>
        <v>5.1824000000000003</v>
      </c>
      <c r="BD105" s="613"/>
    </row>
    <row r="106" spans="1:56" ht="12.95" customHeight="1" x14ac:dyDescent="0.25">
      <c r="A106" s="532">
        <v>21</v>
      </c>
      <c r="B106" s="376">
        <v>3427</v>
      </c>
      <c r="C106" s="376">
        <v>650023340</v>
      </c>
      <c r="D106" s="533">
        <v>70982988</v>
      </c>
      <c r="E106" s="375" t="s">
        <v>526</v>
      </c>
      <c r="F106" s="376">
        <v>3111</v>
      </c>
      <c r="G106" s="721" t="s">
        <v>329</v>
      </c>
      <c r="H106" s="537" t="s">
        <v>281</v>
      </c>
      <c r="I106" s="517">
        <v>2801292</v>
      </c>
      <c r="J106" s="538">
        <v>2047895</v>
      </c>
      <c r="K106" s="538">
        <v>0</v>
      </c>
      <c r="L106" s="538">
        <v>0</v>
      </c>
      <c r="M106" s="338">
        <v>692189</v>
      </c>
      <c r="N106" s="338">
        <v>40958</v>
      </c>
      <c r="O106" s="538">
        <v>20250</v>
      </c>
      <c r="P106" s="539">
        <v>4.7218</v>
      </c>
      <c r="Q106" s="719">
        <v>3.7</v>
      </c>
      <c r="R106" s="719">
        <v>0</v>
      </c>
      <c r="S106" s="898">
        <v>1.0218</v>
      </c>
      <c r="T106" s="112">
        <f t="shared" si="35"/>
        <v>0</v>
      </c>
      <c r="U106" s="113">
        <v>0</v>
      </c>
      <c r="V106" s="113">
        <v>0</v>
      </c>
      <c r="W106" s="113">
        <v>0</v>
      </c>
      <c r="X106" s="113">
        <f t="shared" si="36"/>
        <v>0</v>
      </c>
      <c r="Y106" s="113">
        <v>0</v>
      </c>
      <c r="Z106" s="113">
        <v>0</v>
      </c>
      <c r="AA106" s="113">
        <v>0</v>
      </c>
      <c r="AB106" s="113">
        <f t="shared" si="37"/>
        <v>0</v>
      </c>
      <c r="AC106" s="113">
        <f t="shared" si="38"/>
        <v>0</v>
      </c>
      <c r="AD106" s="114">
        <f t="shared" si="39"/>
        <v>0</v>
      </c>
      <c r="AE106" s="114">
        <f t="shared" si="40"/>
        <v>0</v>
      </c>
      <c r="AF106" s="113">
        <v>0</v>
      </c>
      <c r="AG106" s="113">
        <v>0</v>
      </c>
      <c r="AH106" s="113">
        <v>0</v>
      </c>
      <c r="AI106" s="113">
        <f t="shared" si="41"/>
        <v>0</v>
      </c>
      <c r="AJ106" s="113">
        <f t="shared" si="42"/>
        <v>0</v>
      </c>
      <c r="AK106" s="115"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f t="shared" si="43"/>
        <v>0</v>
      </c>
      <c r="AQ106" s="115">
        <f t="shared" si="44"/>
        <v>0</v>
      </c>
      <c r="AR106" s="370">
        <f t="shared" si="45"/>
        <v>0</v>
      </c>
      <c r="AS106" s="112">
        <f t="shared" si="46"/>
        <v>2801292</v>
      </c>
      <c r="AT106" s="113">
        <f t="shared" si="47"/>
        <v>2047895</v>
      </c>
      <c r="AU106" s="113">
        <f t="shared" si="48"/>
        <v>0</v>
      </c>
      <c r="AV106" s="113">
        <f t="shared" si="49"/>
        <v>0</v>
      </c>
      <c r="AW106" s="113">
        <f t="shared" si="50"/>
        <v>692189</v>
      </c>
      <c r="AX106" s="113">
        <f t="shared" si="50"/>
        <v>40958</v>
      </c>
      <c r="AY106" s="113">
        <f t="shared" si="51"/>
        <v>20250</v>
      </c>
      <c r="AZ106" s="115">
        <f t="shared" si="52"/>
        <v>4.7218</v>
      </c>
      <c r="BA106" s="115">
        <f t="shared" si="53"/>
        <v>3.7</v>
      </c>
      <c r="BB106" s="115">
        <f t="shared" si="54"/>
        <v>0</v>
      </c>
      <c r="BC106" s="116">
        <f t="shared" si="55"/>
        <v>1.0218</v>
      </c>
      <c r="BD106" s="613"/>
    </row>
    <row r="107" spans="1:56" ht="12.95" customHeight="1" x14ac:dyDescent="0.25">
      <c r="A107" s="532">
        <v>21</v>
      </c>
      <c r="B107" s="376">
        <v>3427</v>
      </c>
      <c r="C107" s="376">
        <v>650023340</v>
      </c>
      <c r="D107" s="533">
        <v>70982988</v>
      </c>
      <c r="E107" s="720" t="s">
        <v>526</v>
      </c>
      <c r="F107" s="376">
        <v>3113</v>
      </c>
      <c r="G107" s="720" t="s">
        <v>333</v>
      </c>
      <c r="H107" s="537" t="s">
        <v>281</v>
      </c>
      <c r="I107" s="517">
        <v>12421163</v>
      </c>
      <c r="J107" s="538">
        <v>8958615</v>
      </c>
      <c r="K107" s="538">
        <v>0</v>
      </c>
      <c r="L107" s="538">
        <v>8000</v>
      </c>
      <c r="M107" s="338">
        <v>3030716</v>
      </c>
      <c r="N107" s="338">
        <v>179172</v>
      </c>
      <c r="O107" s="538">
        <v>244660</v>
      </c>
      <c r="P107" s="539">
        <v>17.989099999999997</v>
      </c>
      <c r="Q107" s="719">
        <v>12.908899999999999</v>
      </c>
      <c r="R107" s="719">
        <v>0</v>
      </c>
      <c r="S107" s="898">
        <v>5.0801999999999996</v>
      </c>
      <c r="T107" s="112">
        <f t="shared" si="35"/>
        <v>0</v>
      </c>
      <c r="U107" s="113">
        <v>0</v>
      </c>
      <c r="V107" s="113">
        <v>-36819</v>
      </c>
      <c r="W107" s="113">
        <v>0</v>
      </c>
      <c r="X107" s="113">
        <f t="shared" si="36"/>
        <v>-36819</v>
      </c>
      <c r="Y107" s="113">
        <v>0</v>
      </c>
      <c r="Z107" s="113">
        <v>0</v>
      </c>
      <c r="AA107" s="113">
        <v>0</v>
      </c>
      <c r="AB107" s="113">
        <f t="shared" si="37"/>
        <v>0</v>
      </c>
      <c r="AC107" s="113">
        <f t="shared" si="38"/>
        <v>-36819</v>
      </c>
      <c r="AD107" s="114">
        <f t="shared" si="39"/>
        <v>-12445</v>
      </c>
      <c r="AE107" s="114">
        <f t="shared" si="40"/>
        <v>-736</v>
      </c>
      <c r="AF107" s="113">
        <v>0</v>
      </c>
      <c r="AG107" s="113">
        <v>50000</v>
      </c>
      <c r="AH107" s="113">
        <v>0</v>
      </c>
      <c r="AI107" s="113">
        <f t="shared" si="41"/>
        <v>50000</v>
      </c>
      <c r="AJ107" s="113">
        <f t="shared" si="42"/>
        <v>0</v>
      </c>
      <c r="AK107" s="115">
        <v>0</v>
      </c>
      <c r="AL107" s="115">
        <v>0</v>
      </c>
      <c r="AM107" s="115">
        <v>0</v>
      </c>
      <c r="AN107" s="115">
        <v>0</v>
      </c>
      <c r="AO107" s="115">
        <v>0</v>
      </c>
      <c r="AP107" s="115">
        <f t="shared" si="43"/>
        <v>0</v>
      </c>
      <c r="AQ107" s="115">
        <f t="shared" si="44"/>
        <v>0</v>
      </c>
      <c r="AR107" s="370">
        <f t="shared" si="45"/>
        <v>0</v>
      </c>
      <c r="AS107" s="112">
        <f t="shared" si="46"/>
        <v>12421163</v>
      </c>
      <c r="AT107" s="113">
        <f t="shared" si="47"/>
        <v>8921796</v>
      </c>
      <c r="AU107" s="113">
        <f t="shared" si="48"/>
        <v>0</v>
      </c>
      <c r="AV107" s="113">
        <f t="shared" si="49"/>
        <v>8000</v>
      </c>
      <c r="AW107" s="113">
        <f t="shared" si="50"/>
        <v>3018271</v>
      </c>
      <c r="AX107" s="113">
        <f t="shared" si="50"/>
        <v>178436</v>
      </c>
      <c r="AY107" s="113">
        <f t="shared" si="51"/>
        <v>294660</v>
      </c>
      <c r="AZ107" s="115">
        <f t="shared" si="52"/>
        <v>17.989099999999997</v>
      </c>
      <c r="BA107" s="115">
        <f t="shared" si="53"/>
        <v>12.908899999999999</v>
      </c>
      <c r="BB107" s="115">
        <f t="shared" si="54"/>
        <v>0</v>
      </c>
      <c r="BC107" s="116">
        <f t="shared" si="55"/>
        <v>5.0801999999999996</v>
      </c>
      <c r="BD107" s="613"/>
    </row>
    <row r="108" spans="1:56" ht="12.95" customHeight="1" x14ac:dyDescent="0.25">
      <c r="A108" s="532">
        <v>21</v>
      </c>
      <c r="B108" s="376">
        <v>3427</v>
      </c>
      <c r="C108" s="376">
        <v>650023340</v>
      </c>
      <c r="D108" s="533">
        <v>70982988</v>
      </c>
      <c r="E108" s="720" t="s">
        <v>526</v>
      </c>
      <c r="F108" s="376">
        <v>3113</v>
      </c>
      <c r="G108" s="627" t="s">
        <v>316</v>
      </c>
      <c r="H108" s="537" t="s">
        <v>282</v>
      </c>
      <c r="I108" s="517">
        <v>1778364</v>
      </c>
      <c r="J108" s="538">
        <v>1309546</v>
      </c>
      <c r="K108" s="538">
        <v>0</v>
      </c>
      <c r="L108" s="538">
        <v>0</v>
      </c>
      <c r="M108" s="338">
        <v>442627</v>
      </c>
      <c r="N108" s="338">
        <v>26191</v>
      </c>
      <c r="O108" s="538">
        <v>0</v>
      </c>
      <c r="P108" s="539">
        <v>4.0500000000000007</v>
      </c>
      <c r="Q108" s="719">
        <v>4.0500000000000007</v>
      </c>
      <c r="R108" s="719">
        <v>0</v>
      </c>
      <c r="S108" s="898">
        <v>0</v>
      </c>
      <c r="T108" s="112">
        <f t="shared" si="35"/>
        <v>0</v>
      </c>
      <c r="U108" s="113">
        <v>0</v>
      </c>
      <c r="V108" s="113">
        <v>0</v>
      </c>
      <c r="W108" s="113">
        <v>0</v>
      </c>
      <c r="X108" s="113">
        <f t="shared" si="36"/>
        <v>0</v>
      </c>
      <c r="Y108" s="113">
        <v>0</v>
      </c>
      <c r="Z108" s="113">
        <v>0</v>
      </c>
      <c r="AA108" s="113">
        <v>0</v>
      </c>
      <c r="AB108" s="113">
        <f t="shared" si="37"/>
        <v>0</v>
      </c>
      <c r="AC108" s="113">
        <f t="shared" si="38"/>
        <v>0</v>
      </c>
      <c r="AD108" s="114">
        <f t="shared" si="39"/>
        <v>0</v>
      </c>
      <c r="AE108" s="114">
        <f t="shared" si="40"/>
        <v>0</v>
      </c>
      <c r="AF108" s="113">
        <v>0</v>
      </c>
      <c r="AG108" s="113">
        <v>0</v>
      </c>
      <c r="AH108" s="113">
        <v>0</v>
      </c>
      <c r="AI108" s="113">
        <f t="shared" si="41"/>
        <v>0</v>
      </c>
      <c r="AJ108" s="113">
        <f t="shared" si="42"/>
        <v>0</v>
      </c>
      <c r="AK108" s="115">
        <v>0</v>
      </c>
      <c r="AL108" s="115">
        <v>0</v>
      </c>
      <c r="AM108" s="115">
        <v>0</v>
      </c>
      <c r="AN108" s="115">
        <v>0</v>
      </c>
      <c r="AO108" s="115">
        <v>0</v>
      </c>
      <c r="AP108" s="115">
        <f t="shared" si="43"/>
        <v>0</v>
      </c>
      <c r="AQ108" s="115">
        <f t="shared" si="44"/>
        <v>0</v>
      </c>
      <c r="AR108" s="370">
        <f t="shared" si="45"/>
        <v>0</v>
      </c>
      <c r="AS108" s="112">
        <f t="shared" si="46"/>
        <v>1778364</v>
      </c>
      <c r="AT108" s="113">
        <f t="shared" si="47"/>
        <v>1309546</v>
      </c>
      <c r="AU108" s="113">
        <f t="shared" si="48"/>
        <v>0</v>
      </c>
      <c r="AV108" s="113">
        <f t="shared" si="49"/>
        <v>0</v>
      </c>
      <c r="AW108" s="113">
        <f t="shared" si="50"/>
        <v>442627</v>
      </c>
      <c r="AX108" s="113">
        <f t="shared" si="50"/>
        <v>26191</v>
      </c>
      <c r="AY108" s="113">
        <f t="shared" si="51"/>
        <v>0</v>
      </c>
      <c r="AZ108" s="115">
        <f t="shared" si="52"/>
        <v>4.0500000000000007</v>
      </c>
      <c r="BA108" s="115">
        <f t="shared" si="53"/>
        <v>4.0500000000000007</v>
      </c>
      <c r="BB108" s="115">
        <f t="shared" si="54"/>
        <v>0</v>
      </c>
      <c r="BC108" s="116">
        <f t="shared" si="55"/>
        <v>0</v>
      </c>
      <c r="BD108" s="613"/>
    </row>
    <row r="109" spans="1:56" ht="12.95" customHeight="1" x14ac:dyDescent="0.25">
      <c r="A109" s="532">
        <v>21</v>
      </c>
      <c r="B109" s="376">
        <v>3427</v>
      </c>
      <c r="C109" s="376">
        <v>650023340</v>
      </c>
      <c r="D109" s="533">
        <v>70982988</v>
      </c>
      <c r="E109" s="718" t="s">
        <v>526</v>
      </c>
      <c r="F109" s="742">
        <v>3141</v>
      </c>
      <c r="G109" s="721" t="s">
        <v>319</v>
      </c>
      <c r="H109" s="537" t="s">
        <v>282</v>
      </c>
      <c r="I109" s="517">
        <v>1713340</v>
      </c>
      <c r="J109" s="538">
        <v>1252526</v>
      </c>
      <c r="K109" s="538">
        <v>0</v>
      </c>
      <c r="L109" s="538">
        <v>0</v>
      </c>
      <c r="M109" s="338">
        <v>423354</v>
      </c>
      <c r="N109" s="338">
        <v>25050</v>
      </c>
      <c r="O109" s="538">
        <v>12410</v>
      </c>
      <c r="P109" s="539">
        <v>4.25</v>
      </c>
      <c r="Q109" s="719">
        <v>0</v>
      </c>
      <c r="R109" s="719">
        <v>0</v>
      </c>
      <c r="S109" s="898">
        <v>4.25</v>
      </c>
      <c r="T109" s="112">
        <f t="shared" si="35"/>
        <v>0</v>
      </c>
      <c r="U109" s="113">
        <v>0</v>
      </c>
      <c r="V109" s="113">
        <v>0</v>
      </c>
      <c r="W109" s="113">
        <v>0</v>
      </c>
      <c r="X109" s="113">
        <f t="shared" si="36"/>
        <v>0</v>
      </c>
      <c r="Y109" s="113">
        <v>0</v>
      </c>
      <c r="Z109" s="113">
        <v>0</v>
      </c>
      <c r="AA109" s="113">
        <v>0</v>
      </c>
      <c r="AB109" s="113">
        <f t="shared" si="37"/>
        <v>0</v>
      </c>
      <c r="AC109" s="113">
        <f t="shared" si="38"/>
        <v>0</v>
      </c>
      <c r="AD109" s="114">
        <f t="shared" si="39"/>
        <v>0</v>
      </c>
      <c r="AE109" s="114">
        <f t="shared" si="40"/>
        <v>0</v>
      </c>
      <c r="AF109" s="113">
        <v>0</v>
      </c>
      <c r="AG109" s="113">
        <v>0</v>
      </c>
      <c r="AH109" s="113">
        <v>0</v>
      </c>
      <c r="AI109" s="113">
        <f t="shared" si="41"/>
        <v>0</v>
      </c>
      <c r="AJ109" s="113">
        <f t="shared" si="42"/>
        <v>0</v>
      </c>
      <c r="AK109" s="115"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f t="shared" si="43"/>
        <v>0</v>
      </c>
      <c r="AQ109" s="115">
        <f t="shared" si="44"/>
        <v>0</v>
      </c>
      <c r="AR109" s="370">
        <f t="shared" si="45"/>
        <v>0</v>
      </c>
      <c r="AS109" s="112">
        <f t="shared" si="46"/>
        <v>1713340</v>
      </c>
      <c r="AT109" s="113">
        <f t="shared" si="47"/>
        <v>1252526</v>
      </c>
      <c r="AU109" s="113">
        <f t="shared" si="48"/>
        <v>0</v>
      </c>
      <c r="AV109" s="113">
        <f t="shared" si="49"/>
        <v>0</v>
      </c>
      <c r="AW109" s="113">
        <f t="shared" si="50"/>
        <v>423354</v>
      </c>
      <c r="AX109" s="113">
        <f t="shared" si="50"/>
        <v>25050</v>
      </c>
      <c r="AY109" s="113">
        <f t="shared" si="51"/>
        <v>12410</v>
      </c>
      <c r="AZ109" s="115">
        <f t="shared" si="52"/>
        <v>4.25</v>
      </c>
      <c r="BA109" s="115">
        <f t="shared" si="53"/>
        <v>0</v>
      </c>
      <c r="BB109" s="115">
        <f t="shared" si="54"/>
        <v>0</v>
      </c>
      <c r="BC109" s="116">
        <f t="shared" si="55"/>
        <v>4.25</v>
      </c>
      <c r="BD109" s="613"/>
    </row>
    <row r="110" spans="1:56" ht="12.95" customHeight="1" x14ac:dyDescent="0.25">
      <c r="A110" s="532">
        <v>21</v>
      </c>
      <c r="B110" s="376">
        <v>3427</v>
      </c>
      <c r="C110" s="376">
        <v>650023340</v>
      </c>
      <c r="D110" s="533">
        <v>70982988</v>
      </c>
      <c r="E110" s="720" t="s">
        <v>526</v>
      </c>
      <c r="F110" s="376">
        <v>3143</v>
      </c>
      <c r="G110" s="627" t="s">
        <v>632</v>
      </c>
      <c r="H110" s="537" t="s">
        <v>281</v>
      </c>
      <c r="I110" s="517">
        <v>1100334</v>
      </c>
      <c r="J110" s="538">
        <v>810261</v>
      </c>
      <c r="K110" s="538">
        <v>0</v>
      </c>
      <c r="L110" s="538">
        <v>0</v>
      </c>
      <c r="M110" s="338">
        <v>273868</v>
      </c>
      <c r="N110" s="338">
        <v>16205</v>
      </c>
      <c r="O110" s="538">
        <v>0</v>
      </c>
      <c r="P110" s="539">
        <v>1.7142999999999999</v>
      </c>
      <c r="Q110" s="719">
        <v>1.7142999999999999</v>
      </c>
      <c r="R110" s="719">
        <v>0</v>
      </c>
      <c r="S110" s="898">
        <v>0</v>
      </c>
      <c r="T110" s="112">
        <f t="shared" si="35"/>
        <v>0</v>
      </c>
      <c r="U110" s="113">
        <v>0</v>
      </c>
      <c r="V110" s="113">
        <v>0</v>
      </c>
      <c r="W110" s="113">
        <v>0</v>
      </c>
      <c r="X110" s="113">
        <f t="shared" si="36"/>
        <v>0</v>
      </c>
      <c r="Y110" s="113">
        <v>0</v>
      </c>
      <c r="Z110" s="113">
        <v>0</v>
      </c>
      <c r="AA110" s="113">
        <v>0</v>
      </c>
      <c r="AB110" s="113">
        <f t="shared" si="37"/>
        <v>0</v>
      </c>
      <c r="AC110" s="113">
        <f t="shared" si="38"/>
        <v>0</v>
      </c>
      <c r="AD110" s="114">
        <f t="shared" si="39"/>
        <v>0</v>
      </c>
      <c r="AE110" s="114">
        <f t="shared" si="40"/>
        <v>0</v>
      </c>
      <c r="AF110" s="113">
        <v>0</v>
      </c>
      <c r="AG110" s="113">
        <v>0</v>
      </c>
      <c r="AH110" s="113">
        <v>0</v>
      </c>
      <c r="AI110" s="113">
        <f t="shared" si="41"/>
        <v>0</v>
      </c>
      <c r="AJ110" s="113">
        <f t="shared" si="42"/>
        <v>0</v>
      </c>
      <c r="AK110" s="115">
        <v>0</v>
      </c>
      <c r="AL110" s="115">
        <v>0</v>
      </c>
      <c r="AM110" s="115">
        <v>0</v>
      </c>
      <c r="AN110" s="115">
        <v>0</v>
      </c>
      <c r="AO110" s="115">
        <v>0</v>
      </c>
      <c r="AP110" s="115">
        <f t="shared" si="43"/>
        <v>0</v>
      </c>
      <c r="AQ110" s="115">
        <f t="shared" si="44"/>
        <v>0</v>
      </c>
      <c r="AR110" s="370">
        <f t="shared" si="45"/>
        <v>0</v>
      </c>
      <c r="AS110" s="112">
        <f t="shared" si="46"/>
        <v>1100334</v>
      </c>
      <c r="AT110" s="113">
        <f t="shared" si="47"/>
        <v>810261</v>
      </c>
      <c r="AU110" s="113">
        <f t="shared" si="48"/>
        <v>0</v>
      </c>
      <c r="AV110" s="113">
        <f t="shared" si="49"/>
        <v>0</v>
      </c>
      <c r="AW110" s="113">
        <f t="shared" si="50"/>
        <v>273868</v>
      </c>
      <c r="AX110" s="113">
        <f t="shared" si="50"/>
        <v>16205</v>
      </c>
      <c r="AY110" s="113">
        <f t="shared" si="51"/>
        <v>0</v>
      </c>
      <c r="AZ110" s="115">
        <f t="shared" si="52"/>
        <v>1.7142999999999999</v>
      </c>
      <c r="BA110" s="115">
        <f t="shared" si="53"/>
        <v>1.7142999999999999</v>
      </c>
      <c r="BB110" s="115">
        <f t="shared" si="54"/>
        <v>0</v>
      </c>
      <c r="BC110" s="116">
        <f t="shared" si="55"/>
        <v>0</v>
      </c>
      <c r="BD110" s="613"/>
    </row>
    <row r="111" spans="1:56" ht="12.95" customHeight="1" x14ac:dyDescent="0.25">
      <c r="A111" s="532">
        <v>21</v>
      </c>
      <c r="B111" s="376">
        <v>3427</v>
      </c>
      <c r="C111" s="376">
        <v>650023340</v>
      </c>
      <c r="D111" s="533">
        <v>70982988</v>
      </c>
      <c r="E111" s="720" t="s">
        <v>526</v>
      </c>
      <c r="F111" s="376">
        <v>3143</v>
      </c>
      <c r="G111" s="627" t="s">
        <v>633</v>
      </c>
      <c r="H111" s="537" t="s">
        <v>282</v>
      </c>
      <c r="I111" s="517">
        <v>30898</v>
      </c>
      <c r="J111" s="538">
        <v>21780</v>
      </c>
      <c r="K111" s="538">
        <v>0</v>
      </c>
      <c r="L111" s="538">
        <v>0</v>
      </c>
      <c r="M111" s="338">
        <v>7362</v>
      </c>
      <c r="N111" s="338">
        <v>436</v>
      </c>
      <c r="O111" s="538">
        <v>1320</v>
      </c>
      <c r="P111" s="539">
        <v>0.09</v>
      </c>
      <c r="Q111" s="719">
        <v>0</v>
      </c>
      <c r="R111" s="719">
        <v>0</v>
      </c>
      <c r="S111" s="898">
        <v>0.09</v>
      </c>
      <c r="T111" s="112">
        <f t="shared" si="35"/>
        <v>0</v>
      </c>
      <c r="U111" s="113">
        <v>0</v>
      </c>
      <c r="V111" s="113">
        <v>0</v>
      </c>
      <c r="W111" s="113">
        <v>0</v>
      </c>
      <c r="X111" s="113">
        <f t="shared" si="36"/>
        <v>0</v>
      </c>
      <c r="Y111" s="113">
        <v>0</v>
      </c>
      <c r="Z111" s="113">
        <v>0</v>
      </c>
      <c r="AA111" s="113">
        <v>0</v>
      </c>
      <c r="AB111" s="113">
        <f t="shared" si="37"/>
        <v>0</v>
      </c>
      <c r="AC111" s="113">
        <f t="shared" si="38"/>
        <v>0</v>
      </c>
      <c r="AD111" s="114">
        <f t="shared" si="39"/>
        <v>0</v>
      </c>
      <c r="AE111" s="114">
        <f t="shared" si="40"/>
        <v>0</v>
      </c>
      <c r="AF111" s="113">
        <v>0</v>
      </c>
      <c r="AG111" s="113">
        <v>0</v>
      </c>
      <c r="AH111" s="113">
        <v>0</v>
      </c>
      <c r="AI111" s="113">
        <f t="shared" si="41"/>
        <v>0</v>
      </c>
      <c r="AJ111" s="113">
        <f t="shared" si="42"/>
        <v>0</v>
      </c>
      <c r="AK111" s="115">
        <v>0</v>
      </c>
      <c r="AL111" s="115">
        <v>0</v>
      </c>
      <c r="AM111" s="115">
        <v>0</v>
      </c>
      <c r="AN111" s="115">
        <v>0</v>
      </c>
      <c r="AO111" s="115">
        <v>0</v>
      </c>
      <c r="AP111" s="115">
        <f t="shared" si="43"/>
        <v>0</v>
      </c>
      <c r="AQ111" s="115">
        <f t="shared" si="44"/>
        <v>0</v>
      </c>
      <c r="AR111" s="370">
        <f t="shared" si="45"/>
        <v>0</v>
      </c>
      <c r="AS111" s="112">
        <f t="shared" si="46"/>
        <v>30898</v>
      </c>
      <c r="AT111" s="113">
        <f t="shared" si="47"/>
        <v>21780</v>
      </c>
      <c r="AU111" s="113">
        <f t="shared" si="48"/>
        <v>0</v>
      </c>
      <c r="AV111" s="113">
        <f t="shared" si="49"/>
        <v>0</v>
      </c>
      <c r="AW111" s="113">
        <f t="shared" si="50"/>
        <v>7362</v>
      </c>
      <c r="AX111" s="113">
        <f t="shared" si="50"/>
        <v>436</v>
      </c>
      <c r="AY111" s="113">
        <f t="shared" si="51"/>
        <v>1320</v>
      </c>
      <c r="AZ111" s="115">
        <f t="shared" si="52"/>
        <v>0.09</v>
      </c>
      <c r="BA111" s="115">
        <f t="shared" si="53"/>
        <v>0</v>
      </c>
      <c r="BB111" s="115">
        <f t="shared" si="54"/>
        <v>0</v>
      </c>
      <c r="BC111" s="116">
        <f t="shared" si="55"/>
        <v>0.09</v>
      </c>
      <c r="BD111" s="613"/>
    </row>
    <row r="112" spans="1:56" ht="12.95" customHeight="1" x14ac:dyDescent="0.25">
      <c r="A112" s="377">
        <v>21</v>
      </c>
      <c r="B112" s="85">
        <v>3427</v>
      </c>
      <c r="C112" s="85">
        <v>650023340</v>
      </c>
      <c r="D112" s="85">
        <v>70982988</v>
      </c>
      <c r="E112" s="722" t="s">
        <v>527</v>
      </c>
      <c r="F112" s="84"/>
      <c r="G112" s="722"/>
      <c r="H112" s="321"/>
      <c r="I112" s="734">
        <v>19845391</v>
      </c>
      <c r="J112" s="735">
        <v>14400623</v>
      </c>
      <c r="K112" s="735">
        <v>0</v>
      </c>
      <c r="L112" s="735">
        <v>8000</v>
      </c>
      <c r="M112" s="735">
        <v>4870116</v>
      </c>
      <c r="N112" s="735">
        <v>288012</v>
      </c>
      <c r="O112" s="735">
        <v>278640</v>
      </c>
      <c r="P112" s="736">
        <v>32.815199999999997</v>
      </c>
      <c r="Q112" s="736">
        <v>22.373200000000001</v>
      </c>
      <c r="R112" s="738">
        <v>0</v>
      </c>
      <c r="S112" s="819">
        <v>10.442</v>
      </c>
      <c r="T112" s="734">
        <f t="shared" ref="T112:BC112" si="62">SUM(T106:T111)</f>
        <v>0</v>
      </c>
      <c r="U112" s="737">
        <f t="shared" si="62"/>
        <v>0</v>
      </c>
      <c r="V112" s="737">
        <f t="shared" si="62"/>
        <v>-36819</v>
      </c>
      <c r="W112" s="737">
        <f t="shared" si="62"/>
        <v>0</v>
      </c>
      <c r="X112" s="737">
        <f t="shared" si="62"/>
        <v>-36819</v>
      </c>
      <c r="Y112" s="737">
        <f t="shared" si="62"/>
        <v>0</v>
      </c>
      <c r="Z112" s="737">
        <f t="shared" si="62"/>
        <v>0</v>
      </c>
      <c r="AA112" s="737">
        <f t="shared" si="62"/>
        <v>0</v>
      </c>
      <c r="AB112" s="737">
        <f t="shared" si="62"/>
        <v>0</v>
      </c>
      <c r="AC112" s="737">
        <f t="shared" si="62"/>
        <v>-36819</v>
      </c>
      <c r="AD112" s="737">
        <f t="shared" si="62"/>
        <v>-12445</v>
      </c>
      <c r="AE112" s="737">
        <f t="shared" si="62"/>
        <v>-736</v>
      </c>
      <c r="AF112" s="737">
        <f t="shared" si="62"/>
        <v>0</v>
      </c>
      <c r="AG112" s="737">
        <f t="shared" si="62"/>
        <v>50000</v>
      </c>
      <c r="AH112" s="737">
        <f t="shared" si="62"/>
        <v>0</v>
      </c>
      <c r="AI112" s="737">
        <f t="shared" si="62"/>
        <v>50000</v>
      </c>
      <c r="AJ112" s="737">
        <f t="shared" si="62"/>
        <v>0</v>
      </c>
      <c r="AK112" s="738">
        <f t="shared" si="62"/>
        <v>0</v>
      </c>
      <c r="AL112" s="738">
        <f t="shared" si="62"/>
        <v>0</v>
      </c>
      <c r="AM112" s="738">
        <f t="shared" si="62"/>
        <v>0</v>
      </c>
      <c r="AN112" s="738">
        <f t="shared" si="62"/>
        <v>0</v>
      </c>
      <c r="AO112" s="738">
        <f t="shared" si="62"/>
        <v>0</v>
      </c>
      <c r="AP112" s="738">
        <f t="shared" si="62"/>
        <v>0</v>
      </c>
      <c r="AQ112" s="738">
        <f t="shared" si="62"/>
        <v>0</v>
      </c>
      <c r="AR112" s="931">
        <f t="shared" si="62"/>
        <v>0</v>
      </c>
      <c r="AS112" s="734">
        <f t="shared" si="62"/>
        <v>19845391</v>
      </c>
      <c r="AT112" s="737">
        <f t="shared" si="62"/>
        <v>14363804</v>
      </c>
      <c r="AU112" s="737">
        <f t="shared" si="62"/>
        <v>0</v>
      </c>
      <c r="AV112" s="737">
        <f t="shared" si="62"/>
        <v>8000</v>
      </c>
      <c r="AW112" s="737">
        <f t="shared" si="62"/>
        <v>4857671</v>
      </c>
      <c r="AX112" s="737">
        <f t="shared" si="62"/>
        <v>287276</v>
      </c>
      <c r="AY112" s="737">
        <f t="shared" si="62"/>
        <v>328640</v>
      </c>
      <c r="AZ112" s="738">
        <f t="shared" si="62"/>
        <v>32.815199999999997</v>
      </c>
      <c r="BA112" s="738">
        <f t="shared" si="62"/>
        <v>22.373200000000001</v>
      </c>
      <c r="BB112" s="738">
        <f t="shared" si="62"/>
        <v>0</v>
      </c>
      <c r="BC112" s="739">
        <f t="shared" si="62"/>
        <v>10.442</v>
      </c>
      <c r="BD112" s="613"/>
    </row>
    <row r="113" spans="1:56" ht="12.95" customHeight="1" x14ac:dyDescent="0.25">
      <c r="A113" s="532">
        <v>22</v>
      </c>
      <c r="B113" s="376">
        <v>5484</v>
      </c>
      <c r="C113" s="376">
        <v>600098532</v>
      </c>
      <c r="D113" s="533">
        <v>72743255</v>
      </c>
      <c r="E113" s="720" t="s">
        <v>528</v>
      </c>
      <c r="F113" s="376">
        <v>3111</v>
      </c>
      <c r="G113" s="721" t="s">
        <v>329</v>
      </c>
      <c r="H113" s="537" t="s">
        <v>281</v>
      </c>
      <c r="I113" s="517">
        <v>5224717</v>
      </c>
      <c r="J113" s="538">
        <v>3803400</v>
      </c>
      <c r="K113" s="538">
        <v>0</v>
      </c>
      <c r="L113" s="538">
        <v>0</v>
      </c>
      <c r="M113" s="338">
        <v>1285549</v>
      </c>
      <c r="N113" s="338">
        <v>76068</v>
      </c>
      <c r="O113" s="538">
        <v>59700</v>
      </c>
      <c r="P113" s="539">
        <v>8.8141999999999996</v>
      </c>
      <c r="Q113" s="719">
        <v>6.68</v>
      </c>
      <c r="R113" s="719">
        <v>0</v>
      </c>
      <c r="S113" s="898">
        <v>2.1341999999999999</v>
      </c>
      <c r="T113" s="112">
        <f t="shared" si="35"/>
        <v>0</v>
      </c>
      <c r="U113" s="113">
        <v>0</v>
      </c>
      <c r="V113" s="113">
        <v>-14727</v>
      </c>
      <c r="W113" s="113">
        <v>0</v>
      </c>
      <c r="X113" s="113">
        <f t="shared" si="36"/>
        <v>-14727</v>
      </c>
      <c r="Y113" s="113">
        <v>0</v>
      </c>
      <c r="Z113" s="113">
        <v>0</v>
      </c>
      <c r="AA113" s="113">
        <v>0</v>
      </c>
      <c r="AB113" s="113">
        <f t="shared" si="37"/>
        <v>0</v>
      </c>
      <c r="AC113" s="113">
        <f t="shared" si="38"/>
        <v>-14727</v>
      </c>
      <c r="AD113" s="114">
        <f t="shared" si="39"/>
        <v>-4978</v>
      </c>
      <c r="AE113" s="114">
        <f t="shared" si="40"/>
        <v>-295</v>
      </c>
      <c r="AF113" s="113">
        <v>0</v>
      </c>
      <c r="AG113" s="113">
        <v>20000</v>
      </c>
      <c r="AH113" s="113">
        <v>0</v>
      </c>
      <c r="AI113" s="113">
        <f t="shared" si="41"/>
        <v>20000</v>
      </c>
      <c r="AJ113" s="113">
        <f t="shared" si="42"/>
        <v>0</v>
      </c>
      <c r="AK113" s="115">
        <v>0</v>
      </c>
      <c r="AL113" s="115">
        <v>0</v>
      </c>
      <c r="AM113" s="115">
        <v>0</v>
      </c>
      <c r="AN113" s="115">
        <v>0</v>
      </c>
      <c r="AO113" s="115">
        <v>0</v>
      </c>
      <c r="AP113" s="115">
        <f t="shared" si="43"/>
        <v>0</v>
      </c>
      <c r="AQ113" s="115">
        <f t="shared" si="44"/>
        <v>0</v>
      </c>
      <c r="AR113" s="370">
        <f t="shared" si="45"/>
        <v>0</v>
      </c>
      <c r="AS113" s="112">
        <f t="shared" si="46"/>
        <v>5224717</v>
      </c>
      <c r="AT113" s="113">
        <f t="shared" si="47"/>
        <v>3788673</v>
      </c>
      <c r="AU113" s="113">
        <f t="shared" si="48"/>
        <v>0</v>
      </c>
      <c r="AV113" s="113">
        <f t="shared" si="49"/>
        <v>0</v>
      </c>
      <c r="AW113" s="113">
        <f t="shared" si="50"/>
        <v>1280571</v>
      </c>
      <c r="AX113" s="113">
        <f t="shared" si="50"/>
        <v>75773</v>
      </c>
      <c r="AY113" s="113">
        <f t="shared" si="51"/>
        <v>79700</v>
      </c>
      <c r="AZ113" s="115">
        <f t="shared" si="52"/>
        <v>8.8141999999999996</v>
      </c>
      <c r="BA113" s="115">
        <f t="shared" si="53"/>
        <v>6.68</v>
      </c>
      <c r="BB113" s="115">
        <f t="shared" si="54"/>
        <v>0</v>
      </c>
      <c r="BC113" s="116">
        <f t="shared" si="55"/>
        <v>2.1341999999999999</v>
      </c>
      <c r="BD113" s="613"/>
    </row>
    <row r="114" spans="1:56" ht="12.95" customHeight="1" x14ac:dyDescent="0.25">
      <c r="A114" s="532">
        <v>22</v>
      </c>
      <c r="B114" s="376">
        <v>5484</v>
      </c>
      <c r="C114" s="376">
        <v>600098532</v>
      </c>
      <c r="D114" s="533">
        <v>72743255</v>
      </c>
      <c r="E114" s="720" t="s">
        <v>528</v>
      </c>
      <c r="F114" s="376">
        <v>3141</v>
      </c>
      <c r="G114" s="721" t="s">
        <v>319</v>
      </c>
      <c r="H114" s="537" t="s">
        <v>282</v>
      </c>
      <c r="I114" s="517">
        <v>1181088</v>
      </c>
      <c r="J114" s="538">
        <v>864921</v>
      </c>
      <c r="K114" s="538">
        <v>0</v>
      </c>
      <c r="L114" s="538">
        <v>0</v>
      </c>
      <c r="M114" s="338">
        <v>292343</v>
      </c>
      <c r="N114" s="338">
        <v>17298</v>
      </c>
      <c r="O114" s="538">
        <v>6526</v>
      </c>
      <c r="P114" s="539">
        <v>2.9499999999999997</v>
      </c>
      <c r="Q114" s="719">
        <v>0</v>
      </c>
      <c r="R114" s="719">
        <v>0</v>
      </c>
      <c r="S114" s="898">
        <v>2.9499999999999997</v>
      </c>
      <c r="T114" s="112">
        <f t="shared" si="35"/>
        <v>0</v>
      </c>
      <c r="U114" s="113">
        <v>0</v>
      </c>
      <c r="V114" s="113">
        <v>0</v>
      </c>
      <c r="W114" s="113">
        <v>0</v>
      </c>
      <c r="X114" s="113">
        <f t="shared" si="36"/>
        <v>0</v>
      </c>
      <c r="Y114" s="113">
        <v>0</v>
      </c>
      <c r="Z114" s="113">
        <v>0</v>
      </c>
      <c r="AA114" s="113">
        <v>0</v>
      </c>
      <c r="AB114" s="113">
        <f t="shared" si="37"/>
        <v>0</v>
      </c>
      <c r="AC114" s="113">
        <f t="shared" si="38"/>
        <v>0</v>
      </c>
      <c r="AD114" s="114">
        <f t="shared" si="39"/>
        <v>0</v>
      </c>
      <c r="AE114" s="114">
        <f t="shared" si="40"/>
        <v>0</v>
      </c>
      <c r="AF114" s="113">
        <v>0</v>
      </c>
      <c r="AG114" s="113">
        <v>0</v>
      </c>
      <c r="AH114" s="113">
        <v>0</v>
      </c>
      <c r="AI114" s="113">
        <f t="shared" si="41"/>
        <v>0</v>
      </c>
      <c r="AJ114" s="113">
        <f t="shared" si="42"/>
        <v>0</v>
      </c>
      <c r="AK114" s="115">
        <v>0</v>
      </c>
      <c r="AL114" s="115">
        <v>0</v>
      </c>
      <c r="AM114" s="115">
        <v>0</v>
      </c>
      <c r="AN114" s="115">
        <v>0</v>
      </c>
      <c r="AO114" s="115">
        <v>0</v>
      </c>
      <c r="AP114" s="115">
        <f t="shared" si="43"/>
        <v>0</v>
      </c>
      <c r="AQ114" s="115">
        <f t="shared" si="44"/>
        <v>0</v>
      </c>
      <c r="AR114" s="370">
        <f t="shared" si="45"/>
        <v>0</v>
      </c>
      <c r="AS114" s="112">
        <f t="shared" si="46"/>
        <v>1181088</v>
      </c>
      <c r="AT114" s="113">
        <f t="shared" si="47"/>
        <v>864921</v>
      </c>
      <c r="AU114" s="113">
        <f t="shared" si="48"/>
        <v>0</v>
      </c>
      <c r="AV114" s="113">
        <f t="shared" si="49"/>
        <v>0</v>
      </c>
      <c r="AW114" s="113">
        <f t="shared" si="50"/>
        <v>292343</v>
      </c>
      <c r="AX114" s="113">
        <f t="shared" si="50"/>
        <v>17298</v>
      </c>
      <c r="AY114" s="113">
        <f t="shared" si="51"/>
        <v>6526</v>
      </c>
      <c r="AZ114" s="115">
        <f t="shared" si="52"/>
        <v>2.9499999999999997</v>
      </c>
      <c r="BA114" s="115">
        <f t="shared" si="53"/>
        <v>0</v>
      </c>
      <c r="BB114" s="115">
        <f t="shared" si="54"/>
        <v>0</v>
      </c>
      <c r="BC114" s="116">
        <f t="shared" si="55"/>
        <v>2.9499999999999997</v>
      </c>
      <c r="BD114" s="613"/>
    </row>
    <row r="115" spans="1:56" ht="12.95" customHeight="1" x14ac:dyDescent="0.25">
      <c r="A115" s="377">
        <v>22</v>
      </c>
      <c r="B115" s="84">
        <v>5484</v>
      </c>
      <c r="C115" s="84">
        <v>600098532</v>
      </c>
      <c r="D115" s="84">
        <v>72743255</v>
      </c>
      <c r="E115" s="722" t="s">
        <v>529</v>
      </c>
      <c r="F115" s="84"/>
      <c r="G115" s="722"/>
      <c r="H115" s="321"/>
      <c r="I115" s="526">
        <v>6405805</v>
      </c>
      <c r="J115" s="530">
        <v>4668321</v>
      </c>
      <c r="K115" s="530">
        <v>0</v>
      </c>
      <c r="L115" s="530">
        <v>0</v>
      </c>
      <c r="M115" s="530">
        <v>1577892</v>
      </c>
      <c r="N115" s="530">
        <v>93366</v>
      </c>
      <c r="O115" s="530">
        <v>66226</v>
      </c>
      <c r="P115" s="731">
        <v>11.764199999999999</v>
      </c>
      <c r="Q115" s="731">
        <v>6.68</v>
      </c>
      <c r="R115" s="528">
        <v>0</v>
      </c>
      <c r="S115" s="818">
        <v>5.0841999999999992</v>
      </c>
      <c r="T115" s="526">
        <f t="shared" ref="T115:BC115" si="63">SUM(T113:T114)</f>
        <v>0</v>
      </c>
      <c r="U115" s="527">
        <f t="shared" si="63"/>
        <v>0</v>
      </c>
      <c r="V115" s="527">
        <f t="shared" si="63"/>
        <v>-14727</v>
      </c>
      <c r="W115" s="527">
        <f t="shared" si="63"/>
        <v>0</v>
      </c>
      <c r="X115" s="527">
        <f t="shared" si="63"/>
        <v>-14727</v>
      </c>
      <c r="Y115" s="527">
        <f t="shared" si="63"/>
        <v>0</v>
      </c>
      <c r="Z115" s="527">
        <f t="shared" si="63"/>
        <v>0</v>
      </c>
      <c r="AA115" s="527">
        <f t="shared" si="63"/>
        <v>0</v>
      </c>
      <c r="AB115" s="527">
        <f t="shared" si="63"/>
        <v>0</v>
      </c>
      <c r="AC115" s="527">
        <f t="shared" si="63"/>
        <v>-14727</v>
      </c>
      <c r="AD115" s="527">
        <f t="shared" si="63"/>
        <v>-4978</v>
      </c>
      <c r="AE115" s="527">
        <f t="shared" si="63"/>
        <v>-295</v>
      </c>
      <c r="AF115" s="527">
        <f t="shared" si="63"/>
        <v>0</v>
      </c>
      <c r="AG115" s="527">
        <f t="shared" si="63"/>
        <v>20000</v>
      </c>
      <c r="AH115" s="527">
        <f t="shared" si="63"/>
        <v>0</v>
      </c>
      <c r="AI115" s="527">
        <f t="shared" si="63"/>
        <v>20000</v>
      </c>
      <c r="AJ115" s="527">
        <f t="shared" si="63"/>
        <v>0</v>
      </c>
      <c r="AK115" s="528">
        <f t="shared" si="63"/>
        <v>0</v>
      </c>
      <c r="AL115" s="528">
        <f t="shared" si="63"/>
        <v>0</v>
      </c>
      <c r="AM115" s="528">
        <f t="shared" si="63"/>
        <v>0</v>
      </c>
      <c r="AN115" s="528">
        <f t="shared" si="63"/>
        <v>0</v>
      </c>
      <c r="AO115" s="528">
        <f t="shared" si="63"/>
        <v>0</v>
      </c>
      <c r="AP115" s="528">
        <f t="shared" si="63"/>
        <v>0</v>
      </c>
      <c r="AQ115" s="528">
        <f t="shared" si="63"/>
        <v>0</v>
      </c>
      <c r="AR115" s="732">
        <f t="shared" si="63"/>
        <v>0</v>
      </c>
      <c r="AS115" s="526">
        <f t="shared" si="63"/>
        <v>6405805</v>
      </c>
      <c r="AT115" s="527">
        <f t="shared" si="63"/>
        <v>4653594</v>
      </c>
      <c r="AU115" s="527">
        <f t="shared" si="63"/>
        <v>0</v>
      </c>
      <c r="AV115" s="527">
        <f t="shared" si="63"/>
        <v>0</v>
      </c>
      <c r="AW115" s="527">
        <f t="shared" si="63"/>
        <v>1572914</v>
      </c>
      <c r="AX115" s="527">
        <f t="shared" si="63"/>
        <v>93071</v>
      </c>
      <c r="AY115" s="527">
        <f t="shared" si="63"/>
        <v>86226</v>
      </c>
      <c r="AZ115" s="528">
        <f t="shared" si="63"/>
        <v>11.764199999999999</v>
      </c>
      <c r="BA115" s="528">
        <f t="shared" si="63"/>
        <v>6.68</v>
      </c>
      <c r="BB115" s="528">
        <f t="shared" si="63"/>
        <v>0</v>
      </c>
      <c r="BC115" s="529">
        <f t="shared" si="63"/>
        <v>5.0841999999999992</v>
      </c>
      <c r="BD115" s="613"/>
    </row>
    <row r="116" spans="1:56" ht="12.95" customHeight="1" x14ac:dyDescent="0.25">
      <c r="A116" s="532">
        <v>23</v>
      </c>
      <c r="B116" s="376">
        <v>5485</v>
      </c>
      <c r="C116" s="376">
        <v>600099300</v>
      </c>
      <c r="D116" s="533">
        <v>72743174</v>
      </c>
      <c r="E116" s="720" t="s">
        <v>530</v>
      </c>
      <c r="F116" s="376">
        <v>3117</v>
      </c>
      <c r="G116" s="720" t="s">
        <v>333</v>
      </c>
      <c r="H116" s="537" t="s">
        <v>281</v>
      </c>
      <c r="I116" s="517">
        <v>5390776</v>
      </c>
      <c r="J116" s="538">
        <v>3802775</v>
      </c>
      <c r="K116" s="538">
        <v>0</v>
      </c>
      <c r="L116" s="538">
        <v>8833</v>
      </c>
      <c r="M116" s="338">
        <v>1288323</v>
      </c>
      <c r="N116" s="338">
        <v>76056</v>
      </c>
      <c r="O116" s="538">
        <v>214789</v>
      </c>
      <c r="P116" s="539">
        <v>8.0487000000000002</v>
      </c>
      <c r="Q116" s="719">
        <v>5.6645000000000003</v>
      </c>
      <c r="R116" s="719">
        <v>0</v>
      </c>
      <c r="S116" s="898">
        <v>2.3841999999999999</v>
      </c>
      <c r="T116" s="112">
        <f t="shared" si="35"/>
        <v>0</v>
      </c>
      <c r="U116" s="113">
        <v>0</v>
      </c>
      <c r="V116" s="113">
        <v>0</v>
      </c>
      <c r="W116" s="113">
        <v>0</v>
      </c>
      <c r="X116" s="113">
        <f t="shared" si="36"/>
        <v>0</v>
      </c>
      <c r="Y116" s="113">
        <v>0</v>
      </c>
      <c r="Z116" s="113">
        <v>0</v>
      </c>
      <c r="AA116" s="113">
        <v>0</v>
      </c>
      <c r="AB116" s="113">
        <f t="shared" si="37"/>
        <v>0</v>
      </c>
      <c r="AC116" s="113">
        <f t="shared" si="38"/>
        <v>0</v>
      </c>
      <c r="AD116" s="114">
        <f t="shared" si="39"/>
        <v>0</v>
      </c>
      <c r="AE116" s="114">
        <f t="shared" si="40"/>
        <v>0</v>
      </c>
      <c r="AF116" s="113">
        <v>0</v>
      </c>
      <c r="AG116" s="113">
        <v>0</v>
      </c>
      <c r="AH116" s="113">
        <v>0</v>
      </c>
      <c r="AI116" s="113">
        <f t="shared" si="41"/>
        <v>0</v>
      </c>
      <c r="AJ116" s="113">
        <f t="shared" si="42"/>
        <v>0</v>
      </c>
      <c r="AK116" s="115">
        <v>0</v>
      </c>
      <c r="AL116" s="115">
        <v>0</v>
      </c>
      <c r="AM116" s="115">
        <v>0</v>
      </c>
      <c r="AN116" s="115">
        <v>0</v>
      </c>
      <c r="AO116" s="115">
        <v>0</v>
      </c>
      <c r="AP116" s="115">
        <f t="shared" si="43"/>
        <v>0</v>
      </c>
      <c r="AQ116" s="115">
        <f t="shared" si="44"/>
        <v>0</v>
      </c>
      <c r="AR116" s="370">
        <f t="shared" si="45"/>
        <v>0</v>
      </c>
      <c r="AS116" s="112">
        <f t="shared" si="46"/>
        <v>5390776</v>
      </c>
      <c r="AT116" s="113">
        <f t="shared" si="47"/>
        <v>3802775</v>
      </c>
      <c r="AU116" s="113">
        <f t="shared" si="48"/>
        <v>0</v>
      </c>
      <c r="AV116" s="113">
        <f t="shared" si="49"/>
        <v>8833</v>
      </c>
      <c r="AW116" s="113">
        <f t="shared" si="50"/>
        <v>1288323</v>
      </c>
      <c r="AX116" s="113">
        <f t="shared" si="50"/>
        <v>76056</v>
      </c>
      <c r="AY116" s="113">
        <f t="shared" si="51"/>
        <v>214789</v>
      </c>
      <c r="AZ116" s="115">
        <f t="shared" si="52"/>
        <v>8.0487000000000002</v>
      </c>
      <c r="BA116" s="115">
        <f t="shared" si="53"/>
        <v>5.6645000000000003</v>
      </c>
      <c r="BB116" s="115">
        <f t="shared" si="54"/>
        <v>0</v>
      </c>
      <c r="BC116" s="116">
        <f t="shared" si="55"/>
        <v>2.3841999999999999</v>
      </c>
      <c r="BD116" s="613"/>
    </row>
    <row r="117" spans="1:56" ht="12.95" customHeight="1" x14ac:dyDescent="0.25">
      <c r="A117" s="532">
        <v>23</v>
      </c>
      <c r="B117" s="376">
        <v>5485</v>
      </c>
      <c r="C117" s="376">
        <v>600099300</v>
      </c>
      <c r="D117" s="533">
        <v>72743174</v>
      </c>
      <c r="E117" s="718" t="s">
        <v>530</v>
      </c>
      <c r="F117" s="376">
        <v>3117</v>
      </c>
      <c r="G117" s="627" t="s">
        <v>316</v>
      </c>
      <c r="H117" s="537" t="s">
        <v>282</v>
      </c>
      <c r="I117" s="517">
        <v>732224</v>
      </c>
      <c r="J117" s="538">
        <v>537167</v>
      </c>
      <c r="K117" s="538">
        <v>0</v>
      </c>
      <c r="L117" s="538">
        <v>0</v>
      </c>
      <c r="M117" s="338">
        <v>181563</v>
      </c>
      <c r="N117" s="338">
        <v>10744</v>
      </c>
      <c r="O117" s="538">
        <v>2750</v>
      </c>
      <c r="P117" s="539">
        <v>1.7</v>
      </c>
      <c r="Q117" s="719">
        <v>1.7</v>
      </c>
      <c r="R117" s="719">
        <v>0</v>
      </c>
      <c r="S117" s="898">
        <v>0</v>
      </c>
      <c r="T117" s="112">
        <f t="shared" si="35"/>
        <v>0</v>
      </c>
      <c r="U117" s="113">
        <v>0</v>
      </c>
      <c r="V117" s="113">
        <v>0</v>
      </c>
      <c r="W117" s="113">
        <v>0</v>
      </c>
      <c r="X117" s="113">
        <f t="shared" si="36"/>
        <v>0</v>
      </c>
      <c r="Y117" s="113">
        <v>0</v>
      </c>
      <c r="Z117" s="113">
        <v>0</v>
      </c>
      <c r="AA117" s="113">
        <v>0</v>
      </c>
      <c r="AB117" s="113">
        <f t="shared" si="37"/>
        <v>0</v>
      </c>
      <c r="AC117" s="113">
        <f t="shared" si="38"/>
        <v>0</v>
      </c>
      <c r="AD117" s="114">
        <f t="shared" si="39"/>
        <v>0</v>
      </c>
      <c r="AE117" s="114">
        <f t="shared" si="40"/>
        <v>0</v>
      </c>
      <c r="AF117" s="113">
        <v>0</v>
      </c>
      <c r="AG117" s="113">
        <v>0</v>
      </c>
      <c r="AH117" s="113">
        <v>0</v>
      </c>
      <c r="AI117" s="113">
        <f t="shared" si="41"/>
        <v>0</v>
      </c>
      <c r="AJ117" s="113">
        <f t="shared" si="42"/>
        <v>0</v>
      </c>
      <c r="AK117" s="115">
        <v>0</v>
      </c>
      <c r="AL117" s="115">
        <v>0</v>
      </c>
      <c r="AM117" s="115">
        <v>0</v>
      </c>
      <c r="AN117" s="115">
        <v>0</v>
      </c>
      <c r="AO117" s="115">
        <v>0</v>
      </c>
      <c r="AP117" s="115">
        <f t="shared" si="43"/>
        <v>0</v>
      </c>
      <c r="AQ117" s="115">
        <f t="shared" si="44"/>
        <v>0</v>
      </c>
      <c r="AR117" s="370">
        <f t="shared" si="45"/>
        <v>0</v>
      </c>
      <c r="AS117" s="112">
        <f t="shared" si="46"/>
        <v>732224</v>
      </c>
      <c r="AT117" s="113">
        <f t="shared" si="47"/>
        <v>537167</v>
      </c>
      <c r="AU117" s="113">
        <f t="shared" si="48"/>
        <v>0</v>
      </c>
      <c r="AV117" s="113">
        <f t="shared" si="49"/>
        <v>0</v>
      </c>
      <c r="AW117" s="113">
        <f t="shared" si="50"/>
        <v>181563</v>
      </c>
      <c r="AX117" s="113">
        <f t="shared" si="50"/>
        <v>10744</v>
      </c>
      <c r="AY117" s="113">
        <f t="shared" si="51"/>
        <v>2750</v>
      </c>
      <c r="AZ117" s="115">
        <f t="shared" si="52"/>
        <v>1.7</v>
      </c>
      <c r="BA117" s="115">
        <f t="shared" si="53"/>
        <v>1.7</v>
      </c>
      <c r="BB117" s="115">
        <f t="shared" si="54"/>
        <v>0</v>
      </c>
      <c r="BC117" s="116">
        <f t="shared" si="55"/>
        <v>0</v>
      </c>
      <c r="BD117" s="613"/>
    </row>
    <row r="118" spans="1:56" ht="12.95" customHeight="1" x14ac:dyDescent="0.25">
      <c r="A118" s="532">
        <v>23</v>
      </c>
      <c r="B118" s="376">
        <v>5485</v>
      </c>
      <c r="C118" s="376">
        <v>600099300</v>
      </c>
      <c r="D118" s="533">
        <v>72743174</v>
      </c>
      <c r="E118" s="720" t="s">
        <v>530</v>
      </c>
      <c r="F118" s="376">
        <v>3141</v>
      </c>
      <c r="G118" s="721" t="s">
        <v>319</v>
      </c>
      <c r="H118" s="537" t="s">
        <v>282</v>
      </c>
      <c r="I118" s="517">
        <v>260517</v>
      </c>
      <c r="J118" s="538">
        <v>189851</v>
      </c>
      <c r="K118" s="538">
        <v>0</v>
      </c>
      <c r="L118" s="538">
        <v>0</v>
      </c>
      <c r="M118" s="338">
        <v>64170</v>
      </c>
      <c r="N118" s="338">
        <v>3798</v>
      </c>
      <c r="O118" s="538">
        <v>2698</v>
      </c>
      <c r="P118" s="539">
        <v>0.65</v>
      </c>
      <c r="Q118" s="719">
        <v>0</v>
      </c>
      <c r="R118" s="719">
        <v>0</v>
      </c>
      <c r="S118" s="898">
        <v>0.65</v>
      </c>
      <c r="T118" s="112">
        <f t="shared" si="35"/>
        <v>0</v>
      </c>
      <c r="U118" s="113">
        <v>0</v>
      </c>
      <c r="V118" s="113">
        <v>0</v>
      </c>
      <c r="W118" s="113">
        <v>0</v>
      </c>
      <c r="X118" s="113">
        <f t="shared" si="36"/>
        <v>0</v>
      </c>
      <c r="Y118" s="113">
        <v>0</v>
      </c>
      <c r="Z118" s="113">
        <v>0</v>
      </c>
      <c r="AA118" s="113">
        <v>0</v>
      </c>
      <c r="AB118" s="113">
        <f t="shared" si="37"/>
        <v>0</v>
      </c>
      <c r="AC118" s="113">
        <f t="shared" si="38"/>
        <v>0</v>
      </c>
      <c r="AD118" s="114">
        <f t="shared" si="39"/>
        <v>0</v>
      </c>
      <c r="AE118" s="114">
        <f t="shared" si="40"/>
        <v>0</v>
      </c>
      <c r="AF118" s="113">
        <v>0</v>
      </c>
      <c r="AG118" s="113">
        <v>0</v>
      </c>
      <c r="AH118" s="113">
        <v>0</v>
      </c>
      <c r="AI118" s="113">
        <f t="shared" si="41"/>
        <v>0</v>
      </c>
      <c r="AJ118" s="113">
        <f t="shared" si="42"/>
        <v>0</v>
      </c>
      <c r="AK118" s="115">
        <v>0</v>
      </c>
      <c r="AL118" s="115">
        <v>0</v>
      </c>
      <c r="AM118" s="115">
        <v>0</v>
      </c>
      <c r="AN118" s="115">
        <v>0</v>
      </c>
      <c r="AO118" s="115">
        <v>0</v>
      </c>
      <c r="AP118" s="115">
        <f t="shared" si="43"/>
        <v>0</v>
      </c>
      <c r="AQ118" s="115">
        <f t="shared" si="44"/>
        <v>0</v>
      </c>
      <c r="AR118" s="370">
        <f t="shared" si="45"/>
        <v>0</v>
      </c>
      <c r="AS118" s="112">
        <f t="shared" si="46"/>
        <v>260517</v>
      </c>
      <c r="AT118" s="113">
        <f t="shared" si="47"/>
        <v>189851</v>
      </c>
      <c r="AU118" s="113">
        <f t="shared" si="48"/>
        <v>0</v>
      </c>
      <c r="AV118" s="113">
        <f t="shared" si="49"/>
        <v>0</v>
      </c>
      <c r="AW118" s="113">
        <f t="shared" si="50"/>
        <v>64170</v>
      </c>
      <c r="AX118" s="113">
        <f t="shared" si="50"/>
        <v>3798</v>
      </c>
      <c r="AY118" s="113">
        <f t="shared" si="51"/>
        <v>2698</v>
      </c>
      <c r="AZ118" s="115">
        <f t="shared" si="52"/>
        <v>0.65</v>
      </c>
      <c r="BA118" s="115">
        <f t="shared" si="53"/>
        <v>0</v>
      </c>
      <c r="BB118" s="115">
        <f t="shared" si="54"/>
        <v>0</v>
      </c>
      <c r="BC118" s="116">
        <f t="shared" si="55"/>
        <v>0.65</v>
      </c>
      <c r="BD118" s="613"/>
    </row>
    <row r="119" spans="1:56" ht="12.95" customHeight="1" x14ac:dyDescent="0.25">
      <c r="A119" s="532">
        <v>23</v>
      </c>
      <c r="B119" s="376">
        <v>5485</v>
      </c>
      <c r="C119" s="376">
        <v>600099300</v>
      </c>
      <c r="D119" s="533">
        <v>72743174</v>
      </c>
      <c r="E119" s="718" t="s">
        <v>530</v>
      </c>
      <c r="F119" s="742">
        <v>3143</v>
      </c>
      <c r="G119" s="627" t="s">
        <v>632</v>
      </c>
      <c r="H119" s="537" t="s">
        <v>281</v>
      </c>
      <c r="I119" s="517">
        <v>627186</v>
      </c>
      <c r="J119" s="538">
        <v>461845</v>
      </c>
      <c r="K119" s="538">
        <v>0</v>
      </c>
      <c r="L119" s="538">
        <v>0</v>
      </c>
      <c r="M119" s="338">
        <v>156104</v>
      </c>
      <c r="N119" s="338">
        <v>9237</v>
      </c>
      <c r="O119" s="538">
        <v>0</v>
      </c>
      <c r="P119" s="539">
        <v>0.99</v>
      </c>
      <c r="Q119" s="719">
        <v>0.99</v>
      </c>
      <c r="R119" s="719">
        <v>0</v>
      </c>
      <c r="S119" s="898">
        <v>0</v>
      </c>
      <c r="T119" s="112">
        <f t="shared" si="35"/>
        <v>0</v>
      </c>
      <c r="U119" s="113">
        <v>0</v>
      </c>
      <c r="V119" s="113">
        <v>0</v>
      </c>
      <c r="W119" s="113">
        <v>0</v>
      </c>
      <c r="X119" s="113">
        <f t="shared" si="36"/>
        <v>0</v>
      </c>
      <c r="Y119" s="113">
        <v>0</v>
      </c>
      <c r="Z119" s="113">
        <v>0</v>
      </c>
      <c r="AA119" s="113">
        <v>0</v>
      </c>
      <c r="AB119" s="113">
        <f t="shared" si="37"/>
        <v>0</v>
      </c>
      <c r="AC119" s="113">
        <f t="shared" si="38"/>
        <v>0</v>
      </c>
      <c r="AD119" s="114">
        <f t="shared" si="39"/>
        <v>0</v>
      </c>
      <c r="AE119" s="114">
        <f t="shared" si="40"/>
        <v>0</v>
      </c>
      <c r="AF119" s="113">
        <v>0</v>
      </c>
      <c r="AG119" s="113">
        <v>0</v>
      </c>
      <c r="AH119" s="113">
        <v>0</v>
      </c>
      <c r="AI119" s="113">
        <f t="shared" si="41"/>
        <v>0</v>
      </c>
      <c r="AJ119" s="113">
        <f t="shared" si="42"/>
        <v>0</v>
      </c>
      <c r="AK119" s="115"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f t="shared" si="43"/>
        <v>0</v>
      </c>
      <c r="AQ119" s="115">
        <f t="shared" si="44"/>
        <v>0</v>
      </c>
      <c r="AR119" s="370">
        <f t="shared" si="45"/>
        <v>0</v>
      </c>
      <c r="AS119" s="112">
        <f t="shared" si="46"/>
        <v>627186</v>
      </c>
      <c r="AT119" s="113">
        <f t="shared" si="47"/>
        <v>461845</v>
      </c>
      <c r="AU119" s="113">
        <f t="shared" si="48"/>
        <v>0</v>
      </c>
      <c r="AV119" s="113">
        <f t="shared" si="49"/>
        <v>0</v>
      </c>
      <c r="AW119" s="113">
        <f t="shared" si="50"/>
        <v>156104</v>
      </c>
      <c r="AX119" s="113">
        <f t="shared" si="50"/>
        <v>9237</v>
      </c>
      <c r="AY119" s="113">
        <f t="shared" si="51"/>
        <v>0</v>
      </c>
      <c r="AZ119" s="115">
        <f t="shared" si="52"/>
        <v>0.99</v>
      </c>
      <c r="BA119" s="115">
        <f t="shared" si="53"/>
        <v>0.99</v>
      </c>
      <c r="BB119" s="115">
        <f t="shared" si="54"/>
        <v>0</v>
      </c>
      <c r="BC119" s="116">
        <f t="shared" si="55"/>
        <v>0</v>
      </c>
      <c r="BD119" s="613"/>
    </row>
    <row r="120" spans="1:56" ht="12.95" customHeight="1" x14ac:dyDescent="0.25">
      <c r="A120" s="532">
        <v>23</v>
      </c>
      <c r="B120" s="376">
        <v>5485</v>
      </c>
      <c r="C120" s="376">
        <v>600099300</v>
      </c>
      <c r="D120" s="533">
        <v>72743174</v>
      </c>
      <c r="E120" s="718" t="s">
        <v>530</v>
      </c>
      <c r="F120" s="742">
        <v>3143</v>
      </c>
      <c r="G120" s="627" t="s">
        <v>633</v>
      </c>
      <c r="H120" s="537" t="s">
        <v>282</v>
      </c>
      <c r="I120" s="517">
        <v>25981</v>
      </c>
      <c r="J120" s="538">
        <v>18315</v>
      </c>
      <c r="K120" s="538">
        <v>0</v>
      </c>
      <c r="L120" s="538">
        <v>0</v>
      </c>
      <c r="M120" s="338">
        <v>6190</v>
      </c>
      <c r="N120" s="338">
        <v>366</v>
      </c>
      <c r="O120" s="538">
        <v>1110</v>
      </c>
      <c r="P120" s="539">
        <v>0.08</v>
      </c>
      <c r="Q120" s="719">
        <v>0</v>
      </c>
      <c r="R120" s="719">
        <v>0</v>
      </c>
      <c r="S120" s="898">
        <v>0.08</v>
      </c>
      <c r="T120" s="112">
        <f t="shared" si="35"/>
        <v>0</v>
      </c>
      <c r="U120" s="113">
        <v>0</v>
      </c>
      <c r="V120" s="113">
        <v>0</v>
      </c>
      <c r="W120" s="113">
        <v>0</v>
      </c>
      <c r="X120" s="113">
        <f t="shared" si="36"/>
        <v>0</v>
      </c>
      <c r="Y120" s="113">
        <v>0</v>
      </c>
      <c r="Z120" s="113">
        <v>0</v>
      </c>
      <c r="AA120" s="113">
        <v>0</v>
      </c>
      <c r="AB120" s="113">
        <f t="shared" si="37"/>
        <v>0</v>
      </c>
      <c r="AC120" s="113">
        <f t="shared" si="38"/>
        <v>0</v>
      </c>
      <c r="AD120" s="114">
        <f t="shared" si="39"/>
        <v>0</v>
      </c>
      <c r="AE120" s="114">
        <f t="shared" si="40"/>
        <v>0</v>
      </c>
      <c r="AF120" s="113">
        <v>0</v>
      </c>
      <c r="AG120" s="113">
        <v>0</v>
      </c>
      <c r="AH120" s="113">
        <v>0</v>
      </c>
      <c r="AI120" s="113">
        <f t="shared" si="41"/>
        <v>0</v>
      </c>
      <c r="AJ120" s="113">
        <f t="shared" si="42"/>
        <v>0</v>
      </c>
      <c r="AK120" s="115"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f t="shared" si="43"/>
        <v>0</v>
      </c>
      <c r="AQ120" s="115">
        <f t="shared" si="44"/>
        <v>0</v>
      </c>
      <c r="AR120" s="370">
        <f t="shared" si="45"/>
        <v>0</v>
      </c>
      <c r="AS120" s="112">
        <f t="shared" si="46"/>
        <v>25981</v>
      </c>
      <c r="AT120" s="113">
        <f t="shared" si="47"/>
        <v>18315</v>
      </c>
      <c r="AU120" s="113">
        <f t="shared" si="48"/>
        <v>0</v>
      </c>
      <c r="AV120" s="113">
        <f t="shared" si="49"/>
        <v>0</v>
      </c>
      <c r="AW120" s="113">
        <f t="shared" si="50"/>
        <v>6190</v>
      </c>
      <c r="AX120" s="113">
        <f t="shared" si="50"/>
        <v>366</v>
      </c>
      <c r="AY120" s="113">
        <f t="shared" si="51"/>
        <v>1110</v>
      </c>
      <c r="AZ120" s="115">
        <f t="shared" si="52"/>
        <v>0.08</v>
      </c>
      <c r="BA120" s="115">
        <f t="shared" si="53"/>
        <v>0</v>
      </c>
      <c r="BB120" s="115">
        <f t="shared" si="54"/>
        <v>0</v>
      </c>
      <c r="BC120" s="116">
        <f t="shared" si="55"/>
        <v>0.08</v>
      </c>
      <c r="BD120" s="613"/>
    </row>
    <row r="121" spans="1:56" ht="12.95" customHeight="1" x14ac:dyDescent="0.25">
      <c r="A121" s="377">
        <v>23</v>
      </c>
      <c r="B121" s="85">
        <v>5485</v>
      </c>
      <c r="C121" s="85">
        <v>600099300</v>
      </c>
      <c r="D121" s="85">
        <v>72743174</v>
      </c>
      <c r="E121" s="743" t="s">
        <v>531</v>
      </c>
      <c r="F121" s="750"/>
      <c r="G121" s="747"/>
      <c r="H121" s="324"/>
      <c r="I121" s="526">
        <v>7036684</v>
      </c>
      <c r="J121" s="530">
        <v>5009953</v>
      </c>
      <c r="K121" s="530">
        <v>0</v>
      </c>
      <c r="L121" s="530">
        <v>8833</v>
      </c>
      <c r="M121" s="530">
        <v>1696350</v>
      </c>
      <c r="N121" s="530">
        <v>100201</v>
      </c>
      <c r="O121" s="530">
        <v>221347</v>
      </c>
      <c r="P121" s="731">
        <v>11.4687</v>
      </c>
      <c r="Q121" s="731">
        <v>8.3544999999999998</v>
      </c>
      <c r="R121" s="528">
        <v>0</v>
      </c>
      <c r="S121" s="818">
        <v>3.1141999999999999</v>
      </c>
      <c r="T121" s="526">
        <f t="shared" ref="T121:BC121" si="64">SUM(T116:T120)</f>
        <v>0</v>
      </c>
      <c r="U121" s="527">
        <f t="shared" si="64"/>
        <v>0</v>
      </c>
      <c r="V121" s="527">
        <f t="shared" si="64"/>
        <v>0</v>
      </c>
      <c r="W121" s="527">
        <f t="shared" si="64"/>
        <v>0</v>
      </c>
      <c r="X121" s="527">
        <f t="shared" si="64"/>
        <v>0</v>
      </c>
      <c r="Y121" s="527">
        <f t="shared" si="64"/>
        <v>0</v>
      </c>
      <c r="Z121" s="527">
        <f t="shared" si="64"/>
        <v>0</v>
      </c>
      <c r="AA121" s="527">
        <f t="shared" si="64"/>
        <v>0</v>
      </c>
      <c r="AB121" s="527">
        <f t="shared" si="64"/>
        <v>0</v>
      </c>
      <c r="AC121" s="527">
        <f t="shared" si="64"/>
        <v>0</v>
      </c>
      <c r="AD121" s="527">
        <f t="shared" si="64"/>
        <v>0</v>
      </c>
      <c r="AE121" s="527">
        <f t="shared" si="64"/>
        <v>0</v>
      </c>
      <c r="AF121" s="527">
        <f t="shared" si="64"/>
        <v>0</v>
      </c>
      <c r="AG121" s="527">
        <f t="shared" si="64"/>
        <v>0</v>
      </c>
      <c r="AH121" s="527">
        <f t="shared" si="64"/>
        <v>0</v>
      </c>
      <c r="AI121" s="527">
        <f t="shared" si="64"/>
        <v>0</v>
      </c>
      <c r="AJ121" s="527">
        <f t="shared" si="64"/>
        <v>0</v>
      </c>
      <c r="AK121" s="528">
        <f t="shared" si="64"/>
        <v>0</v>
      </c>
      <c r="AL121" s="528">
        <f t="shared" si="64"/>
        <v>0</v>
      </c>
      <c r="AM121" s="528">
        <f t="shared" si="64"/>
        <v>0</v>
      </c>
      <c r="AN121" s="528">
        <f t="shared" si="64"/>
        <v>0</v>
      </c>
      <c r="AO121" s="528">
        <f t="shared" si="64"/>
        <v>0</v>
      </c>
      <c r="AP121" s="528">
        <f t="shared" si="64"/>
        <v>0</v>
      </c>
      <c r="AQ121" s="528">
        <f t="shared" si="64"/>
        <v>0</v>
      </c>
      <c r="AR121" s="732">
        <f t="shared" si="64"/>
        <v>0</v>
      </c>
      <c r="AS121" s="526">
        <f t="shared" si="64"/>
        <v>7036684</v>
      </c>
      <c r="AT121" s="527">
        <f t="shared" si="64"/>
        <v>5009953</v>
      </c>
      <c r="AU121" s="527">
        <f t="shared" si="64"/>
        <v>0</v>
      </c>
      <c r="AV121" s="527">
        <f t="shared" si="64"/>
        <v>8833</v>
      </c>
      <c r="AW121" s="527">
        <f t="shared" si="64"/>
        <v>1696350</v>
      </c>
      <c r="AX121" s="527">
        <f t="shared" si="64"/>
        <v>100201</v>
      </c>
      <c r="AY121" s="527">
        <f t="shared" si="64"/>
        <v>221347</v>
      </c>
      <c r="AZ121" s="528">
        <f t="shared" si="64"/>
        <v>11.4687</v>
      </c>
      <c r="BA121" s="528">
        <f t="shared" si="64"/>
        <v>8.3544999999999998</v>
      </c>
      <c r="BB121" s="528">
        <f t="shared" si="64"/>
        <v>0</v>
      </c>
      <c r="BC121" s="529">
        <f t="shared" si="64"/>
        <v>3.1141999999999999</v>
      </c>
      <c r="BD121" s="613"/>
    </row>
    <row r="122" spans="1:56" ht="12.95" customHeight="1" x14ac:dyDescent="0.25">
      <c r="A122" s="532">
        <v>24</v>
      </c>
      <c r="B122" s="376">
        <v>5434</v>
      </c>
      <c r="C122" s="376">
        <v>600098923</v>
      </c>
      <c r="D122" s="533">
        <v>70695318</v>
      </c>
      <c r="E122" s="720" t="s">
        <v>532</v>
      </c>
      <c r="F122" s="376">
        <v>3111</v>
      </c>
      <c r="G122" s="721" t="s">
        <v>329</v>
      </c>
      <c r="H122" s="537" t="s">
        <v>281</v>
      </c>
      <c r="I122" s="517">
        <v>3066581</v>
      </c>
      <c r="J122" s="538">
        <v>2224619</v>
      </c>
      <c r="K122" s="538">
        <v>0</v>
      </c>
      <c r="L122" s="538">
        <v>0</v>
      </c>
      <c r="M122" s="338">
        <v>751921</v>
      </c>
      <c r="N122" s="338">
        <v>44492</v>
      </c>
      <c r="O122" s="538">
        <v>45549</v>
      </c>
      <c r="P122" s="539">
        <v>5.3898000000000001</v>
      </c>
      <c r="Q122" s="719">
        <v>4</v>
      </c>
      <c r="R122" s="719">
        <v>0</v>
      </c>
      <c r="S122" s="898">
        <v>1.3897999999999999</v>
      </c>
      <c r="T122" s="112">
        <f t="shared" si="35"/>
        <v>0</v>
      </c>
      <c r="U122" s="113">
        <v>0</v>
      </c>
      <c r="V122" s="113">
        <v>-7364</v>
      </c>
      <c r="W122" s="113">
        <v>0</v>
      </c>
      <c r="X122" s="113">
        <f t="shared" si="36"/>
        <v>-7364</v>
      </c>
      <c r="Y122" s="113">
        <v>0</v>
      </c>
      <c r="Z122" s="113">
        <v>0</v>
      </c>
      <c r="AA122" s="113">
        <v>0</v>
      </c>
      <c r="AB122" s="113">
        <f t="shared" si="37"/>
        <v>0</v>
      </c>
      <c r="AC122" s="113">
        <f t="shared" si="38"/>
        <v>-7364</v>
      </c>
      <c r="AD122" s="114">
        <f t="shared" si="39"/>
        <v>-2489</v>
      </c>
      <c r="AE122" s="114">
        <f t="shared" si="40"/>
        <v>-147</v>
      </c>
      <c r="AF122" s="113">
        <v>0</v>
      </c>
      <c r="AG122" s="113">
        <v>10000</v>
      </c>
      <c r="AH122" s="113">
        <v>0</v>
      </c>
      <c r="AI122" s="113">
        <f t="shared" si="41"/>
        <v>10000</v>
      </c>
      <c r="AJ122" s="113">
        <f t="shared" si="42"/>
        <v>0</v>
      </c>
      <c r="AK122" s="115">
        <v>0</v>
      </c>
      <c r="AL122" s="115">
        <v>0</v>
      </c>
      <c r="AM122" s="115">
        <v>0</v>
      </c>
      <c r="AN122" s="115">
        <v>0</v>
      </c>
      <c r="AO122" s="115">
        <v>0</v>
      </c>
      <c r="AP122" s="115">
        <f t="shared" si="43"/>
        <v>0</v>
      </c>
      <c r="AQ122" s="115">
        <f t="shared" si="44"/>
        <v>0</v>
      </c>
      <c r="AR122" s="370">
        <f t="shared" si="45"/>
        <v>0</v>
      </c>
      <c r="AS122" s="112">
        <f t="shared" si="46"/>
        <v>3066581</v>
      </c>
      <c r="AT122" s="113">
        <f t="shared" si="47"/>
        <v>2217255</v>
      </c>
      <c r="AU122" s="113">
        <f t="shared" si="48"/>
        <v>0</v>
      </c>
      <c r="AV122" s="113">
        <f t="shared" si="49"/>
        <v>0</v>
      </c>
      <c r="AW122" s="113">
        <f t="shared" si="50"/>
        <v>749432</v>
      </c>
      <c r="AX122" s="113">
        <f t="shared" si="50"/>
        <v>44345</v>
      </c>
      <c r="AY122" s="113">
        <f t="shared" si="51"/>
        <v>55549</v>
      </c>
      <c r="AZ122" s="115">
        <f t="shared" si="52"/>
        <v>5.3898000000000001</v>
      </c>
      <c r="BA122" s="115">
        <f t="shared" si="53"/>
        <v>4</v>
      </c>
      <c r="BB122" s="115">
        <f t="shared" si="54"/>
        <v>0</v>
      </c>
      <c r="BC122" s="116">
        <f t="shared" si="55"/>
        <v>1.3897999999999999</v>
      </c>
      <c r="BD122" s="613"/>
    </row>
    <row r="123" spans="1:56" ht="12.95" customHeight="1" x14ac:dyDescent="0.25">
      <c r="A123" s="532">
        <v>24</v>
      </c>
      <c r="B123" s="376">
        <v>5434</v>
      </c>
      <c r="C123" s="376">
        <v>600098923</v>
      </c>
      <c r="D123" s="533">
        <v>70695318</v>
      </c>
      <c r="E123" s="718" t="s">
        <v>532</v>
      </c>
      <c r="F123" s="376">
        <v>3111</v>
      </c>
      <c r="G123" s="627" t="s">
        <v>316</v>
      </c>
      <c r="H123" s="537" t="s">
        <v>282</v>
      </c>
      <c r="I123" s="517">
        <v>313646</v>
      </c>
      <c r="J123" s="538">
        <v>230962</v>
      </c>
      <c r="K123" s="538">
        <v>0</v>
      </c>
      <c r="L123" s="538">
        <v>0</v>
      </c>
      <c r="M123" s="338">
        <v>78065</v>
      </c>
      <c r="N123" s="338">
        <v>4619</v>
      </c>
      <c r="O123" s="538">
        <v>0</v>
      </c>
      <c r="P123" s="539">
        <v>0.25</v>
      </c>
      <c r="Q123" s="719">
        <v>0.25</v>
      </c>
      <c r="R123" s="719">
        <v>0</v>
      </c>
      <c r="S123" s="898">
        <v>0</v>
      </c>
      <c r="T123" s="112">
        <f t="shared" si="35"/>
        <v>0</v>
      </c>
      <c r="U123" s="113">
        <v>0</v>
      </c>
      <c r="V123" s="113">
        <v>0</v>
      </c>
      <c r="W123" s="113">
        <v>0</v>
      </c>
      <c r="X123" s="113">
        <f t="shared" si="36"/>
        <v>0</v>
      </c>
      <c r="Y123" s="113">
        <v>0</v>
      </c>
      <c r="Z123" s="113">
        <v>0</v>
      </c>
      <c r="AA123" s="113">
        <v>0</v>
      </c>
      <c r="AB123" s="113">
        <f t="shared" si="37"/>
        <v>0</v>
      </c>
      <c r="AC123" s="113">
        <f t="shared" si="38"/>
        <v>0</v>
      </c>
      <c r="AD123" s="114">
        <f t="shared" si="39"/>
        <v>0</v>
      </c>
      <c r="AE123" s="114">
        <f t="shared" si="40"/>
        <v>0</v>
      </c>
      <c r="AF123" s="113">
        <v>0</v>
      </c>
      <c r="AG123" s="113">
        <v>0</v>
      </c>
      <c r="AH123" s="113">
        <v>0</v>
      </c>
      <c r="AI123" s="113">
        <f t="shared" si="41"/>
        <v>0</v>
      </c>
      <c r="AJ123" s="113">
        <f t="shared" si="42"/>
        <v>0</v>
      </c>
      <c r="AK123" s="115">
        <v>0</v>
      </c>
      <c r="AL123" s="115">
        <v>0</v>
      </c>
      <c r="AM123" s="115">
        <v>0</v>
      </c>
      <c r="AN123" s="115">
        <v>0</v>
      </c>
      <c r="AO123" s="115">
        <v>0</v>
      </c>
      <c r="AP123" s="115">
        <f t="shared" si="43"/>
        <v>0</v>
      </c>
      <c r="AQ123" s="115">
        <f t="shared" si="44"/>
        <v>0</v>
      </c>
      <c r="AR123" s="370">
        <f t="shared" si="45"/>
        <v>0</v>
      </c>
      <c r="AS123" s="112">
        <f t="shared" si="46"/>
        <v>313646</v>
      </c>
      <c r="AT123" s="113">
        <f t="shared" si="47"/>
        <v>230962</v>
      </c>
      <c r="AU123" s="113">
        <f t="shared" si="48"/>
        <v>0</v>
      </c>
      <c r="AV123" s="113">
        <f t="shared" si="49"/>
        <v>0</v>
      </c>
      <c r="AW123" s="113">
        <f t="shared" si="50"/>
        <v>78065</v>
      </c>
      <c r="AX123" s="113">
        <f t="shared" si="50"/>
        <v>4619</v>
      </c>
      <c r="AY123" s="113">
        <f t="shared" si="51"/>
        <v>0</v>
      </c>
      <c r="AZ123" s="115">
        <f t="shared" si="52"/>
        <v>0.25</v>
      </c>
      <c r="BA123" s="115">
        <f t="shared" si="53"/>
        <v>0.25</v>
      </c>
      <c r="BB123" s="115">
        <f t="shared" si="54"/>
        <v>0</v>
      </c>
      <c r="BC123" s="116">
        <f t="shared" si="55"/>
        <v>0</v>
      </c>
      <c r="BD123" s="613"/>
    </row>
    <row r="124" spans="1:56" ht="12.95" customHeight="1" x14ac:dyDescent="0.25">
      <c r="A124" s="532">
        <v>24</v>
      </c>
      <c r="B124" s="376">
        <v>5434</v>
      </c>
      <c r="C124" s="376">
        <v>600098923</v>
      </c>
      <c r="D124" s="533">
        <v>70695318</v>
      </c>
      <c r="E124" s="718" t="s">
        <v>532</v>
      </c>
      <c r="F124" s="742">
        <v>3141</v>
      </c>
      <c r="G124" s="721" t="s">
        <v>319</v>
      </c>
      <c r="H124" s="537" t="s">
        <v>282</v>
      </c>
      <c r="I124" s="517">
        <v>536081</v>
      </c>
      <c r="J124" s="538">
        <v>393092</v>
      </c>
      <c r="K124" s="538">
        <v>0</v>
      </c>
      <c r="L124" s="538">
        <v>0</v>
      </c>
      <c r="M124" s="338">
        <v>132865</v>
      </c>
      <c r="N124" s="338">
        <v>7862</v>
      </c>
      <c r="O124" s="538">
        <v>2262</v>
      </c>
      <c r="P124" s="539">
        <v>1.34</v>
      </c>
      <c r="Q124" s="719">
        <v>0</v>
      </c>
      <c r="R124" s="719">
        <v>0</v>
      </c>
      <c r="S124" s="898">
        <v>1.34</v>
      </c>
      <c r="T124" s="112">
        <f t="shared" si="35"/>
        <v>0</v>
      </c>
      <c r="U124" s="113">
        <v>0</v>
      </c>
      <c r="V124" s="113">
        <v>0</v>
      </c>
      <c r="W124" s="113">
        <v>0</v>
      </c>
      <c r="X124" s="113">
        <f t="shared" si="36"/>
        <v>0</v>
      </c>
      <c r="Y124" s="113">
        <v>0</v>
      </c>
      <c r="Z124" s="113">
        <v>0</v>
      </c>
      <c r="AA124" s="113">
        <v>0</v>
      </c>
      <c r="AB124" s="113">
        <f t="shared" si="37"/>
        <v>0</v>
      </c>
      <c r="AC124" s="113">
        <f t="shared" si="38"/>
        <v>0</v>
      </c>
      <c r="AD124" s="114">
        <f t="shared" si="39"/>
        <v>0</v>
      </c>
      <c r="AE124" s="114">
        <f t="shared" si="40"/>
        <v>0</v>
      </c>
      <c r="AF124" s="113">
        <v>0</v>
      </c>
      <c r="AG124" s="113">
        <v>0</v>
      </c>
      <c r="AH124" s="113">
        <v>0</v>
      </c>
      <c r="AI124" s="113">
        <f t="shared" si="41"/>
        <v>0</v>
      </c>
      <c r="AJ124" s="113">
        <f t="shared" si="42"/>
        <v>0</v>
      </c>
      <c r="AK124" s="115">
        <v>0</v>
      </c>
      <c r="AL124" s="115">
        <v>0</v>
      </c>
      <c r="AM124" s="115">
        <v>0</v>
      </c>
      <c r="AN124" s="115">
        <v>0</v>
      </c>
      <c r="AO124" s="115">
        <v>0</v>
      </c>
      <c r="AP124" s="115">
        <f t="shared" si="43"/>
        <v>0</v>
      </c>
      <c r="AQ124" s="115">
        <f t="shared" si="44"/>
        <v>0</v>
      </c>
      <c r="AR124" s="370">
        <f t="shared" si="45"/>
        <v>0</v>
      </c>
      <c r="AS124" s="112">
        <f t="shared" si="46"/>
        <v>536081</v>
      </c>
      <c r="AT124" s="113">
        <f t="shared" si="47"/>
        <v>393092</v>
      </c>
      <c r="AU124" s="113">
        <f t="shared" si="48"/>
        <v>0</v>
      </c>
      <c r="AV124" s="113">
        <f t="shared" si="49"/>
        <v>0</v>
      </c>
      <c r="AW124" s="113">
        <f t="shared" si="50"/>
        <v>132865</v>
      </c>
      <c r="AX124" s="113">
        <f t="shared" si="50"/>
        <v>7862</v>
      </c>
      <c r="AY124" s="113">
        <f t="shared" si="51"/>
        <v>2262</v>
      </c>
      <c r="AZ124" s="115">
        <f t="shared" si="52"/>
        <v>1.34</v>
      </c>
      <c r="BA124" s="115">
        <f t="shared" si="53"/>
        <v>0</v>
      </c>
      <c r="BB124" s="115">
        <f t="shared" si="54"/>
        <v>0</v>
      </c>
      <c r="BC124" s="116">
        <f t="shared" si="55"/>
        <v>1.34</v>
      </c>
      <c r="BD124" s="613"/>
    </row>
    <row r="125" spans="1:56" ht="12.95" customHeight="1" x14ac:dyDescent="0.25">
      <c r="A125" s="377">
        <v>24</v>
      </c>
      <c r="B125" s="85">
        <v>5434</v>
      </c>
      <c r="C125" s="85">
        <v>600098923</v>
      </c>
      <c r="D125" s="85">
        <v>70695318</v>
      </c>
      <c r="E125" s="743" t="s">
        <v>533</v>
      </c>
      <c r="F125" s="744"/>
      <c r="G125" s="743"/>
      <c r="H125" s="745"/>
      <c r="I125" s="526">
        <v>3916308</v>
      </c>
      <c r="J125" s="530">
        <v>2848673</v>
      </c>
      <c r="K125" s="530">
        <v>0</v>
      </c>
      <c r="L125" s="530">
        <v>0</v>
      </c>
      <c r="M125" s="530">
        <v>962851</v>
      </c>
      <c r="N125" s="530">
        <v>56973</v>
      </c>
      <c r="O125" s="530">
        <v>47811</v>
      </c>
      <c r="P125" s="731">
        <v>6.9798</v>
      </c>
      <c r="Q125" s="731">
        <v>4.25</v>
      </c>
      <c r="R125" s="528">
        <v>0</v>
      </c>
      <c r="S125" s="818">
        <v>2.7298</v>
      </c>
      <c r="T125" s="526">
        <f t="shared" ref="T125:BC125" si="65">SUM(T122:T124)</f>
        <v>0</v>
      </c>
      <c r="U125" s="527">
        <f t="shared" si="65"/>
        <v>0</v>
      </c>
      <c r="V125" s="527">
        <f t="shared" si="65"/>
        <v>-7364</v>
      </c>
      <c r="W125" s="527">
        <f t="shared" si="65"/>
        <v>0</v>
      </c>
      <c r="X125" s="527">
        <f t="shared" si="65"/>
        <v>-7364</v>
      </c>
      <c r="Y125" s="527">
        <f t="shared" si="65"/>
        <v>0</v>
      </c>
      <c r="Z125" s="527">
        <f t="shared" si="65"/>
        <v>0</v>
      </c>
      <c r="AA125" s="527">
        <f t="shared" si="65"/>
        <v>0</v>
      </c>
      <c r="AB125" s="527">
        <f t="shared" si="65"/>
        <v>0</v>
      </c>
      <c r="AC125" s="527">
        <f t="shared" si="65"/>
        <v>-7364</v>
      </c>
      <c r="AD125" s="527">
        <f t="shared" si="65"/>
        <v>-2489</v>
      </c>
      <c r="AE125" s="527">
        <f t="shared" si="65"/>
        <v>-147</v>
      </c>
      <c r="AF125" s="527">
        <f t="shared" si="65"/>
        <v>0</v>
      </c>
      <c r="AG125" s="527">
        <f t="shared" si="65"/>
        <v>10000</v>
      </c>
      <c r="AH125" s="527">
        <f t="shared" si="65"/>
        <v>0</v>
      </c>
      <c r="AI125" s="527">
        <f t="shared" si="65"/>
        <v>10000</v>
      </c>
      <c r="AJ125" s="527">
        <f t="shared" si="65"/>
        <v>0</v>
      </c>
      <c r="AK125" s="528">
        <f t="shared" si="65"/>
        <v>0</v>
      </c>
      <c r="AL125" s="528">
        <f t="shared" si="65"/>
        <v>0</v>
      </c>
      <c r="AM125" s="528">
        <f t="shared" si="65"/>
        <v>0</v>
      </c>
      <c r="AN125" s="528">
        <f t="shared" si="65"/>
        <v>0</v>
      </c>
      <c r="AO125" s="528">
        <f t="shared" si="65"/>
        <v>0</v>
      </c>
      <c r="AP125" s="528">
        <f t="shared" si="65"/>
        <v>0</v>
      </c>
      <c r="AQ125" s="528">
        <f t="shared" si="65"/>
        <v>0</v>
      </c>
      <c r="AR125" s="732">
        <f t="shared" si="65"/>
        <v>0</v>
      </c>
      <c r="AS125" s="526">
        <f t="shared" si="65"/>
        <v>3916308</v>
      </c>
      <c r="AT125" s="527">
        <f t="shared" si="65"/>
        <v>2841309</v>
      </c>
      <c r="AU125" s="527">
        <f t="shared" si="65"/>
        <v>0</v>
      </c>
      <c r="AV125" s="527">
        <f t="shared" si="65"/>
        <v>0</v>
      </c>
      <c r="AW125" s="527">
        <f t="shared" si="65"/>
        <v>960362</v>
      </c>
      <c r="AX125" s="527">
        <f t="shared" si="65"/>
        <v>56826</v>
      </c>
      <c r="AY125" s="527">
        <f t="shared" si="65"/>
        <v>57811</v>
      </c>
      <c r="AZ125" s="528">
        <f t="shared" si="65"/>
        <v>6.9798</v>
      </c>
      <c r="BA125" s="528">
        <f t="shared" si="65"/>
        <v>4.25</v>
      </c>
      <c r="BB125" s="528">
        <f t="shared" si="65"/>
        <v>0</v>
      </c>
      <c r="BC125" s="529">
        <f t="shared" si="65"/>
        <v>2.7298</v>
      </c>
      <c r="BD125" s="613"/>
    </row>
    <row r="126" spans="1:56" ht="12.95" customHeight="1" x14ac:dyDescent="0.25">
      <c r="A126" s="532">
        <v>25</v>
      </c>
      <c r="B126" s="376">
        <v>5433</v>
      </c>
      <c r="C126" s="376">
        <v>600099253</v>
      </c>
      <c r="D126" s="533">
        <v>70695300</v>
      </c>
      <c r="E126" s="375" t="s">
        <v>534</v>
      </c>
      <c r="F126" s="376">
        <v>3117</v>
      </c>
      <c r="G126" s="720" t="s">
        <v>333</v>
      </c>
      <c r="H126" s="537" t="s">
        <v>281</v>
      </c>
      <c r="I126" s="517">
        <v>3499240</v>
      </c>
      <c r="J126" s="538">
        <v>2528909</v>
      </c>
      <c r="K126" s="538">
        <v>0</v>
      </c>
      <c r="L126" s="538">
        <v>0</v>
      </c>
      <c r="M126" s="338">
        <v>854772</v>
      </c>
      <c r="N126" s="338">
        <v>50579</v>
      </c>
      <c r="O126" s="538">
        <v>64980</v>
      </c>
      <c r="P126" s="539">
        <v>4.4928999999999997</v>
      </c>
      <c r="Q126" s="719">
        <v>3.2688999999999999</v>
      </c>
      <c r="R126" s="719">
        <v>0</v>
      </c>
      <c r="S126" s="898">
        <v>1.224</v>
      </c>
      <c r="T126" s="112">
        <f t="shared" si="35"/>
        <v>0</v>
      </c>
      <c r="U126" s="113">
        <v>0</v>
      </c>
      <c r="V126" s="113">
        <v>0</v>
      </c>
      <c r="W126" s="113">
        <v>0</v>
      </c>
      <c r="X126" s="113">
        <f t="shared" si="36"/>
        <v>0</v>
      </c>
      <c r="Y126" s="113">
        <v>0</v>
      </c>
      <c r="Z126" s="113">
        <v>0</v>
      </c>
      <c r="AA126" s="113">
        <v>0</v>
      </c>
      <c r="AB126" s="113">
        <f t="shared" si="37"/>
        <v>0</v>
      </c>
      <c r="AC126" s="113">
        <f t="shared" si="38"/>
        <v>0</v>
      </c>
      <c r="AD126" s="114">
        <f t="shared" si="39"/>
        <v>0</v>
      </c>
      <c r="AE126" s="114">
        <f t="shared" si="40"/>
        <v>0</v>
      </c>
      <c r="AF126" s="113">
        <v>0</v>
      </c>
      <c r="AG126" s="113">
        <v>0</v>
      </c>
      <c r="AH126" s="113">
        <v>0</v>
      </c>
      <c r="AI126" s="113">
        <f t="shared" si="41"/>
        <v>0</v>
      </c>
      <c r="AJ126" s="113">
        <f t="shared" si="42"/>
        <v>0</v>
      </c>
      <c r="AK126" s="115">
        <v>0</v>
      </c>
      <c r="AL126" s="115">
        <v>0</v>
      </c>
      <c r="AM126" s="115">
        <v>0</v>
      </c>
      <c r="AN126" s="115">
        <v>0</v>
      </c>
      <c r="AO126" s="115">
        <v>0</v>
      </c>
      <c r="AP126" s="115">
        <f t="shared" si="43"/>
        <v>0</v>
      </c>
      <c r="AQ126" s="115">
        <f t="shared" si="44"/>
        <v>0</v>
      </c>
      <c r="AR126" s="370">
        <f t="shared" si="45"/>
        <v>0</v>
      </c>
      <c r="AS126" s="112">
        <f t="shared" si="46"/>
        <v>3499240</v>
      </c>
      <c r="AT126" s="113">
        <f t="shared" si="47"/>
        <v>2528909</v>
      </c>
      <c r="AU126" s="113">
        <f t="shared" si="48"/>
        <v>0</v>
      </c>
      <c r="AV126" s="113">
        <f t="shared" si="49"/>
        <v>0</v>
      </c>
      <c r="AW126" s="113">
        <f t="shared" si="50"/>
        <v>854772</v>
      </c>
      <c r="AX126" s="113">
        <f t="shared" si="50"/>
        <v>50579</v>
      </c>
      <c r="AY126" s="113">
        <f t="shared" si="51"/>
        <v>64980</v>
      </c>
      <c r="AZ126" s="115">
        <f t="shared" si="52"/>
        <v>4.4928999999999997</v>
      </c>
      <c r="BA126" s="115">
        <f t="shared" si="53"/>
        <v>3.2688999999999999</v>
      </c>
      <c r="BB126" s="115">
        <f t="shared" si="54"/>
        <v>0</v>
      </c>
      <c r="BC126" s="116">
        <f t="shared" si="55"/>
        <v>1.224</v>
      </c>
      <c r="BD126" s="613"/>
    </row>
    <row r="127" spans="1:56" ht="12.95" customHeight="1" x14ac:dyDescent="0.25">
      <c r="A127" s="532">
        <v>25</v>
      </c>
      <c r="B127" s="376">
        <v>5433</v>
      </c>
      <c r="C127" s="376">
        <v>600099253</v>
      </c>
      <c r="D127" s="533">
        <v>70695300</v>
      </c>
      <c r="E127" s="718" t="s">
        <v>534</v>
      </c>
      <c r="F127" s="376">
        <v>3117</v>
      </c>
      <c r="G127" s="627" t="s">
        <v>316</v>
      </c>
      <c r="H127" s="537" t="s">
        <v>282</v>
      </c>
      <c r="I127" s="517">
        <v>0</v>
      </c>
      <c r="J127" s="538">
        <v>0</v>
      </c>
      <c r="K127" s="538">
        <v>0</v>
      </c>
      <c r="L127" s="538">
        <v>0</v>
      </c>
      <c r="M127" s="338">
        <v>0</v>
      </c>
      <c r="N127" s="338">
        <v>0</v>
      </c>
      <c r="O127" s="538">
        <v>0</v>
      </c>
      <c r="P127" s="539">
        <v>0</v>
      </c>
      <c r="Q127" s="719">
        <v>0</v>
      </c>
      <c r="R127" s="719">
        <v>0</v>
      </c>
      <c r="S127" s="898">
        <v>0</v>
      </c>
      <c r="T127" s="112">
        <f t="shared" si="35"/>
        <v>0</v>
      </c>
      <c r="U127" s="113">
        <v>0</v>
      </c>
      <c r="V127" s="113">
        <v>0</v>
      </c>
      <c r="W127" s="113">
        <v>0</v>
      </c>
      <c r="X127" s="113">
        <f t="shared" si="36"/>
        <v>0</v>
      </c>
      <c r="Y127" s="113">
        <v>0</v>
      </c>
      <c r="Z127" s="113">
        <v>0</v>
      </c>
      <c r="AA127" s="113">
        <v>0</v>
      </c>
      <c r="AB127" s="113">
        <f t="shared" si="37"/>
        <v>0</v>
      </c>
      <c r="AC127" s="113">
        <f t="shared" si="38"/>
        <v>0</v>
      </c>
      <c r="AD127" s="114">
        <f t="shared" si="39"/>
        <v>0</v>
      </c>
      <c r="AE127" s="114">
        <f t="shared" si="40"/>
        <v>0</v>
      </c>
      <c r="AF127" s="113">
        <v>0</v>
      </c>
      <c r="AG127" s="113">
        <v>0</v>
      </c>
      <c r="AH127" s="113">
        <v>0</v>
      </c>
      <c r="AI127" s="113">
        <f t="shared" si="41"/>
        <v>0</v>
      </c>
      <c r="AJ127" s="113">
        <f t="shared" si="42"/>
        <v>0</v>
      </c>
      <c r="AK127" s="115">
        <v>0</v>
      </c>
      <c r="AL127" s="115">
        <v>0</v>
      </c>
      <c r="AM127" s="115">
        <v>0</v>
      </c>
      <c r="AN127" s="115">
        <v>0</v>
      </c>
      <c r="AO127" s="115">
        <v>0</v>
      </c>
      <c r="AP127" s="115">
        <f t="shared" si="43"/>
        <v>0</v>
      </c>
      <c r="AQ127" s="115">
        <f t="shared" si="44"/>
        <v>0</v>
      </c>
      <c r="AR127" s="370">
        <f t="shared" si="45"/>
        <v>0</v>
      </c>
      <c r="AS127" s="112">
        <f t="shared" si="46"/>
        <v>0</v>
      </c>
      <c r="AT127" s="113">
        <f t="shared" si="47"/>
        <v>0</v>
      </c>
      <c r="AU127" s="113">
        <f t="shared" si="48"/>
        <v>0</v>
      </c>
      <c r="AV127" s="113">
        <f t="shared" si="49"/>
        <v>0</v>
      </c>
      <c r="AW127" s="113">
        <f t="shared" si="50"/>
        <v>0</v>
      </c>
      <c r="AX127" s="113">
        <f t="shared" si="50"/>
        <v>0</v>
      </c>
      <c r="AY127" s="113">
        <f t="shared" si="51"/>
        <v>0</v>
      </c>
      <c r="AZ127" s="115">
        <f t="shared" si="52"/>
        <v>0</v>
      </c>
      <c r="BA127" s="115">
        <f t="shared" si="53"/>
        <v>0</v>
      </c>
      <c r="BB127" s="115">
        <f t="shared" si="54"/>
        <v>0</v>
      </c>
      <c r="BC127" s="116">
        <f t="shared" si="55"/>
        <v>0</v>
      </c>
      <c r="BD127" s="613"/>
    </row>
    <row r="128" spans="1:56" ht="12.95" customHeight="1" x14ac:dyDescent="0.25">
      <c r="A128" s="532">
        <v>25</v>
      </c>
      <c r="B128" s="376">
        <v>5433</v>
      </c>
      <c r="C128" s="376">
        <v>600099253</v>
      </c>
      <c r="D128" s="533">
        <v>70695300</v>
      </c>
      <c r="E128" s="720" t="s">
        <v>534</v>
      </c>
      <c r="F128" s="376">
        <v>3141</v>
      </c>
      <c r="G128" s="721" t="s">
        <v>319</v>
      </c>
      <c r="H128" s="537" t="s">
        <v>282</v>
      </c>
      <c r="I128" s="517">
        <v>395650</v>
      </c>
      <c r="J128" s="538">
        <v>289725</v>
      </c>
      <c r="K128" s="538">
        <v>0</v>
      </c>
      <c r="L128" s="538">
        <v>0</v>
      </c>
      <c r="M128" s="338">
        <v>97927</v>
      </c>
      <c r="N128" s="338">
        <v>5794</v>
      </c>
      <c r="O128" s="538">
        <v>2204</v>
      </c>
      <c r="P128" s="539">
        <v>0.99</v>
      </c>
      <c r="Q128" s="719">
        <v>0</v>
      </c>
      <c r="R128" s="719">
        <v>0</v>
      </c>
      <c r="S128" s="898">
        <v>0.99</v>
      </c>
      <c r="T128" s="112">
        <f t="shared" si="35"/>
        <v>0</v>
      </c>
      <c r="U128" s="113">
        <v>0</v>
      </c>
      <c r="V128" s="113">
        <v>0</v>
      </c>
      <c r="W128" s="113">
        <v>0</v>
      </c>
      <c r="X128" s="113">
        <f t="shared" si="36"/>
        <v>0</v>
      </c>
      <c r="Y128" s="113">
        <v>0</v>
      </c>
      <c r="Z128" s="113">
        <v>0</v>
      </c>
      <c r="AA128" s="113">
        <v>0</v>
      </c>
      <c r="AB128" s="113">
        <f t="shared" si="37"/>
        <v>0</v>
      </c>
      <c r="AC128" s="113">
        <f t="shared" si="38"/>
        <v>0</v>
      </c>
      <c r="AD128" s="114">
        <f t="shared" si="39"/>
        <v>0</v>
      </c>
      <c r="AE128" s="114">
        <f t="shared" si="40"/>
        <v>0</v>
      </c>
      <c r="AF128" s="113">
        <v>0</v>
      </c>
      <c r="AG128" s="113">
        <v>0</v>
      </c>
      <c r="AH128" s="113">
        <v>0</v>
      </c>
      <c r="AI128" s="113">
        <f t="shared" si="41"/>
        <v>0</v>
      </c>
      <c r="AJ128" s="113">
        <f t="shared" si="42"/>
        <v>0</v>
      </c>
      <c r="AK128" s="115">
        <v>0</v>
      </c>
      <c r="AL128" s="115">
        <v>0</v>
      </c>
      <c r="AM128" s="115">
        <v>0</v>
      </c>
      <c r="AN128" s="115">
        <v>0</v>
      </c>
      <c r="AO128" s="115">
        <v>0</v>
      </c>
      <c r="AP128" s="115">
        <f t="shared" si="43"/>
        <v>0</v>
      </c>
      <c r="AQ128" s="115">
        <f t="shared" si="44"/>
        <v>0</v>
      </c>
      <c r="AR128" s="370">
        <f t="shared" si="45"/>
        <v>0</v>
      </c>
      <c r="AS128" s="112">
        <f t="shared" si="46"/>
        <v>395650</v>
      </c>
      <c r="AT128" s="113">
        <f t="shared" si="47"/>
        <v>289725</v>
      </c>
      <c r="AU128" s="113">
        <f t="shared" si="48"/>
        <v>0</v>
      </c>
      <c r="AV128" s="113">
        <f t="shared" si="49"/>
        <v>0</v>
      </c>
      <c r="AW128" s="113">
        <f t="shared" si="50"/>
        <v>97927</v>
      </c>
      <c r="AX128" s="113">
        <f t="shared" si="50"/>
        <v>5794</v>
      </c>
      <c r="AY128" s="113">
        <f t="shared" si="51"/>
        <v>2204</v>
      </c>
      <c r="AZ128" s="115">
        <f t="shared" si="52"/>
        <v>0.99</v>
      </c>
      <c r="BA128" s="115">
        <f t="shared" si="53"/>
        <v>0</v>
      </c>
      <c r="BB128" s="115">
        <f t="shared" si="54"/>
        <v>0</v>
      </c>
      <c r="BC128" s="116">
        <f t="shared" si="55"/>
        <v>0.99</v>
      </c>
      <c r="BD128" s="613"/>
    </row>
    <row r="129" spans="1:56" ht="12.95" customHeight="1" x14ac:dyDescent="0.25">
      <c r="A129" s="532">
        <v>25</v>
      </c>
      <c r="B129" s="376">
        <v>5433</v>
      </c>
      <c r="C129" s="376">
        <v>600099253</v>
      </c>
      <c r="D129" s="533">
        <v>70695300</v>
      </c>
      <c r="E129" s="718" t="s">
        <v>534</v>
      </c>
      <c r="F129" s="742">
        <v>3143</v>
      </c>
      <c r="G129" s="627" t="s">
        <v>632</v>
      </c>
      <c r="H129" s="537" t="s">
        <v>281</v>
      </c>
      <c r="I129" s="517">
        <v>565290</v>
      </c>
      <c r="J129" s="538">
        <v>416267</v>
      </c>
      <c r="K129" s="538">
        <v>0</v>
      </c>
      <c r="L129" s="538">
        <v>0</v>
      </c>
      <c r="M129" s="338">
        <v>140698</v>
      </c>
      <c r="N129" s="338">
        <v>8325</v>
      </c>
      <c r="O129" s="538">
        <v>0</v>
      </c>
      <c r="P129" s="539">
        <v>1</v>
      </c>
      <c r="Q129" s="719">
        <v>1</v>
      </c>
      <c r="R129" s="719">
        <v>0</v>
      </c>
      <c r="S129" s="898">
        <v>0</v>
      </c>
      <c r="T129" s="112">
        <f t="shared" si="35"/>
        <v>0</v>
      </c>
      <c r="U129" s="113">
        <v>0</v>
      </c>
      <c r="V129" s="113">
        <v>0</v>
      </c>
      <c r="W129" s="113">
        <v>0</v>
      </c>
      <c r="X129" s="113">
        <f t="shared" si="36"/>
        <v>0</v>
      </c>
      <c r="Y129" s="113">
        <v>0</v>
      </c>
      <c r="Z129" s="113">
        <v>0</v>
      </c>
      <c r="AA129" s="113">
        <v>0</v>
      </c>
      <c r="AB129" s="113">
        <f t="shared" si="37"/>
        <v>0</v>
      </c>
      <c r="AC129" s="113">
        <f t="shared" si="38"/>
        <v>0</v>
      </c>
      <c r="AD129" s="114">
        <f t="shared" si="39"/>
        <v>0</v>
      </c>
      <c r="AE129" s="114">
        <f t="shared" si="40"/>
        <v>0</v>
      </c>
      <c r="AF129" s="113">
        <v>0</v>
      </c>
      <c r="AG129" s="113">
        <v>0</v>
      </c>
      <c r="AH129" s="113">
        <v>0</v>
      </c>
      <c r="AI129" s="113">
        <f t="shared" si="41"/>
        <v>0</v>
      </c>
      <c r="AJ129" s="113">
        <f t="shared" si="42"/>
        <v>0</v>
      </c>
      <c r="AK129" s="115">
        <v>0</v>
      </c>
      <c r="AL129" s="115">
        <v>0</v>
      </c>
      <c r="AM129" s="115">
        <v>0</v>
      </c>
      <c r="AN129" s="115">
        <v>0</v>
      </c>
      <c r="AO129" s="115">
        <v>0</v>
      </c>
      <c r="AP129" s="115">
        <f t="shared" si="43"/>
        <v>0</v>
      </c>
      <c r="AQ129" s="115">
        <f t="shared" si="44"/>
        <v>0</v>
      </c>
      <c r="AR129" s="370">
        <f t="shared" si="45"/>
        <v>0</v>
      </c>
      <c r="AS129" s="112">
        <f t="shared" si="46"/>
        <v>565290</v>
      </c>
      <c r="AT129" s="113">
        <f t="shared" si="47"/>
        <v>416267</v>
      </c>
      <c r="AU129" s="113">
        <f t="shared" si="48"/>
        <v>0</v>
      </c>
      <c r="AV129" s="113">
        <f t="shared" si="49"/>
        <v>0</v>
      </c>
      <c r="AW129" s="113">
        <f t="shared" si="50"/>
        <v>140698</v>
      </c>
      <c r="AX129" s="113">
        <f t="shared" si="50"/>
        <v>8325</v>
      </c>
      <c r="AY129" s="113">
        <f t="shared" si="51"/>
        <v>0</v>
      </c>
      <c r="AZ129" s="115">
        <f t="shared" si="52"/>
        <v>1</v>
      </c>
      <c r="BA129" s="115">
        <f t="shared" si="53"/>
        <v>1</v>
      </c>
      <c r="BB129" s="115">
        <f t="shared" si="54"/>
        <v>0</v>
      </c>
      <c r="BC129" s="116">
        <f t="shared" si="55"/>
        <v>0</v>
      </c>
      <c r="BD129" s="613"/>
    </row>
    <row r="130" spans="1:56" ht="12.95" customHeight="1" x14ac:dyDescent="0.25">
      <c r="A130" s="532">
        <v>25</v>
      </c>
      <c r="B130" s="376">
        <v>5433</v>
      </c>
      <c r="C130" s="376">
        <v>600099253</v>
      </c>
      <c r="D130" s="533">
        <v>70695300</v>
      </c>
      <c r="E130" s="718" t="s">
        <v>534</v>
      </c>
      <c r="F130" s="742">
        <v>3143</v>
      </c>
      <c r="G130" s="627" t="s">
        <v>633</v>
      </c>
      <c r="H130" s="537" t="s">
        <v>282</v>
      </c>
      <c r="I130" s="517">
        <v>21066</v>
      </c>
      <c r="J130" s="538">
        <v>14850</v>
      </c>
      <c r="K130" s="538">
        <v>0</v>
      </c>
      <c r="L130" s="538">
        <v>0</v>
      </c>
      <c r="M130" s="338">
        <v>5019</v>
      </c>
      <c r="N130" s="338">
        <v>297</v>
      </c>
      <c r="O130" s="538">
        <v>900</v>
      </c>
      <c r="P130" s="539">
        <v>0.06</v>
      </c>
      <c r="Q130" s="719">
        <v>0</v>
      </c>
      <c r="R130" s="719">
        <v>0</v>
      </c>
      <c r="S130" s="898">
        <v>0.06</v>
      </c>
      <c r="T130" s="112">
        <f t="shared" si="35"/>
        <v>0</v>
      </c>
      <c r="U130" s="113">
        <v>0</v>
      </c>
      <c r="V130" s="113">
        <v>0</v>
      </c>
      <c r="W130" s="113">
        <v>0</v>
      </c>
      <c r="X130" s="113">
        <f t="shared" si="36"/>
        <v>0</v>
      </c>
      <c r="Y130" s="113">
        <v>0</v>
      </c>
      <c r="Z130" s="113">
        <v>0</v>
      </c>
      <c r="AA130" s="113">
        <v>0</v>
      </c>
      <c r="AB130" s="113">
        <f t="shared" si="37"/>
        <v>0</v>
      </c>
      <c r="AC130" s="113">
        <f t="shared" si="38"/>
        <v>0</v>
      </c>
      <c r="AD130" s="114">
        <f t="shared" si="39"/>
        <v>0</v>
      </c>
      <c r="AE130" s="114">
        <f t="shared" si="40"/>
        <v>0</v>
      </c>
      <c r="AF130" s="113">
        <v>0</v>
      </c>
      <c r="AG130" s="113">
        <v>0</v>
      </c>
      <c r="AH130" s="113">
        <v>0</v>
      </c>
      <c r="AI130" s="113">
        <f t="shared" si="41"/>
        <v>0</v>
      </c>
      <c r="AJ130" s="113">
        <f t="shared" si="42"/>
        <v>0</v>
      </c>
      <c r="AK130" s="115">
        <v>0</v>
      </c>
      <c r="AL130" s="115">
        <v>0</v>
      </c>
      <c r="AM130" s="115">
        <v>0</v>
      </c>
      <c r="AN130" s="115">
        <v>0</v>
      </c>
      <c r="AO130" s="115">
        <v>0</v>
      </c>
      <c r="AP130" s="115">
        <f t="shared" si="43"/>
        <v>0</v>
      </c>
      <c r="AQ130" s="115">
        <f t="shared" si="44"/>
        <v>0</v>
      </c>
      <c r="AR130" s="370">
        <f t="shared" si="45"/>
        <v>0</v>
      </c>
      <c r="AS130" s="112">
        <f t="shared" si="46"/>
        <v>21066</v>
      </c>
      <c r="AT130" s="113">
        <f t="shared" si="47"/>
        <v>14850</v>
      </c>
      <c r="AU130" s="113">
        <f t="shared" si="48"/>
        <v>0</v>
      </c>
      <c r="AV130" s="113">
        <f t="shared" si="49"/>
        <v>0</v>
      </c>
      <c r="AW130" s="113">
        <f t="shared" si="50"/>
        <v>5019</v>
      </c>
      <c r="AX130" s="113">
        <f t="shared" si="50"/>
        <v>297</v>
      </c>
      <c r="AY130" s="113">
        <f t="shared" si="51"/>
        <v>900</v>
      </c>
      <c r="AZ130" s="115">
        <f t="shared" si="52"/>
        <v>0.06</v>
      </c>
      <c r="BA130" s="115">
        <f t="shared" si="53"/>
        <v>0</v>
      </c>
      <c r="BB130" s="115">
        <f t="shared" si="54"/>
        <v>0</v>
      </c>
      <c r="BC130" s="116">
        <f t="shared" si="55"/>
        <v>0.06</v>
      </c>
      <c r="BD130" s="613"/>
    </row>
    <row r="131" spans="1:56" ht="12.95" customHeight="1" x14ac:dyDescent="0.25">
      <c r="A131" s="377">
        <v>25</v>
      </c>
      <c r="B131" s="84">
        <v>5433</v>
      </c>
      <c r="C131" s="84">
        <v>600099253</v>
      </c>
      <c r="D131" s="84">
        <v>70695300</v>
      </c>
      <c r="E131" s="743" t="s">
        <v>535</v>
      </c>
      <c r="F131" s="744"/>
      <c r="G131" s="743"/>
      <c r="H131" s="745"/>
      <c r="I131" s="526">
        <v>4481246</v>
      </c>
      <c r="J131" s="530">
        <v>3249751</v>
      </c>
      <c r="K131" s="530">
        <v>0</v>
      </c>
      <c r="L131" s="530">
        <v>0</v>
      </c>
      <c r="M131" s="530">
        <v>1098416</v>
      </c>
      <c r="N131" s="530">
        <v>64995</v>
      </c>
      <c r="O131" s="530">
        <v>68084</v>
      </c>
      <c r="P131" s="731">
        <v>6.5428999999999995</v>
      </c>
      <c r="Q131" s="731">
        <v>4.2689000000000004</v>
      </c>
      <c r="R131" s="528">
        <v>0</v>
      </c>
      <c r="S131" s="818">
        <v>2.274</v>
      </c>
      <c r="T131" s="526">
        <f t="shared" ref="T131:BC131" si="66">SUM(T126:T130)</f>
        <v>0</v>
      </c>
      <c r="U131" s="527">
        <f t="shared" si="66"/>
        <v>0</v>
      </c>
      <c r="V131" s="527">
        <f t="shared" si="66"/>
        <v>0</v>
      </c>
      <c r="W131" s="527">
        <f t="shared" si="66"/>
        <v>0</v>
      </c>
      <c r="X131" s="527">
        <f t="shared" si="66"/>
        <v>0</v>
      </c>
      <c r="Y131" s="527">
        <f t="shared" si="66"/>
        <v>0</v>
      </c>
      <c r="Z131" s="527">
        <f t="shared" si="66"/>
        <v>0</v>
      </c>
      <c r="AA131" s="527">
        <f t="shared" si="66"/>
        <v>0</v>
      </c>
      <c r="AB131" s="527">
        <f t="shared" si="66"/>
        <v>0</v>
      </c>
      <c r="AC131" s="527">
        <f t="shared" si="66"/>
        <v>0</v>
      </c>
      <c r="AD131" s="527">
        <f t="shared" si="66"/>
        <v>0</v>
      </c>
      <c r="AE131" s="527">
        <f t="shared" si="66"/>
        <v>0</v>
      </c>
      <c r="AF131" s="527">
        <f t="shared" si="66"/>
        <v>0</v>
      </c>
      <c r="AG131" s="527">
        <f t="shared" si="66"/>
        <v>0</v>
      </c>
      <c r="AH131" s="527">
        <f t="shared" si="66"/>
        <v>0</v>
      </c>
      <c r="AI131" s="527">
        <f t="shared" si="66"/>
        <v>0</v>
      </c>
      <c r="AJ131" s="527">
        <f t="shared" si="66"/>
        <v>0</v>
      </c>
      <c r="AK131" s="528">
        <f t="shared" si="66"/>
        <v>0</v>
      </c>
      <c r="AL131" s="528">
        <f t="shared" si="66"/>
        <v>0</v>
      </c>
      <c r="AM131" s="528">
        <f t="shared" si="66"/>
        <v>0</v>
      </c>
      <c r="AN131" s="528">
        <f t="shared" si="66"/>
        <v>0</v>
      </c>
      <c r="AO131" s="528">
        <f t="shared" si="66"/>
        <v>0</v>
      </c>
      <c r="AP131" s="528">
        <f t="shared" si="66"/>
        <v>0</v>
      </c>
      <c r="AQ131" s="528">
        <f t="shared" si="66"/>
        <v>0</v>
      </c>
      <c r="AR131" s="732">
        <f t="shared" si="66"/>
        <v>0</v>
      </c>
      <c r="AS131" s="526">
        <f t="shared" si="66"/>
        <v>4481246</v>
      </c>
      <c r="AT131" s="527">
        <f t="shared" si="66"/>
        <v>3249751</v>
      </c>
      <c r="AU131" s="527">
        <f t="shared" si="66"/>
        <v>0</v>
      </c>
      <c r="AV131" s="527">
        <f t="shared" si="66"/>
        <v>0</v>
      </c>
      <c r="AW131" s="527">
        <f t="shared" si="66"/>
        <v>1098416</v>
      </c>
      <c r="AX131" s="527">
        <f t="shared" si="66"/>
        <v>64995</v>
      </c>
      <c r="AY131" s="527">
        <f t="shared" si="66"/>
        <v>68084</v>
      </c>
      <c r="AZ131" s="528">
        <f t="shared" si="66"/>
        <v>6.5428999999999995</v>
      </c>
      <c r="BA131" s="528">
        <f t="shared" si="66"/>
        <v>4.2689000000000004</v>
      </c>
      <c r="BB131" s="528">
        <f t="shared" si="66"/>
        <v>0</v>
      </c>
      <c r="BC131" s="529">
        <f t="shared" si="66"/>
        <v>2.274</v>
      </c>
      <c r="BD131" s="613"/>
    </row>
    <row r="132" spans="1:56" ht="12.95" customHeight="1" x14ac:dyDescent="0.25">
      <c r="A132" s="532">
        <v>26</v>
      </c>
      <c r="B132" s="376">
        <v>5486</v>
      </c>
      <c r="C132" s="376">
        <v>600098711</v>
      </c>
      <c r="D132" s="533">
        <v>72744022</v>
      </c>
      <c r="E132" s="720" t="s">
        <v>536</v>
      </c>
      <c r="F132" s="376">
        <v>3111</v>
      </c>
      <c r="G132" s="721" t="s">
        <v>329</v>
      </c>
      <c r="H132" s="537" t="s">
        <v>281</v>
      </c>
      <c r="I132" s="517">
        <v>2032664</v>
      </c>
      <c r="J132" s="538">
        <v>1489185</v>
      </c>
      <c r="K132" s="538">
        <v>0</v>
      </c>
      <c r="L132" s="538">
        <v>0</v>
      </c>
      <c r="M132" s="338">
        <v>503345</v>
      </c>
      <c r="N132" s="338">
        <v>29784</v>
      </c>
      <c r="O132" s="538">
        <v>10350</v>
      </c>
      <c r="P132" s="539">
        <v>3.1251999999999995</v>
      </c>
      <c r="Q132" s="719">
        <v>2.2902999999999998</v>
      </c>
      <c r="R132" s="719">
        <v>0</v>
      </c>
      <c r="S132" s="898">
        <v>0.83489999999999998</v>
      </c>
      <c r="T132" s="112">
        <f t="shared" si="35"/>
        <v>0</v>
      </c>
      <c r="U132" s="113">
        <v>0</v>
      </c>
      <c r="V132" s="113">
        <v>-4418</v>
      </c>
      <c r="W132" s="113">
        <v>0</v>
      </c>
      <c r="X132" s="113">
        <f t="shared" si="36"/>
        <v>-4418</v>
      </c>
      <c r="Y132" s="113">
        <v>0</v>
      </c>
      <c r="Z132" s="113">
        <v>0</v>
      </c>
      <c r="AA132" s="113">
        <v>0</v>
      </c>
      <c r="AB132" s="113">
        <f t="shared" si="37"/>
        <v>0</v>
      </c>
      <c r="AC132" s="113">
        <f t="shared" si="38"/>
        <v>-4418</v>
      </c>
      <c r="AD132" s="114">
        <f t="shared" si="39"/>
        <v>-1493</v>
      </c>
      <c r="AE132" s="114">
        <f t="shared" si="40"/>
        <v>-88</v>
      </c>
      <c r="AF132" s="113">
        <v>0</v>
      </c>
      <c r="AG132" s="113">
        <v>5999</v>
      </c>
      <c r="AH132" s="113">
        <v>0</v>
      </c>
      <c r="AI132" s="113">
        <f t="shared" si="41"/>
        <v>5999</v>
      </c>
      <c r="AJ132" s="113">
        <f t="shared" si="42"/>
        <v>0</v>
      </c>
      <c r="AK132" s="115">
        <v>0</v>
      </c>
      <c r="AL132" s="115">
        <v>0</v>
      </c>
      <c r="AM132" s="115">
        <v>0</v>
      </c>
      <c r="AN132" s="115">
        <v>0</v>
      </c>
      <c r="AO132" s="115">
        <v>0</v>
      </c>
      <c r="AP132" s="115">
        <f t="shared" si="43"/>
        <v>0</v>
      </c>
      <c r="AQ132" s="115">
        <f t="shared" si="44"/>
        <v>0</v>
      </c>
      <c r="AR132" s="370">
        <f t="shared" si="45"/>
        <v>0</v>
      </c>
      <c r="AS132" s="112">
        <f t="shared" si="46"/>
        <v>2032664</v>
      </c>
      <c r="AT132" s="113">
        <f t="shared" si="47"/>
        <v>1484767</v>
      </c>
      <c r="AU132" s="113">
        <f t="shared" si="48"/>
        <v>0</v>
      </c>
      <c r="AV132" s="113">
        <f t="shared" si="49"/>
        <v>0</v>
      </c>
      <c r="AW132" s="113">
        <f t="shared" si="50"/>
        <v>501852</v>
      </c>
      <c r="AX132" s="113">
        <f t="shared" si="50"/>
        <v>29696</v>
      </c>
      <c r="AY132" s="113">
        <f t="shared" si="51"/>
        <v>16349</v>
      </c>
      <c r="AZ132" s="115">
        <f t="shared" si="52"/>
        <v>3.1251999999999995</v>
      </c>
      <c r="BA132" s="115">
        <f t="shared" si="53"/>
        <v>2.2902999999999998</v>
      </c>
      <c r="BB132" s="115">
        <f t="shared" si="54"/>
        <v>0</v>
      </c>
      <c r="BC132" s="116">
        <f t="shared" si="55"/>
        <v>0.83489999999999998</v>
      </c>
      <c r="BD132" s="613"/>
    </row>
    <row r="133" spans="1:56" ht="12.95" customHeight="1" x14ac:dyDescent="0.25">
      <c r="A133" s="532">
        <v>26</v>
      </c>
      <c r="B133" s="376">
        <v>5486</v>
      </c>
      <c r="C133" s="376">
        <v>600098711</v>
      </c>
      <c r="D133" s="533">
        <v>72744022</v>
      </c>
      <c r="E133" s="720" t="s">
        <v>536</v>
      </c>
      <c r="F133" s="376">
        <v>3141</v>
      </c>
      <c r="G133" s="721" t="s">
        <v>319</v>
      </c>
      <c r="H133" s="537" t="s">
        <v>282</v>
      </c>
      <c r="I133" s="517">
        <v>366780</v>
      </c>
      <c r="J133" s="538">
        <v>269106</v>
      </c>
      <c r="K133" s="538">
        <v>0</v>
      </c>
      <c r="L133" s="538">
        <v>0</v>
      </c>
      <c r="M133" s="338">
        <v>90958</v>
      </c>
      <c r="N133" s="338">
        <v>5382</v>
      </c>
      <c r="O133" s="538">
        <v>1334</v>
      </c>
      <c r="P133" s="539">
        <v>0.92</v>
      </c>
      <c r="Q133" s="719">
        <v>0</v>
      </c>
      <c r="R133" s="719">
        <v>0</v>
      </c>
      <c r="S133" s="898">
        <v>0.92</v>
      </c>
      <c r="T133" s="112">
        <f t="shared" si="35"/>
        <v>0</v>
      </c>
      <c r="U133" s="113">
        <v>0</v>
      </c>
      <c r="V133" s="113">
        <v>0</v>
      </c>
      <c r="W133" s="113">
        <v>0</v>
      </c>
      <c r="X133" s="113">
        <f t="shared" si="36"/>
        <v>0</v>
      </c>
      <c r="Y133" s="113">
        <v>0</v>
      </c>
      <c r="Z133" s="113">
        <v>0</v>
      </c>
      <c r="AA133" s="113">
        <v>0</v>
      </c>
      <c r="AB133" s="113">
        <f t="shared" si="37"/>
        <v>0</v>
      </c>
      <c r="AC133" s="113">
        <f t="shared" si="38"/>
        <v>0</v>
      </c>
      <c r="AD133" s="114">
        <f t="shared" si="39"/>
        <v>0</v>
      </c>
      <c r="AE133" s="114">
        <f t="shared" si="40"/>
        <v>0</v>
      </c>
      <c r="AF133" s="113">
        <v>0</v>
      </c>
      <c r="AG133" s="113">
        <v>0</v>
      </c>
      <c r="AH133" s="113">
        <v>0</v>
      </c>
      <c r="AI133" s="113">
        <f t="shared" si="41"/>
        <v>0</v>
      </c>
      <c r="AJ133" s="113">
        <f t="shared" si="42"/>
        <v>0</v>
      </c>
      <c r="AK133" s="115">
        <v>0</v>
      </c>
      <c r="AL133" s="115">
        <v>0</v>
      </c>
      <c r="AM133" s="115">
        <v>0</v>
      </c>
      <c r="AN133" s="115">
        <v>0</v>
      </c>
      <c r="AO133" s="115">
        <v>0</v>
      </c>
      <c r="AP133" s="115">
        <f t="shared" si="43"/>
        <v>0</v>
      </c>
      <c r="AQ133" s="115">
        <f t="shared" si="44"/>
        <v>0</v>
      </c>
      <c r="AR133" s="370">
        <f t="shared" si="45"/>
        <v>0</v>
      </c>
      <c r="AS133" s="112">
        <f t="shared" si="46"/>
        <v>366780</v>
      </c>
      <c r="AT133" s="113">
        <f t="shared" si="47"/>
        <v>269106</v>
      </c>
      <c r="AU133" s="113">
        <f t="shared" si="48"/>
        <v>0</v>
      </c>
      <c r="AV133" s="113">
        <f t="shared" si="49"/>
        <v>0</v>
      </c>
      <c r="AW133" s="113">
        <f t="shared" si="50"/>
        <v>90958</v>
      </c>
      <c r="AX133" s="113">
        <f t="shared" si="50"/>
        <v>5382</v>
      </c>
      <c r="AY133" s="113">
        <f t="shared" si="51"/>
        <v>1334</v>
      </c>
      <c r="AZ133" s="115">
        <f t="shared" si="52"/>
        <v>0.92</v>
      </c>
      <c r="BA133" s="115">
        <f t="shared" si="53"/>
        <v>0</v>
      </c>
      <c r="BB133" s="115">
        <f t="shared" si="54"/>
        <v>0</v>
      </c>
      <c r="BC133" s="116">
        <f t="shared" si="55"/>
        <v>0.92</v>
      </c>
      <c r="BD133" s="613"/>
    </row>
    <row r="134" spans="1:56" ht="12.95" customHeight="1" x14ac:dyDescent="0.25">
      <c r="A134" s="377">
        <v>26</v>
      </c>
      <c r="B134" s="84">
        <v>5486</v>
      </c>
      <c r="C134" s="84">
        <v>600098711</v>
      </c>
      <c r="D134" s="84">
        <v>72744022</v>
      </c>
      <c r="E134" s="722" t="s">
        <v>537</v>
      </c>
      <c r="F134" s="84"/>
      <c r="G134" s="722"/>
      <c r="H134" s="321"/>
      <c r="I134" s="734">
        <v>2399444</v>
      </c>
      <c r="J134" s="735">
        <v>1758291</v>
      </c>
      <c r="K134" s="735">
        <v>0</v>
      </c>
      <c r="L134" s="735">
        <v>0</v>
      </c>
      <c r="M134" s="735">
        <v>594303</v>
      </c>
      <c r="N134" s="735">
        <v>35166</v>
      </c>
      <c r="O134" s="735">
        <v>11684</v>
      </c>
      <c r="P134" s="736">
        <v>4.0451999999999995</v>
      </c>
      <c r="Q134" s="736">
        <v>2.2902999999999998</v>
      </c>
      <c r="R134" s="738">
        <v>0</v>
      </c>
      <c r="S134" s="819">
        <v>1.7549000000000001</v>
      </c>
      <c r="T134" s="734">
        <f t="shared" ref="T134:BC134" si="67">SUM(T132:T133)</f>
        <v>0</v>
      </c>
      <c r="U134" s="737">
        <f t="shared" si="67"/>
        <v>0</v>
      </c>
      <c r="V134" s="737">
        <f t="shared" si="67"/>
        <v>-4418</v>
      </c>
      <c r="W134" s="737">
        <f t="shared" si="67"/>
        <v>0</v>
      </c>
      <c r="X134" s="737">
        <f t="shared" si="67"/>
        <v>-4418</v>
      </c>
      <c r="Y134" s="737">
        <f t="shared" si="67"/>
        <v>0</v>
      </c>
      <c r="Z134" s="737">
        <f t="shared" si="67"/>
        <v>0</v>
      </c>
      <c r="AA134" s="737">
        <f t="shared" si="67"/>
        <v>0</v>
      </c>
      <c r="AB134" s="737">
        <f t="shared" si="67"/>
        <v>0</v>
      </c>
      <c r="AC134" s="737">
        <f t="shared" si="67"/>
        <v>-4418</v>
      </c>
      <c r="AD134" s="737">
        <f t="shared" si="67"/>
        <v>-1493</v>
      </c>
      <c r="AE134" s="737">
        <f t="shared" si="67"/>
        <v>-88</v>
      </c>
      <c r="AF134" s="737">
        <f t="shared" si="67"/>
        <v>0</v>
      </c>
      <c r="AG134" s="737">
        <f t="shared" si="67"/>
        <v>5999</v>
      </c>
      <c r="AH134" s="737">
        <f t="shared" si="67"/>
        <v>0</v>
      </c>
      <c r="AI134" s="737">
        <f t="shared" si="67"/>
        <v>5999</v>
      </c>
      <c r="AJ134" s="737">
        <f t="shared" si="67"/>
        <v>0</v>
      </c>
      <c r="AK134" s="738">
        <f t="shared" si="67"/>
        <v>0</v>
      </c>
      <c r="AL134" s="738">
        <f t="shared" si="67"/>
        <v>0</v>
      </c>
      <c r="AM134" s="738">
        <f t="shared" si="67"/>
        <v>0</v>
      </c>
      <c r="AN134" s="738">
        <f t="shared" si="67"/>
        <v>0</v>
      </c>
      <c r="AO134" s="738">
        <f t="shared" si="67"/>
        <v>0</v>
      </c>
      <c r="AP134" s="738">
        <f t="shared" si="67"/>
        <v>0</v>
      </c>
      <c r="AQ134" s="738">
        <f t="shared" si="67"/>
        <v>0</v>
      </c>
      <c r="AR134" s="931">
        <f t="shared" si="67"/>
        <v>0</v>
      </c>
      <c r="AS134" s="734">
        <f t="shared" si="67"/>
        <v>2399444</v>
      </c>
      <c r="AT134" s="737">
        <f t="shared" si="67"/>
        <v>1753873</v>
      </c>
      <c r="AU134" s="737">
        <f t="shared" si="67"/>
        <v>0</v>
      </c>
      <c r="AV134" s="737">
        <f t="shared" si="67"/>
        <v>0</v>
      </c>
      <c r="AW134" s="737">
        <f t="shared" si="67"/>
        <v>592810</v>
      </c>
      <c r="AX134" s="737">
        <f t="shared" si="67"/>
        <v>35078</v>
      </c>
      <c r="AY134" s="737">
        <f t="shared" si="67"/>
        <v>17683</v>
      </c>
      <c r="AZ134" s="738">
        <f t="shared" si="67"/>
        <v>4.0451999999999995</v>
      </c>
      <c r="BA134" s="738">
        <f t="shared" si="67"/>
        <v>2.2902999999999998</v>
      </c>
      <c r="BB134" s="738">
        <f t="shared" si="67"/>
        <v>0</v>
      </c>
      <c r="BC134" s="739">
        <f t="shared" si="67"/>
        <v>1.7549000000000001</v>
      </c>
      <c r="BD134" s="613"/>
    </row>
    <row r="135" spans="1:56" ht="12.95" customHeight="1" x14ac:dyDescent="0.25">
      <c r="A135" s="532">
        <v>27</v>
      </c>
      <c r="B135" s="729">
        <v>2440</v>
      </c>
      <c r="C135" s="729">
        <v>600079392</v>
      </c>
      <c r="D135" s="533">
        <v>70981183</v>
      </c>
      <c r="E135" s="720" t="s">
        <v>538</v>
      </c>
      <c r="F135" s="376">
        <v>3111</v>
      </c>
      <c r="G135" s="721" t="s">
        <v>329</v>
      </c>
      <c r="H135" s="537" t="s">
        <v>281</v>
      </c>
      <c r="I135" s="517">
        <v>2239282</v>
      </c>
      <c r="J135" s="538">
        <v>1638352</v>
      </c>
      <c r="K135" s="538">
        <v>0</v>
      </c>
      <c r="L135" s="538">
        <v>0</v>
      </c>
      <c r="M135" s="338">
        <v>553763</v>
      </c>
      <c r="N135" s="338">
        <v>32767</v>
      </c>
      <c r="O135" s="538">
        <v>14400</v>
      </c>
      <c r="P135" s="539">
        <v>4.1398000000000001</v>
      </c>
      <c r="Q135" s="719">
        <v>2.75</v>
      </c>
      <c r="R135" s="719">
        <v>0</v>
      </c>
      <c r="S135" s="898">
        <v>1.3897999999999999</v>
      </c>
      <c r="T135" s="112">
        <f t="shared" si="35"/>
        <v>0</v>
      </c>
      <c r="U135" s="113">
        <v>0</v>
      </c>
      <c r="V135" s="113">
        <v>-3682</v>
      </c>
      <c r="W135" s="113">
        <v>0</v>
      </c>
      <c r="X135" s="113">
        <f t="shared" si="36"/>
        <v>-3682</v>
      </c>
      <c r="Y135" s="113">
        <v>0</v>
      </c>
      <c r="Z135" s="113">
        <v>0</v>
      </c>
      <c r="AA135" s="113">
        <v>0</v>
      </c>
      <c r="AB135" s="113">
        <f t="shared" si="37"/>
        <v>0</v>
      </c>
      <c r="AC135" s="113">
        <f t="shared" si="38"/>
        <v>-3682</v>
      </c>
      <c r="AD135" s="114">
        <f t="shared" si="39"/>
        <v>-1245</v>
      </c>
      <c r="AE135" s="114">
        <f t="shared" si="40"/>
        <v>-74</v>
      </c>
      <c r="AF135" s="113">
        <v>0</v>
      </c>
      <c r="AG135" s="113">
        <v>5001</v>
      </c>
      <c r="AH135" s="113">
        <v>0</v>
      </c>
      <c r="AI135" s="113">
        <f t="shared" si="41"/>
        <v>5001</v>
      </c>
      <c r="AJ135" s="113">
        <f t="shared" si="42"/>
        <v>0</v>
      </c>
      <c r="AK135" s="115">
        <v>0</v>
      </c>
      <c r="AL135" s="115">
        <v>0</v>
      </c>
      <c r="AM135" s="115">
        <v>0</v>
      </c>
      <c r="AN135" s="115">
        <v>0</v>
      </c>
      <c r="AO135" s="115">
        <v>0</v>
      </c>
      <c r="AP135" s="115">
        <f t="shared" si="43"/>
        <v>0</v>
      </c>
      <c r="AQ135" s="115">
        <f t="shared" si="44"/>
        <v>0</v>
      </c>
      <c r="AR135" s="370">
        <f t="shared" si="45"/>
        <v>0</v>
      </c>
      <c r="AS135" s="112">
        <f t="shared" si="46"/>
        <v>2239282</v>
      </c>
      <c r="AT135" s="113">
        <f t="shared" si="47"/>
        <v>1634670</v>
      </c>
      <c r="AU135" s="113">
        <f t="shared" si="48"/>
        <v>0</v>
      </c>
      <c r="AV135" s="113">
        <f t="shared" si="49"/>
        <v>0</v>
      </c>
      <c r="AW135" s="113">
        <f t="shared" si="50"/>
        <v>552518</v>
      </c>
      <c r="AX135" s="113">
        <f t="shared" si="50"/>
        <v>32693</v>
      </c>
      <c r="AY135" s="113">
        <f t="shared" si="51"/>
        <v>19401</v>
      </c>
      <c r="AZ135" s="115">
        <f t="shared" si="52"/>
        <v>4.1398000000000001</v>
      </c>
      <c r="BA135" s="115">
        <f t="shared" si="53"/>
        <v>2.75</v>
      </c>
      <c r="BB135" s="115">
        <f t="shared" si="54"/>
        <v>0</v>
      </c>
      <c r="BC135" s="116">
        <f t="shared" si="55"/>
        <v>1.3897999999999999</v>
      </c>
      <c r="BD135" s="613"/>
    </row>
    <row r="136" spans="1:56" ht="12.95" customHeight="1" x14ac:dyDescent="0.25">
      <c r="A136" s="532">
        <v>27</v>
      </c>
      <c r="B136" s="376">
        <v>2440</v>
      </c>
      <c r="C136" s="376">
        <v>600079392</v>
      </c>
      <c r="D136" s="533">
        <v>70981183</v>
      </c>
      <c r="E136" s="720" t="s">
        <v>538</v>
      </c>
      <c r="F136" s="376">
        <v>3141</v>
      </c>
      <c r="G136" s="721" t="s">
        <v>319</v>
      </c>
      <c r="H136" s="537" t="s">
        <v>282</v>
      </c>
      <c r="I136" s="517">
        <v>465079</v>
      </c>
      <c r="J136" s="538">
        <v>341107</v>
      </c>
      <c r="K136" s="538">
        <v>0</v>
      </c>
      <c r="L136" s="538">
        <v>0</v>
      </c>
      <c r="M136" s="338">
        <v>115294</v>
      </c>
      <c r="N136" s="338">
        <v>6822</v>
      </c>
      <c r="O136" s="538">
        <v>1856</v>
      </c>
      <c r="P136" s="539">
        <v>1.1599999999999999</v>
      </c>
      <c r="Q136" s="719">
        <v>0</v>
      </c>
      <c r="R136" s="719">
        <v>0</v>
      </c>
      <c r="S136" s="898">
        <v>1.1599999999999999</v>
      </c>
      <c r="T136" s="112">
        <f t="shared" si="35"/>
        <v>0</v>
      </c>
      <c r="U136" s="113">
        <v>0</v>
      </c>
      <c r="V136" s="113">
        <v>0</v>
      </c>
      <c r="W136" s="113">
        <v>0</v>
      </c>
      <c r="X136" s="113">
        <f t="shared" si="36"/>
        <v>0</v>
      </c>
      <c r="Y136" s="113">
        <v>0</v>
      </c>
      <c r="Z136" s="113">
        <v>0</v>
      </c>
      <c r="AA136" s="113">
        <v>0</v>
      </c>
      <c r="AB136" s="113">
        <f t="shared" si="37"/>
        <v>0</v>
      </c>
      <c r="AC136" s="113">
        <f t="shared" si="38"/>
        <v>0</v>
      </c>
      <c r="AD136" s="114">
        <f t="shared" si="39"/>
        <v>0</v>
      </c>
      <c r="AE136" s="114">
        <f t="shared" si="40"/>
        <v>0</v>
      </c>
      <c r="AF136" s="113">
        <v>0</v>
      </c>
      <c r="AG136" s="113">
        <v>0</v>
      </c>
      <c r="AH136" s="113">
        <v>0</v>
      </c>
      <c r="AI136" s="113">
        <f t="shared" si="41"/>
        <v>0</v>
      </c>
      <c r="AJ136" s="113">
        <f t="shared" si="42"/>
        <v>0</v>
      </c>
      <c r="AK136" s="115">
        <v>0</v>
      </c>
      <c r="AL136" s="115">
        <v>0</v>
      </c>
      <c r="AM136" s="115">
        <v>0</v>
      </c>
      <c r="AN136" s="115">
        <v>0</v>
      </c>
      <c r="AO136" s="115">
        <v>0</v>
      </c>
      <c r="AP136" s="115">
        <f t="shared" si="43"/>
        <v>0</v>
      </c>
      <c r="AQ136" s="115">
        <f t="shared" si="44"/>
        <v>0</v>
      </c>
      <c r="AR136" s="370">
        <f t="shared" si="45"/>
        <v>0</v>
      </c>
      <c r="AS136" s="112">
        <f t="shared" si="46"/>
        <v>465079</v>
      </c>
      <c r="AT136" s="113">
        <f t="shared" si="47"/>
        <v>341107</v>
      </c>
      <c r="AU136" s="113">
        <f t="shared" si="48"/>
        <v>0</v>
      </c>
      <c r="AV136" s="113">
        <f t="shared" si="49"/>
        <v>0</v>
      </c>
      <c r="AW136" s="113">
        <f t="shared" si="50"/>
        <v>115294</v>
      </c>
      <c r="AX136" s="113">
        <f t="shared" si="50"/>
        <v>6822</v>
      </c>
      <c r="AY136" s="113">
        <f t="shared" si="51"/>
        <v>1856</v>
      </c>
      <c r="AZ136" s="115">
        <f t="shared" si="52"/>
        <v>1.1599999999999999</v>
      </c>
      <c r="BA136" s="115">
        <f t="shared" si="53"/>
        <v>0</v>
      </c>
      <c r="BB136" s="115">
        <f t="shared" si="54"/>
        <v>0</v>
      </c>
      <c r="BC136" s="116">
        <f t="shared" si="55"/>
        <v>1.1599999999999999</v>
      </c>
      <c r="BD136" s="613"/>
    </row>
    <row r="137" spans="1:56" ht="12.95" customHeight="1" x14ac:dyDescent="0.25">
      <c r="A137" s="377">
        <v>27</v>
      </c>
      <c r="B137" s="84">
        <v>2440</v>
      </c>
      <c r="C137" s="84">
        <v>600079392</v>
      </c>
      <c r="D137" s="84">
        <v>70981183</v>
      </c>
      <c r="E137" s="722" t="s">
        <v>539</v>
      </c>
      <c r="F137" s="84"/>
      <c r="G137" s="722"/>
      <c r="H137" s="321"/>
      <c r="I137" s="734">
        <v>2704361</v>
      </c>
      <c r="J137" s="735">
        <v>1979459</v>
      </c>
      <c r="K137" s="735">
        <v>0</v>
      </c>
      <c r="L137" s="735">
        <v>0</v>
      </c>
      <c r="M137" s="735">
        <v>669057</v>
      </c>
      <c r="N137" s="735">
        <v>39589</v>
      </c>
      <c r="O137" s="735">
        <v>16256</v>
      </c>
      <c r="P137" s="736">
        <v>5.2998000000000003</v>
      </c>
      <c r="Q137" s="736">
        <v>2.75</v>
      </c>
      <c r="R137" s="738">
        <v>0</v>
      </c>
      <c r="S137" s="819">
        <v>2.5497999999999998</v>
      </c>
      <c r="T137" s="734">
        <f t="shared" ref="T137:BC137" si="68">SUM(T135:T136)</f>
        <v>0</v>
      </c>
      <c r="U137" s="737">
        <f t="shared" si="68"/>
        <v>0</v>
      </c>
      <c r="V137" s="737">
        <f t="shared" si="68"/>
        <v>-3682</v>
      </c>
      <c r="W137" s="737">
        <f t="shared" si="68"/>
        <v>0</v>
      </c>
      <c r="X137" s="737">
        <f t="shared" si="68"/>
        <v>-3682</v>
      </c>
      <c r="Y137" s="737">
        <f t="shared" si="68"/>
        <v>0</v>
      </c>
      <c r="Z137" s="737">
        <f t="shared" si="68"/>
        <v>0</v>
      </c>
      <c r="AA137" s="737">
        <f t="shared" si="68"/>
        <v>0</v>
      </c>
      <c r="AB137" s="737">
        <f t="shared" si="68"/>
        <v>0</v>
      </c>
      <c r="AC137" s="737">
        <f t="shared" si="68"/>
        <v>-3682</v>
      </c>
      <c r="AD137" s="737">
        <f t="shared" si="68"/>
        <v>-1245</v>
      </c>
      <c r="AE137" s="737">
        <f t="shared" si="68"/>
        <v>-74</v>
      </c>
      <c r="AF137" s="737">
        <f t="shared" si="68"/>
        <v>0</v>
      </c>
      <c r="AG137" s="737">
        <f t="shared" si="68"/>
        <v>5001</v>
      </c>
      <c r="AH137" s="737">
        <f t="shared" si="68"/>
        <v>0</v>
      </c>
      <c r="AI137" s="737">
        <f t="shared" si="68"/>
        <v>5001</v>
      </c>
      <c r="AJ137" s="737">
        <f t="shared" si="68"/>
        <v>0</v>
      </c>
      <c r="AK137" s="738">
        <f t="shared" si="68"/>
        <v>0</v>
      </c>
      <c r="AL137" s="738">
        <f t="shared" si="68"/>
        <v>0</v>
      </c>
      <c r="AM137" s="738">
        <f t="shared" si="68"/>
        <v>0</v>
      </c>
      <c r="AN137" s="738">
        <f t="shared" si="68"/>
        <v>0</v>
      </c>
      <c r="AO137" s="738">
        <f t="shared" si="68"/>
        <v>0</v>
      </c>
      <c r="AP137" s="738">
        <f t="shared" si="68"/>
        <v>0</v>
      </c>
      <c r="AQ137" s="738">
        <f t="shared" si="68"/>
        <v>0</v>
      </c>
      <c r="AR137" s="931">
        <f t="shared" si="68"/>
        <v>0</v>
      </c>
      <c r="AS137" s="734">
        <f t="shared" si="68"/>
        <v>2704361</v>
      </c>
      <c r="AT137" s="737">
        <f t="shared" si="68"/>
        <v>1975777</v>
      </c>
      <c r="AU137" s="737">
        <f t="shared" si="68"/>
        <v>0</v>
      </c>
      <c r="AV137" s="737">
        <f t="shared" si="68"/>
        <v>0</v>
      </c>
      <c r="AW137" s="737">
        <f t="shared" si="68"/>
        <v>667812</v>
      </c>
      <c r="AX137" s="737">
        <f t="shared" si="68"/>
        <v>39515</v>
      </c>
      <c r="AY137" s="737">
        <f t="shared" si="68"/>
        <v>21257</v>
      </c>
      <c r="AZ137" s="738">
        <f t="shared" si="68"/>
        <v>5.2998000000000003</v>
      </c>
      <c r="BA137" s="738">
        <f t="shared" si="68"/>
        <v>2.75</v>
      </c>
      <c r="BB137" s="738">
        <f t="shared" si="68"/>
        <v>0</v>
      </c>
      <c r="BC137" s="739">
        <f t="shared" si="68"/>
        <v>2.5497999999999998</v>
      </c>
      <c r="BD137" s="613"/>
    </row>
    <row r="138" spans="1:56" ht="12.95" customHeight="1" x14ac:dyDescent="0.25">
      <c r="A138" s="532">
        <v>28</v>
      </c>
      <c r="B138" s="717">
        <v>2303</v>
      </c>
      <c r="C138" s="717">
        <v>600080048</v>
      </c>
      <c r="D138" s="533">
        <v>72743689</v>
      </c>
      <c r="E138" s="718" t="s">
        <v>540</v>
      </c>
      <c r="F138" s="717">
        <v>3111</v>
      </c>
      <c r="G138" s="721" t="s">
        <v>329</v>
      </c>
      <c r="H138" s="537" t="s">
        <v>281</v>
      </c>
      <c r="I138" s="517">
        <v>2921193</v>
      </c>
      <c r="J138" s="538">
        <v>2080989</v>
      </c>
      <c r="K138" s="538">
        <v>0</v>
      </c>
      <c r="L138" s="538">
        <v>20000</v>
      </c>
      <c r="M138" s="338">
        <v>710134</v>
      </c>
      <c r="N138" s="338">
        <v>41620</v>
      </c>
      <c r="O138" s="538">
        <v>68450</v>
      </c>
      <c r="P138" s="539">
        <v>4.8235999999999999</v>
      </c>
      <c r="Q138" s="719">
        <v>3.9018000000000002</v>
      </c>
      <c r="R138" s="719">
        <v>0</v>
      </c>
      <c r="S138" s="898">
        <v>0.92179999999999995</v>
      </c>
      <c r="T138" s="112">
        <f t="shared" si="35"/>
        <v>0</v>
      </c>
      <c r="U138" s="113">
        <v>0</v>
      </c>
      <c r="V138" s="113">
        <v>0</v>
      </c>
      <c r="W138" s="113">
        <v>0</v>
      </c>
      <c r="X138" s="113">
        <f t="shared" si="36"/>
        <v>0</v>
      </c>
      <c r="Y138" s="113">
        <v>0</v>
      </c>
      <c r="Z138" s="113">
        <v>0</v>
      </c>
      <c r="AA138" s="113">
        <v>0</v>
      </c>
      <c r="AB138" s="113">
        <f t="shared" si="37"/>
        <v>0</v>
      </c>
      <c r="AC138" s="113">
        <f t="shared" si="38"/>
        <v>0</v>
      </c>
      <c r="AD138" s="114">
        <f t="shared" si="39"/>
        <v>0</v>
      </c>
      <c r="AE138" s="114">
        <f t="shared" si="40"/>
        <v>0</v>
      </c>
      <c r="AF138" s="113">
        <v>0</v>
      </c>
      <c r="AG138" s="113">
        <v>0</v>
      </c>
      <c r="AH138" s="113">
        <v>0</v>
      </c>
      <c r="AI138" s="113">
        <f t="shared" si="41"/>
        <v>0</v>
      </c>
      <c r="AJ138" s="113">
        <f t="shared" si="42"/>
        <v>0</v>
      </c>
      <c r="AK138" s="115">
        <v>0</v>
      </c>
      <c r="AL138" s="115">
        <v>0</v>
      </c>
      <c r="AM138" s="115">
        <v>0</v>
      </c>
      <c r="AN138" s="115">
        <v>0</v>
      </c>
      <c r="AO138" s="115">
        <v>0</v>
      </c>
      <c r="AP138" s="115">
        <f t="shared" si="43"/>
        <v>0</v>
      </c>
      <c r="AQ138" s="115">
        <f t="shared" si="44"/>
        <v>0</v>
      </c>
      <c r="AR138" s="370">
        <f t="shared" si="45"/>
        <v>0</v>
      </c>
      <c r="AS138" s="112">
        <f t="shared" si="46"/>
        <v>2921193</v>
      </c>
      <c r="AT138" s="113">
        <f t="shared" si="47"/>
        <v>2080989</v>
      </c>
      <c r="AU138" s="113">
        <f t="shared" si="48"/>
        <v>0</v>
      </c>
      <c r="AV138" s="113">
        <f t="shared" si="49"/>
        <v>20000</v>
      </c>
      <c r="AW138" s="113">
        <f t="shared" si="50"/>
        <v>710134</v>
      </c>
      <c r="AX138" s="113">
        <f t="shared" si="50"/>
        <v>41620</v>
      </c>
      <c r="AY138" s="113">
        <f t="shared" si="51"/>
        <v>68450</v>
      </c>
      <c r="AZ138" s="115">
        <f t="shared" si="52"/>
        <v>4.8235999999999999</v>
      </c>
      <c r="BA138" s="115">
        <f t="shared" si="53"/>
        <v>3.9018000000000002</v>
      </c>
      <c r="BB138" s="115">
        <f t="shared" si="54"/>
        <v>0</v>
      </c>
      <c r="BC138" s="116">
        <f t="shared" si="55"/>
        <v>0.92179999999999995</v>
      </c>
      <c r="BD138" s="613"/>
    </row>
    <row r="139" spans="1:56" ht="12.95" customHeight="1" x14ac:dyDescent="0.25">
      <c r="A139" s="532">
        <v>28</v>
      </c>
      <c r="B139" s="729">
        <v>2303</v>
      </c>
      <c r="C139" s="729">
        <v>600080048</v>
      </c>
      <c r="D139" s="533">
        <v>72743689</v>
      </c>
      <c r="E139" s="375" t="s">
        <v>540</v>
      </c>
      <c r="F139" s="729">
        <v>3117</v>
      </c>
      <c r="G139" s="720" t="s">
        <v>333</v>
      </c>
      <c r="H139" s="537" t="s">
        <v>281</v>
      </c>
      <c r="I139" s="517">
        <v>3762974</v>
      </c>
      <c r="J139" s="538">
        <v>2707354</v>
      </c>
      <c r="K139" s="538">
        <v>0</v>
      </c>
      <c r="L139" s="538">
        <v>16000</v>
      </c>
      <c r="M139" s="338">
        <v>920493</v>
      </c>
      <c r="N139" s="338">
        <v>54147</v>
      </c>
      <c r="O139" s="538">
        <v>64980</v>
      </c>
      <c r="P139" s="539">
        <v>5.4454000000000002</v>
      </c>
      <c r="Q139" s="719">
        <v>3.4252000000000002</v>
      </c>
      <c r="R139" s="719">
        <v>0</v>
      </c>
      <c r="S139" s="898">
        <v>2.0202</v>
      </c>
      <c r="T139" s="112">
        <f t="shared" si="35"/>
        <v>0</v>
      </c>
      <c r="U139" s="113">
        <v>0</v>
      </c>
      <c r="V139" s="113">
        <v>0</v>
      </c>
      <c r="W139" s="113">
        <v>0</v>
      </c>
      <c r="X139" s="113">
        <f t="shared" si="36"/>
        <v>0</v>
      </c>
      <c r="Y139" s="113">
        <v>0</v>
      </c>
      <c r="Z139" s="113">
        <v>0</v>
      </c>
      <c r="AA139" s="113">
        <v>0</v>
      </c>
      <c r="AB139" s="113">
        <f t="shared" si="37"/>
        <v>0</v>
      </c>
      <c r="AC139" s="113">
        <f t="shared" si="38"/>
        <v>0</v>
      </c>
      <c r="AD139" s="114">
        <f t="shared" si="39"/>
        <v>0</v>
      </c>
      <c r="AE139" s="114">
        <f t="shared" si="40"/>
        <v>0</v>
      </c>
      <c r="AF139" s="113">
        <v>0</v>
      </c>
      <c r="AG139" s="113">
        <v>0</v>
      </c>
      <c r="AH139" s="113">
        <v>0</v>
      </c>
      <c r="AI139" s="113">
        <f t="shared" si="41"/>
        <v>0</v>
      </c>
      <c r="AJ139" s="113">
        <f t="shared" si="42"/>
        <v>0</v>
      </c>
      <c r="AK139" s="115">
        <v>0</v>
      </c>
      <c r="AL139" s="115">
        <v>0</v>
      </c>
      <c r="AM139" s="115">
        <v>0</v>
      </c>
      <c r="AN139" s="115">
        <v>0</v>
      </c>
      <c r="AO139" s="115">
        <v>0</v>
      </c>
      <c r="AP139" s="115">
        <f t="shared" si="43"/>
        <v>0</v>
      </c>
      <c r="AQ139" s="115">
        <f t="shared" si="44"/>
        <v>0</v>
      </c>
      <c r="AR139" s="370">
        <f t="shared" si="45"/>
        <v>0</v>
      </c>
      <c r="AS139" s="112">
        <f t="shared" si="46"/>
        <v>3762974</v>
      </c>
      <c r="AT139" s="113">
        <f t="shared" si="47"/>
        <v>2707354</v>
      </c>
      <c r="AU139" s="113">
        <f t="shared" si="48"/>
        <v>0</v>
      </c>
      <c r="AV139" s="113">
        <f t="shared" si="49"/>
        <v>16000</v>
      </c>
      <c r="AW139" s="113">
        <f t="shared" si="50"/>
        <v>920493</v>
      </c>
      <c r="AX139" s="113">
        <f t="shared" si="50"/>
        <v>54147</v>
      </c>
      <c r="AY139" s="113">
        <f t="shared" si="51"/>
        <v>64980</v>
      </c>
      <c r="AZ139" s="115">
        <f t="shared" si="52"/>
        <v>5.4454000000000002</v>
      </c>
      <c r="BA139" s="115">
        <f t="shared" si="53"/>
        <v>3.4252000000000002</v>
      </c>
      <c r="BB139" s="115">
        <f t="shared" si="54"/>
        <v>0</v>
      </c>
      <c r="BC139" s="116">
        <f t="shared" si="55"/>
        <v>2.0202</v>
      </c>
      <c r="BD139" s="613"/>
    </row>
    <row r="140" spans="1:56" ht="12.95" customHeight="1" x14ac:dyDescent="0.25">
      <c r="A140" s="532">
        <v>28</v>
      </c>
      <c r="B140" s="376">
        <v>2303</v>
      </c>
      <c r="C140" s="376">
        <v>600080048</v>
      </c>
      <c r="D140" s="533">
        <v>72743689</v>
      </c>
      <c r="E140" s="718" t="s">
        <v>540</v>
      </c>
      <c r="F140" s="729">
        <v>3117</v>
      </c>
      <c r="G140" s="627" t="s">
        <v>316</v>
      </c>
      <c r="H140" s="537" t="s">
        <v>282</v>
      </c>
      <c r="I140" s="517">
        <v>31419</v>
      </c>
      <c r="J140" s="538">
        <v>23136</v>
      </c>
      <c r="K140" s="538">
        <v>0</v>
      </c>
      <c r="L140" s="538">
        <v>0</v>
      </c>
      <c r="M140" s="338">
        <v>7820</v>
      </c>
      <c r="N140" s="338">
        <v>463</v>
      </c>
      <c r="O140" s="538">
        <v>0</v>
      </c>
      <c r="P140" s="539">
        <v>0.05</v>
      </c>
      <c r="Q140" s="719">
        <v>0.05</v>
      </c>
      <c r="R140" s="719">
        <v>0</v>
      </c>
      <c r="S140" s="898">
        <v>0</v>
      </c>
      <c r="T140" s="112">
        <f t="shared" si="35"/>
        <v>0</v>
      </c>
      <c r="U140" s="113">
        <v>0</v>
      </c>
      <c r="V140" s="113">
        <v>0</v>
      </c>
      <c r="W140" s="113">
        <v>0</v>
      </c>
      <c r="X140" s="113">
        <f t="shared" si="36"/>
        <v>0</v>
      </c>
      <c r="Y140" s="113">
        <v>0</v>
      </c>
      <c r="Z140" s="113">
        <v>0</v>
      </c>
      <c r="AA140" s="113">
        <v>0</v>
      </c>
      <c r="AB140" s="113">
        <f t="shared" si="37"/>
        <v>0</v>
      </c>
      <c r="AC140" s="113">
        <f t="shared" si="38"/>
        <v>0</v>
      </c>
      <c r="AD140" s="114">
        <f t="shared" si="39"/>
        <v>0</v>
      </c>
      <c r="AE140" s="114">
        <f t="shared" si="40"/>
        <v>0</v>
      </c>
      <c r="AF140" s="113">
        <v>0</v>
      </c>
      <c r="AG140" s="113">
        <v>0</v>
      </c>
      <c r="AH140" s="113">
        <v>0</v>
      </c>
      <c r="AI140" s="113">
        <f t="shared" si="41"/>
        <v>0</v>
      </c>
      <c r="AJ140" s="113">
        <f t="shared" si="42"/>
        <v>0</v>
      </c>
      <c r="AK140" s="115">
        <v>0</v>
      </c>
      <c r="AL140" s="115">
        <v>0</v>
      </c>
      <c r="AM140" s="115">
        <v>0</v>
      </c>
      <c r="AN140" s="115">
        <v>0</v>
      </c>
      <c r="AO140" s="115">
        <v>0</v>
      </c>
      <c r="AP140" s="115">
        <f t="shared" si="43"/>
        <v>0</v>
      </c>
      <c r="AQ140" s="115">
        <f t="shared" si="44"/>
        <v>0</v>
      </c>
      <c r="AR140" s="370">
        <f t="shared" si="45"/>
        <v>0</v>
      </c>
      <c r="AS140" s="112">
        <f t="shared" si="46"/>
        <v>31419</v>
      </c>
      <c r="AT140" s="113">
        <f t="shared" si="47"/>
        <v>23136</v>
      </c>
      <c r="AU140" s="113">
        <f t="shared" si="48"/>
        <v>0</v>
      </c>
      <c r="AV140" s="113">
        <f t="shared" si="49"/>
        <v>0</v>
      </c>
      <c r="AW140" s="113">
        <f t="shared" si="50"/>
        <v>7820</v>
      </c>
      <c r="AX140" s="113">
        <f t="shared" si="50"/>
        <v>463</v>
      </c>
      <c r="AY140" s="113">
        <f t="shared" si="51"/>
        <v>0</v>
      </c>
      <c r="AZ140" s="115">
        <f t="shared" si="52"/>
        <v>0.05</v>
      </c>
      <c r="BA140" s="115">
        <f t="shared" si="53"/>
        <v>0.05</v>
      </c>
      <c r="BB140" s="115">
        <f t="shared" si="54"/>
        <v>0</v>
      </c>
      <c r="BC140" s="116">
        <f t="shared" si="55"/>
        <v>0</v>
      </c>
      <c r="BD140" s="613"/>
    </row>
    <row r="141" spans="1:56" ht="12.95" customHeight="1" x14ac:dyDescent="0.25">
      <c r="A141" s="532">
        <v>28</v>
      </c>
      <c r="B141" s="376">
        <v>2303</v>
      </c>
      <c r="C141" s="376">
        <v>600080048</v>
      </c>
      <c r="D141" s="533">
        <v>72743689</v>
      </c>
      <c r="E141" s="720" t="s">
        <v>540</v>
      </c>
      <c r="F141" s="376">
        <v>3141</v>
      </c>
      <c r="G141" s="721" t="s">
        <v>319</v>
      </c>
      <c r="H141" s="537" t="s">
        <v>282</v>
      </c>
      <c r="I141" s="517">
        <v>967643</v>
      </c>
      <c r="J141" s="538">
        <v>610649</v>
      </c>
      <c r="K141" s="538">
        <v>0</v>
      </c>
      <c r="L141" s="538">
        <v>100000</v>
      </c>
      <c r="M141" s="338">
        <v>240199</v>
      </c>
      <c r="N141" s="338">
        <v>12213</v>
      </c>
      <c r="O141" s="538">
        <v>4582</v>
      </c>
      <c r="P141" s="539">
        <v>2.09</v>
      </c>
      <c r="Q141" s="719">
        <v>0</v>
      </c>
      <c r="R141" s="719">
        <v>0</v>
      </c>
      <c r="S141" s="898">
        <v>2.09</v>
      </c>
      <c r="T141" s="112">
        <f t="shared" ref="T141:T196" si="69">Y141*-1</f>
        <v>0</v>
      </c>
      <c r="U141" s="113">
        <v>0</v>
      </c>
      <c r="V141" s="113">
        <v>0</v>
      </c>
      <c r="W141" s="113">
        <v>0</v>
      </c>
      <c r="X141" s="113">
        <f t="shared" ref="X141:X196" si="70">SUM(T141:W141)</f>
        <v>0</v>
      </c>
      <c r="Y141" s="113">
        <v>0</v>
      </c>
      <c r="Z141" s="113">
        <v>0</v>
      </c>
      <c r="AA141" s="113">
        <v>0</v>
      </c>
      <c r="AB141" s="113">
        <f t="shared" ref="AB141:AB196" si="71">SUM(Y141:AA141)</f>
        <v>0</v>
      </c>
      <c r="AC141" s="113">
        <f t="shared" ref="AC141:AC196" si="72">X141+AB141</f>
        <v>0</v>
      </c>
      <c r="AD141" s="114">
        <f t="shared" ref="AD141:AD196" si="73">ROUND((X141+Y141+Z141)*33.8%,0)</f>
        <v>0</v>
      </c>
      <c r="AE141" s="114">
        <f t="shared" ref="AE141:AE196" si="74">ROUND(X141*2%,0)</f>
        <v>0</v>
      </c>
      <c r="AF141" s="113">
        <v>0</v>
      </c>
      <c r="AG141" s="113">
        <v>0</v>
      </c>
      <c r="AH141" s="113">
        <v>0</v>
      </c>
      <c r="AI141" s="113">
        <f t="shared" ref="AI141:AI196" si="75">SUM(AF141:AH141)</f>
        <v>0</v>
      </c>
      <c r="AJ141" s="113">
        <f t="shared" ref="AJ141:AJ196" si="76">AC141+AD141+AE141+AI141</f>
        <v>0</v>
      </c>
      <c r="AK141" s="115">
        <v>0</v>
      </c>
      <c r="AL141" s="115">
        <v>0</v>
      </c>
      <c r="AM141" s="115">
        <v>0</v>
      </c>
      <c r="AN141" s="115">
        <v>0</v>
      </c>
      <c r="AO141" s="115">
        <v>0</v>
      </c>
      <c r="AP141" s="115">
        <f t="shared" ref="AP141:AP196" si="77">AK141+AM141+AN141</f>
        <v>0</v>
      </c>
      <c r="AQ141" s="115">
        <f t="shared" ref="AQ141:AQ196" si="78">AL141+AO141</f>
        <v>0</v>
      </c>
      <c r="AR141" s="370">
        <f t="shared" ref="AR141:AR196" si="79">SUM(AP141:AQ141)</f>
        <v>0</v>
      </c>
      <c r="AS141" s="112">
        <f t="shared" ref="AS141:AS196" si="80">I141+AJ141</f>
        <v>967643</v>
      </c>
      <c r="AT141" s="113">
        <f t="shared" ref="AT141:AT196" si="81">J141+X141</f>
        <v>610649</v>
      </c>
      <c r="AU141" s="113">
        <f t="shared" ref="AU141:AU196" si="82">K141</f>
        <v>0</v>
      </c>
      <c r="AV141" s="113">
        <f t="shared" ref="AV141:AV196" si="83">L141+AB141</f>
        <v>100000</v>
      </c>
      <c r="AW141" s="113">
        <f t="shared" ref="AW141:AX196" si="84">M141+AD141</f>
        <v>240199</v>
      </c>
      <c r="AX141" s="113">
        <f t="shared" si="84"/>
        <v>12213</v>
      </c>
      <c r="AY141" s="113">
        <f t="shared" ref="AY141:AY196" si="85">O141+AI141</f>
        <v>4582</v>
      </c>
      <c r="AZ141" s="115">
        <f t="shared" ref="AZ141:AZ196" si="86">P141+AR141</f>
        <v>2.09</v>
      </c>
      <c r="BA141" s="115">
        <f t="shared" ref="BA141:BA196" si="87">Q141+AP141</f>
        <v>0</v>
      </c>
      <c r="BB141" s="115">
        <f t="shared" ref="BB141:BB196" si="88">R141</f>
        <v>0</v>
      </c>
      <c r="BC141" s="116">
        <f t="shared" ref="BC141:BC196" si="89">S141+AQ141</f>
        <v>2.09</v>
      </c>
      <c r="BD141" s="613"/>
    </row>
    <row r="142" spans="1:56" ht="12.95" customHeight="1" x14ac:dyDescent="0.25">
      <c r="A142" s="532">
        <v>28</v>
      </c>
      <c r="B142" s="376">
        <v>2303</v>
      </c>
      <c r="C142" s="376">
        <v>600080048</v>
      </c>
      <c r="D142" s="533">
        <v>72743689</v>
      </c>
      <c r="E142" s="718" t="s">
        <v>540</v>
      </c>
      <c r="F142" s="742">
        <v>3143</v>
      </c>
      <c r="G142" s="627" t="s">
        <v>632</v>
      </c>
      <c r="H142" s="537" t="s">
        <v>281</v>
      </c>
      <c r="I142" s="517">
        <v>594670</v>
      </c>
      <c r="J142" s="538">
        <v>437901</v>
      </c>
      <c r="K142" s="538">
        <v>0</v>
      </c>
      <c r="L142" s="538">
        <v>0</v>
      </c>
      <c r="M142" s="338">
        <v>148011</v>
      </c>
      <c r="N142" s="338">
        <v>8758</v>
      </c>
      <c r="O142" s="538">
        <v>0</v>
      </c>
      <c r="P142" s="539">
        <v>0.86</v>
      </c>
      <c r="Q142" s="719">
        <v>0.86</v>
      </c>
      <c r="R142" s="719">
        <v>0</v>
      </c>
      <c r="S142" s="898">
        <v>0</v>
      </c>
      <c r="T142" s="112">
        <f t="shared" si="69"/>
        <v>0</v>
      </c>
      <c r="U142" s="113">
        <v>0</v>
      </c>
      <c r="V142" s="113">
        <v>0</v>
      </c>
      <c r="W142" s="113">
        <v>0</v>
      </c>
      <c r="X142" s="113">
        <f t="shared" si="70"/>
        <v>0</v>
      </c>
      <c r="Y142" s="113">
        <v>0</v>
      </c>
      <c r="Z142" s="113">
        <v>0</v>
      </c>
      <c r="AA142" s="113">
        <v>0</v>
      </c>
      <c r="AB142" s="113">
        <f t="shared" si="71"/>
        <v>0</v>
      </c>
      <c r="AC142" s="113">
        <f t="shared" si="72"/>
        <v>0</v>
      </c>
      <c r="AD142" s="114">
        <f t="shared" si="73"/>
        <v>0</v>
      </c>
      <c r="AE142" s="114">
        <f t="shared" si="74"/>
        <v>0</v>
      </c>
      <c r="AF142" s="113">
        <v>0</v>
      </c>
      <c r="AG142" s="113">
        <v>0</v>
      </c>
      <c r="AH142" s="113">
        <v>0</v>
      </c>
      <c r="AI142" s="113">
        <f t="shared" si="75"/>
        <v>0</v>
      </c>
      <c r="AJ142" s="113">
        <f t="shared" si="76"/>
        <v>0</v>
      </c>
      <c r="AK142" s="115">
        <v>0</v>
      </c>
      <c r="AL142" s="115">
        <v>0</v>
      </c>
      <c r="AM142" s="115">
        <v>0</v>
      </c>
      <c r="AN142" s="115">
        <v>0</v>
      </c>
      <c r="AO142" s="115">
        <v>0</v>
      </c>
      <c r="AP142" s="115">
        <f t="shared" si="77"/>
        <v>0</v>
      </c>
      <c r="AQ142" s="115">
        <f t="shared" si="78"/>
        <v>0</v>
      </c>
      <c r="AR142" s="370">
        <f t="shared" si="79"/>
        <v>0</v>
      </c>
      <c r="AS142" s="112">
        <f t="shared" si="80"/>
        <v>594670</v>
      </c>
      <c r="AT142" s="113">
        <f t="shared" si="81"/>
        <v>437901</v>
      </c>
      <c r="AU142" s="113">
        <f t="shared" si="82"/>
        <v>0</v>
      </c>
      <c r="AV142" s="113">
        <f t="shared" si="83"/>
        <v>0</v>
      </c>
      <c r="AW142" s="113">
        <f t="shared" si="84"/>
        <v>148011</v>
      </c>
      <c r="AX142" s="113">
        <f t="shared" si="84"/>
        <v>8758</v>
      </c>
      <c r="AY142" s="113">
        <f t="shared" si="85"/>
        <v>0</v>
      </c>
      <c r="AZ142" s="115">
        <f t="shared" si="86"/>
        <v>0.86</v>
      </c>
      <c r="BA142" s="115">
        <f t="shared" si="87"/>
        <v>0.86</v>
      </c>
      <c r="BB142" s="115">
        <f t="shared" si="88"/>
        <v>0</v>
      </c>
      <c r="BC142" s="116">
        <f t="shared" si="89"/>
        <v>0</v>
      </c>
      <c r="BD142" s="613"/>
    </row>
    <row r="143" spans="1:56" ht="12.95" customHeight="1" x14ac:dyDescent="0.25">
      <c r="A143" s="532">
        <v>28</v>
      </c>
      <c r="B143" s="376">
        <v>2303</v>
      </c>
      <c r="C143" s="376">
        <v>600080048</v>
      </c>
      <c r="D143" s="533">
        <v>72743689</v>
      </c>
      <c r="E143" s="718" t="s">
        <v>540</v>
      </c>
      <c r="F143" s="742">
        <v>3143</v>
      </c>
      <c r="G143" s="627" t="s">
        <v>633</v>
      </c>
      <c r="H143" s="537" t="s">
        <v>282</v>
      </c>
      <c r="I143" s="517">
        <v>17556</v>
      </c>
      <c r="J143" s="538">
        <v>12375</v>
      </c>
      <c r="K143" s="538">
        <v>0</v>
      </c>
      <c r="L143" s="538">
        <v>0</v>
      </c>
      <c r="M143" s="338">
        <v>4183</v>
      </c>
      <c r="N143" s="338">
        <v>248</v>
      </c>
      <c r="O143" s="538">
        <v>750</v>
      </c>
      <c r="P143" s="539">
        <v>0.05</v>
      </c>
      <c r="Q143" s="719">
        <v>0</v>
      </c>
      <c r="R143" s="719">
        <v>0</v>
      </c>
      <c r="S143" s="898">
        <v>0.05</v>
      </c>
      <c r="T143" s="112">
        <f t="shared" si="69"/>
        <v>0</v>
      </c>
      <c r="U143" s="113">
        <v>0</v>
      </c>
      <c r="V143" s="113">
        <v>0</v>
      </c>
      <c r="W143" s="113">
        <v>0</v>
      </c>
      <c r="X143" s="113">
        <f t="shared" si="70"/>
        <v>0</v>
      </c>
      <c r="Y143" s="113">
        <v>0</v>
      </c>
      <c r="Z143" s="113">
        <v>0</v>
      </c>
      <c r="AA143" s="113">
        <v>0</v>
      </c>
      <c r="AB143" s="113">
        <f t="shared" si="71"/>
        <v>0</v>
      </c>
      <c r="AC143" s="113">
        <f t="shared" si="72"/>
        <v>0</v>
      </c>
      <c r="AD143" s="114">
        <f t="shared" si="73"/>
        <v>0</v>
      </c>
      <c r="AE143" s="114">
        <f t="shared" si="74"/>
        <v>0</v>
      </c>
      <c r="AF143" s="113">
        <v>0</v>
      </c>
      <c r="AG143" s="113">
        <v>0</v>
      </c>
      <c r="AH143" s="113">
        <v>0</v>
      </c>
      <c r="AI143" s="113">
        <f t="shared" si="75"/>
        <v>0</v>
      </c>
      <c r="AJ143" s="113">
        <f t="shared" si="76"/>
        <v>0</v>
      </c>
      <c r="AK143" s="115">
        <v>0</v>
      </c>
      <c r="AL143" s="115">
        <v>0</v>
      </c>
      <c r="AM143" s="115">
        <v>0</v>
      </c>
      <c r="AN143" s="115">
        <v>0</v>
      </c>
      <c r="AO143" s="115">
        <v>0</v>
      </c>
      <c r="AP143" s="115">
        <f t="shared" si="77"/>
        <v>0</v>
      </c>
      <c r="AQ143" s="115">
        <f t="shared" si="78"/>
        <v>0</v>
      </c>
      <c r="AR143" s="370">
        <f t="shared" si="79"/>
        <v>0</v>
      </c>
      <c r="AS143" s="112">
        <f t="shared" si="80"/>
        <v>17556</v>
      </c>
      <c r="AT143" s="113">
        <f t="shared" si="81"/>
        <v>12375</v>
      </c>
      <c r="AU143" s="113">
        <f t="shared" si="82"/>
        <v>0</v>
      </c>
      <c r="AV143" s="113">
        <f t="shared" si="83"/>
        <v>0</v>
      </c>
      <c r="AW143" s="113">
        <f t="shared" si="84"/>
        <v>4183</v>
      </c>
      <c r="AX143" s="113">
        <f t="shared" si="84"/>
        <v>248</v>
      </c>
      <c r="AY143" s="113">
        <f t="shared" si="85"/>
        <v>750</v>
      </c>
      <c r="AZ143" s="115">
        <f t="shared" si="86"/>
        <v>0.05</v>
      </c>
      <c r="BA143" s="115">
        <f t="shared" si="87"/>
        <v>0</v>
      </c>
      <c r="BB143" s="115">
        <f t="shared" si="88"/>
        <v>0</v>
      </c>
      <c r="BC143" s="116">
        <f t="shared" si="89"/>
        <v>0.05</v>
      </c>
      <c r="BD143" s="613"/>
    </row>
    <row r="144" spans="1:56" ht="12.95" customHeight="1" x14ac:dyDescent="0.25">
      <c r="A144" s="377">
        <v>28</v>
      </c>
      <c r="B144" s="84">
        <v>2303</v>
      </c>
      <c r="C144" s="84">
        <v>600080048</v>
      </c>
      <c r="D144" s="84">
        <v>72743689</v>
      </c>
      <c r="E144" s="743" t="s">
        <v>541</v>
      </c>
      <c r="F144" s="744"/>
      <c r="G144" s="743"/>
      <c r="H144" s="745"/>
      <c r="I144" s="734">
        <v>8295455</v>
      </c>
      <c r="J144" s="735">
        <v>5872404</v>
      </c>
      <c r="K144" s="735">
        <v>0</v>
      </c>
      <c r="L144" s="735">
        <v>136000</v>
      </c>
      <c r="M144" s="735">
        <v>2030840</v>
      </c>
      <c r="N144" s="735">
        <v>117449</v>
      </c>
      <c r="O144" s="735">
        <v>138762</v>
      </c>
      <c r="P144" s="736">
        <v>13.319000000000001</v>
      </c>
      <c r="Q144" s="736">
        <v>8.2370000000000001</v>
      </c>
      <c r="R144" s="738">
        <v>0</v>
      </c>
      <c r="S144" s="819">
        <v>5.0819999999999999</v>
      </c>
      <c r="T144" s="734">
        <f t="shared" ref="T144:BC144" si="90">SUM(T138:T143)</f>
        <v>0</v>
      </c>
      <c r="U144" s="737">
        <f t="shared" si="90"/>
        <v>0</v>
      </c>
      <c r="V144" s="737">
        <f t="shared" si="90"/>
        <v>0</v>
      </c>
      <c r="W144" s="737">
        <f t="shared" si="90"/>
        <v>0</v>
      </c>
      <c r="X144" s="737">
        <f t="shared" si="90"/>
        <v>0</v>
      </c>
      <c r="Y144" s="737">
        <f t="shared" si="90"/>
        <v>0</v>
      </c>
      <c r="Z144" s="737">
        <f t="shared" si="90"/>
        <v>0</v>
      </c>
      <c r="AA144" s="737">
        <f t="shared" si="90"/>
        <v>0</v>
      </c>
      <c r="AB144" s="737">
        <f t="shared" si="90"/>
        <v>0</v>
      </c>
      <c r="AC144" s="737">
        <f t="shared" si="90"/>
        <v>0</v>
      </c>
      <c r="AD144" s="737">
        <f t="shared" si="90"/>
        <v>0</v>
      </c>
      <c r="AE144" s="737">
        <f t="shared" si="90"/>
        <v>0</v>
      </c>
      <c r="AF144" s="737">
        <f t="shared" si="90"/>
        <v>0</v>
      </c>
      <c r="AG144" s="737">
        <f t="shared" si="90"/>
        <v>0</v>
      </c>
      <c r="AH144" s="737">
        <f t="shared" si="90"/>
        <v>0</v>
      </c>
      <c r="AI144" s="737">
        <f t="shared" si="90"/>
        <v>0</v>
      </c>
      <c r="AJ144" s="737">
        <f t="shared" si="90"/>
        <v>0</v>
      </c>
      <c r="AK144" s="738">
        <f t="shared" si="90"/>
        <v>0</v>
      </c>
      <c r="AL144" s="738">
        <f t="shared" si="90"/>
        <v>0</v>
      </c>
      <c r="AM144" s="738">
        <f t="shared" si="90"/>
        <v>0</v>
      </c>
      <c r="AN144" s="738">
        <f t="shared" si="90"/>
        <v>0</v>
      </c>
      <c r="AO144" s="738">
        <f t="shared" si="90"/>
        <v>0</v>
      </c>
      <c r="AP144" s="738">
        <f t="shared" si="90"/>
        <v>0</v>
      </c>
      <c r="AQ144" s="738">
        <f t="shared" si="90"/>
        <v>0</v>
      </c>
      <c r="AR144" s="931">
        <f t="shared" si="90"/>
        <v>0</v>
      </c>
      <c r="AS144" s="734">
        <f t="shared" si="90"/>
        <v>8295455</v>
      </c>
      <c r="AT144" s="737">
        <f t="shared" si="90"/>
        <v>5872404</v>
      </c>
      <c r="AU144" s="737">
        <f t="shared" si="90"/>
        <v>0</v>
      </c>
      <c r="AV144" s="737">
        <f t="shared" si="90"/>
        <v>136000</v>
      </c>
      <c r="AW144" s="737">
        <f t="shared" si="90"/>
        <v>2030840</v>
      </c>
      <c r="AX144" s="737">
        <f t="shared" si="90"/>
        <v>117449</v>
      </c>
      <c r="AY144" s="737">
        <f t="shared" si="90"/>
        <v>138762</v>
      </c>
      <c r="AZ144" s="738">
        <f t="shared" si="90"/>
        <v>13.319000000000001</v>
      </c>
      <c r="BA144" s="738">
        <f t="shared" si="90"/>
        <v>8.2370000000000001</v>
      </c>
      <c r="BB144" s="738">
        <f t="shared" si="90"/>
        <v>0</v>
      </c>
      <c r="BC144" s="739">
        <f t="shared" si="90"/>
        <v>5.0819999999999999</v>
      </c>
      <c r="BD144" s="613"/>
    </row>
    <row r="145" spans="1:56" ht="12.95" customHeight="1" x14ac:dyDescent="0.25">
      <c r="A145" s="532">
        <v>29</v>
      </c>
      <c r="B145" s="376">
        <v>5437</v>
      </c>
      <c r="C145" s="376">
        <v>600098931</v>
      </c>
      <c r="D145" s="533">
        <v>72742135</v>
      </c>
      <c r="E145" s="720" t="s">
        <v>542</v>
      </c>
      <c r="F145" s="376">
        <v>3111</v>
      </c>
      <c r="G145" s="721" t="s">
        <v>329</v>
      </c>
      <c r="H145" s="537" t="s">
        <v>281</v>
      </c>
      <c r="I145" s="517">
        <v>4662759</v>
      </c>
      <c r="J145" s="538">
        <v>3376847</v>
      </c>
      <c r="K145" s="538">
        <v>0</v>
      </c>
      <c r="L145" s="538">
        <v>0</v>
      </c>
      <c r="M145" s="338">
        <v>1141374</v>
      </c>
      <c r="N145" s="338">
        <v>67538</v>
      </c>
      <c r="O145" s="538">
        <v>77000</v>
      </c>
      <c r="P145" s="539">
        <v>7.9841999999999995</v>
      </c>
      <c r="Q145" s="719">
        <v>6</v>
      </c>
      <c r="R145" s="719">
        <v>0</v>
      </c>
      <c r="S145" s="898">
        <v>1.9842</v>
      </c>
      <c r="T145" s="112">
        <f t="shared" si="69"/>
        <v>0</v>
      </c>
      <c r="U145" s="113">
        <v>0</v>
      </c>
      <c r="V145" s="113">
        <v>-7364</v>
      </c>
      <c r="W145" s="113">
        <v>0</v>
      </c>
      <c r="X145" s="113">
        <f t="shared" si="70"/>
        <v>-7364</v>
      </c>
      <c r="Y145" s="113">
        <v>0</v>
      </c>
      <c r="Z145" s="113">
        <v>0</v>
      </c>
      <c r="AA145" s="113">
        <v>0</v>
      </c>
      <c r="AB145" s="113">
        <f t="shared" si="71"/>
        <v>0</v>
      </c>
      <c r="AC145" s="113">
        <f t="shared" si="72"/>
        <v>-7364</v>
      </c>
      <c r="AD145" s="114">
        <f t="shared" si="73"/>
        <v>-2489</v>
      </c>
      <c r="AE145" s="114">
        <f t="shared" si="74"/>
        <v>-147</v>
      </c>
      <c r="AF145" s="113">
        <v>0</v>
      </c>
      <c r="AG145" s="113">
        <v>10000</v>
      </c>
      <c r="AH145" s="113">
        <v>0</v>
      </c>
      <c r="AI145" s="113">
        <f t="shared" si="75"/>
        <v>10000</v>
      </c>
      <c r="AJ145" s="113">
        <f t="shared" si="76"/>
        <v>0</v>
      </c>
      <c r="AK145" s="115">
        <v>0</v>
      </c>
      <c r="AL145" s="115">
        <v>0</v>
      </c>
      <c r="AM145" s="115">
        <v>0</v>
      </c>
      <c r="AN145" s="115">
        <v>0</v>
      </c>
      <c r="AO145" s="115">
        <v>0</v>
      </c>
      <c r="AP145" s="115">
        <f t="shared" si="77"/>
        <v>0</v>
      </c>
      <c r="AQ145" s="115">
        <f t="shared" si="78"/>
        <v>0</v>
      </c>
      <c r="AR145" s="370">
        <f t="shared" si="79"/>
        <v>0</v>
      </c>
      <c r="AS145" s="112">
        <f t="shared" si="80"/>
        <v>4662759</v>
      </c>
      <c r="AT145" s="113">
        <f t="shared" si="81"/>
        <v>3369483</v>
      </c>
      <c r="AU145" s="113">
        <f t="shared" si="82"/>
        <v>0</v>
      </c>
      <c r="AV145" s="113">
        <f t="shared" si="83"/>
        <v>0</v>
      </c>
      <c r="AW145" s="113">
        <f t="shared" si="84"/>
        <v>1138885</v>
      </c>
      <c r="AX145" s="113">
        <f t="shared" si="84"/>
        <v>67391</v>
      </c>
      <c r="AY145" s="113">
        <f t="shared" si="85"/>
        <v>87000</v>
      </c>
      <c r="AZ145" s="115">
        <f t="shared" si="86"/>
        <v>7.9841999999999995</v>
      </c>
      <c r="BA145" s="115">
        <f t="shared" si="87"/>
        <v>6</v>
      </c>
      <c r="BB145" s="115">
        <f t="shared" si="88"/>
        <v>0</v>
      </c>
      <c r="BC145" s="116">
        <f t="shared" si="89"/>
        <v>1.9842</v>
      </c>
      <c r="BD145" s="613"/>
    </row>
    <row r="146" spans="1:56" ht="12.95" customHeight="1" x14ac:dyDescent="0.25">
      <c r="A146" s="532">
        <v>29</v>
      </c>
      <c r="B146" s="376">
        <v>5437</v>
      </c>
      <c r="C146" s="376">
        <v>600098931</v>
      </c>
      <c r="D146" s="533">
        <v>72742135</v>
      </c>
      <c r="E146" s="720" t="s">
        <v>542</v>
      </c>
      <c r="F146" s="376">
        <v>3141</v>
      </c>
      <c r="G146" s="721" t="s">
        <v>319</v>
      </c>
      <c r="H146" s="537" t="s">
        <v>282</v>
      </c>
      <c r="I146" s="517">
        <v>1193924</v>
      </c>
      <c r="J146" s="538">
        <v>874651</v>
      </c>
      <c r="K146" s="538">
        <v>0</v>
      </c>
      <c r="L146" s="538">
        <v>0</v>
      </c>
      <c r="M146" s="338">
        <v>295632</v>
      </c>
      <c r="N146" s="338">
        <v>17493</v>
      </c>
      <c r="O146" s="538">
        <v>6148</v>
      </c>
      <c r="P146" s="539">
        <v>2.98</v>
      </c>
      <c r="Q146" s="719">
        <v>0</v>
      </c>
      <c r="R146" s="719">
        <v>0</v>
      </c>
      <c r="S146" s="898">
        <v>2.98</v>
      </c>
      <c r="T146" s="112">
        <f t="shared" si="69"/>
        <v>0</v>
      </c>
      <c r="U146" s="113">
        <v>0</v>
      </c>
      <c r="V146" s="113">
        <v>0</v>
      </c>
      <c r="W146" s="113">
        <v>0</v>
      </c>
      <c r="X146" s="113">
        <f t="shared" si="70"/>
        <v>0</v>
      </c>
      <c r="Y146" s="113">
        <v>0</v>
      </c>
      <c r="Z146" s="113">
        <v>0</v>
      </c>
      <c r="AA146" s="113">
        <v>0</v>
      </c>
      <c r="AB146" s="113">
        <f t="shared" si="71"/>
        <v>0</v>
      </c>
      <c r="AC146" s="113">
        <f t="shared" si="72"/>
        <v>0</v>
      </c>
      <c r="AD146" s="114">
        <f t="shared" si="73"/>
        <v>0</v>
      </c>
      <c r="AE146" s="114">
        <f t="shared" si="74"/>
        <v>0</v>
      </c>
      <c r="AF146" s="113">
        <v>0</v>
      </c>
      <c r="AG146" s="113">
        <v>0</v>
      </c>
      <c r="AH146" s="113">
        <v>0</v>
      </c>
      <c r="AI146" s="113">
        <f t="shared" si="75"/>
        <v>0</v>
      </c>
      <c r="AJ146" s="113">
        <f t="shared" si="76"/>
        <v>0</v>
      </c>
      <c r="AK146" s="115">
        <v>0</v>
      </c>
      <c r="AL146" s="115">
        <v>0</v>
      </c>
      <c r="AM146" s="115">
        <v>0</v>
      </c>
      <c r="AN146" s="115">
        <v>0</v>
      </c>
      <c r="AO146" s="115">
        <v>0</v>
      </c>
      <c r="AP146" s="115">
        <f t="shared" si="77"/>
        <v>0</v>
      </c>
      <c r="AQ146" s="115">
        <f t="shared" si="78"/>
        <v>0</v>
      </c>
      <c r="AR146" s="370">
        <f t="shared" si="79"/>
        <v>0</v>
      </c>
      <c r="AS146" s="112">
        <f t="shared" si="80"/>
        <v>1193924</v>
      </c>
      <c r="AT146" s="113">
        <f t="shared" si="81"/>
        <v>874651</v>
      </c>
      <c r="AU146" s="113">
        <f t="shared" si="82"/>
        <v>0</v>
      </c>
      <c r="AV146" s="113">
        <f t="shared" si="83"/>
        <v>0</v>
      </c>
      <c r="AW146" s="113">
        <f t="shared" si="84"/>
        <v>295632</v>
      </c>
      <c r="AX146" s="113">
        <f t="shared" si="84"/>
        <v>17493</v>
      </c>
      <c r="AY146" s="113">
        <f t="shared" si="85"/>
        <v>6148</v>
      </c>
      <c r="AZ146" s="115">
        <f t="shared" si="86"/>
        <v>2.98</v>
      </c>
      <c r="BA146" s="115">
        <f t="shared" si="87"/>
        <v>0</v>
      </c>
      <c r="BB146" s="115">
        <f t="shared" si="88"/>
        <v>0</v>
      </c>
      <c r="BC146" s="116">
        <f t="shared" si="89"/>
        <v>2.98</v>
      </c>
      <c r="BD146" s="613"/>
    </row>
    <row r="147" spans="1:56" ht="12.95" customHeight="1" x14ac:dyDescent="0.25">
      <c r="A147" s="377">
        <v>29</v>
      </c>
      <c r="B147" s="84">
        <v>5437</v>
      </c>
      <c r="C147" s="84">
        <v>600098931</v>
      </c>
      <c r="D147" s="84">
        <v>72742135</v>
      </c>
      <c r="E147" s="722" t="s">
        <v>543</v>
      </c>
      <c r="F147" s="84"/>
      <c r="G147" s="722"/>
      <c r="H147" s="321"/>
      <c r="I147" s="734">
        <v>5856683</v>
      </c>
      <c r="J147" s="735">
        <v>4251498</v>
      </c>
      <c r="K147" s="735">
        <v>0</v>
      </c>
      <c r="L147" s="735">
        <v>0</v>
      </c>
      <c r="M147" s="735">
        <v>1437006</v>
      </c>
      <c r="N147" s="735">
        <v>85031</v>
      </c>
      <c r="O147" s="735">
        <v>83148</v>
      </c>
      <c r="P147" s="736">
        <v>10.9642</v>
      </c>
      <c r="Q147" s="736">
        <v>6</v>
      </c>
      <c r="R147" s="738">
        <v>0</v>
      </c>
      <c r="S147" s="819">
        <v>4.9641999999999999</v>
      </c>
      <c r="T147" s="734">
        <f t="shared" ref="T147:BC147" si="91">SUM(T145:T146)</f>
        <v>0</v>
      </c>
      <c r="U147" s="737">
        <f t="shared" si="91"/>
        <v>0</v>
      </c>
      <c r="V147" s="737">
        <f t="shared" si="91"/>
        <v>-7364</v>
      </c>
      <c r="W147" s="737">
        <f t="shared" si="91"/>
        <v>0</v>
      </c>
      <c r="X147" s="737">
        <f t="shared" si="91"/>
        <v>-7364</v>
      </c>
      <c r="Y147" s="737">
        <f t="shared" si="91"/>
        <v>0</v>
      </c>
      <c r="Z147" s="737">
        <f t="shared" si="91"/>
        <v>0</v>
      </c>
      <c r="AA147" s="737">
        <f t="shared" si="91"/>
        <v>0</v>
      </c>
      <c r="AB147" s="737">
        <f t="shared" si="91"/>
        <v>0</v>
      </c>
      <c r="AC147" s="737">
        <f t="shared" si="91"/>
        <v>-7364</v>
      </c>
      <c r="AD147" s="737">
        <f t="shared" si="91"/>
        <v>-2489</v>
      </c>
      <c r="AE147" s="737">
        <f t="shared" si="91"/>
        <v>-147</v>
      </c>
      <c r="AF147" s="737">
        <f t="shared" si="91"/>
        <v>0</v>
      </c>
      <c r="AG147" s="737">
        <f t="shared" si="91"/>
        <v>10000</v>
      </c>
      <c r="AH147" s="737">
        <f t="shared" si="91"/>
        <v>0</v>
      </c>
      <c r="AI147" s="737">
        <f t="shared" si="91"/>
        <v>10000</v>
      </c>
      <c r="AJ147" s="737">
        <f t="shared" si="91"/>
        <v>0</v>
      </c>
      <c r="AK147" s="738">
        <f t="shared" si="91"/>
        <v>0</v>
      </c>
      <c r="AL147" s="738">
        <f t="shared" si="91"/>
        <v>0</v>
      </c>
      <c r="AM147" s="738">
        <f t="shared" si="91"/>
        <v>0</v>
      </c>
      <c r="AN147" s="738">
        <f t="shared" si="91"/>
        <v>0</v>
      </c>
      <c r="AO147" s="738">
        <f t="shared" si="91"/>
        <v>0</v>
      </c>
      <c r="AP147" s="738">
        <f t="shared" si="91"/>
        <v>0</v>
      </c>
      <c r="AQ147" s="738">
        <f t="shared" si="91"/>
        <v>0</v>
      </c>
      <c r="AR147" s="931">
        <f t="shared" si="91"/>
        <v>0</v>
      </c>
      <c r="AS147" s="734">
        <f t="shared" si="91"/>
        <v>5856683</v>
      </c>
      <c r="AT147" s="737">
        <f t="shared" si="91"/>
        <v>4244134</v>
      </c>
      <c r="AU147" s="737">
        <f t="shared" si="91"/>
        <v>0</v>
      </c>
      <c r="AV147" s="737">
        <f t="shared" si="91"/>
        <v>0</v>
      </c>
      <c r="AW147" s="737">
        <f t="shared" si="91"/>
        <v>1434517</v>
      </c>
      <c r="AX147" s="737">
        <f t="shared" si="91"/>
        <v>84884</v>
      </c>
      <c r="AY147" s="737">
        <f t="shared" si="91"/>
        <v>93148</v>
      </c>
      <c r="AZ147" s="738">
        <f t="shared" si="91"/>
        <v>10.9642</v>
      </c>
      <c r="BA147" s="738">
        <f t="shared" si="91"/>
        <v>6</v>
      </c>
      <c r="BB147" s="738">
        <f t="shared" si="91"/>
        <v>0</v>
      </c>
      <c r="BC147" s="739">
        <f t="shared" si="91"/>
        <v>4.9641999999999999</v>
      </c>
      <c r="BD147" s="613"/>
    </row>
    <row r="148" spans="1:56" ht="12.95" customHeight="1" x14ac:dyDescent="0.25">
      <c r="A148" s="532">
        <v>30</v>
      </c>
      <c r="B148" s="729">
        <v>5438</v>
      </c>
      <c r="C148" s="729">
        <v>600099032</v>
      </c>
      <c r="D148" s="533">
        <v>72742054</v>
      </c>
      <c r="E148" s="375" t="s">
        <v>544</v>
      </c>
      <c r="F148" s="376">
        <v>3117</v>
      </c>
      <c r="G148" s="720" t="s">
        <v>333</v>
      </c>
      <c r="H148" s="537" t="s">
        <v>281</v>
      </c>
      <c r="I148" s="517">
        <v>4086397</v>
      </c>
      <c r="J148" s="538">
        <v>2948687</v>
      </c>
      <c r="K148" s="538">
        <v>0</v>
      </c>
      <c r="L148" s="538">
        <v>0</v>
      </c>
      <c r="M148" s="338">
        <v>996657</v>
      </c>
      <c r="N148" s="338">
        <v>58973</v>
      </c>
      <c r="O148" s="538">
        <v>82080</v>
      </c>
      <c r="P148" s="539">
        <v>5.3839000000000006</v>
      </c>
      <c r="Q148" s="719">
        <v>3.6886000000000001</v>
      </c>
      <c r="R148" s="719">
        <v>0</v>
      </c>
      <c r="S148" s="898">
        <v>1.6953</v>
      </c>
      <c r="T148" s="112">
        <f t="shared" si="69"/>
        <v>0</v>
      </c>
      <c r="U148" s="113">
        <v>0</v>
      </c>
      <c r="V148" s="113">
        <v>0</v>
      </c>
      <c r="W148" s="113">
        <v>0</v>
      </c>
      <c r="X148" s="113">
        <f t="shared" si="70"/>
        <v>0</v>
      </c>
      <c r="Y148" s="113">
        <v>0</v>
      </c>
      <c r="Z148" s="113">
        <v>0</v>
      </c>
      <c r="AA148" s="113">
        <v>0</v>
      </c>
      <c r="AB148" s="113">
        <f t="shared" si="71"/>
        <v>0</v>
      </c>
      <c r="AC148" s="113">
        <f t="shared" si="72"/>
        <v>0</v>
      </c>
      <c r="AD148" s="114">
        <f t="shared" si="73"/>
        <v>0</v>
      </c>
      <c r="AE148" s="114">
        <f t="shared" si="74"/>
        <v>0</v>
      </c>
      <c r="AF148" s="113">
        <v>0</v>
      </c>
      <c r="AG148" s="113">
        <v>0</v>
      </c>
      <c r="AH148" s="113">
        <v>0</v>
      </c>
      <c r="AI148" s="113">
        <f t="shared" si="75"/>
        <v>0</v>
      </c>
      <c r="AJ148" s="113">
        <f t="shared" si="76"/>
        <v>0</v>
      </c>
      <c r="AK148" s="115">
        <v>0</v>
      </c>
      <c r="AL148" s="115">
        <v>0</v>
      </c>
      <c r="AM148" s="115">
        <v>0</v>
      </c>
      <c r="AN148" s="115">
        <v>0</v>
      </c>
      <c r="AO148" s="115">
        <v>0</v>
      </c>
      <c r="AP148" s="115">
        <f t="shared" si="77"/>
        <v>0</v>
      </c>
      <c r="AQ148" s="115">
        <f t="shared" si="78"/>
        <v>0</v>
      </c>
      <c r="AR148" s="370">
        <f t="shared" si="79"/>
        <v>0</v>
      </c>
      <c r="AS148" s="112">
        <f t="shared" si="80"/>
        <v>4086397</v>
      </c>
      <c r="AT148" s="113">
        <f t="shared" si="81"/>
        <v>2948687</v>
      </c>
      <c r="AU148" s="113">
        <f t="shared" si="82"/>
        <v>0</v>
      </c>
      <c r="AV148" s="113">
        <f t="shared" si="83"/>
        <v>0</v>
      </c>
      <c r="AW148" s="113">
        <f t="shared" si="84"/>
        <v>996657</v>
      </c>
      <c r="AX148" s="113">
        <f t="shared" si="84"/>
        <v>58973</v>
      </c>
      <c r="AY148" s="113">
        <f t="shared" si="85"/>
        <v>82080</v>
      </c>
      <c r="AZ148" s="115">
        <f t="shared" si="86"/>
        <v>5.3839000000000006</v>
      </c>
      <c r="BA148" s="115">
        <f t="shared" si="87"/>
        <v>3.6886000000000001</v>
      </c>
      <c r="BB148" s="115">
        <f t="shared" si="88"/>
        <v>0</v>
      </c>
      <c r="BC148" s="116">
        <f t="shared" si="89"/>
        <v>1.6953</v>
      </c>
      <c r="BD148" s="613"/>
    </row>
    <row r="149" spans="1:56" ht="12.95" customHeight="1" x14ac:dyDescent="0.25">
      <c r="A149" s="532">
        <v>30</v>
      </c>
      <c r="B149" s="376">
        <v>5438</v>
      </c>
      <c r="C149" s="376">
        <v>600099032</v>
      </c>
      <c r="D149" s="533">
        <v>72742054</v>
      </c>
      <c r="E149" s="718" t="s">
        <v>544</v>
      </c>
      <c r="F149" s="376">
        <v>3117</v>
      </c>
      <c r="G149" s="627" t="s">
        <v>316</v>
      </c>
      <c r="H149" s="537" t="s">
        <v>282</v>
      </c>
      <c r="I149" s="517">
        <v>0</v>
      </c>
      <c r="J149" s="538">
        <v>0</v>
      </c>
      <c r="K149" s="538">
        <v>0</v>
      </c>
      <c r="L149" s="538">
        <v>0</v>
      </c>
      <c r="M149" s="338">
        <v>0</v>
      </c>
      <c r="N149" s="338">
        <v>0</v>
      </c>
      <c r="O149" s="538">
        <v>0</v>
      </c>
      <c r="P149" s="539">
        <v>0</v>
      </c>
      <c r="Q149" s="719">
        <v>0</v>
      </c>
      <c r="R149" s="719">
        <v>0</v>
      </c>
      <c r="S149" s="898">
        <v>0</v>
      </c>
      <c r="T149" s="112">
        <f t="shared" si="69"/>
        <v>0</v>
      </c>
      <c r="U149" s="113">
        <v>0</v>
      </c>
      <c r="V149" s="113">
        <v>0</v>
      </c>
      <c r="W149" s="113">
        <v>0</v>
      </c>
      <c r="X149" s="113">
        <f t="shared" si="70"/>
        <v>0</v>
      </c>
      <c r="Y149" s="113">
        <v>0</v>
      </c>
      <c r="Z149" s="113">
        <v>0</v>
      </c>
      <c r="AA149" s="113">
        <v>0</v>
      </c>
      <c r="AB149" s="113">
        <f t="shared" si="71"/>
        <v>0</v>
      </c>
      <c r="AC149" s="113">
        <f t="shared" si="72"/>
        <v>0</v>
      </c>
      <c r="AD149" s="114">
        <f t="shared" si="73"/>
        <v>0</v>
      </c>
      <c r="AE149" s="114">
        <f t="shared" si="74"/>
        <v>0</v>
      </c>
      <c r="AF149" s="113">
        <v>0</v>
      </c>
      <c r="AG149" s="113">
        <v>0</v>
      </c>
      <c r="AH149" s="113">
        <v>0</v>
      </c>
      <c r="AI149" s="113">
        <f t="shared" si="75"/>
        <v>0</v>
      </c>
      <c r="AJ149" s="113">
        <f t="shared" si="76"/>
        <v>0</v>
      </c>
      <c r="AK149" s="115">
        <v>0</v>
      </c>
      <c r="AL149" s="115">
        <v>0</v>
      </c>
      <c r="AM149" s="115">
        <v>0</v>
      </c>
      <c r="AN149" s="115">
        <v>0</v>
      </c>
      <c r="AO149" s="115">
        <v>0</v>
      </c>
      <c r="AP149" s="115">
        <f t="shared" si="77"/>
        <v>0</v>
      </c>
      <c r="AQ149" s="115">
        <f t="shared" si="78"/>
        <v>0</v>
      </c>
      <c r="AR149" s="370">
        <f t="shared" si="79"/>
        <v>0</v>
      </c>
      <c r="AS149" s="112">
        <f t="shared" si="80"/>
        <v>0</v>
      </c>
      <c r="AT149" s="113">
        <f t="shared" si="81"/>
        <v>0</v>
      </c>
      <c r="AU149" s="113">
        <f t="shared" si="82"/>
        <v>0</v>
      </c>
      <c r="AV149" s="113">
        <f t="shared" si="83"/>
        <v>0</v>
      </c>
      <c r="AW149" s="113">
        <f t="shared" si="84"/>
        <v>0</v>
      </c>
      <c r="AX149" s="113">
        <f t="shared" si="84"/>
        <v>0</v>
      </c>
      <c r="AY149" s="113">
        <f t="shared" si="85"/>
        <v>0</v>
      </c>
      <c r="AZ149" s="115">
        <f t="shared" si="86"/>
        <v>0</v>
      </c>
      <c r="BA149" s="115">
        <f t="shared" si="87"/>
        <v>0</v>
      </c>
      <c r="BB149" s="115">
        <f t="shared" si="88"/>
        <v>0</v>
      </c>
      <c r="BC149" s="116">
        <f t="shared" si="89"/>
        <v>0</v>
      </c>
      <c r="BD149" s="613"/>
    </row>
    <row r="150" spans="1:56" ht="12.95" customHeight="1" x14ac:dyDescent="0.25">
      <c r="A150" s="532">
        <v>30</v>
      </c>
      <c r="B150" s="376">
        <v>5438</v>
      </c>
      <c r="C150" s="376">
        <v>600099032</v>
      </c>
      <c r="D150" s="533">
        <v>72742054</v>
      </c>
      <c r="E150" s="718" t="s">
        <v>544</v>
      </c>
      <c r="F150" s="742">
        <v>3143</v>
      </c>
      <c r="G150" s="627" t="s">
        <v>632</v>
      </c>
      <c r="H150" s="537" t="s">
        <v>281</v>
      </c>
      <c r="I150" s="517">
        <v>727448</v>
      </c>
      <c r="J150" s="538">
        <v>535676</v>
      </c>
      <c r="K150" s="538">
        <v>0</v>
      </c>
      <c r="L150" s="538">
        <v>0</v>
      </c>
      <c r="M150" s="338">
        <v>181058</v>
      </c>
      <c r="N150" s="338">
        <v>10714</v>
      </c>
      <c r="O150" s="538">
        <v>0</v>
      </c>
      <c r="P150" s="539">
        <v>1.1072</v>
      </c>
      <c r="Q150" s="719">
        <v>1.1072</v>
      </c>
      <c r="R150" s="719">
        <v>0</v>
      </c>
      <c r="S150" s="898">
        <v>0</v>
      </c>
      <c r="T150" s="112">
        <f t="shared" si="69"/>
        <v>0</v>
      </c>
      <c r="U150" s="113">
        <v>0</v>
      </c>
      <c r="V150" s="113">
        <v>0</v>
      </c>
      <c r="W150" s="113">
        <v>0</v>
      </c>
      <c r="X150" s="113">
        <f t="shared" si="70"/>
        <v>0</v>
      </c>
      <c r="Y150" s="113">
        <v>0</v>
      </c>
      <c r="Z150" s="113">
        <v>0</v>
      </c>
      <c r="AA150" s="113">
        <v>0</v>
      </c>
      <c r="AB150" s="113">
        <f t="shared" si="71"/>
        <v>0</v>
      </c>
      <c r="AC150" s="113">
        <f t="shared" si="72"/>
        <v>0</v>
      </c>
      <c r="AD150" s="114">
        <f t="shared" si="73"/>
        <v>0</v>
      </c>
      <c r="AE150" s="114">
        <f t="shared" si="74"/>
        <v>0</v>
      </c>
      <c r="AF150" s="113">
        <v>0</v>
      </c>
      <c r="AG150" s="113">
        <v>0</v>
      </c>
      <c r="AH150" s="113">
        <v>0</v>
      </c>
      <c r="AI150" s="113">
        <f t="shared" si="75"/>
        <v>0</v>
      </c>
      <c r="AJ150" s="113">
        <f t="shared" si="76"/>
        <v>0</v>
      </c>
      <c r="AK150" s="115">
        <v>0</v>
      </c>
      <c r="AL150" s="115">
        <v>0</v>
      </c>
      <c r="AM150" s="115">
        <v>0</v>
      </c>
      <c r="AN150" s="115">
        <v>0</v>
      </c>
      <c r="AO150" s="115">
        <v>0</v>
      </c>
      <c r="AP150" s="115">
        <f t="shared" si="77"/>
        <v>0</v>
      </c>
      <c r="AQ150" s="115">
        <f t="shared" si="78"/>
        <v>0</v>
      </c>
      <c r="AR150" s="370">
        <f t="shared" si="79"/>
        <v>0</v>
      </c>
      <c r="AS150" s="112">
        <f t="shared" si="80"/>
        <v>727448</v>
      </c>
      <c r="AT150" s="113">
        <f t="shared" si="81"/>
        <v>535676</v>
      </c>
      <c r="AU150" s="113">
        <f t="shared" si="82"/>
        <v>0</v>
      </c>
      <c r="AV150" s="113">
        <f t="shared" si="83"/>
        <v>0</v>
      </c>
      <c r="AW150" s="113">
        <f t="shared" si="84"/>
        <v>181058</v>
      </c>
      <c r="AX150" s="113">
        <f t="shared" si="84"/>
        <v>10714</v>
      </c>
      <c r="AY150" s="113">
        <f t="shared" si="85"/>
        <v>0</v>
      </c>
      <c r="AZ150" s="115">
        <f t="shared" si="86"/>
        <v>1.1072</v>
      </c>
      <c r="BA150" s="115">
        <f t="shared" si="87"/>
        <v>1.1072</v>
      </c>
      <c r="BB150" s="115">
        <f t="shared" si="88"/>
        <v>0</v>
      </c>
      <c r="BC150" s="116">
        <f t="shared" si="89"/>
        <v>0</v>
      </c>
      <c r="BD150" s="613"/>
    </row>
    <row r="151" spans="1:56" ht="12.95" customHeight="1" x14ac:dyDescent="0.25">
      <c r="A151" s="532">
        <v>30</v>
      </c>
      <c r="B151" s="376">
        <v>5438</v>
      </c>
      <c r="C151" s="376">
        <v>600099032</v>
      </c>
      <c r="D151" s="533">
        <v>72742054</v>
      </c>
      <c r="E151" s="718" t="s">
        <v>544</v>
      </c>
      <c r="F151" s="742">
        <v>3143</v>
      </c>
      <c r="G151" s="627" t="s">
        <v>633</v>
      </c>
      <c r="H151" s="537" t="s">
        <v>282</v>
      </c>
      <c r="I151" s="517">
        <v>20364</v>
      </c>
      <c r="J151" s="538">
        <v>14355</v>
      </c>
      <c r="K151" s="538">
        <v>0</v>
      </c>
      <c r="L151" s="538">
        <v>0</v>
      </c>
      <c r="M151" s="338">
        <v>4852</v>
      </c>
      <c r="N151" s="338">
        <v>287</v>
      </c>
      <c r="O151" s="538">
        <v>870</v>
      </c>
      <c r="P151" s="539">
        <v>0.06</v>
      </c>
      <c r="Q151" s="719">
        <v>0</v>
      </c>
      <c r="R151" s="719">
        <v>0</v>
      </c>
      <c r="S151" s="898">
        <v>0.06</v>
      </c>
      <c r="T151" s="112">
        <f t="shared" si="69"/>
        <v>0</v>
      </c>
      <c r="U151" s="113">
        <v>0</v>
      </c>
      <c r="V151" s="113">
        <v>0</v>
      </c>
      <c r="W151" s="113">
        <v>0</v>
      </c>
      <c r="X151" s="113">
        <f t="shared" si="70"/>
        <v>0</v>
      </c>
      <c r="Y151" s="113">
        <v>0</v>
      </c>
      <c r="Z151" s="113">
        <v>0</v>
      </c>
      <c r="AA151" s="113">
        <v>0</v>
      </c>
      <c r="AB151" s="113">
        <f t="shared" si="71"/>
        <v>0</v>
      </c>
      <c r="AC151" s="113">
        <f t="shared" si="72"/>
        <v>0</v>
      </c>
      <c r="AD151" s="114">
        <f t="shared" si="73"/>
        <v>0</v>
      </c>
      <c r="AE151" s="114">
        <f t="shared" si="74"/>
        <v>0</v>
      </c>
      <c r="AF151" s="113">
        <v>0</v>
      </c>
      <c r="AG151" s="113">
        <v>0</v>
      </c>
      <c r="AH151" s="113">
        <v>0</v>
      </c>
      <c r="AI151" s="113">
        <f t="shared" si="75"/>
        <v>0</v>
      </c>
      <c r="AJ151" s="113">
        <f t="shared" si="76"/>
        <v>0</v>
      </c>
      <c r="AK151" s="115">
        <v>0</v>
      </c>
      <c r="AL151" s="115">
        <v>0</v>
      </c>
      <c r="AM151" s="115">
        <v>0</v>
      </c>
      <c r="AN151" s="115">
        <v>0</v>
      </c>
      <c r="AO151" s="115">
        <v>0</v>
      </c>
      <c r="AP151" s="115">
        <f t="shared" si="77"/>
        <v>0</v>
      </c>
      <c r="AQ151" s="115">
        <f t="shared" si="78"/>
        <v>0</v>
      </c>
      <c r="AR151" s="370">
        <f t="shared" si="79"/>
        <v>0</v>
      </c>
      <c r="AS151" s="112">
        <f t="shared" si="80"/>
        <v>20364</v>
      </c>
      <c r="AT151" s="113">
        <f t="shared" si="81"/>
        <v>14355</v>
      </c>
      <c r="AU151" s="113">
        <f t="shared" si="82"/>
        <v>0</v>
      </c>
      <c r="AV151" s="113">
        <f t="shared" si="83"/>
        <v>0</v>
      </c>
      <c r="AW151" s="113">
        <f t="shared" si="84"/>
        <v>4852</v>
      </c>
      <c r="AX151" s="113">
        <f t="shared" si="84"/>
        <v>287</v>
      </c>
      <c r="AY151" s="113">
        <f t="shared" si="85"/>
        <v>870</v>
      </c>
      <c r="AZ151" s="115">
        <f t="shared" si="86"/>
        <v>0.06</v>
      </c>
      <c r="BA151" s="115">
        <f t="shared" si="87"/>
        <v>0</v>
      </c>
      <c r="BB151" s="115">
        <f t="shared" si="88"/>
        <v>0</v>
      </c>
      <c r="BC151" s="116">
        <f t="shared" si="89"/>
        <v>0.06</v>
      </c>
      <c r="BD151" s="613"/>
    </row>
    <row r="152" spans="1:56" ht="12.95" customHeight="1" x14ac:dyDescent="0.25">
      <c r="A152" s="377">
        <v>30</v>
      </c>
      <c r="B152" s="84">
        <v>5438</v>
      </c>
      <c r="C152" s="84">
        <v>600099032</v>
      </c>
      <c r="D152" s="84">
        <v>72742054</v>
      </c>
      <c r="E152" s="743" t="s">
        <v>545</v>
      </c>
      <c r="F152" s="744"/>
      <c r="G152" s="743"/>
      <c r="H152" s="745"/>
      <c r="I152" s="734">
        <v>4834209</v>
      </c>
      <c r="J152" s="735">
        <v>3498718</v>
      </c>
      <c r="K152" s="735">
        <v>0</v>
      </c>
      <c r="L152" s="735">
        <v>0</v>
      </c>
      <c r="M152" s="735">
        <v>1182567</v>
      </c>
      <c r="N152" s="735">
        <v>69974</v>
      </c>
      <c r="O152" s="735">
        <v>82950</v>
      </c>
      <c r="P152" s="736">
        <v>6.5510999999999999</v>
      </c>
      <c r="Q152" s="736">
        <v>4.7957999999999998</v>
      </c>
      <c r="R152" s="738">
        <v>0</v>
      </c>
      <c r="S152" s="819">
        <v>1.7553000000000001</v>
      </c>
      <c r="T152" s="734">
        <f t="shared" ref="T152:BC152" si="92">SUM(T148:T151)</f>
        <v>0</v>
      </c>
      <c r="U152" s="737">
        <f t="shared" si="92"/>
        <v>0</v>
      </c>
      <c r="V152" s="737">
        <f t="shared" si="92"/>
        <v>0</v>
      </c>
      <c r="W152" s="737">
        <f t="shared" si="92"/>
        <v>0</v>
      </c>
      <c r="X152" s="737">
        <f t="shared" si="92"/>
        <v>0</v>
      </c>
      <c r="Y152" s="737">
        <f t="shared" si="92"/>
        <v>0</v>
      </c>
      <c r="Z152" s="737">
        <f t="shared" si="92"/>
        <v>0</v>
      </c>
      <c r="AA152" s="737">
        <f t="shared" si="92"/>
        <v>0</v>
      </c>
      <c r="AB152" s="737">
        <f t="shared" si="92"/>
        <v>0</v>
      </c>
      <c r="AC152" s="737">
        <f t="shared" si="92"/>
        <v>0</v>
      </c>
      <c r="AD152" s="737">
        <f t="shared" si="92"/>
        <v>0</v>
      </c>
      <c r="AE152" s="737">
        <f t="shared" si="92"/>
        <v>0</v>
      </c>
      <c r="AF152" s="737">
        <f t="shared" si="92"/>
        <v>0</v>
      </c>
      <c r="AG152" s="737">
        <f t="shared" si="92"/>
        <v>0</v>
      </c>
      <c r="AH152" s="737">
        <f t="shared" si="92"/>
        <v>0</v>
      </c>
      <c r="AI152" s="737">
        <f t="shared" si="92"/>
        <v>0</v>
      </c>
      <c r="AJ152" s="737">
        <f t="shared" si="92"/>
        <v>0</v>
      </c>
      <c r="AK152" s="738">
        <f t="shared" si="92"/>
        <v>0</v>
      </c>
      <c r="AL152" s="738">
        <f t="shared" si="92"/>
        <v>0</v>
      </c>
      <c r="AM152" s="738">
        <f t="shared" si="92"/>
        <v>0</v>
      </c>
      <c r="AN152" s="738">
        <f t="shared" si="92"/>
        <v>0</v>
      </c>
      <c r="AO152" s="738">
        <f t="shared" si="92"/>
        <v>0</v>
      </c>
      <c r="AP152" s="738">
        <f t="shared" si="92"/>
        <v>0</v>
      </c>
      <c r="AQ152" s="738">
        <f t="shared" si="92"/>
        <v>0</v>
      </c>
      <c r="AR152" s="931">
        <f t="shared" si="92"/>
        <v>0</v>
      </c>
      <c r="AS152" s="734">
        <f t="shared" si="92"/>
        <v>4834209</v>
      </c>
      <c r="AT152" s="737">
        <f t="shared" si="92"/>
        <v>3498718</v>
      </c>
      <c r="AU152" s="737">
        <f t="shared" si="92"/>
        <v>0</v>
      </c>
      <c r="AV152" s="737">
        <f t="shared" si="92"/>
        <v>0</v>
      </c>
      <c r="AW152" s="737">
        <f t="shared" si="92"/>
        <v>1182567</v>
      </c>
      <c r="AX152" s="737">
        <f t="shared" si="92"/>
        <v>69974</v>
      </c>
      <c r="AY152" s="737">
        <f t="shared" si="92"/>
        <v>82950</v>
      </c>
      <c r="AZ152" s="738">
        <f t="shared" si="92"/>
        <v>6.5510999999999999</v>
      </c>
      <c r="BA152" s="738">
        <f t="shared" si="92"/>
        <v>4.7957999999999998</v>
      </c>
      <c r="BB152" s="738">
        <f t="shared" si="92"/>
        <v>0</v>
      </c>
      <c r="BC152" s="739">
        <f t="shared" si="92"/>
        <v>1.7553000000000001</v>
      </c>
      <c r="BD152" s="613"/>
    </row>
    <row r="153" spans="1:56" ht="12.95" customHeight="1" x14ac:dyDescent="0.25">
      <c r="A153" s="532">
        <v>31</v>
      </c>
      <c r="B153" s="376">
        <v>2441</v>
      </c>
      <c r="C153" s="376">
        <v>600079406</v>
      </c>
      <c r="D153" s="533">
        <v>70695920</v>
      </c>
      <c r="E153" s="720" t="s">
        <v>546</v>
      </c>
      <c r="F153" s="376">
        <v>3111</v>
      </c>
      <c r="G153" s="721" t="s">
        <v>329</v>
      </c>
      <c r="H153" s="537" t="s">
        <v>281</v>
      </c>
      <c r="I153" s="517">
        <v>3400761</v>
      </c>
      <c r="J153" s="538">
        <v>2488667</v>
      </c>
      <c r="K153" s="538">
        <v>0</v>
      </c>
      <c r="L153" s="538">
        <v>0</v>
      </c>
      <c r="M153" s="338">
        <v>841170</v>
      </c>
      <c r="N153" s="338">
        <v>49774</v>
      </c>
      <c r="O153" s="538">
        <v>21150</v>
      </c>
      <c r="P153" s="539">
        <v>5.4897999999999998</v>
      </c>
      <c r="Q153" s="719">
        <v>4</v>
      </c>
      <c r="R153" s="719">
        <v>0</v>
      </c>
      <c r="S153" s="898">
        <v>1.4898</v>
      </c>
      <c r="T153" s="112">
        <f t="shared" si="69"/>
        <v>0</v>
      </c>
      <c r="U153" s="113">
        <v>0</v>
      </c>
      <c r="V153" s="113">
        <v>-14727</v>
      </c>
      <c r="W153" s="113">
        <v>0</v>
      </c>
      <c r="X153" s="113">
        <f t="shared" si="70"/>
        <v>-14727</v>
      </c>
      <c r="Y153" s="113">
        <v>0</v>
      </c>
      <c r="Z153" s="113">
        <v>0</v>
      </c>
      <c r="AA153" s="113">
        <v>0</v>
      </c>
      <c r="AB153" s="113">
        <f t="shared" si="71"/>
        <v>0</v>
      </c>
      <c r="AC153" s="113">
        <f t="shared" si="72"/>
        <v>-14727</v>
      </c>
      <c r="AD153" s="114">
        <f t="shared" si="73"/>
        <v>-4978</v>
      </c>
      <c r="AE153" s="114">
        <f t="shared" si="74"/>
        <v>-295</v>
      </c>
      <c r="AF153" s="113">
        <v>0</v>
      </c>
      <c r="AG153" s="113">
        <v>20000</v>
      </c>
      <c r="AH153" s="113">
        <v>0</v>
      </c>
      <c r="AI153" s="113">
        <f t="shared" si="75"/>
        <v>20000</v>
      </c>
      <c r="AJ153" s="113">
        <f t="shared" si="76"/>
        <v>0</v>
      </c>
      <c r="AK153" s="115">
        <v>0</v>
      </c>
      <c r="AL153" s="115">
        <v>0</v>
      </c>
      <c r="AM153" s="115">
        <v>0</v>
      </c>
      <c r="AN153" s="115">
        <v>0</v>
      </c>
      <c r="AO153" s="115">
        <v>0</v>
      </c>
      <c r="AP153" s="115">
        <f t="shared" si="77"/>
        <v>0</v>
      </c>
      <c r="AQ153" s="115">
        <f t="shared" si="78"/>
        <v>0</v>
      </c>
      <c r="AR153" s="370">
        <f t="shared" si="79"/>
        <v>0</v>
      </c>
      <c r="AS153" s="112">
        <f t="shared" si="80"/>
        <v>3400761</v>
      </c>
      <c r="AT153" s="113">
        <f t="shared" si="81"/>
        <v>2473940</v>
      </c>
      <c r="AU153" s="113">
        <f t="shared" si="82"/>
        <v>0</v>
      </c>
      <c r="AV153" s="113">
        <f t="shared" si="83"/>
        <v>0</v>
      </c>
      <c r="AW153" s="113">
        <f t="shared" si="84"/>
        <v>836192</v>
      </c>
      <c r="AX153" s="113">
        <f t="shared" si="84"/>
        <v>49479</v>
      </c>
      <c r="AY153" s="113">
        <f t="shared" si="85"/>
        <v>41150</v>
      </c>
      <c r="AZ153" s="115">
        <f t="shared" si="86"/>
        <v>5.4897999999999998</v>
      </c>
      <c r="BA153" s="115">
        <f t="shared" si="87"/>
        <v>4</v>
      </c>
      <c r="BB153" s="115">
        <f t="shared" si="88"/>
        <v>0</v>
      </c>
      <c r="BC153" s="116">
        <f t="shared" si="89"/>
        <v>1.4898</v>
      </c>
      <c r="BD153" s="613"/>
    </row>
    <row r="154" spans="1:56" ht="12.95" customHeight="1" x14ac:dyDescent="0.25">
      <c r="A154" s="532">
        <v>31</v>
      </c>
      <c r="B154" s="729">
        <v>2441</v>
      </c>
      <c r="C154" s="729">
        <v>600079406</v>
      </c>
      <c r="D154" s="533">
        <v>70695920</v>
      </c>
      <c r="E154" s="375" t="s">
        <v>546</v>
      </c>
      <c r="F154" s="376">
        <v>3141</v>
      </c>
      <c r="G154" s="721" t="s">
        <v>319</v>
      </c>
      <c r="H154" s="537" t="s">
        <v>282</v>
      </c>
      <c r="I154" s="517">
        <v>604549</v>
      </c>
      <c r="J154" s="538">
        <v>443169</v>
      </c>
      <c r="K154" s="538">
        <v>0</v>
      </c>
      <c r="L154" s="538">
        <v>0</v>
      </c>
      <c r="M154" s="338">
        <v>149791</v>
      </c>
      <c r="N154" s="338">
        <v>8863</v>
      </c>
      <c r="O154" s="538">
        <v>2726</v>
      </c>
      <c r="P154" s="539">
        <v>1.5</v>
      </c>
      <c r="Q154" s="719">
        <v>0</v>
      </c>
      <c r="R154" s="719">
        <v>0</v>
      </c>
      <c r="S154" s="898">
        <v>1.5</v>
      </c>
      <c r="T154" s="112">
        <f t="shared" si="69"/>
        <v>0</v>
      </c>
      <c r="U154" s="113">
        <v>0</v>
      </c>
      <c r="V154" s="113">
        <v>0</v>
      </c>
      <c r="W154" s="113">
        <v>0</v>
      </c>
      <c r="X154" s="113">
        <f t="shared" si="70"/>
        <v>0</v>
      </c>
      <c r="Y154" s="113">
        <v>0</v>
      </c>
      <c r="Z154" s="113">
        <v>0</v>
      </c>
      <c r="AA154" s="113">
        <v>0</v>
      </c>
      <c r="AB154" s="113">
        <f t="shared" si="71"/>
        <v>0</v>
      </c>
      <c r="AC154" s="113">
        <f t="shared" si="72"/>
        <v>0</v>
      </c>
      <c r="AD154" s="114">
        <f t="shared" si="73"/>
        <v>0</v>
      </c>
      <c r="AE154" s="114">
        <f t="shared" si="74"/>
        <v>0</v>
      </c>
      <c r="AF154" s="113">
        <v>0</v>
      </c>
      <c r="AG154" s="113">
        <v>0</v>
      </c>
      <c r="AH154" s="113">
        <v>0</v>
      </c>
      <c r="AI154" s="113">
        <f t="shared" si="75"/>
        <v>0</v>
      </c>
      <c r="AJ154" s="113">
        <f t="shared" si="76"/>
        <v>0</v>
      </c>
      <c r="AK154" s="115">
        <v>0</v>
      </c>
      <c r="AL154" s="115">
        <v>0</v>
      </c>
      <c r="AM154" s="115">
        <v>0</v>
      </c>
      <c r="AN154" s="115">
        <v>0</v>
      </c>
      <c r="AO154" s="115">
        <v>0</v>
      </c>
      <c r="AP154" s="115">
        <f t="shared" si="77"/>
        <v>0</v>
      </c>
      <c r="AQ154" s="115">
        <f t="shared" si="78"/>
        <v>0</v>
      </c>
      <c r="AR154" s="370">
        <f t="shared" si="79"/>
        <v>0</v>
      </c>
      <c r="AS154" s="112">
        <f t="shared" si="80"/>
        <v>604549</v>
      </c>
      <c r="AT154" s="113">
        <f t="shared" si="81"/>
        <v>443169</v>
      </c>
      <c r="AU154" s="113">
        <f t="shared" si="82"/>
        <v>0</v>
      </c>
      <c r="AV154" s="113">
        <f t="shared" si="83"/>
        <v>0</v>
      </c>
      <c r="AW154" s="113">
        <f t="shared" si="84"/>
        <v>149791</v>
      </c>
      <c r="AX154" s="113">
        <f t="shared" si="84"/>
        <v>8863</v>
      </c>
      <c r="AY154" s="113">
        <f t="shared" si="85"/>
        <v>2726</v>
      </c>
      <c r="AZ154" s="115">
        <f t="shared" si="86"/>
        <v>1.5</v>
      </c>
      <c r="BA154" s="115">
        <f t="shared" si="87"/>
        <v>0</v>
      </c>
      <c r="BB154" s="115">
        <f t="shared" si="88"/>
        <v>0</v>
      </c>
      <c r="BC154" s="116">
        <f t="shared" si="89"/>
        <v>1.5</v>
      </c>
      <c r="BD154" s="613"/>
    </row>
    <row r="155" spans="1:56" ht="12.95" customHeight="1" x14ac:dyDescent="0.25">
      <c r="A155" s="377">
        <v>31</v>
      </c>
      <c r="B155" s="85">
        <v>2441</v>
      </c>
      <c r="C155" s="85">
        <v>600079406</v>
      </c>
      <c r="D155" s="85">
        <v>70695920</v>
      </c>
      <c r="E155" s="722" t="s">
        <v>547</v>
      </c>
      <c r="F155" s="87"/>
      <c r="G155" s="747"/>
      <c r="H155" s="324"/>
      <c r="I155" s="734">
        <v>4005310</v>
      </c>
      <c r="J155" s="735">
        <v>2931836</v>
      </c>
      <c r="K155" s="735">
        <v>0</v>
      </c>
      <c r="L155" s="735">
        <v>0</v>
      </c>
      <c r="M155" s="735">
        <v>990961</v>
      </c>
      <c r="N155" s="735">
        <v>58637</v>
      </c>
      <c r="O155" s="735">
        <v>23876</v>
      </c>
      <c r="P155" s="736">
        <v>6.9897999999999998</v>
      </c>
      <c r="Q155" s="736">
        <v>4</v>
      </c>
      <c r="R155" s="738">
        <v>0</v>
      </c>
      <c r="S155" s="819">
        <v>2.9897999999999998</v>
      </c>
      <c r="T155" s="734">
        <f t="shared" ref="T155:BC155" si="93">SUM(T153:T154)</f>
        <v>0</v>
      </c>
      <c r="U155" s="737">
        <f t="shared" si="93"/>
        <v>0</v>
      </c>
      <c r="V155" s="737">
        <f t="shared" si="93"/>
        <v>-14727</v>
      </c>
      <c r="W155" s="737">
        <f t="shared" si="93"/>
        <v>0</v>
      </c>
      <c r="X155" s="737">
        <f t="shared" si="93"/>
        <v>-14727</v>
      </c>
      <c r="Y155" s="737">
        <f t="shared" si="93"/>
        <v>0</v>
      </c>
      <c r="Z155" s="737">
        <f t="shared" si="93"/>
        <v>0</v>
      </c>
      <c r="AA155" s="737">
        <f t="shared" si="93"/>
        <v>0</v>
      </c>
      <c r="AB155" s="737">
        <f t="shared" si="93"/>
        <v>0</v>
      </c>
      <c r="AC155" s="737">
        <f t="shared" si="93"/>
        <v>-14727</v>
      </c>
      <c r="AD155" s="737">
        <f t="shared" si="93"/>
        <v>-4978</v>
      </c>
      <c r="AE155" s="737">
        <f t="shared" si="93"/>
        <v>-295</v>
      </c>
      <c r="AF155" s="737">
        <f t="shared" si="93"/>
        <v>0</v>
      </c>
      <c r="AG155" s="737">
        <f t="shared" si="93"/>
        <v>20000</v>
      </c>
      <c r="AH155" s="737">
        <f t="shared" si="93"/>
        <v>0</v>
      </c>
      <c r="AI155" s="737">
        <f t="shared" si="93"/>
        <v>20000</v>
      </c>
      <c r="AJ155" s="737">
        <f t="shared" si="93"/>
        <v>0</v>
      </c>
      <c r="AK155" s="738">
        <f t="shared" si="93"/>
        <v>0</v>
      </c>
      <c r="AL155" s="738">
        <f t="shared" si="93"/>
        <v>0</v>
      </c>
      <c r="AM155" s="738">
        <f t="shared" si="93"/>
        <v>0</v>
      </c>
      <c r="AN155" s="738">
        <f t="shared" si="93"/>
        <v>0</v>
      </c>
      <c r="AO155" s="738">
        <f t="shared" si="93"/>
        <v>0</v>
      </c>
      <c r="AP155" s="738">
        <f t="shared" si="93"/>
        <v>0</v>
      </c>
      <c r="AQ155" s="738">
        <f t="shared" si="93"/>
        <v>0</v>
      </c>
      <c r="AR155" s="931">
        <f t="shared" si="93"/>
        <v>0</v>
      </c>
      <c r="AS155" s="734">
        <f t="shared" si="93"/>
        <v>4005310</v>
      </c>
      <c r="AT155" s="737">
        <f t="shared" si="93"/>
        <v>2917109</v>
      </c>
      <c r="AU155" s="737">
        <f t="shared" si="93"/>
        <v>0</v>
      </c>
      <c r="AV155" s="737">
        <f t="shared" si="93"/>
        <v>0</v>
      </c>
      <c r="AW155" s="737">
        <f t="shared" si="93"/>
        <v>985983</v>
      </c>
      <c r="AX155" s="737">
        <f t="shared" si="93"/>
        <v>58342</v>
      </c>
      <c r="AY155" s="737">
        <f t="shared" si="93"/>
        <v>43876</v>
      </c>
      <c r="AZ155" s="738">
        <f t="shared" si="93"/>
        <v>6.9897999999999998</v>
      </c>
      <c r="BA155" s="738">
        <f t="shared" si="93"/>
        <v>4</v>
      </c>
      <c r="BB155" s="738">
        <f t="shared" si="93"/>
        <v>0</v>
      </c>
      <c r="BC155" s="739">
        <f t="shared" si="93"/>
        <v>2.9897999999999998</v>
      </c>
      <c r="BD155" s="613"/>
    </row>
    <row r="156" spans="1:56" ht="12.95" customHeight="1" x14ac:dyDescent="0.25">
      <c r="A156" s="532">
        <v>32</v>
      </c>
      <c r="B156" s="376">
        <v>2496</v>
      </c>
      <c r="C156" s="376">
        <v>600080251</v>
      </c>
      <c r="D156" s="533">
        <v>70695938</v>
      </c>
      <c r="E156" s="720" t="s">
        <v>548</v>
      </c>
      <c r="F156" s="376">
        <v>3117</v>
      </c>
      <c r="G156" s="720" t="s">
        <v>333</v>
      </c>
      <c r="H156" s="537" t="s">
        <v>281</v>
      </c>
      <c r="I156" s="517">
        <v>5624044</v>
      </c>
      <c r="J156" s="538">
        <v>4023603</v>
      </c>
      <c r="K156" s="538">
        <v>0</v>
      </c>
      <c r="L156" s="538">
        <v>5000</v>
      </c>
      <c r="M156" s="338">
        <v>1361669</v>
      </c>
      <c r="N156" s="338">
        <v>80472</v>
      </c>
      <c r="O156" s="538">
        <v>153300</v>
      </c>
      <c r="P156" s="539">
        <v>7.8802000000000003</v>
      </c>
      <c r="Q156" s="719">
        <v>5.91</v>
      </c>
      <c r="R156" s="719">
        <v>0</v>
      </c>
      <c r="S156" s="898">
        <v>1.9702</v>
      </c>
      <c r="T156" s="112">
        <f t="shared" si="69"/>
        <v>0</v>
      </c>
      <c r="U156" s="113">
        <v>0</v>
      </c>
      <c r="V156" s="113">
        <v>0</v>
      </c>
      <c r="W156" s="113">
        <v>0</v>
      </c>
      <c r="X156" s="113">
        <f t="shared" si="70"/>
        <v>0</v>
      </c>
      <c r="Y156" s="113">
        <v>0</v>
      </c>
      <c r="Z156" s="113">
        <v>0</v>
      </c>
      <c r="AA156" s="113">
        <v>0</v>
      </c>
      <c r="AB156" s="113">
        <f t="shared" si="71"/>
        <v>0</v>
      </c>
      <c r="AC156" s="113">
        <f t="shared" si="72"/>
        <v>0</v>
      </c>
      <c r="AD156" s="114">
        <f t="shared" si="73"/>
        <v>0</v>
      </c>
      <c r="AE156" s="114">
        <f t="shared" si="74"/>
        <v>0</v>
      </c>
      <c r="AF156" s="113">
        <v>0</v>
      </c>
      <c r="AG156" s="113">
        <v>0</v>
      </c>
      <c r="AH156" s="113">
        <v>0</v>
      </c>
      <c r="AI156" s="113">
        <f t="shared" si="75"/>
        <v>0</v>
      </c>
      <c r="AJ156" s="113">
        <f t="shared" si="76"/>
        <v>0</v>
      </c>
      <c r="AK156" s="115">
        <v>0</v>
      </c>
      <c r="AL156" s="115">
        <v>0</v>
      </c>
      <c r="AM156" s="115">
        <v>0</v>
      </c>
      <c r="AN156" s="115">
        <v>0</v>
      </c>
      <c r="AO156" s="115">
        <v>0</v>
      </c>
      <c r="AP156" s="115">
        <f t="shared" si="77"/>
        <v>0</v>
      </c>
      <c r="AQ156" s="115">
        <f t="shared" si="78"/>
        <v>0</v>
      </c>
      <c r="AR156" s="370">
        <f t="shared" si="79"/>
        <v>0</v>
      </c>
      <c r="AS156" s="112">
        <f t="shared" si="80"/>
        <v>5624044</v>
      </c>
      <c r="AT156" s="113">
        <f t="shared" si="81"/>
        <v>4023603</v>
      </c>
      <c r="AU156" s="113">
        <f t="shared" si="82"/>
        <v>0</v>
      </c>
      <c r="AV156" s="113">
        <f t="shared" si="83"/>
        <v>5000</v>
      </c>
      <c r="AW156" s="113">
        <f t="shared" si="84"/>
        <v>1361669</v>
      </c>
      <c r="AX156" s="113">
        <f t="shared" si="84"/>
        <v>80472</v>
      </c>
      <c r="AY156" s="113">
        <f t="shared" si="85"/>
        <v>153300</v>
      </c>
      <c r="AZ156" s="115">
        <f t="shared" si="86"/>
        <v>7.8802000000000003</v>
      </c>
      <c r="BA156" s="115">
        <f t="shared" si="87"/>
        <v>5.91</v>
      </c>
      <c r="BB156" s="115">
        <f t="shared" si="88"/>
        <v>0</v>
      </c>
      <c r="BC156" s="116">
        <f t="shared" si="89"/>
        <v>1.9702</v>
      </c>
      <c r="BD156" s="613"/>
    </row>
    <row r="157" spans="1:56" ht="12.95" customHeight="1" x14ac:dyDescent="0.25">
      <c r="A157" s="532">
        <v>32</v>
      </c>
      <c r="B157" s="376">
        <v>2496</v>
      </c>
      <c r="C157" s="376">
        <v>600080251</v>
      </c>
      <c r="D157" s="533">
        <v>70695938</v>
      </c>
      <c r="E157" s="720" t="s">
        <v>548</v>
      </c>
      <c r="F157" s="376">
        <v>3117</v>
      </c>
      <c r="G157" s="627" t="s">
        <v>316</v>
      </c>
      <c r="H157" s="537" t="s">
        <v>282</v>
      </c>
      <c r="I157" s="517">
        <v>316591</v>
      </c>
      <c r="J157" s="538">
        <v>233130</v>
      </c>
      <c r="K157" s="538">
        <v>0</v>
      </c>
      <c r="L157" s="538">
        <v>0</v>
      </c>
      <c r="M157" s="338">
        <v>78798</v>
      </c>
      <c r="N157" s="338">
        <v>4663</v>
      </c>
      <c r="O157" s="538">
        <v>0</v>
      </c>
      <c r="P157" s="539">
        <v>0.64</v>
      </c>
      <c r="Q157" s="719">
        <v>0.64</v>
      </c>
      <c r="R157" s="719">
        <v>0</v>
      </c>
      <c r="S157" s="898">
        <v>0</v>
      </c>
      <c r="T157" s="112">
        <f t="shared" si="69"/>
        <v>0</v>
      </c>
      <c r="U157" s="113">
        <v>0</v>
      </c>
      <c r="V157" s="113">
        <v>0</v>
      </c>
      <c r="W157" s="113">
        <v>0</v>
      </c>
      <c r="X157" s="113">
        <f t="shared" si="70"/>
        <v>0</v>
      </c>
      <c r="Y157" s="113">
        <v>0</v>
      </c>
      <c r="Z157" s="113">
        <v>0</v>
      </c>
      <c r="AA157" s="113">
        <v>0</v>
      </c>
      <c r="AB157" s="113">
        <f t="shared" si="71"/>
        <v>0</v>
      </c>
      <c r="AC157" s="113">
        <f t="shared" si="72"/>
        <v>0</v>
      </c>
      <c r="AD157" s="114">
        <f t="shared" si="73"/>
        <v>0</v>
      </c>
      <c r="AE157" s="114">
        <f t="shared" si="74"/>
        <v>0</v>
      </c>
      <c r="AF157" s="113">
        <v>0</v>
      </c>
      <c r="AG157" s="113">
        <v>0</v>
      </c>
      <c r="AH157" s="113">
        <v>0</v>
      </c>
      <c r="AI157" s="113">
        <f t="shared" si="75"/>
        <v>0</v>
      </c>
      <c r="AJ157" s="113">
        <f t="shared" si="76"/>
        <v>0</v>
      </c>
      <c r="AK157" s="115">
        <v>0</v>
      </c>
      <c r="AL157" s="115">
        <v>0</v>
      </c>
      <c r="AM157" s="115">
        <v>0</v>
      </c>
      <c r="AN157" s="115">
        <v>0</v>
      </c>
      <c r="AO157" s="115">
        <v>0</v>
      </c>
      <c r="AP157" s="115">
        <f t="shared" si="77"/>
        <v>0</v>
      </c>
      <c r="AQ157" s="115">
        <f t="shared" si="78"/>
        <v>0</v>
      </c>
      <c r="AR157" s="370">
        <f t="shared" si="79"/>
        <v>0</v>
      </c>
      <c r="AS157" s="112">
        <f t="shared" si="80"/>
        <v>316591</v>
      </c>
      <c r="AT157" s="113">
        <f t="shared" si="81"/>
        <v>233130</v>
      </c>
      <c r="AU157" s="113">
        <f t="shared" si="82"/>
        <v>0</v>
      </c>
      <c r="AV157" s="113">
        <f t="shared" si="83"/>
        <v>0</v>
      </c>
      <c r="AW157" s="113">
        <f t="shared" si="84"/>
        <v>78798</v>
      </c>
      <c r="AX157" s="113">
        <f t="shared" si="84"/>
        <v>4663</v>
      </c>
      <c r="AY157" s="113">
        <f t="shared" si="85"/>
        <v>0</v>
      </c>
      <c r="AZ157" s="115">
        <f t="shared" si="86"/>
        <v>0.64</v>
      </c>
      <c r="BA157" s="115">
        <f t="shared" si="87"/>
        <v>0.64</v>
      </c>
      <c r="BB157" s="115">
        <f t="shared" si="88"/>
        <v>0</v>
      </c>
      <c r="BC157" s="116">
        <f t="shared" si="89"/>
        <v>0</v>
      </c>
      <c r="BD157" s="613"/>
    </row>
    <row r="158" spans="1:56" ht="12.95" customHeight="1" x14ac:dyDescent="0.25">
      <c r="A158" s="532">
        <v>32</v>
      </c>
      <c r="B158" s="729">
        <v>2496</v>
      </c>
      <c r="C158" s="729">
        <v>600080251</v>
      </c>
      <c r="D158" s="533">
        <v>70695938</v>
      </c>
      <c r="E158" s="375" t="s">
        <v>548</v>
      </c>
      <c r="F158" s="376">
        <v>3141</v>
      </c>
      <c r="G158" s="721" t="s">
        <v>319</v>
      </c>
      <c r="H158" s="537" t="s">
        <v>282</v>
      </c>
      <c r="I158" s="517">
        <v>556868</v>
      </c>
      <c r="J158" s="538">
        <v>407588</v>
      </c>
      <c r="K158" s="538">
        <v>0</v>
      </c>
      <c r="L158" s="538">
        <v>0</v>
      </c>
      <c r="M158" s="338">
        <v>137765</v>
      </c>
      <c r="N158" s="338">
        <v>8151</v>
      </c>
      <c r="O158" s="538">
        <v>3364</v>
      </c>
      <c r="P158" s="539">
        <v>1.3800000000000001</v>
      </c>
      <c r="Q158" s="719">
        <v>0</v>
      </c>
      <c r="R158" s="719">
        <v>0</v>
      </c>
      <c r="S158" s="898">
        <v>1.3800000000000001</v>
      </c>
      <c r="T158" s="112">
        <f t="shared" si="69"/>
        <v>0</v>
      </c>
      <c r="U158" s="113">
        <v>0</v>
      </c>
      <c r="V158" s="113">
        <v>0</v>
      </c>
      <c r="W158" s="113">
        <v>0</v>
      </c>
      <c r="X158" s="113">
        <f t="shared" si="70"/>
        <v>0</v>
      </c>
      <c r="Y158" s="113">
        <v>0</v>
      </c>
      <c r="Z158" s="113">
        <v>0</v>
      </c>
      <c r="AA158" s="113">
        <v>0</v>
      </c>
      <c r="AB158" s="113">
        <f t="shared" si="71"/>
        <v>0</v>
      </c>
      <c r="AC158" s="113">
        <f t="shared" si="72"/>
        <v>0</v>
      </c>
      <c r="AD158" s="114">
        <f t="shared" si="73"/>
        <v>0</v>
      </c>
      <c r="AE158" s="114">
        <f t="shared" si="74"/>
        <v>0</v>
      </c>
      <c r="AF158" s="113">
        <v>0</v>
      </c>
      <c r="AG158" s="113">
        <v>0</v>
      </c>
      <c r="AH158" s="113">
        <v>0</v>
      </c>
      <c r="AI158" s="113">
        <f t="shared" si="75"/>
        <v>0</v>
      </c>
      <c r="AJ158" s="113">
        <f t="shared" si="76"/>
        <v>0</v>
      </c>
      <c r="AK158" s="115">
        <v>0</v>
      </c>
      <c r="AL158" s="115">
        <v>0</v>
      </c>
      <c r="AM158" s="115">
        <v>0</v>
      </c>
      <c r="AN158" s="115">
        <v>0</v>
      </c>
      <c r="AO158" s="115">
        <v>0</v>
      </c>
      <c r="AP158" s="115">
        <f t="shared" si="77"/>
        <v>0</v>
      </c>
      <c r="AQ158" s="115">
        <f t="shared" si="78"/>
        <v>0</v>
      </c>
      <c r="AR158" s="370">
        <f t="shared" si="79"/>
        <v>0</v>
      </c>
      <c r="AS158" s="112">
        <f t="shared" si="80"/>
        <v>556868</v>
      </c>
      <c r="AT158" s="113">
        <f t="shared" si="81"/>
        <v>407588</v>
      </c>
      <c r="AU158" s="113">
        <f t="shared" si="82"/>
        <v>0</v>
      </c>
      <c r="AV158" s="113">
        <f t="shared" si="83"/>
        <v>0</v>
      </c>
      <c r="AW158" s="113">
        <f t="shared" si="84"/>
        <v>137765</v>
      </c>
      <c r="AX158" s="113">
        <f t="shared" si="84"/>
        <v>8151</v>
      </c>
      <c r="AY158" s="113">
        <f t="shared" si="85"/>
        <v>3364</v>
      </c>
      <c r="AZ158" s="115">
        <f t="shared" si="86"/>
        <v>1.3800000000000001</v>
      </c>
      <c r="BA158" s="115">
        <f t="shared" si="87"/>
        <v>0</v>
      </c>
      <c r="BB158" s="115">
        <f t="shared" si="88"/>
        <v>0</v>
      </c>
      <c r="BC158" s="116">
        <f t="shared" si="89"/>
        <v>1.3800000000000001</v>
      </c>
      <c r="BD158" s="613"/>
    </row>
    <row r="159" spans="1:56" ht="12.95" customHeight="1" x14ac:dyDescent="0.25">
      <c r="A159" s="532">
        <v>32</v>
      </c>
      <c r="B159" s="376">
        <v>2496</v>
      </c>
      <c r="C159" s="376">
        <v>600080251</v>
      </c>
      <c r="D159" s="533">
        <v>70695938</v>
      </c>
      <c r="E159" s="720" t="s">
        <v>548</v>
      </c>
      <c r="F159" s="376">
        <v>3143</v>
      </c>
      <c r="G159" s="627" t="s">
        <v>632</v>
      </c>
      <c r="H159" s="537" t="s">
        <v>281</v>
      </c>
      <c r="I159" s="517">
        <v>1013885</v>
      </c>
      <c r="J159" s="538">
        <v>746602</v>
      </c>
      <c r="K159" s="538">
        <v>0</v>
      </c>
      <c r="L159" s="538">
        <v>0</v>
      </c>
      <c r="M159" s="338">
        <v>252351</v>
      </c>
      <c r="N159" s="338">
        <v>14932</v>
      </c>
      <c r="O159" s="538">
        <v>0</v>
      </c>
      <c r="P159" s="539">
        <v>1.6</v>
      </c>
      <c r="Q159" s="719">
        <v>1.6</v>
      </c>
      <c r="R159" s="719">
        <v>0</v>
      </c>
      <c r="S159" s="898">
        <v>0</v>
      </c>
      <c r="T159" s="112">
        <f t="shared" si="69"/>
        <v>0</v>
      </c>
      <c r="U159" s="113">
        <v>0</v>
      </c>
      <c r="V159" s="113">
        <v>0</v>
      </c>
      <c r="W159" s="113">
        <v>0</v>
      </c>
      <c r="X159" s="113">
        <f t="shared" si="70"/>
        <v>0</v>
      </c>
      <c r="Y159" s="113">
        <v>0</v>
      </c>
      <c r="Z159" s="113">
        <v>0</v>
      </c>
      <c r="AA159" s="113">
        <v>0</v>
      </c>
      <c r="AB159" s="113">
        <f t="shared" si="71"/>
        <v>0</v>
      </c>
      <c r="AC159" s="113">
        <f t="shared" si="72"/>
        <v>0</v>
      </c>
      <c r="AD159" s="114">
        <f t="shared" si="73"/>
        <v>0</v>
      </c>
      <c r="AE159" s="114">
        <f t="shared" si="74"/>
        <v>0</v>
      </c>
      <c r="AF159" s="113">
        <v>0</v>
      </c>
      <c r="AG159" s="113">
        <v>0</v>
      </c>
      <c r="AH159" s="113">
        <v>0</v>
      </c>
      <c r="AI159" s="113">
        <f t="shared" si="75"/>
        <v>0</v>
      </c>
      <c r="AJ159" s="113">
        <f t="shared" si="76"/>
        <v>0</v>
      </c>
      <c r="AK159" s="115">
        <v>0</v>
      </c>
      <c r="AL159" s="115">
        <v>0</v>
      </c>
      <c r="AM159" s="115">
        <v>0</v>
      </c>
      <c r="AN159" s="115">
        <v>0</v>
      </c>
      <c r="AO159" s="115">
        <v>0</v>
      </c>
      <c r="AP159" s="115">
        <f t="shared" si="77"/>
        <v>0</v>
      </c>
      <c r="AQ159" s="115">
        <f t="shared" si="78"/>
        <v>0</v>
      </c>
      <c r="AR159" s="370">
        <f t="shared" si="79"/>
        <v>0</v>
      </c>
      <c r="AS159" s="112">
        <f t="shared" si="80"/>
        <v>1013885</v>
      </c>
      <c r="AT159" s="113">
        <f t="shared" si="81"/>
        <v>746602</v>
      </c>
      <c r="AU159" s="113">
        <f t="shared" si="82"/>
        <v>0</v>
      </c>
      <c r="AV159" s="113">
        <f t="shared" si="83"/>
        <v>0</v>
      </c>
      <c r="AW159" s="113">
        <f t="shared" si="84"/>
        <v>252351</v>
      </c>
      <c r="AX159" s="113">
        <f t="shared" si="84"/>
        <v>14932</v>
      </c>
      <c r="AY159" s="113">
        <f t="shared" si="85"/>
        <v>0</v>
      </c>
      <c r="AZ159" s="115">
        <f t="shared" si="86"/>
        <v>1.6</v>
      </c>
      <c r="BA159" s="115">
        <f t="shared" si="87"/>
        <v>1.6</v>
      </c>
      <c r="BB159" s="115">
        <f t="shared" si="88"/>
        <v>0</v>
      </c>
      <c r="BC159" s="116">
        <f t="shared" si="89"/>
        <v>0</v>
      </c>
      <c r="BD159" s="613"/>
    </row>
    <row r="160" spans="1:56" ht="12.95" customHeight="1" x14ac:dyDescent="0.25">
      <c r="A160" s="532">
        <v>32</v>
      </c>
      <c r="B160" s="376">
        <v>2496</v>
      </c>
      <c r="C160" s="376">
        <v>600080251</v>
      </c>
      <c r="D160" s="533">
        <v>70695938</v>
      </c>
      <c r="E160" s="720" t="s">
        <v>548</v>
      </c>
      <c r="F160" s="376">
        <v>3143</v>
      </c>
      <c r="G160" s="627" t="s">
        <v>633</v>
      </c>
      <c r="H160" s="537" t="s">
        <v>282</v>
      </c>
      <c r="I160" s="517">
        <v>32301</v>
      </c>
      <c r="J160" s="538">
        <v>22770</v>
      </c>
      <c r="K160" s="538">
        <v>0</v>
      </c>
      <c r="L160" s="538">
        <v>0</v>
      </c>
      <c r="M160" s="338">
        <v>7696</v>
      </c>
      <c r="N160" s="338">
        <v>455</v>
      </c>
      <c r="O160" s="538">
        <v>1380</v>
      </c>
      <c r="P160" s="539">
        <v>0.1</v>
      </c>
      <c r="Q160" s="719">
        <v>0</v>
      </c>
      <c r="R160" s="719">
        <v>0</v>
      </c>
      <c r="S160" s="898">
        <v>0.1</v>
      </c>
      <c r="T160" s="112">
        <f t="shared" si="69"/>
        <v>0</v>
      </c>
      <c r="U160" s="113">
        <v>0</v>
      </c>
      <c r="V160" s="113">
        <v>0</v>
      </c>
      <c r="W160" s="113">
        <v>0</v>
      </c>
      <c r="X160" s="113">
        <f t="shared" si="70"/>
        <v>0</v>
      </c>
      <c r="Y160" s="113">
        <v>0</v>
      </c>
      <c r="Z160" s="113">
        <v>0</v>
      </c>
      <c r="AA160" s="113">
        <v>0</v>
      </c>
      <c r="AB160" s="113">
        <f t="shared" si="71"/>
        <v>0</v>
      </c>
      <c r="AC160" s="113">
        <f t="shared" si="72"/>
        <v>0</v>
      </c>
      <c r="AD160" s="114">
        <f t="shared" si="73"/>
        <v>0</v>
      </c>
      <c r="AE160" s="114">
        <f t="shared" si="74"/>
        <v>0</v>
      </c>
      <c r="AF160" s="113">
        <v>0</v>
      </c>
      <c r="AG160" s="113">
        <v>0</v>
      </c>
      <c r="AH160" s="113">
        <v>0</v>
      </c>
      <c r="AI160" s="113">
        <f t="shared" si="75"/>
        <v>0</v>
      </c>
      <c r="AJ160" s="113">
        <f t="shared" si="76"/>
        <v>0</v>
      </c>
      <c r="AK160" s="115">
        <v>0</v>
      </c>
      <c r="AL160" s="115">
        <v>0</v>
      </c>
      <c r="AM160" s="115">
        <v>0</v>
      </c>
      <c r="AN160" s="115">
        <v>0</v>
      </c>
      <c r="AO160" s="115">
        <v>0</v>
      </c>
      <c r="AP160" s="115">
        <f t="shared" si="77"/>
        <v>0</v>
      </c>
      <c r="AQ160" s="115">
        <f t="shared" si="78"/>
        <v>0</v>
      </c>
      <c r="AR160" s="370">
        <f t="shared" si="79"/>
        <v>0</v>
      </c>
      <c r="AS160" s="112">
        <f t="shared" si="80"/>
        <v>32301</v>
      </c>
      <c r="AT160" s="113">
        <f t="shared" si="81"/>
        <v>22770</v>
      </c>
      <c r="AU160" s="113">
        <f t="shared" si="82"/>
        <v>0</v>
      </c>
      <c r="AV160" s="113">
        <f t="shared" si="83"/>
        <v>0</v>
      </c>
      <c r="AW160" s="113">
        <f t="shared" si="84"/>
        <v>7696</v>
      </c>
      <c r="AX160" s="113">
        <f t="shared" si="84"/>
        <v>455</v>
      </c>
      <c r="AY160" s="113">
        <f t="shared" si="85"/>
        <v>1380</v>
      </c>
      <c r="AZ160" s="115">
        <f t="shared" si="86"/>
        <v>0.1</v>
      </c>
      <c r="BA160" s="115">
        <f t="shared" si="87"/>
        <v>0</v>
      </c>
      <c r="BB160" s="115">
        <f t="shared" si="88"/>
        <v>0</v>
      </c>
      <c r="BC160" s="116">
        <f t="shared" si="89"/>
        <v>0.1</v>
      </c>
      <c r="BD160" s="613"/>
    </row>
    <row r="161" spans="1:56" ht="12.95" customHeight="1" x14ac:dyDescent="0.25">
      <c r="A161" s="377">
        <v>32</v>
      </c>
      <c r="B161" s="84">
        <v>2496</v>
      </c>
      <c r="C161" s="84">
        <v>600080251</v>
      </c>
      <c r="D161" s="84">
        <v>70695938</v>
      </c>
      <c r="E161" s="722" t="s">
        <v>549</v>
      </c>
      <c r="F161" s="84"/>
      <c r="G161" s="722"/>
      <c r="H161" s="321"/>
      <c r="I161" s="734">
        <v>7543689</v>
      </c>
      <c r="J161" s="735">
        <v>5433693</v>
      </c>
      <c r="K161" s="735">
        <v>0</v>
      </c>
      <c r="L161" s="735">
        <v>5000</v>
      </c>
      <c r="M161" s="735">
        <v>1838279</v>
      </c>
      <c r="N161" s="735">
        <v>108673</v>
      </c>
      <c r="O161" s="735">
        <v>158044</v>
      </c>
      <c r="P161" s="736">
        <v>11.600200000000001</v>
      </c>
      <c r="Q161" s="736">
        <v>8.15</v>
      </c>
      <c r="R161" s="738">
        <v>0</v>
      </c>
      <c r="S161" s="819">
        <v>3.4502000000000002</v>
      </c>
      <c r="T161" s="734">
        <f t="shared" ref="T161:BC161" si="94">SUM(T156:T160)</f>
        <v>0</v>
      </c>
      <c r="U161" s="737">
        <f t="shared" si="94"/>
        <v>0</v>
      </c>
      <c r="V161" s="737">
        <f t="shared" si="94"/>
        <v>0</v>
      </c>
      <c r="W161" s="737">
        <f t="shared" si="94"/>
        <v>0</v>
      </c>
      <c r="X161" s="737">
        <f t="shared" si="94"/>
        <v>0</v>
      </c>
      <c r="Y161" s="737">
        <f t="shared" si="94"/>
        <v>0</v>
      </c>
      <c r="Z161" s="737">
        <f t="shared" si="94"/>
        <v>0</v>
      </c>
      <c r="AA161" s="737">
        <f t="shared" si="94"/>
        <v>0</v>
      </c>
      <c r="AB161" s="737">
        <f t="shared" si="94"/>
        <v>0</v>
      </c>
      <c r="AC161" s="737">
        <f t="shared" si="94"/>
        <v>0</v>
      </c>
      <c r="AD161" s="737">
        <f t="shared" si="94"/>
        <v>0</v>
      </c>
      <c r="AE161" s="737">
        <f t="shared" si="94"/>
        <v>0</v>
      </c>
      <c r="AF161" s="737">
        <f t="shared" si="94"/>
        <v>0</v>
      </c>
      <c r="AG161" s="737">
        <f t="shared" si="94"/>
        <v>0</v>
      </c>
      <c r="AH161" s="737">
        <f t="shared" si="94"/>
        <v>0</v>
      </c>
      <c r="AI161" s="737">
        <f t="shared" si="94"/>
        <v>0</v>
      </c>
      <c r="AJ161" s="737">
        <f t="shared" si="94"/>
        <v>0</v>
      </c>
      <c r="AK161" s="738">
        <f t="shared" si="94"/>
        <v>0</v>
      </c>
      <c r="AL161" s="738">
        <f t="shared" si="94"/>
        <v>0</v>
      </c>
      <c r="AM161" s="738">
        <f t="shared" si="94"/>
        <v>0</v>
      </c>
      <c r="AN161" s="738">
        <f t="shared" si="94"/>
        <v>0</v>
      </c>
      <c r="AO161" s="738">
        <f t="shared" si="94"/>
        <v>0</v>
      </c>
      <c r="AP161" s="738">
        <f t="shared" si="94"/>
        <v>0</v>
      </c>
      <c r="AQ161" s="738">
        <f t="shared" si="94"/>
        <v>0</v>
      </c>
      <c r="AR161" s="931">
        <f t="shared" si="94"/>
        <v>0</v>
      </c>
      <c r="AS161" s="734">
        <f t="shared" si="94"/>
        <v>7543689</v>
      </c>
      <c r="AT161" s="737">
        <f t="shared" si="94"/>
        <v>5433693</v>
      </c>
      <c r="AU161" s="737">
        <f t="shared" si="94"/>
        <v>0</v>
      </c>
      <c r="AV161" s="737">
        <f t="shared" si="94"/>
        <v>5000</v>
      </c>
      <c r="AW161" s="737">
        <f t="shared" si="94"/>
        <v>1838279</v>
      </c>
      <c r="AX161" s="737">
        <f t="shared" si="94"/>
        <v>108673</v>
      </c>
      <c r="AY161" s="737">
        <f t="shared" si="94"/>
        <v>158044</v>
      </c>
      <c r="AZ161" s="738">
        <f t="shared" si="94"/>
        <v>11.600200000000001</v>
      </c>
      <c r="BA161" s="738">
        <f t="shared" si="94"/>
        <v>8.15</v>
      </c>
      <c r="BB161" s="738">
        <f t="shared" si="94"/>
        <v>0</v>
      </c>
      <c r="BC161" s="739">
        <f t="shared" si="94"/>
        <v>3.4502000000000002</v>
      </c>
      <c r="BD161" s="613"/>
    </row>
    <row r="162" spans="1:56" ht="12.95" customHeight="1" x14ac:dyDescent="0.25">
      <c r="A162" s="532">
        <v>33</v>
      </c>
      <c r="B162" s="376">
        <v>5440</v>
      </c>
      <c r="C162" s="376">
        <v>600098559</v>
      </c>
      <c r="D162" s="533">
        <v>70998108</v>
      </c>
      <c r="E162" s="720" t="s">
        <v>550</v>
      </c>
      <c r="F162" s="376">
        <v>3111</v>
      </c>
      <c r="G162" s="721" t="s">
        <v>329</v>
      </c>
      <c r="H162" s="537" t="s">
        <v>281</v>
      </c>
      <c r="I162" s="517">
        <v>3307816</v>
      </c>
      <c r="J162" s="538">
        <v>2342046</v>
      </c>
      <c r="K162" s="538">
        <v>0</v>
      </c>
      <c r="L162" s="538">
        <v>61000</v>
      </c>
      <c r="M162" s="338">
        <v>812230</v>
      </c>
      <c r="N162" s="338">
        <v>46841</v>
      </c>
      <c r="O162" s="538">
        <v>45699</v>
      </c>
      <c r="P162" s="539">
        <v>5.4298000000000002</v>
      </c>
      <c r="Q162" s="719">
        <v>4</v>
      </c>
      <c r="R162" s="719">
        <v>0</v>
      </c>
      <c r="S162" s="898">
        <v>1.4298</v>
      </c>
      <c r="T162" s="112">
        <f t="shared" si="69"/>
        <v>0</v>
      </c>
      <c r="U162" s="113">
        <v>0</v>
      </c>
      <c r="V162" s="113">
        <v>-18409</v>
      </c>
      <c r="W162" s="113">
        <v>0</v>
      </c>
      <c r="X162" s="113">
        <f t="shared" si="70"/>
        <v>-18409</v>
      </c>
      <c r="Y162" s="113">
        <v>0</v>
      </c>
      <c r="Z162" s="113">
        <v>0</v>
      </c>
      <c r="AA162" s="113">
        <v>0</v>
      </c>
      <c r="AB162" s="113">
        <f t="shared" si="71"/>
        <v>0</v>
      </c>
      <c r="AC162" s="113">
        <f t="shared" si="72"/>
        <v>-18409</v>
      </c>
      <c r="AD162" s="114">
        <f t="shared" si="73"/>
        <v>-6222</v>
      </c>
      <c r="AE162" s="114">
        <f t="shared" si="74"/>
        <v>-368</v>
      </c>
      <c r="AF162" s="113">
        <v>0</v>
      </c>
      <c r="AG162" s="113">
        <v>24999</v>
      </c>
      <c r="AH162" s="113">
        <v>0</v>
      </c>
      <c r="AI162" s="113">
        <f t="shared" si="75"/>
        <v>24999</v>
      </c>
      <c r="AJ162" s="113">
        <f t="shared" si="76"/>
        <v>0</v>
      </c>
      <c r="AK162" s="115">
        <v>0</v>
      </c>
      <c r="AL162" s="115">
        <v>0</v>
      </c>
      <c r="AM162" s="115">
        <v>0</v>
      </c>
      <c r="AN162" s="115">
        <v>0</v>
      </c>
      <c r="AO162" s="115">
        <v>0</v>
      </c>
      <c r="AP162" s="115">
        <f t="shared" si="77"/>
        <v>0</v>
      </c>
      <c r="AQ162" s="115">
        <f t="shared" si="78"/>
        <v>0</v>
      </c>
      <c r="AR162" s="370">
        <f t="shared" si="79"/>
        <v>0</v>
      </c>
      <c r="AS162" s="112">
        <f t="shared" si="80"/>
        <v>3307816</v>
      </c>
      <c r="AT162" s="113">
        <f t="shared" si="81"/>
        <v>2323637</v>
      </c>
      <c r="AU162" s="113">
        <f t="shared" si="82"/>
        <v>0</v>
      </c>
      <c r="AV162" s="113">
        <f t="shared" si="83"/>
        <v>61000</v>
      </c>
      <c r="AW162" s="113">
        <f t="shared" si="84"/>
        <v>806008</v>
      </c>
      <c r="AX162" s="113">
        <f t="shared" si="84"/>
        <v>46473</v>
      </c>
      <c r="AY162" s="113">
        <f t="shared" si="85"/>
        <v>70698</v>
      </c>
      <c r="AZ162" s="115">
        <f t="shared" si="86"/>
        <v>5.4298000000000002</v>
      </c>
      <c r="BA162" s="115">
        <f t="shared" si="87"/>
        <v>4</v>
      </c>
      <c r="BB162" s="115">
        <f t="shared" si="88"/>
        <v>0</v>
      </c>
      <c r="BC162" s="116">
        <f t="shared" si="89"/>
        <v>1.4298</v>
      </c>
      <c r="BD162" s="613"/>
    </row>
    <row r="163" spans="1:56" ht="12.95" customHeight="1" x14ac:dyDescent="0.25">
      <c r="A163" s="532">
        <v>33</v>
      </c>
      <c r="B163" s="376">
        <v>5440</v>
      </c>
      <c r="C163" s="376">
        <v>600098559</v>
      </c>
      <c r="D163" s="533">
        <v>70998108</v>
      </c>
      <c r="E163" s="720" t="s">
        <v>550</v>
      </c>
      <c r="F163" s="376">
        <v>3111</v>
      </c>
      <c r="G163" s="721" t="s">
        <v>316</v>
      </c>
      <c r="H163" s="537" t="s">
        <v>282</v>
      </c>
      <c r="I163" s="517">
        <v>117618</v>
      </c>
      <c r="J163" s="538">
        <v>86611</v>
      </c>
      <c r="K163" s="538">
        <v>0</v>
      </c>
      <c r="L163" s="538">
        <v>0</v>
      </c>
      <c r="M163" s="338">
        <v>29275</v>
      </c>
      <c r="N163" s="338">
        <v>1732</v>
      </c>
      <c r="O163" s="538">
        <v>0</v>
      </c>
      <c r="P163" s="539">
        <v>0.25</v>
      </c>
      <c r="Q163" s="719">
        <v>0.25</v>
      </c>
      <c r="R163" s="719">
        <v>0</v>
      </c>
      <c r="S163" s="898">
        <v>0</v>
      </c>
      <c r="T163" s="112">
        <f t="shared" si="69"/>
        <v>0</v>
      </c>
      <c r="U163" s="113">
        <v>0</v>
      </c>
      <c r="V163" s="113">
        <v>0</v>
      </c>
      <c r="W163" s="113">
        <v>0</v>
      </c>
      <c r="X163" s="113">
        <f t="shared" si="70"/>
        <v>0</v>
      </c>
      <c r="Y163" s="113">
        <v>0</v>
      </c>
      <c r="Z163" s="113">
        <v>0</v>
      </c>
      <c r="AA163" s="113">
        <v>0</v>
      </c>
      <c r="AB163" s="113">
        <f t="shared" si="71"/>
        <v>0</v>
      </c>
      <c r="AC163" s="113">
        <f t="shared" si="72"/>
        <v>0</v>
      </c>
      <c r="AD163" s="114">
        <f t="shared" si="73"/>
        <v>0</v>
      </c>
      <c r="AE163" s="114">
        <f t="shared" si="74"/>
        <v>0</v>
      </c>
      <c r="AF163" s="113">
        <v>0</v>
      </c>
      <c r="AG163" s="113">
        <v>0</v>
      </c>
      <c r="AH163" s="113">
        <v>0</v>
      </c>
      <c r="AI163" s="113">
        <f t="shared" si="75"/>
        <v>0</v>
      </c>
      <c r="AJ163" s="113">
        <f t="shared" si="76"/>
        <v>0</v>
      </c>
      <c r="AK163" s="115">
        <v>0</v>
      </c>
      <c r="AL163" s="115">
        <v>0</v>
      </c>
      <c r="AM163" s="115">
        <v>0</v>
      </c>
      <c r="AN163" s="115">
        <v>0</v>
      </c>
      <c r="AO163" s="115">
        <v>0</v>
      </c>
      <c r="AP163" s="115">
        <f t="shared" si="77"/>
        <v>0</v>
      </c>
      <c r="AQ163" s="115">
        <f t="shared" si="78"/>
        <v>0</v>
      </c>
      <c r="AR163" s="370">
        <f t="shared" si="79"/>
        <v>0</v>
      </c>
      <c r="AS163" s="112">
        <f t="shared" si="80"/>
        <v>117618</v>
      </c>
      <c r="AT163" s="113">
        <f t="shared" si="81"/>
        <v>86611</v>
      </c>
      <c r="AU163" s="113">
        <f t="shared" si="82"/>
        <v>0</v>
      </c>
      <c r="AV163" s="113">
        <f t="shared" si="83"/>
        <v>0</v>
      </c>
      <c r="AW163" s="113">
        <f t="shared" si="84"/>
        <v>29275</v>
      </c>
      <c r="AX163" s="113">
        <f t="shared" si="84"/>
        <v>1732</v>
      </c>
      <c r="AY163" s="113">
        <f t="shared" si="85"/>
        <v>0</v>
      </c>
      <c r="AZ163" s="115">
        <f t="shared" si="86"/>
        <v>0.25</v>
      </c>
      <c r="BA163" s="115">
        <f t="shared" si="87"/>
        <v>0.25</v>
      </c>
      <c r="BB163" s="115">
        <f t="shared" si="88"/>
        <v>0</v>
      </c>
      <c r="BC163" s="116">
        <f t="shared" si="89"/>
        <v>0</v>
      </c>
      <c r="BD163" s="613"/>
    </row>
    <row r="164" spans="1:56" ht="12.95" customHeight="1" x14ac:dyDescent="0.25">
      <c r="A164" s="532">
        <v>33</v>
      </c>
      <c r="B164" s="729">
        <v>5440</v>
      </c>
      <c r="C164" s="729">
        <v>600098559</v>
      </c>
      <c r="D164" s="533">
        <v>70998108</v>
      </c>
      <c r="E164" s="720" t="s">
        <v>550</v>
      </c>
      <c r="F164" s="376">
        <v>3141</v>
      </c>
      <c r="G164" s="721" t="s">
        <v>319</v>
      </c>
      <c r="H164" s="537" t="s">
        <v>282</v>
      </c>
      <c r="I164" s="517">
        <v>244835</v>
      </c>
      <c r="J164" s="538">
        <v>179004</v>
      </c>
      <c r="K164" s="538">
        <v>0</v>
      </c>
      <c r="L164" s="538">
        <v>0</v>
      </c>
      <c r="M164" s="338">
        <v>60503</v>
      </c>
      <c r="N164" s="338">
        <v>3580</v>
      </c>
      <c r="O164" s="538">
        <v>1748</v>
      </c>
      <c r="P164" s="539">
        <v>0.61</v>
      </c>
      <c r="Q164" s="719">
        <v>0</v>
      </c>
      <c r="R164" s="719">
        <v>0</v>
      </c>
      <c r="S164" s="898">
        <v>0.61</v>
      </c>
      <c r="T164" s="112">
        <f t="shared" si="69"/>
        <v>0</v>
      </c>
      <c r="U164" s="113">
        <v>0</v>
      </c>
      <c r="V164" s="113">
        <v>0</v>
      </c>
      <c r="W164" s="113">
        <v>0</v>
      </c>
      <c r="X164" s="113">
        <f t="shared" si="70"/>
        <v>0</v>
      </c>
      <c r="Y164" s="113">
        <v>0</v>
      </c>
      <c r="Z164" s="113">
        <v>0</v>
      </c>
      <c r="AA164" s="113">
        <v>0</v>
      </c>
      <c r="AB164" s="113">
        <f t="shared" si="71"/>
        <v>0</v>
      </c>
      <c r="AC164" s="113">
        <f t="shared" si="72"/>
        <v>0</v>
      </c>
      <c r="AD164" s="114">
        <f t="shared" si="73"/>
        <v>0</v>
      </c>
      <c r="AE164" s="114">
        <f t="shared" si="74"/>
        <v>0</v>
      </c>
      <c r="AF164" s="113">
        <v>0</v>
      </c>
      <c r="AG164" s="113">
        <v>0</v>
      </c>
      <c r="AH164" s="113">
        <v>0</v>
      </c>
      <c r="AI164" s="113">
        <f t="shared" si="75"/>
        <v>0</v>
      </c>
      <c r="AJ164" s="113">
        <f t="shared" si="76"/>
        <v>0</v>
      </c>
      <c r="AK164" s="115">
        <v>0</v>
      </c>
      <c r="AL164" s="115">
        <v>0</v>
      </c>
      <c r="AM164" s="115">
        <v>0</v>
      </c>
      <c r="AN164" s="115">
        <v>0</v>
      </c>
      <c r="AO164" s="115">
        <v>0</v>
      </c>
      <c r="AP164" s="115">
        <f t="shared" si="77"/>
        <v>0</v>
      </c>
      <c r="AQ164" s="115">
        <f t="shared" si="78"/>
        <v>0</v>
      </c>
      <c r="AR164" s="370">
        <f t="shared" si="79"/>
        <v>0</v>
      </c>
      <c r="AS164" s="112">
        <f t="shared" si="80"/>
        <v>244835</v>
      </c>
      <c r="AT164" s="113">
        <f t="shared" si="81"/>
        <v>179004</v>
      </c>
      <c r="AU164" s="113">
        <f t="shared" si="82"/>
        <v>0</v>
      </c>
      <c r="AV164" s="113">
        <f t="shared" si="83"/>
        <v>0</v>
      </c>
      <c r="AW164" s="113">
        <f t="shared" si="84"/>
        <v>60503</v>
      </c>
      <c r="AX164" s="113">
        <f t="shared" si="84"/>
        <v>3580</v>
      </c>
      <c r="AY164" s="113">
        <f t="shared" si="85"/>
        <v>1748</v>
      </c>
      <c r="AZ164" s="115">
        <f t="shared" si="86"/>
        <v>0.61</v>
      </c>
      <c r="BA164" s="115">
        <f t="shared" si="87"/>
        <v>0</v>
      </c>
      <c r="BB164" s="115">
        <f t="shared" si="88"/>
        <v>0</v>
      </c>
      <c r="BC164" s="116">
        <f t="shared" si="89"/>
        <v>0.61</v>
      </c>
      <c r="BD164" s="613"/>
    </row>
    <row r="165" spans="1:56" ht="12.95" customHeight="1" x14ac:dyDescent="0.25">
      <c r="A165" s="377">
        <v>33</v>
      </c>
      <c r="B165" s="85">
        <v>5440</v>
      </c>
      <c r="C165" s="85">
        <v>600098559</v>
      </c>
      <c r="D165" s="85">
        <v>70998108</v>
      </c>
      <c r="E165" s="722" t="s">
        <v>551</v>
      </c>
      <c r="F165" s="84"/>
      <c r="G165" s="722"/>
      <c r="H165" s="321"/>
      <c r="I165" s="723">
        <v>3670269</v>
      </c>
      <c r="J165" s="724">
        <v>2607661</v>
      </c>
      <c r="K165" s="724">
        <v>0</v>
      </c>
      <c r="L165" s="724">
        <v>61000</v>
      </c>
      <c r="M165" s="724">
        <v>902008</v>
      </c>
      <c r="N165" s="724">
        <v>52153</v>
      </c>
      <c r="O165" s="724">
        <v>47447</v>
      </c>
      <c r="P165" s="725">
        <v>6.2898000000000005</v>
      </c>
      <c r="Q165" s="725">
        <v>4.25</v>
      </c>
      <c r="R165" s="727">
        <v>0</v>
      </c>
      <c r="S165" s="817">
        <v>2.0398000000000001</v>
      </c>
      <c r="T165" s="723">
        <f t="shared" ref="T165:BC165" si="95">SUM(T162:T164)</f>
        <v>0</v>
      </c>
      <c r="U165" s="726">
        <f t="shared" si="95"/>
        <v>0</v>
      </c>
      <c r="V165" s="726">
        <f t="shared" si="95"/>
        <v>-18409</v>
      </c>
      <c r="W165" s="726">
        <f t="shared" si="95"/>
        <v>0</v>
      </c>
      <c r="X165" s="726">
        <f t="shared" si="95"/>
        <v>-18409</v>
      </c>
      <c r="Y165" s="726">
        <f t="shared" si="95"/>
        <v>0</v>
      </c>
      <c r="Z165" s="726">
        <f t="shared" si="95"/>
        <v>0</v>
      </c>
      <c r="AA165" s="726">
        <f t="shared" si="95"/>
        <v>0</v>
      </c>
      <c r="AB165" s="726">
        <f t="shared" si="95"/>
        <v>0</v>
      </c>
      <c r="AC165" s="726">
        <f t="shared" si="95"/>
        <v>-18409</v>
      </c>
      <c r="AD165" s="726">
        <f t="shared" si="95"/>
        <v>-6222</v>
      </c>
      <c r="AE165" s="726">
        <f t="shared" si="95"/>
        <v>-368</v>
      </c>
      <c r="AF165" s="726">
        <f t="shared" si="95"/>
        <v>0</v>
      </c>
      <c r="AG165" s="726">
        <f t="shared" si="95"/>
        <v>24999</v>
      </c>
      <c r="AH165" s="726">
        <f t="shared" si="95"/>
        <v>0</v>
      </c>
      <c r="AI165" s="726">
        <f t="shared" si="95"/>
        <v>24999</v>
      </c>
      <c r="AJ165" s="726">
        <f t="shared" si="95"/>
        <v>0</v>
      </c>
      <c r="AK165" s="727">
        <f t="shared" si="95"/>
        <v>0</v>
      </c>
      <c r="AL165" s="727">
        <f t="shared" si="95"/>
        <v>0</v>
      </c>
      <c r="AM165" s="727">
        <f t="shared" si="95"/>
        <v>0</v>
      </c>
      <c r="AN165" s="727">
        <f t="shared" si="95"/>
        <v>0</v>
      </c>
      <c r="AO165" s="727">
        <f t="shared" si="95"/>
        <v>0</v>
      </c>
      <c r="AP165" s="727">
        <f t="shared" si="95"/>
        <v>0</v>
      </c>
      <c r="AQ165" s="727">
        <f t="shared" si="95"/>
        <v>0</v>
      </c>
      <c r="AR165" s="930">
        <f t="shared" si="95"/>
        <v>0</v>
      </c>
      <c r="AS165" s="723">
        <f t="shared" si="95"/>
        <v>3670269</v>
      </c>
      <c r="AT165" s="726">
        <f t="shared" si="95"/>
        <v>2589252</v>
      </c>
      <c r="AU165" s="726">
        <f t="shared" si="95"/>
        <v>0</v>
      </c>
      <c r="AV165" s="726">
        <f t="shared" si="95"/>
        <v>61000</v>
      </c>
      <c r="AW165" s="726">
        <f t="shared" si="95"/>
        <v>895786</v>
      </c>
      <c r="AX165" s="726">
        <f t="shared" si="95"/>
        <v>51785</v>
      </c>
      <c r="AY165" s="726">
        <f t="shared" si="95"/>
        <v>72446</v>
      </c>
      <c r="AZ165" s="727">
        <f t="shared" si="95"/>
        <v>6.2898000000000005</v>
      </c>
      <c r="BA165" s="727">
        <f t="shared" si="95"/>
        <v>4.25</v>
      </c>
      <c r="BB165" s="727">
        <f t="shared" si="95"/>
        <v>0</v>
      </c>
      <c r="BC165" s="728">
        <f t="shared" si="95"/>
        <v>2.0398000000000001</v>
      </c>
      <c r="BD165" s="613"/>
    </row>
    <row r="166" spans="1:56" ht="12.95" customHeight="1" x14ac:dyDescent="0.25">
      <c r="A166" s="532">
        <v>34</v>
      </c>
      <c r="B166" s="376">
        <v>5441</v>
      </c>
      <c r="C166" s="376">
        <v>600099270</v>
      </c>
      <c r="D166" s="533">
        <v>856118</v>
      </c>
      <c r="E166" s="720" t="s">
        <v>552</v>
      </c>
      <c r="F166" s="376">
        <v>3113</v>
      </c>
      <c r="G166" s="720" t="s">
        <v>333</v>
      </c>
      <c r="H166" s="537" t="s">
        <v>281</v>
      </c>
      <c r="I166" s="517">
        <v>12998123</v>
      </c>
      <c r="J166" s="538">
        <v>9373239</v>
      </c>
      <c r="K166" s="538">
        <v>173220</v>
      </c>
      <c r="L166" s="538">
        <v>37000</v>
      </c>
      <c r="M166" s="338">
        <v>3180660</v>
      </c>
      <c r="N166" s="338">
        <v>187464</v>
      </c>
      <c r="O166" s="538">
        <v>219760</v>
      </c>
      <c r="P166" s="539">
        <v>18.486499999999999</v>
      </c>
      <c r="Q166" s="719">
        <v>13.532</v>
      </c>
      <c r="R166" s="719">
        <v>0.5</v>
      </c>
      <c r="S166" s="898">
        <v>4.9544999999999995</v>
      </c>
      <c r="T166" s="112">
        <f t="shared" si="69"/>
        <v>0</v>
      </c>
      <c r="U166" s="113">
        <v>0</v>
      </c>
      <c r="V166" s="113">
        <v>-206185</v>
      </c>
      <c r="W166" s="113">
        <v>0</v>
      </c>
      <c r="X166" s="113">
        <f t="shared" si="70"/>
        <v>-206185</v>
      </c>
      <c r="Y166" s="113">
        <v>0</v>
      </c>
      <c r="Z166" s="113">
        <v>0</v>
      </c>
      <c r="AA166" s="113">
        <v>0</v>
      </c>
      <c r="AB166" s="113">
        <f t="shared" si="71"/>
        <v>0</v>
      </c>
      <c r="AC166" s="113">
        <f t="shared" si="72"/>
        <v>-206185</v>
      </c>
      <c r="AD166" s="114">
        <f t="shared" si="73"/>
        <v>-69691</v>
      </c>
      <c r="AE166" s="114">
        <f t="shared" si="74"/>
        <v>-4124</v>
      </c>
      <c r="AF166" s="113">
        <v>0</v>
      </c>
      <c r="AG166" s="113">
        <v>280000</v>
      </c>
      <c r="AH166" s="113">
        <v>0</v>
      </c>
      <c r="AI166" s="113">
        <f t="shared" si="75"/>
        <v>280000</v>
      </c>
      <c r="AJ166" s="113">
        <f t="shared" si="76"/>
        <v>0</v>
      </c>
      <c r="AK166" s="115">
        <v>0</v>
      </c>
      <c r="AL166" s="115">
        <v>0</v>
      </c>
      <c r="AM166" s="115">
        <v>0</v>
      </c>
      <c r="AN166" s="115">
        <v>0</v>
      </c>
      <c r="AO166" s="115">
        <v>0</v>
      </c>
      <c r="AP166" s="115">
        <f t="shared" si="77"/>
        <v>0</v>
      </c>
      <c r="AQ166" s="115">
        <f t="shared" si="78"/>
        <v>0</v>
      </c>
      <c r="AR166" s="370">
        <f t="shared" si="79"/>
        <v>0</v>
      </c>
      <c r="AS166" s="112">
        <f t="shared" si="80"/>
        <v>12998123</v>
      </c>
      <c r="AT166" s="113">
        <f t="shared" si="81"/>
        <v>9167054</v>
      </c>
      <c r="AU166" s="113">
        <f t="shared" si="82"/>
        <v>173220</v>
      </c>
      <c r="AV166" s="113">
        <f t="shared" si="83"/>
        <v>37000</v>
      </c>
      <c r="AW166" s="113">
        <f t="shared" si="84"/>
        <v>3110969</v>
      </c>
      <c r="AX166" s="113">
        <f t="shared" si="84"/>
        <v>183340</v>
      </c>
      <c r="AY166" s="113">
        <f t="shared" si="85"/>
        <v>499760</v>
      </c>
      <c r="AZ166" s="115">
        <f t="shared" si="86"/>
        <v>18.486499999999999</v>
      </c>
      <c r="BA166" s="115">
        <f t="shared" si="87"/>
        <v>13.532</v>
      </c>
      <c r="BB166" s="115">
        <f t="shared" si="88"/>
        <v>0.5</v>
      </c>
      <c r="BC166" s="116">
        <f t="shared" si="89"/>
        <v>4.9544999999999995</v>
      </c>
      <c r="BD166" s="613"/>
    </row>
    <row r="167" spans="1:56" ht="12.95" customHeight="1" x14ac:dyDescent="0.25">
      <c r="A167" s="532">
        <v>34</v>
      </c>
      <c r="B167" s="376">
        <v>5441</v>
      </c>
      <c r="C167" s="376">
        <v>600099270</v>
      </c>
      <c r="D167" s="533">
        <v>856118</v>
      </c>
      <c r="E167" s="720" t="s">
        <v>552</v>
      </c>
      <c r="F167" s="376">
        <v>3113</v>
      </c>
      <c r="G167" s="627" t="s">
        <v>316</v>
      </c>
      <c r="H167" s="537" t="s">
        <v>282</v>
      </c>
      <c r="I167" s="517">
        <v>545904</v>
      </c>
      <c r="J167" s="538">
        <v>400150</v>
      </c>
      <c r="K167" s="538">
        <v>0</v>
      </c>
      <c r="L167" s="538">
        <v>0</v>
      </c>
      <c r="M167" s="338">
        <v>135251</v>
      </c>
      <c r="N167" s="338">
        <v>8003</v>
      </c>
      <c r="O167" s="538">
        <v>2500</v>
      </c>
      <c r="P167" s="539">
        <v>1.04</v>
      </c>
      <c r="Q167" s="719">
        <v>1.04</v>
      </c>
      <c r="R167" s="719">
        <v>0</v>
      </c>
      <c r="S167" s="898">
        <v>0</v>
      </c>
      <c r="T167" s="112">
        <f t="shared" si="69"/>
        <v>0</v>
      </c>
      <c r="U167" s="113">
        <v>0</v>
      </c>
      <c r="V167" s="113">
        <v>0</v>
      </c>
      <c r="W167" s="113">
        <v>0</v>
      </c>
      <c r="X167" s="113">
        <f t="shared" si="70"/>
        <v>0</v>
      </c>
      <c r="Y167" s="113">
        <v>0</v>
      </c>
      <c r="Z167" s="113">
        <v>0</v>
      </c>
      <c r="AA167" s="113">
        <v>0</v>
      </c>
      <c r="AB167" s="113">
        <f t="shared" si="71"/>
        <v>0</v>
      </c>
      <c r="AC167" s="113">
        <f t="shared" si="72"/>
        <v>0</v>
      </c>
      <c r="AD167" s="114">
        <f t="shared" si="73"/>
        <v>0</v>
      </c>
      <c r="AE167" s="114">
        <f t="shared" si="74"/>
        <v>0</v>
      </c>
      <c r="AF167" s="113">
        <v>0</v>
      </c>
      <c r="AG167" s="113">
        <v>0</v>
      </c>
      <c r="AH167" s="113">
        <v>0</v>
      </c>
      <c r="AI167" s="113">
        <f t="shared" si="75"/>
        <v>0</v>
      </c>
      <c r="AJ167" s="113">
        <f t="shared" si="76"/>
        <v>0</v>
      </c>
      <c r="AK167" s="115">
        <v>0</v>
      </c>
      <c r="AL167" s="115">
        <v>0</v>
      </c>
      <c r="AM167" s="115">
        <v>0</v>
      </c>
      <c r="AN167" s="115">
        <v>0</v>
      </c>
      <c r="AO167" s="115">
        <v>0</v>
      </c>
      <c r="AP167" s="115">
        <f t="shared" si="77"/>
        <v>0</v>
      </c>
      <c r="AQ167" s="115">
        <f t="shared" si="78"/>
        <v>0</v>
      </c>
      <c r="AR167" s="370">
        <f t="shared" si="79"/>
        <v>0</v>
      </c>
      <c r="AS167" s="112">
        <f t="shared" si="80"/>
        <v>545904</v>
      </c>
      <c r="AT167" s="113">
        <f t="shared" si="81"/>
        <v>400150</v>
      </c>
      <c r="AU167" s="113">
        <f t="shared" si="82"/>
        <v>0</v>
      </c>
      <c r="AV167" s="113">
        <f t="shared" si="83"/>
        <v>0</v>
      </c>
      <c r="AW167" s="113">
        <f t="shared" si="84"/>
        <v>135251</v>
      </c>
      <c r="AX167" s="113">
        <f t="shared" si="84"/>
        <v>8003</v>
      </c>
      <c r="AY167" s="113">
        <f t="shared" si="85"/>
        <v>2500</v>
      </c>
      <c r="AZ167" s="115">
        <f t="shared" si="86"/>
        <v>1.04</v>
      </c>
      <c r="BA167" s="115">
        <f t="shared" si="87"/>
        <v>1.04</v>
      </c>
      <c r="BB167" s="115">
        <f t="shared" si="88"/>
        <v>0</v>
      </c>
      <c r="BC167" s="116">
        <f t="shared" si="89"/>
        <v>0</v>
      </c>
      <c r="BD167" s="613"/>
    </row>
    <row r="168" spans="1:56" ht="12.95" customHeight="1" x14ac:dyDescent="0.25">
      <c r="A168" s="532">
        <v>34</v>
      </c>
      <c r="B168" s="729">
        <v>5441</v>
      </c>
      <c r="C168" s="729">
        <v>600099270</v>
      </c>
      <c r="D168" s="533">
        <v>856118</v>
      </c>
      <c r="E168" s="375" t="s">
        <v>552</v>
      </c>
      <c r="F168" s="376">
        <v>3141</v>
      </c>
      <c r="G168" s="721" t="s">
        <v>319</v>
      </c>
      <c r="H168" s="537" t="s">
        <v>282</v>
      </c>
      <c r="I168" s="517">
        <v>1463478</v>
      </c>
      <c r="J168" s="538">
        <v>1031687</v>
      </c>
      <c r="K168" s="538">
        <v>0</v>
      </c>
      <c r="L168" s="538">
        <v>39600</v>
      </c>
      <c r="M168" s="338">
        <v>362095</v>
      </c>
      <c r="N168" s="338">
        <v>20634</v>
      </c>
      <c r="O168" s="538">
        <v>9462</v>
      </c>
      <c r="P168" s="539">
        <v>3.64</v>
      </c>
      <c r="Q168" s="719">
        <v>0</v>
      </c>
      <c r="R168" s="719">
        <v>0</v>
      </c>
      <c r="S168" s="898">
        <v>3.64</v>
      </c>
      <c r="T168" s="112">
        <f t="shared" si="69"/>
        <v>0</v>
      </c>
      <c r="U168" s="113">
        <v>0</v>
      </c>
      <c r="V168" s="113">
        <v>0</v>
      </c>
      <c r="W168" s="113">
        <v>0</v>
      </c>
      <c r="X168" s="113">
        <f t="shared" si="70"/>
        <v>0</v>
      </c>
      <c r="Y168" s="113">
        <v>0</v>
      </c>
      <c r="Z168" s="113">
        <v>0</v>
      </c>
      <c r="AA168" s="113">
        <v>0</v>
      </c>
      <c r="AB168" s="113">
        <f t="shared" si="71"/>
        <v>0</v>
      </c>
      <c r="AC168" s="113">
        <f t="shared" si="72"/>
        <v>0</v>
      </c>
      <c r="AD168" s="114">
        <f t="shared" si="73"/>
        <v>0</v>
      </c>
      <c r="AE168" s="114">
        <f t="shared" si="74"/>
        <v>0</v>
      </c>
      <c r="AF168" s="113">
        <v>0</v>
      </c>
      <c r="AG168" s="113">
        <v>0</v>
      </c>
      <c r="AH168" s="113">
        <v>0</v>
      </c>
      <c r="AI168" s="113">
        <f t="shared" si="75"/>
        <v>0</v>
      </c>
      <c r="AJ168" s="113">
        <f t="shared" si="76"/>
        <v>0</v>
      </c>
      <c r="AK168" s="115">
        <v>0</v>
      </c>
      <c r="AL168" s="115">
        <v>0</v>
      </c>
      <c r="AM168" s="115">
        <v>0</v>
      </c>
      <c r="AN168" s="115">
        <v>0</v>
      </c>
      <c r="AO168" s="115">
        <v>0</v>
      </c>
      <c r="AP168" s="115">
        <f t="shared" si="77"/>
        <v>0</v>
      </c>
      <c r="AQ168" s="115">
        <f t="shared" si="78"/>
        <v>0</v>
      </c>
      <c r="AR168" s="370">
        <f t="shared" si="79"/>
        <v>0</v>
      </c>
      <c r="AS168" s="112">
        <f t="shared" si="80"/>
        <v>1463478</v>
      </c>
      <c r="AT168" s="113">
        <f t="shared" si="81"/>
        <v>1031687</v>
      </c>
      <c r="AU168" s="113">
        <f t="shared" si="82"/>
        <v>0</v>
      </c>
      <c r="AV168" s="113">
        <f t="shared" si="83"/>
        <v>39600</v>
      </c>
      <c r="AW168" s="113">
        <f t="shared" si="84"/>
        <v>362095</v>
      </c>
      <c r="AX168" s="113">
        <f t="shared" si="84"/>
        <v>20634</v>
      </c>
      <c r="AY168" s="113">
        <f t="shared" si="85"/>
        <v>9462</v>
      </c>
      <c r="AZ168" s="115">
        <f t="shared" si="86"/>
        <v>3.64</v>
      </c>
      <c r="BA168" s="115">
        <f t="shared" si="87"/>
        <v>0</v>
      </c>
      <c r="BB168" s="115">
        <f t="shared" si="88"/>
        <v>0</v>
      </c>
      <c r="BC168" s="116">
        <f t="shared" si="89"/>
        <v>3.64</v>
      </c>
      <c r="BD168" s="613"/>
    </row>
    <row r="169" spans="1:56" ht="12.95" customHeight="1" x14ac:dyDescent="0.25">
      <c r="A169" s="532">
        <v>34</v>
      </c>
      <c r="B169" s="376">
        <v>5441</v>
      </c>
      <c r="C169" s="376">
        <v>600099270</v>
      </c>
      <c r="D169" s="533">
        <v>856118</v>
      </c>
      <c r="E169" s="720" t="s">
        <v>552</v>
      </c>
      <c r="F169" s="376">
        <v>3143</v>
      </c>
      <c r="G169" s="627" t="s">
        <v>632</v>
      </c>
      <c r="H169" s="537" t="s">
        <v>281</v>
      </c>
      <c r="I169" s="517">
        <v>1060224</v>
      </c>
      <c r="J169" s="538">
        <v>775404</v>
      </c>
      <c r="K169" s="538">
        <v>0</v>
      </c>
      <c r="L169" s="538">
        <v>5400</v>
      </c>
      <c r="M169" s="338">
        <v>263912</v>
      </c>
      <c r="N169" s="338">
        <v>15508</v>
      </c>
      <c r="O169" s="538">
        <v>0</v>
      </c>
      <c r="P169" s="539">
        <v>1.6</v>
      </c>
      <c r="Q169" s="719">
        <v>1.6</v>
      </c>
      <c r="R169" s="719">
        <v>0</v>
      </c>
      <c r="S169" s="898">
        <v>0</v>
      </c>
      <c r="T169" s="112">
        <f t="shared" si="69"/>
        <v>0</v>
      </c>
      <c r="U169" s="113">
        <v>0</v>
      </c>
      <c r="V169" s="113">
        <v>0</v>
      </c>
      <c r="W169" s="113">
        <v>0</v>
      </c>
      <c r="X169" s="113">
        <f t="shared" si="70"/>
        <v>0</v>
      </c>
      <c r="Y169" s="113">
        <v>0</v>
      </c>
      <c r="Z169" s="113">
        <v>0</v>
      </c>
      <c r="AA169" s="113">
        <v>0</v>
      </c>
      <c r="AB169" s="113">
        <f t="shared" si="71"/>
        <v>0</v>
      </c>
      <c r="AC169" s="113">
        <f t="shared" si="72"/>
        <v>0</v>
      </c>
      <c r="AD169" s="114">
        <f t="shared" si="73"/>
        <v>0</v>
      </c>
      <c r="AE169" s="114">
        <f t="shared" si="74"/>
        <v>0</v>
      </c>
      <c r="AF169" s="113">
        <v>0</v>
      </c>
      <c r="AG169" s="113">
        <v>0</v>
      </c>
      <c r="AH169" s="113">
        <v>0</v>
      </c>
      <c r="AI169" s="113">
        <f t="shared" si="75"/>
        <v>0</v>
      </c>
      <c r="AJ169" s="113">
        <f t="shared" si="76"/>
        <v>0</v>
      </c>
      <c r="AK169" s="115">
        <v>0</v>
      </c>
      <c r="AL169" s="115">
        <v>0</v>
      </c>
      <c r="AM169" s="115">
        <v>0</v>
      </c>
      <c r="AN169" s="115">
        <v>0</v>
      </c>
      <c r="AO169" s="115">
        <v>0</v>
      </c>
      <c r="AP169" s="115">
        <f t="shared" si="77"/>
        <v>0</v>
      </c>
      <c r="AQ169" s="115">
        <f t="shared" si="78"/>
        <v>0</v>
      </c>
      <c r="AR169" s="370">
        <f t="shared" si="79"/>
        <v>0</v>
      </c>
      <c r="AS169" s="112">
        <f t="shared" si="80"/>
        <v>1060224</v>
      </c>
      <c r="AT169" s="113">
        <f t="shared" si="81"/>
        <v>775404</v>
      </c>
      <c r="AU169" s="113">
        <f t="shared" si="82"/>
        <v>0</v>
      </c>
      <c r="AV169" s="113">
        <f t="shared" si="83"/>
        <v>5400</v>
      </c>
      <c r="AW169" s="113">
        <f t="shared" si="84"/>
        <v>263912</v>
      </c>
      <c r="AX169" s="113">
        <f t="shared" si="84"/>
        <v>15508</v>
      </c>
      <c r="AY169" s="113">
        <f t="shared" si="85"/>
        <v>0</v>
      </c>
      <c r="AZ169" s="115">
        <f t="shared" si="86"/>
        <v>1.6</v>
      </c>
      <c r="BA169" s="115">
        <f t="shared" si="87"/>
        <v>1.6</v>
      </c>
      <c r="BB169" s="115">
        <f t="shared" si="88"/>
        <v>0</v>
      </c>
      <c r="BC169" s="116">
        <f t="shared" si="89"/>
        <v>0</v>
      </c>
      <c r="BD169" s="613"/>
    </row>
    <row r="170" spans="1:56" ht="12.95" customHeight="1" x14ac:dyDescent="0.25">
      <c r="A170" s="532">
        <v>34</v>
      </c>
      <c r="B170" s="376">
        <v>5441</v>
      </c>
      <c r="C170" s="376">
        <v>600099270</v>
      </c>
      <c r="D170" s="533">
        <v>856118</v>
      </c>
      <c r="E170" s="720" t="s">
        <v>552</v>
      </c>
      <c r="F170" s="376">
        <v>3143</v>
      </c>
      <c r="G170" s="627" t="s">
        <v>633</v>
      </c>
      <c r="H170" s="537" t="s">
        <v>282</v>
      </c>
      <c r="I170" s="517">
        <v>35111</v>
      </c>
      <c r="J170" s="538">
        <v>24750</v>
      </c>
      <c r="K170" s="538">
        <v>0</v>
      </c>
      <c r="L170" s="538">
        <v>0</v>
      </c>
      <c r="M170" s="338">
        <v>8366</v>
      </c>
      <c r="N170" s="338">
        <v>495</v>
      </c>
      <c r="O170" s="538">
        <v>1500</v>
      </c>
      <c r="P170" s="539">
        <v>0.1</v>
      </c>
      <c r="Q170" s="719">
        <v>0</v>
      </c>
      <c r="R170" s="719">
        <v>0</v>
      </c>
      <c r="S170" s="898">
        <v>0.1</v>
      </c>
      <c r="T170" s="112">
        <f t="shared" si="69"/>
        <v>0</v>
      </c>
      <c r="U170" s="113">
        <v>0</v>
      </c>
      <c r="V170" s="113">
        <v>0</v>
      </c>
      <c r="W170" s="113">
        <v>0</v>
      </c>
      <c r="X170" s="113">
        <f t="shared" si="70"/>
        <v>0</v>
      </c>
      <c r="Y170" s="113">
        <v>0</v>
      </c>
      <c r="Z170" s="113">
        <v>0</v>
      </c>
      <c r="AA170" s="113">
        <v>0</v>
      </c>
      <c r="AB170" s="113">
        <f t="shared" si="71"/>
        <v>0</v>
      </c>
      <c r="AC170" s="113">
        <f t="shared" si="72"/>
        <v>0</v>
      </c>
      <c r="AD170" s="114">
        <f t="shared" si="73"/>
        <v>0</v>
      </c>
      <c r="AE170" s="114">
        <f t="shared" si="74"/>
        <v>0</v>
      </c>
      <c r="AF170" s="113">
        <v>0</v>
      </c>
      <c r="AG170" s="113">
        <v>0</v>
      </c>
      <c r="AH170" s="113">
        <v>0</v>
      </c>
      <c r="AI170" s="113">
        <f t="shared" si="75"/>
        <v>0</v>
      </c>
      <c r="AJ170" s="113">
        <f t="shared" si="76"/>
        <v>0</v>
      </c>
      <c r="AK170" s="115">
        <v>0</v>
      </c>
      <c r="AL170" s="115">
        <v>0</v>
      </c>
      <c r="AM170" s="115">
        <v>0</v>
      </c>
      <c r="AN170" s="115">
        <v>0</v>
      </c>
      <c r="AO170" s="115">
        <v>0</v>
      </c>
      <c r="AP170" s="115">
        <f t="shared" si="77"/>
        <v>0</v>
      </c>
      <c r="AQ170" s="115">
        <f t="shared" si="78"/>
        <v>0</v>
      </c>
      <c r="AR170" s="370">
        <f t="shared" si="79"/>
        <v>0</v>
      </c>
      <c r="AS170" s="112">
        <f t="shared" si="80"/>
        <v>35111</v>
      </c>
      <c r="AT170" s="113">
        <f t="shared" si="81"/>
        <v>24750</v>
      </c>
      <c r="AU170" s="113">
        <f t="shared" si="82"/>
        <v>0</v>
      </c>
      <c r="AV170" s="113">
        <f t="shared" si="83"/>
        <v>0</v>
      </c>
      <c r="AW170" s="113">
        <f t="shared" si="84"/>
        <v>8366</v>
      </c>
      <c r="AX170" s="113">
        <f t="shared" si="84"/>
        <v>495</v>
      </c>
      <c r="AY170" s="113">
        <f t="shared" si="85"/>
        <v>1500</v>
      </c>
      <c r="AZ170" s="115">
        <f t="shared" si="86"/>
        <v>0.1</v>
      </c>
      <c r="BA170" s="115">
        <f t="shared" si="87"/>
        <v>0</v>
      </c>
      <c r="BB170" s="115">
        <f t="shared" si="88"/>
        <v>0</v>
      </c>
      <c r="BC170" s="116">
        <f t="shared" si="89"/>
        <v>0.1</v>
      </c>
      <c r="BD170" s="613"/>
    </row>
    <row r="171" spans="1:56" ht="12.95" customHeight="1" x14ac:dyDescent="0.25">
      <c r="A171" s="377">
        <v>34</v>
      </c>
      <c r="B171" s="84">
        <v>5441</v>
      </c>
      <c r="C171" s="84">
        <v>600099270</v>
      </c>
      <c r="D171" s="84">
        <v>856118</v>
      </c>
      <c r="E171" s="722" t="s">
        <v>553</v>
      </c>
      <c r="F171" s="84"/>
      <c r="G171" s="722"/>
      <c r="H171" s="321"/>
      <c r="I171" s="734">
        <v>16102840</v>
      </c>
      <c r="J171" s="735">
        <v>11605230</v>
      </c>
      <c r="K171" s="735">
        <v>173220</v>
      </c>
      <c r="L171" s="735">
        <v>82000</v>
      </c>
      <c r="M171" s="735">
        <v>3950284</v>
      </c>
      <c r="N171" s="735">
        <v>232104</v>
      </c>
      <c r="O171" s="735">
        <v>233222</v>
      </c>
      <c r="P171" s="736">
        <v>24.866500000000002</v>
      </c>
      <c r="Q171" s="736">
        <v>16.172000000000001</v>
      </c>
      <c r="R171" s="738">
        <v>0.5</v>
      </c>
      <c r="S171" s="819">
        <v>8.6944999999999997</v>
      </c>
      <c r="T171" s="734">
        <f t="shared" ref="T171:BC171" si="96">SUM(T166:T170)</f>
        <v>0</v>
      </c>
      <c r="U171" s="737">
        <f t="shared" si="96"/>
        <v>0</v>
      </c>
      <c r="V171" s="737">
        <f t="shared" si="96"/>
        <v>-206185</v>
      </c>
      <c r="W171" s="737">
        <f t="shared" si="96"/>
        <v>0</v>
      </c>
      <c r="X171" s="737">
        <f t="shared" si="96"/>
        <v>-206185</v>
      </c>
      <c r="Y171" s="737">
        <f t="shared" si="96"/>
        <v>0</v>
      </c>
      <c r="Z171" s="737">
        <f t="shared" si="96"/>
        <v>0</v>
      </c>
      <c r="AA171" s="737">
        <f t="shared" si="96"/>
        <v>0</v>
      </c>
      <c r="AB171" s="737">
        <f t="shared" si="96"/>
        <v>0</v>
      </c>
      <c r="AC171" s="737">
        <f t="shared" si="96"/>
        <v>-206185</v>
      </c>
      <c r="AD171" s="737">
        <f t="shared" si="96"/>
        <v>-69691</v>
      </c>
      <c r="AE171" s="737">
        <f t="shared" si="96"/>
        <v>-4124</v>
      </c>
      <c r="AF171" s="737">
        <f t="shared" si="96"/>
        <v>0</v>
      </c>
      <c r="AG171" s="737">
        <f t="shared" si="96"/>
        <v>280000</v>
      </c>
      <c r="AH171" s="737">
        <f t="shared" si="96"/>
        <v>0</v>
      </c>
      <c r="AI171" s="737">
        <f t="shared" si="96"/>
        <v>280000</v>
      </c>
      <c r="AJ171" s="737">
        <f t="shared" si="96"/>
        <v>0</v>
      </c>
      <c r="AK171" s="738">
        <f t="shared" si="96"/>
        <v>0</v>
      </c>
      <c r="AL171" s="738">
        <f t="shared" si="96"/>
        <v>0</v>
      </c>
      <c r="AM171" s="738">
        <f t="shared" si="96"/>
        <v>0</v>
      </c>
      <c r="AN171" s="738">
        <f t="shared" si="96"/>
        <v>0</v>
      </c>
      <c r="AO171" s="738">
        <f t="shared" si="96"/>
        <v>0</v>
      </c>
      <c r="AP171" s="738">
        <f t="shared" si="96"/>
        <v>0</v>
      </c>
      <c r="AQ171" s="738">
        <f t="shared" si="96"/>
        <v>0</v>
      </c>
      <c r="AR171" s="931">
        <f t="shared" si="96"/>
        <v>0</v>
      </c>
      <c r="AS171" s="734">
        <f t="shared" si="96"/>
        <v>16102840</v>
      </c>
      <c r="AT171" s="737">
        <f t="shared" si="96"/>
        <v>11399045</v>
      </c>
      <c r="AU171" s="737">
        <f t="shared" si="96"/>
        <v>173220</v>
      </c>
      <c r="AV171" s="737">
        <f t="shared" si="96"/>
        <v>82000</v>
      </c>
      <c r="AW171" s="737">
        <f t="shared" si="96"/>
        <v>3880593</v>
      </c>
      <c r="AX171" s="737">
        <f t="shared" si="96"/>
        <v>227980</v>
      </c>
      <c r="AY171" s="737">
        <f t="shared" si="96"/>
        <v>513222</v>
      </c>
      <c r="AZ171" s="738">
        <f t="shared" si="96"/>
        <v>24.866500000000002</v>
      </c>
      <c r="BA171" s="738">
        <f t="shared" si="96"/>
        <v>16.172000000000001</v>
      </c>
      <c r="BB171" s="738">
        <f t="shared" si="96"/>
        <v>0.5</v>
      </c>
      <c r="BC171" s="739">
        <f t="shared" si="96"/>
        <v>8.6944999999999997</v>
      </c>
      <c r="BD171" s="613"/>
    </row>
    <row r="172" spans="1:56" ht="12.95" customHeight="1" x14ac:dyDescent="0.25">
      <c r="A172" s="532">
        <v>35</v>
      </c>
      <c r="B172" s="729">
        <v>2306</v>
      </c>
      <c r="C172" s="729">
        <v>650025873</v>
      </c>
      <c r="D172" s="533">
        <v>70695946</v>
      </c>
      <c r="E172" s="720" t="s">
        <v>554</v>
      </c>
      <c r="F172" s="376">
        <v>3111</v>
      </c>
      <c r="G172" s="721" t="s">
        <v>329</v>
      </c>
      <c r="H172" s="537" t="s">
        <v>281</v>
      </c>
      <c r="I172" s="517">
        <v>2682985</v>
      </c>
      <c r="J172" s="538">
        <v>1962433</v>
      </c>
      <c r="K172" s="538">
        <v>0</v>
      </c>
      <c r="L172" s="538">
        <v>0</v>
      </c>
      <c r="M172" s="338">
        <v>663303</v>
      </c>
      <c r="N172" s="338">
        <v>39249</v>
      </c>
      <c r="O172" s="538">
        <v>18000</v>
      </c>
      <c r="P172" s="539">
        <v>4.6475999999999997</v>
      </c>
      <c r="Q172" s="719">
        <v>3.7258</v>
      </c>
      <c r="R172" s="719">
        <v>0</v>
      </c>
      <c r="S172" s="898">
        <v>0.92179999999999995</v>
      </c>
      <c r="T172" s="112">
        <f t="shared" si="69"/>
        <v>0</v>
      </c>
      <c r="U172" s="113">
        <v>0</v>
      </c>
      <c r="V172" s="113">
        <v>-7364</v>
      </c>
      <c r="W172" s="113">
        <v>0</v>
      </c>
      <c r="X172" s="113">
        <f t="shared" si="70"/>
        <v>-7364</v>
      </c>
      <c r="Y172" s="113">
        <v>0</v>
      </c>
      <c r="Z172" s="113">
        <v>0</v>
      </c>
      <c r="AA172" s="113">
        <v>0</v>
      </c>
      <c r="AB172" s="113">
        <f t="shared" si="71"/>
        <v>0</v>
      </c>
      <c r="AC172" s="113">
        <f t="shared" si="72"/>
        <v>-7364</v>
      </c>
      <c r="AD172" s="114">
        <f t="shared" si="73"/>
        <v>-2489</v>
      </c>
      <c r="AE172" s="114">
        <f t="shared" si="74"/>
        <v>-147</v>
      </c>
      <c r="AF172" s="113">
        <v>0</v>
      </c>
      <c r="AG172" s="113">
        <v>10000</v>
      </c>
      <c r="AH172" s="113">
        <v>0</v>
      </c>
      <c r="AI172" s="113">
        <f t="shared" si="75"/>
        <v>10000</v>
      </c>
      <c r="AJ172" s="113">
        <f t="shared" si="76"/>
        <v>0</v>
      </c>
      <c r="AK172" s="115">
        <v>0</v>
      </c>
      <c r="AL172" s="115">
        <v>0</v>
      </c>
      <c r="AM172" s="115">
        <v>0</v>
      </c>
      <c r="AN172" s="115">
        <v>0</v>
      </c>
      <c r="AO172" s="115">
        <v>0</v>
      </c>
      <c r="AP172" s="115">
        <f t="shared" si="77"/>
        <v>0</v>
      </c>
      <c r="AQ172" s="115">
        <f t="shared" si="78"/>
        <v>0</v>
      </c>
      <c r="AR172" s="370">
        <f t="shared" si="79"/>
        <v>0</v>
      </c>
      <c r="AS172" s="112">
        <f t="shared" si="80"/>
        <v>2682985</v>
      </c>
      <c r="AT172" s="113">
        <f t="shared" si="81"/>
        <v>1955069</v>
      </c>
      <c r="AU172" s="113">
        <f t="shared" si="82"/>
        <v>0</v>
      </c>
      <c r="AV172" s="113">
        <f t="shared" si="83"/>
        <v>0</v>
      </c>
      <c r="AW172" s="113">
        <f t="shared" si="84"/>
        <v>660814</v>
      </c>
      <c r="AX172" s="113">
        <f t="shared" si="84"/>
        <v>39102</v>
      </c>
      <c r="AY172" s="113">
        <f t="shared" si="85"/>
        <v>28000</v>
      </c>
      <c r="AZ172" s="115">
        <f t="shared" si="86"/>
        <v>4.6475999999999997</v>
      </c>
      <c r="BA172" s="115">
        <f t="shared" si="87"/>
        <v>3.7258</v>
      </c>
      <c r="BB172" s="115">
        <f t="shared" si="88"/>
        <v>0</v>
      </c>
      <c r="BC172" s="116">
        <f t="shared" si="89"/>
        <v>0.92179999999999995</v>
      </c>
      <c r="BD172" s="613"/>
    </row>
    <row r="173" spans="1:56" ht="12.95" customHeight="1" x14ac:dyDescent="0.25">
      <c r="A173" s="532">
        <v>35</v>
      </c>
      <c r="B173" s="729">
        <v>2306</v>
      </c>
      <c r="C173" s="729">
        <v>650025873</v>
      </c>
      <c r="D173" s="533">
        <v>70695946</v>
      </c>
      <c r="E173" s="375" t="s">
        <v>554</v>
      </c>
      <c r="F173" s="729">
        <v>3117</v>
      </c>
      <c r="G173" s="720" t="s">
        <v>333</v>
      </c>
      <c r="H173" s="537" t="s">
        <v>281</v>
      </c>
      <c r="I173" s="517">
        <v>3168629</v>
      </c>
      <c r="J173" s="538">
        <v>2295529</v>
      </c>
      <c r="K173" s="538">
        <v>0</v>
      </c>
      <c r="L173" s="538">
        <v>0</v>
      </c>
      <c r="M173" s="338">
        <v>775889</v>
      </c>
      <c r="N173" s="338">
        <v>45911</v>
      </c>
      <c r="O173" s="538">
        <v>51300</v>
      </c>
      <c r="P173" s="539">
        <v>4.6419999999999995</v>
      </c>
      <c r="Q173" s="719">
        <v>2.8184999999999998</v>
      </c>
      <c r="R173" s="719">
        <v>0</v>
      </c>
      <c r="S173" s="898">
        <v>1.8234999999999999</v>
      </c>
      <c r="T173" s="112">
        <f t="shared" si="69"/>
        <v>0</v>
      </c>
      <c r="U173" s="113">
        <v>0</v>
      </c>
      <c r="V173" s="113">
        <v>0</v>
      </c>
      <c r="W173" s="113">
        <v>0</v>
      </c>
      <c r="X173" s="113">
        <f t="shared" si="70"/>
        <v>0</v>
      </c>
      <c r="Y173" s="113">
        <v>0</v>
      </c>
      <c r="Z173" s="113">
        <v>0</v>
      </c>
      <c r="AA173" s="113">
        <v>0</v>
      </c>
      <c r="AB173" s="113">
        <f t="shared" si="71"/>
        <v>0</v>
      </c>
      <c r="AC173" s="113">
        <f t="shared" si="72"/>
        <v>0</v>
      </c>
      <c r="AD173" s="114">
        <f t="shared" si="73"/>
        <v>0</v>
      </c>
      <c r="AE173" s="114">
        <f t="shared" si="74"/>
        <v>0</v>
      </c>
      <c r="AF173" s="113">
        <v>0</v>
      </c>
      <c r="AG173" s="113">
        <v>0</v>
      </c>
      <c r="AH173" s="113">
        <v>0</v>
      </c>
      <c r="AI173" s="113">
        <f t="shared" si="75"/>
        <v>0</v>
      </c>
      <c r="AJ173" s="113">
        <f t="shared" si="76"/>
        <v>0</v>
      </c>
      <c r="AK173" s="115">
        <v>0</v>
      </c>
      <c r="AL173" s="115">
        <v>0</v>
      </c>
      <c r="AM173" s="115">
        <v>0</v>
      </c>
      <c r="AN173" s="115">
        <v>0</v>
      </c>
      <c r="AO173" s="115">
        <v>0</v>
      </c>
      <c r="AP173" s="115">
        <f t="shared" si="77"/>
        <v>0</v>
      </c>
      <c r="AQ173" s="115">
        <f t="shared" si="78"/>
        <v>0</v>
      </c>
      <c r="AR173" s="370">
        <f t="shared" si="79"/>
        <v>0</v>
      </c>
      <c r="AS173" s="112">
        <f t="shared" si="80"/>
        <v>3168629</v>
      </c>
      <c r="AT173" s="113">
        <f t="shared" si="81"/>
        <v>2295529</v>
      </c>
      <c r="AU173" s="113">
        <f t="shared" si="82"/>
        <v>0</v>
      </c>
      <c r="AV173" s="113">
        <f t="shared" si="83"/>
        <v>0</v>
      </c>
      <c r="AW173" s="113">
        <f t="shared" si="84"/>
        <v>775889</v>
      </c>
      <c r="AX173" s="113">
        <f t="shared" si="84"/>
        <v>45911</v>
      </c>
      <c r="AY173" s="113">
        <f t="shared" si="85"/>
        <v>51300</v>
      </c>
      <c r="AZ173" s="115">
        <f t="shared" si="86"/>
        <v>4.6419999999999995</v>
      </c>
      <c r="BA173" s="115">
        <f t="shared" si="87"/>
        <v>2.8184999999999998</v>
      </c>
      <c r="BB173" s="115">
        <f t="shared" si="88"/>
        <v>0</v>
      </c>
      <c r="BC173" s="116">
        <f t="shared" si="89"/>
        <v>1.8234999999999999</v>
      </c>
      <c r="BD173" s="613"/>
    </row>
    <row r="174" spans="1:56" ht="12.95" customHeight="1" x14ac:dyDescent="0.25">
      <c r="A174" s="532">
        <v>35</v>
      </c>
      <c r="B174" s="376">
        <v>2306</v>
      </c>
      <c r="C174" s="376">
        <v>650025873</v>
      </c>
      <c r="D174" s="533">
        <v>70695946</v>
      </c>
      <c r="E174" s="375" t="s">
        <v>554</v>
      </c>
      <c r="F174" s="729">
        <v>3117</v>
      </c>
      <c r="G174" s="627" t="s">
        <v>316</v>
      </c>
      <c r="H174" s="537" t="s">
        <v>282</v>
      </c>
      <c r="I174" s="517">
        <v>0</v>
      </c>
      <c r="J174" s="538">
        <v>0</v>
      </c>
      <c r="K174" s="538">
        <v>0</v>
      </c>
      <c r="L174" s="538">
        <v>0</v>
      </c>
      <c r="M174" s="338">
        <v>0</v>
      </c>
      <c r="N174" s="338">
        <v>0</v>
      </c>
      <c r="O174" s="538">
        <v>0</v>
      </c>
      <c r="P174" s="539">
        <v>0</v>
      </c>
      <c r="Q174" s="719">
        <v>0</v>
      </c>
      <c r="R174" s="719">
        <v>0</v>
      </c>
      <c r="S174" s="898">
        <v>0</v>
      </c>
      <c r="T174" s="112">
        <f t="shared" si="69"/>
        <v>0</v>
      </c>
      <c r="U174" s="113">
        <v>0</v>
      </c>
      <c r="V174" s="113">
        <v>0</v>
      </c>
      <c r="W174" s="113">
        <v>0</v>
      </c>
      <c r="X174" s="113">
        <f t="shared" si="70"/>
        <v>0</v>
      </c>
      <c r="Y174" s="113">
        <v>0</v>
      </c>
      <c r="Z174" s="113">
        <v>0</v>
      </c>
      <c r="AA174" s="113">
        <v>0</v>
      </c>
      <c r="AB174" s="113">
        <f t="shared" si="71"/>
        <v>0</v>
      </c>
      <c r="AC174" s="113">
        <f t="shared" si="72"/>
        <v>0</v>
      </c>
      <c r="AD174" s="114">
        <f t="shared" si="73"/>
        <v>0</v>
      </c>
      <c r="AE174" s="114">
        <f t="shared" si="74"/>
        <v>0</v>
      </c>
      <c r="AF174" s="113">
        <v>0</v>
      </c>
      <c r="AG174" s="113">
        <v>0</v>
      </c>
      <c r="AH174" s="113">
        <v>0</v>
      </c>
      <c r="AI174" s="113">
        <f t="shared" si="75"/>
        <v>0</v>
      </c>
      <c r="AJ174" s="113">
        <f t="shared" si="76"/>
        <v>0</v>
      </c>
      <c r="AK174" s="115">
        <v>0</v>
      </c>
      <c r="AL174" s="115">
        <v>0</v>
      </c>
      <c r="AM174" s="115">
        <v>0</v>
      </c>
      <c r="AN174" s="115">
        <v>0</v>
      </c>
      <c r="AO174" s="115">
        <v>0</v>
      </c>
      <c r="AP174" s="115">
        <f t="shared" si="77"/>
        <v>0</v>
      </c>
      <c r="AQ174" s="115">
        <f t="shared" si="78"/>
        <v>0</v>
      </c>
      <c r="AR174" s="370">
        <f t="shared" si="79"/>
        <v>0</v>
      </c>
      <c r="AS174" s="112">
        <f t="shared" si="80"/>
        <v>0</v>
      </c>
      <c r="AT174" s="113">
        <f t="shared" si="81"/>
        <v>0</v>
      </c>
      <c r="AU174" s="113">
        <f t="shared" si="82"/>
        <v>0</v>
      </c>
      <c r="AV174" s="113">
        <f t="shared" si="83"/>
        <v>0</v>
      </c>
      <c r="AW174" s="113">
        <f t="shared" si="84"/>
        <v>0</v>
      </c>
      <c r="AX174" s="113">
        <f t="shared" si="84"/>
        <v>0</v>
      </c>
      <c r="AY174" s="113">
        <f t="shared" si="85"/>
        <v>0</v>
      </c>
      <c r="AZ174" s="115">
        <f t="shared" si="86"/>
        <v>0</v>
      </c>
      <c r="BA174" s="115">
        <f t="shared" si="87"/>
        <v>0</v>
      </c>
      <c r="BB174" s="115">
        <f t="shared" si="88"/>
        <v>0</v>
      </c>
      <c r="BC174" s="116">
        <f t="shared" si="89"/>
        <v>0</v>
      </c>
      <c r="BD174" s="613"/>
    </row>
    <row r="175" spans="1:56" ht="12.95" customHeight="1" x14ac:dyDescent="0.25">
      <c r="A175" s="532">
        <v>35</v>
      </c>
      <c r="B175" s="376">
        <v>2306</v>
      </c>
      <c r="C175" s="376">
        <v>650025873</v>
      </c>
      <c r="D175" s="533">
        <v>70695946</v>
      </c>
      <c r="E175" s="718" t="s">
        <v>554</v>
      </c>
      <c r="F175" s="742">
        <v>3141</v>
      </c>
      <c r="G175" s="721" t="s">
        <v>319</v>
      </c>
      <c r="H175" s="537" t="s">
        <v>282</v>
      </c>
      <c r="I175" s="517">
        <v>878477</v>
      </c>
      <c r="J175" s="538">
        <v>643901</v>
      </c>
      <c r="K175" s="538">
        <v>0</v>
      </c>
      <c r="L175" s="538">
        <v>0</v>
      </c>
      <c r="M175" s="338">
        <v>217638</v>
      </c>
      <c r="N175" s="338">
        <v>12878</v>
      </c>
      <c r="O175" s="538">
        <v>4060</v>
      </c>
      <c r="P175" s="539">
        <v>2.1900000000000004</v>
      </c>
      <c r="Q175" s="719">
        <v>0</v>
      </c>
      <c r="R175" s="719">
        <v>0</v>
      </c>
      <c r="S175" s="898">
        <v>2.1900000000000004</v>
      </c>
      <c r="T175" s="112">
        <f t="shared" si="69"/>
        <v>0</v>
      </c>
      <c r="U175" s="113">
        <v>0</v>
      </c>
      <c r="V175" s="113">
        <v>0</v>
      </c>
      <c r="W175" s="113">
        <v>0</v>
      </c>
      <c r="X175" s="113">
        <f t="shared" si="70"/>
        <v>0</v>
      </c>
      <c r="Y175" s="113">
        <v>0</v>
      </c>
      <c r="Z175" s="113">
        <v>0</v>
      </c>
      <c r="AA175" s="113">
        <v>0</v>
      </c>
      <c r="AB175" s="113">
        <f t="shared" si="71"/>
        <v>0</v>
      </c>
      <c r="AC175" s="113">
        <f t="shared" si="72"/>
        <v>0</v>
      </c>
      <c r="AD175" s="114">
        <f t="shared" si="73"/>
        <v>0</v>
      </c>
      <c r="AE175" s="114">
        <f t="shared" si="74"/>
        <v>0</v>
      </c>
      <c r="AF175" s="113">
        <v>0</v>
      </c>
      <c r="AG175" s="113">
        <v>0</v>
      </c>
      <c r="AH175" s="113">
        <v>0</v>
      </c>
      <c r="AI175" s="113">
        <f t="shared" si="75"/>
        <v>0</v>
      </c>
      <c r="AJ175" s="113">
        <f t="shared" si="76"/>
        <v>0</v>
      </c>
      <c r="AK175" s="115">
        <v>0</v>
      </c>
      <c r="AL175" s="115">
        <v>0</v>
      </c>
      <c r="AM175" s="115">
        <v>0</v>
      </c>
      <c r="AN175" s="115">
        <v>0</v>
      </c>
      <c r="AO175" s="115">
        <v>0</v>
      </c>
      <c r="AP175" s="115">
        <f t="shared" si="77"/>
        <v>0</v>
      </c>
      <c r="AQ175" s="115">
        <f t="shared" si="78"/>
        <v>0</v>
      </c>
      <c r="AR175" s="370">
        <f t="shared" si="79"/>
        <v>0</v>
      </c>
      <c r="AS175" s="112">
        <f t="shared" si="80"/>
        <v>878477</v>
      </c>
      <c r="AT175" s="113">
        <f t="shared" si="81"/>
        <v>643901</v>
      </c>
      <c r="AU175" s="113">
        <f t="shared" si="82"/>
        <v>0</v>
      </c>
      <c r="AV175" s="113">
        <f t="shared" si="83"/>
        <v>0</v>
      </c>
      <c r="AW175" s="113">
        <f t="shared" si="84"/>
        <v>217638</v>
      </c>
      <c r="AX175" s="113">
        <f t="shared" si="84"/>
        <v>12878</v>
      </c>
      <c r="AY175" s="113">
        <f t="shared" si="85"/>
        <v>4060</v>
      </c>
      <c r="AZ175" s="115">
        <f t="shared" si="86"/>
        <v>2.1900000000000004</v>
      </c>
      <c r="BA175" s="115">
        <f t="shared" si="87"/>
        <v>0</v>
      </c>
      <c r="BB175" s="115">
        <f t="shared" si="88"/>
        <v>0</v>
      </c>
      <c r="BC175" s="116">
        <f t="shared" si="89"/>
        <v>2.1900000000000004</v>
      </c>
      <c r="BD175" s="613"/>
    </row>
    <row r="176" spans="1:56" ht="12.95" customHeight="1" x14ac:dyDescent="0.25">
      <c r="A176" s="532">
        <v>35</v>
      </c>
      <c r="B176" s="376">
        <v>2306</v>
      </c>
      <c r="C176" s="376">
        <v>650025873</v>
      </c>
      <c r="D176" s="533">
        <v>70695946</v>
      </c>
      <c r="E176" s="375" t="s">
        <v>554</v>
      </c>
      <c r="F176" s="376">
        <v>3143</v>
      </c>
      <c r="G176" s="627" t="s">
        <v>632</v>
      </c>
      <c r="H176" s="537" t="s">
        <v>281</v>
      </c>
      <c r="I176" s="517">
        <v>496005</v>
      </c>
      <c r="J176" s="538">
        <v>365247</v>
      </c>
      <c r="K176" s="538">
        <v>0</v>
      </c>
      <c r="L176" s="538">
        <v>0</v>
      </c>
      <c r="M176" s="338">
        <v>123453</v>
      </c>
      <c r="N176" s="338">
        <v>7305</v>
      </c>
      <c r="O176" s="538">
        <v>0</v>
      </c>
      <c r="P176" s="539">
        <v>0.8337</v>
      </c>
      <c r="Q176" s="719">
        <v>0.8337</v>
      </c>
      <c r="R176" s="719">
        <v>0</v>
      </c>
      <c r="S176" s="898">
        <v>0</v>
      </c>
      <c r="T176" s="112">
        <f t="shared" si="69"/>
        <v>0</v>
      </c>
      <c r="U176" s="113">
        <v>0</v>
      </c>
      <c r="V176" s="113">
        <v>0</v>
      </c>
      <c r="W176" s="113">
        <v>0</v>
      </c>
      <c r="X176" s="113">
        <f t="shared" si="70"/>
        <v>0</v>
      </c>
      <c r="Y176" s="113">
        <v>0</v>
      </c>
      <c r="Z176" s="113">
        <v>0</v>
      </c>
      <c r="AA176" s="113">
        <v>0</v>
      </c>
      <c r="AB176" s="113">
        <f t="shared" si="71"/>
        <v>0</v>
      </c>
      <c r="AC176" s="113">
        <f t="shared" si="72"/>
        <v>0</v>
      </c>
      <c r="AD176" s="114">
        <f t="shared" si="73"/>
        <v>0</v>
      </c>
      <c r="AE176" s="114">
        <f t="shared" si="74"/>
        <v>0</v>
      </c>
      <c r="AF176" s="113">
        <v>0</v>
      </c>
      <c r="AG176" s="113">
        <v>0</v>
      </c>
      <c r="AH176" s="113">
        <v>0</v>
      </c>
      <c r="AI176" s="113">
        <f t="shared" si="75"/>
        <v>0</v>
      </c>
      <c r="AJ176" s="113">
        <f t="shared" si="76"/>
        <v>0</v>
      </c>
      <c r="AK176" s="115">
        <v>0</v>
      </c>
      <c r="AL176" s="115">
        <v>0</v>
      </c>
      <c r="AM176" s="115">
        <v>0</v>
      </c>
      <c r="AN176" s="115">
        <v>0</v>
      </c>
      <c r="AO176" s="115">
        <v>0</v>
      </c>
      <c r="AP176" s="115">
        <f t="shared" si="77"/>
        <v>0</v>
      </c>
      <c r="AQ176" s="115">
        <f t="shared" si="78"/>
        <v>0</v>
      </c>
      <c r="AR176" s="370">
        <f t="shared" si="79"/>
        <v>0</v>
      </c>
      <c r="AS176" s="112">
        <f t="shared" si="80"/>
        <v>496005</v>
      </c>
      <c r="AT176" s="113">
        <f t="shared" si="81"/>
        <v>365247</v>
      </c>
      <c r="AU176" s="113">
        <f t="shared" si="82"/>
        <v>0</v>
      </c>
      <c r="AV176" s="113">
        <f t="shared" si="83"/>
        <v>0</v>
      </c>
      <c r="AW176" s="113">
        <f t="shared" si="84"/>
        <v>123453</v>
      </c>
      <c r="AX176" s="113">
        <f t="shared" si="84"/>
        <v>7305</v>
      </c>
      <c r="AY176" s="113">
        <f t="shared" si="85"/>
        <v>0</v>
      </c>
      <c r="AZ176" s="115">
        <f t="shared" si="86"/>
        <v>0.8337</v>
      </c>
      <c r="BA176" s="115">
        <f t="shared" si="87"/>
        <v>0.8337</v>
      </c>
      <c r="BB176" s="115">
        <f t="shared" si="88"/>
        <v>0</v>
      </c>
      <c r="BC176" s="116">
        <f t="shared" si="89"/>
        <v>0</v>
      </c>
      <c r="BD176" s="613"/>
    </row>
    <row r="177" spans="1:56" ht="12.95" customHeight="1" x14ac:dyDescent="0.25">
      <c r="A177" s="532">
        <v>35</v>
      </c>
      <c r="B177" s="376">
        <v>2306</v>
      </c>
      <c r="C177" s="376">
        <v>650025873</v>
      </c>
      <c r="D177" s="533">
        <v>70695946</v>
      </c>
      <c r="E177" s="375" t="s">
        <v>554</v>
      </c>
      <c r="F177" s="376">
        <v>3143</v>
      </c>
      <c r="G177" s="627" t="s">
        <v>633</v>
      </c>
      <c r="H177" s="537" t="s">
        <v>282</v>
      </c>
      <c r="I177" s="517">
        <v>10534</v>
      </c>
      <c r="J177" s="538">
        <v>7425</v>
      </c>
      <c r="K177" s="538">
        <v>0</v>
      </c>
      <c r="L177" s="538">
        <v>0</v>
      </c>
      <c r="M177" s="338">
        <v>2510</v>
      </c>
      <c r="N177" s="338">
        <v>149</v>
      </c>
      <c r="O177" s="538">
        <v>450</v>
      </c>
      <c r="P177" s="539">
        <v>0.03</v>
      </c>
      <c r="Q177" s="719">
        <v>0</v>
      </c>
      <c r="R177" s="719">
        <v>0</v>
      </c>
      <c r="S177" s="898">
        <v>0.03</v>
      </c>
      <c r="T177" s="112">
        <f t="shared" si="69"/>
        <v>0</v>
      </c>
      <c r="U177" s="113">
        <v>0</v>
      </c>
      <c r="V177" s="113">
        <v>0</v>
      </c>
      <c r="W177" s="113">
        <v>0</v>
      </c>
      <c r="X177" s="113">
        <f t="shared" si="70"/>
        <v>0</v>
      </c>
      <c r="Y177" s="113">
        <v>0</v>
      </c>
      <c r="Z177" s="113">
        <v>0</v>
      </c>
      <c r="AA177" s="113">
        <v>0</v>
      </c>
      <c r="AB177" s="113">
        <f t="shared" si="71"/>
        <v>0</v>
      </c>
      <c r="AC177" s="113">
        <f t="shared" si="72"/>
        <v>0</v>
      </c>
      <c r="AD177" s="114">
        <f t="shared" si="73"/>
        <v>0</v>
      </c>
      <c r="AE177" s="114">
        <f t="shared" si="74"/>
        <v>0</v>
      </c>
      <c r="AF177" s="113">
        <v>0</v>
      </c>
      <c r="AG177" s="113">
        <v>0</v>
      </c>
      <c r="AH177" s="113">
        <v>0</v>
      </c>
      <c r="AI177" s="113">
        <f t="shared" si="75"/>
        <v>0</v>
      </c>
      <c r="AJ177" s="113">
        <f t="shared" si="76"/>
        <v>0</v>
      </c>
      <c r="AK177" s="115">
        <v>0</v>
      </c>
      <c r="AL177" s="115">
        <v>0</v>
      </c>
      <c r="AM177" s="115">
        <v>0</v>
      </c>
      <c r="AN177" s="115">
        <v>0</v>
      </c>
      <c r="AO177" s="115">
        <v>0</v>
      </c>
      <c r="AP177" s="115">
        <f t="shared" si="77"/>
        <v>0</v>
      </c>
      <c r="AQ177" s="115">
        <f t="shared" si="78"/>
        <v>0</v>
      </c>
      <c r="AR177" s="370">
        <f t="shared" si="79"/>
        <v>0</v>
      </c>
      <c r="AS177" s="112">
        <f t="shared" si="80"/>
        <v>10534</v>
      </c>
      <c r="AT177" s="113">
        <f t="shared" si="81"/>
        <v>7425</v>
      </c>
      <c r="AU177" s="113">
        <f t="shared" si="82"/>
        <v>0</v>
      </c>
      <c r="AV177" s="113">
        <f t="shared" si="83"/>
        <v>0</v>
      </c>
      <c r="AW177" s="113">
        <f t="shared" si="84"/>
        <v>2510</v>
      </c>
      <c r="AX177" s="113">
        <f t="shared" si="84"/>
        <v>149</v>
      </c>
      <c r="AY177" s="113">
        <f t="shared" si="85"/>
        <v>450</v>
      </c>
      <c r="AZ177" s="115">
        <f t="shared" si="86"/>
        <v>0.03</v>
      </c>
      <c r="BA177" s="115">
        <f t="shared" si="87"/>
        <v>0</v>
      </c>
      <c r="BB177" s="115">
        <f t="shared" si="88"/>
        <v>0</v>
      </c>
      <c r="BC177" s="116">
        <f t="shared" si="89"/>
        <v>0.03</v>
      </c>
      <c r="BD177" s="613"/>
    </row>
    <row r="178" spans="1:56" ht="12.95" customHeight="1" x14ac:dyDescent="0.25">
      <c r="A178" s="378">
        <v>35</v>
      </c>
      <c r="B178" s="84">
        <v>2306</v>
      </c>
      <c r="C178" s="84">
        <v>650025873</v>
      </c>
      <c r="D178" s="84">
        <v>70695946</v>
      </c>
      <c r="E178" s="722" t="s">
        <v>555</v>
      </c>
      <c r="F178" s="84"/>
      <c r="G178" s="722"/>
      <c r="H178" s="321"/>
      <c r="I178" s="526">
        <v>7236630</v>
      </c>
      <c r="J178" s="530">
        <v>5274535</v>
      </c>
      <c r="K178" s="530">
        <v>0</v>
      </c>
      <c r="L178" s="530">
        <v>0</v>
      </c>
      <c r="M178" s="530">
        <v>1782793</v>
      </c>
      <c r="N178" s="530">
        <v>105492</v>
      </c>
      <c r="O178" s="530">
        <v>73810</v>
      </c>
      <c r="P178" s="731">
        <v>12.343300000000001</v>
      </c>
      <c r="Q178" s="731">
        <v>7.3780000000000001</v>
      </c>
      <c r="R178" s="528">
        <v>0</v>
      </c>
      <c r="S178" s="818">
        <v>4.9653</v>
      </c>
      <c r="T178" s="526">
        <f t="shared" ref="T178:BC178" si="97">SUM(T172:T177)</f>
        <v>0</v>
      </c>
      <c r="U178" s="527">
        <f t="shared" si="97"/>
        <v>0</v>
      </c>
      <c r="V178" s="527">
        <f t="shared" si="97"/>
        <v>-7364</v>
      </c>
      <c r="W178" s="527">
        <f t="shared" si="97"/>
        <v>0</v>
      </c>
      <c r="X178" s="527">
        <f t="shared" si="97"/>
        <v>-7364</v>
      </c>
      <c r="Y178" s="527">
        <f t="shared" si="97"/>
        <v>0</v>
      </c>
      <c r="Z178" s="527">
        <f t="shared" si="97"/>
        <v>0</v>
      </c>
      <c r="AA178" s="527">
        <f t="shared" si="97"/>
        <v>0</v>
      </c>
      <c r="AB178" s="527">
        <f t="shared" si="97"/>
        <v>0</v>
      </c>
      <c r="AC178" s="527">
        <f t="shared" si="97"/>
        <v>-7364</v>
      </c>
      <c r="AD178" s="527">
        <f t="shared" si="97"/>
        <v>-2489</v>
      </c>
      <c r="AE178" s="527">
        <f t="shared" si="97"/>
        <v>-147</v>
      </c>
      <c r="AF178" s="527">
        <f t="shared" si="97"/>
        <v>0</v>
      </c>
      <c r="AG178" s="527">
        <f t="shared" si="97"/>
        <v>10000</v>
      </c>
      <c r="AH178" s="527">
        <f t="shared" si="97"/>
        <v>0</v>
      </c>
      <c r="AI178" s="527">
        <f t="shared" si="97"/>
        <v>10000</v>
      </c>
      <c r="AJ178" s="527">
        <f t="shared" si="97"/>
        <v>0</v>
      </c>
      <c r="AK178" s="528">
        <f t="shared" si="97"/>
        <v>0</v>
      </c>
      <c r="AL178" s="528">
        <f t="shared" si="97"/>
        <v>0</v>
      </c>
      <c r="AM178" s="528">
        <f t="shared" si="97"/>
        <v>0</v>
      </c>
      <c r="AN178" s="528">
        <f t="shared" si="97"/>
        <v>0</v>
      </c>
      <c r="AO178" s="528">
        <f t="shared" si="97"/>
        <v>0</v>
      </c>
      <c r="AP178" s="528">
        <f t="shared" si="97"/>
        <v>0</v>
      </c>
      <c r="AQ178" s="528">
        <f t="shared" si="97"/>
        <v>0</v>
      </c>
      <c r="AR178" s="732">
        <f t="shared" si="97"/>
        <v>0</v>
      </c>
      <c r="AS178" s="526">
        <f t="shared" si="97"/>
        <v>7236630</v>
      </c>
      <c r="AT178" s="527">
        <f t="shared" si="97"/>
        <v>5267171</v>
      </c>
      <c r="AU178" s="527">
        <f t="shared" si="97"/>
        <v>0</v>
      </c>
      <c r="AV178" s="527">
        <f t="shared" si="97"/>
        <v>0</v>
      </c>
      <c r="AW178" s="527">
        <f t="shared" si="97"/>
        <v>1780304</v>
      </c>
      <c r="AX178" s="527">
        <f t="shared" si="97"/>
        <v>105345</v>
      </c>
      <c r="AY178" s="527">
        <f t="shared" si="97"/>
        <v>83810</v>
      </c>
      <c r="AZ178" s="528">
        <f t="shared" si="97"/>
        <v>12.343300000000001</v>
      </c>
      <c r="BA178" s="528">
        <f t="shared" si="97"/>
        <v>7.3780000000000001</v>
      </c>
      <c r="BB178" s="528">
        <f t="shared" si="97"/>
        <v>0</v>
      </c>
      <c r="BC178" s="529">
        <f t="shared" si="97"/>
        <v>4.9653</v>
      </c>
      <c r="BD178" s="613"/>
    </row>
    <row r="179" spans="1:56" ht="12.95" customHeight="1" x14ac:dyDescent="0.25">
      <c r="A179" s="532">
        <v>36</v>
      </c>
      <c r="B179" s="741">
        <v>2447</v>
      </c>
      <c r="C179" s="741">
        <v>600080111</v>
      </c>
      <c r="D179" s="533">
        <v>72744961</v>
      </c>
      <c r="E179" s="751" t="s">
        <v>556</v>
      </c>
      <c r="F179" s="741">
        <v>3117</v>
      </c>
      <c r="G179" s="720" t="s">
        <v>333</v>
      </c>
      <c r="H179" s="537" t="s">
        <v>281</v>
      </c>
      <c r="I179" s="517">
        <v>3734933</v>
      </c>
      <c r="J179" s="538">
        <v>2678054</v>
      </c>
      <c r="K179" s="538">
        <v>0</v>
      </c>
      <c r="L179" s="538">
        <v>12000</v>
      </c>
      <c r="M179" s="338">
        <v>909238</v>
      </c>
      <c r="N179" s="338">
        <v>53561</v>
      </c>
      <c r="O179" s="538">
        <v>82080</v>
      </c>
      <c r="P179" s="539">
        <v>4.7943000000000007</v>
      </c>
      <c r="Q179" s="719">
        <v>3.41</v>
      </c>
      <c r="R179" s="719">
        <v>0</v>
      </c>
      <c r="S179" s="898">
        <v>1.3842999999999999</v>
      </c>
      <c r="T179" s="112">
        <f t="shared" si="69"/>
        <v>0</v>
      </c>
      <c r="U179" s="113">
        <v>0</v>
      </c>
      <c r="V179" s="113">
        <v>0</v>
      </c>
      <c r="W179" s="113">
        <v>0</v>
      </c>
      <c r="X179" s="113">
        <f t="shared" si="70"/>
        <v>0</v>
      </c>
      <c r="Y179" s="113">
        <v>0</v>
      </c>
      <c r="Z179" s="113">
        <v>0</v>
      </c>
      <c r="AA179" s="113">
        <v>0</v>
      </c>
      <c r="AB179" s="113">
        <f t="shared" si="71"/>
        <v>0</v>
      </c>
      <c r="AC179" s="113">
        <f t="shared" si="72"/>
        <v>0</v>
      </c>
      <c r="AD179" s="114">
        <f t="shared" si="73"/>
        <v>0</v>
      </c>
      <c r="AE179" s="114">
        <f t="shared" si="74"/>
        <v>0</v>
      </c>
      <c r="AF179" s="113">
        <v>0</v>
      </c>
      <c r="AG179" s="113">
        <v>0</v>
      </c>
      <c r="AH179" s="113">
        <v>0</v>
      </c>
      <c r="AI179" s="113">
        <f t="shared" si="75"/>
        <v>0</v>
      </c>
      <c r="AJ179" s="113">
        <f t="shared" si="76"/>
        <v>0</v>
      </c>
      <c r="AK179" s="115">
        <v>0</v>
      </c>
      <c r="AL179" s="115">
        <v>0</v>
      </c>
      <c r="AM179" s="115">
        <v>0</v>
      </c>
      <c r="AN179" s="115">
        <v>0</v>
      </c>
      <c r="AO179" s="115">
        <v>0</v>
      </c>
      <c r="AP179" s="115">
        <f t="shared" si="77"/>
        <v>0</v>
      </c>
      <c r="AQ179" s="115">
        <f t="shared" si="78"/>
        <v>0</v>
      </c>
      <c r="AR179" s="370">
        <f t="shared" si="79"/>
        <v>0</v>
      </c>
      <c r="AS179" s="112">
        <f t="shared" si="80"/>
        <v>3734933</v>
      </c>
      <c r="AT179" s="113">
        <f t="shared" si="81"/>
        <v>2678054</v>
      </c>
      <c r="AU179" s="113">
        <f t="shared" si="82"/>
        <v>0</v>
      </c>
      <c r="AV179" s="113">
        <f t="shared" si="83"/>
        <v>12000</v>
      </c>
      <c r="AW179" s="113">
        <f t="shared" si="84"/>
        <v>909238</v>
      </c>
      <c r="AX179" s="113">
        <f t="shared" si="84"/>
        <v>53561</v>
      </c>
      <c r="AY179" s="113">
        <f t="shared" si="85"/>
        <v>82080</v>
      </c>
      <c r="AZ179" s="115">
        <f t="shared" si="86"/>
        <v>4.7943000000000007</v>
      </c>
      <c r="BA179" s="115">
        <f t="shared" si="87"/>
        <v>3.41</v>
      </c>
      <c r="BB179" s="115">
        <f t="shared" si="88"/>
        <v>0</v>
      </c>
      <c r="BC179" s="116">
        <f t="shared" si="89"/>
        <v>1.3842999999999999</v>
      </c>
      <c r="BD179" s="613"/>
    </row>
    <row r="180" spans="1:56" ht="12.95" customHeight="1" x14ac:dyDescent="0.25">
      <c r="A180" s="532">
        <v>36</v>
      </c>
      <c r="B180" s="729">
        <v>2447</v>
      </c>
      <c r="C180" s="729">
        <v>600080111</v>
      </c>
      <c r="D180" s="533">
        <v>72744961</v>
      </c>
      <c r="E180" s="375" t="s">
        <v>556</v>
      </c>
      <c r="F180" s="741">
        <v>3117</v>
      </c>
      <c r="G180" s="627" t="s">
        <v>316</v>
      </c>
      <c r="H180" s="537" t="s">
        <v>282</v>
      </c>
      <c r="I180" s="517">
        <v>0</v>
      </c>
      <c r="J180" s="538">
        <v>0</v>
      </c>
      <c r="K180" s="538">
        <v>0</v>
      </c>
      <c r="L180" s="538">
        <v>0</v>
      </c>
      <c r="M180" s="338">
        <v>0</v>
      </c>
      <c r="N180" s="338">
        <v>0</v>
      </c>
      <c r="O180" s="538">
        <v>0</v>
      </c>
      <c r="P180" s="539">
        <v>0</v>
      </c>
      <c r="Q180" s="719">
        <v>0</v>
      </c>
      <c r="R180" s="719">
        <v>0</v>
      </c>
      <c r="S180" s="898">
        <v>0</v>
      </c>
      <c r="T180" s="112">
        <f t="shared" si="69"/>
        <v>0</v>
      </c>
      <c r="U180" s="113">
        <v>0</v>
      </c>
      <c r="V180" s="113">
        <v>0</v>
      </c>
      <c r="W180" s="113">
        <v>0</v>
      </c>
      <c r="X180" s="113">
        <f t="shared" si="70"/>
        <v>0</v>
      </c>
      <c r="Y180" s="113">
        <v>0</v>
      </c>
      <c r="Z180" s="113">
        <v>0</v>
      </c>
      <c r="AA180" s="113">
        <v>0</v>
      </c>
      <c r="AB180" s="113">
        <f t="shared" si="71"/>
        <v>0</v>
      </c>
      <c r="AC180" s="113">
        <f t="shared" si="72"/>
        <v>0</v>
      </c>
      <c r="AD180" s="114">
        <f t="shared" si="73"/>
        <v>0</v>
      </c>
      <c r="AE180" s="114">
        <f t="shared" si="74"/>
        <v>0</v>
      </c>
      <c r="AF180" s="113">
        <v>0</v>
      </c>
      <c r="AG180" s="113">
        <v>0</v>
      </c>
      <c r="AH180" s="113">
        <v>0</v>
      </c>
      <c r="AI180" s="113">
        <f t="shared" si="75"/>
        <v>0</v>
      </c>
      <c r="AJ180" s="113">
        <f t="shared" si="76"/>
        <v>0</v>
      </c>
      <c r="AK180" s="115">
        <v>0</v>
      </c>
      <c r="AL180" s="115">
        <v>0</v>
      </c>
      <c r="AM180" s="115">
        <v>0</v>
      </c>
      <c r="AN180" s="115">
        <v>0</v>
      </c>
      <c r="AO180" s="115">
        <v>0</v>
      </c>
      <c r="AP180" s="115">
        <f t="shared" si="77"/>
        <v>0</v>
      </c>
      <c r="AQ180" s="115">
        <f t="shared" si="78"/>
        <v>0</v>
      </c>
      <c r="AR180" s="370">
        <f t="shared" si="79"/>
        <v>0</v>
      </c>
      <c r="AS180" s="112">
        <f t="shared" si="80"/>
        <v>0</v>
      </c>
      <c r="AT180" s="113">
        <f t="shared" si="81"/>
        <v>0</v>
      </c>
      <c r="AU180" s="113">
        <f t="shared" si="82"/>
        <v>0</v>
      </c>
      <c r="AV180" s="113">
        <f t="shared" si="83"/>
        <v>0</v>
      </c>
      <c r="AW180" s="113">
        <f t="shared" si="84"/>
        <v>0</v>
      </c>
      <c r="AX180" s="113">
        <f t="shared" si="84"/>
        <v>0</v>
      </c>
      <c r="AY180" s="113">
        <f t="shared" si="85"/>
        <v>0</v>
      </c>
      <c r="AZ180" s="115">
        <f t="shared" si="86"/>
        <v>0</v>
      </c>
      <c r="BA180" s="115">
        <f t="shared" si="87"/>
        <v>0</v>
      </c>
      <c r="BB180" s="115">
        <f t="shared" si="88"/>
        <v>0</v>
      </c>
      <c r="BC180" s="116">
        <f t="shared" si="89"/>
        <v>0</v>
      </c>
      <c r="BD180" s="613"/>
    </row>
    <row r="181" spans="1:56" ht="12.95" customHeight="1" x14ac:dyDescent="0.25">
      <c r="A181" s="532">
        <v>36</v>
      </c>
      <c r="B181" s="376">
        <v>2447</v>
      </c>
      <c r="C181" s="376">
        <v>600080111</v>
      </c>
      <c r="D181" s="533">
        <v>72744961</v>
      </c>
      <c r="E181" s="718" t="s">
        <v>556</v>
      </c>
      <c r="F181" s="742">
        <v>3141</v>
      </c>
      <c r="G181" s="721" t="s">
        <v>319</v>
      </c>
      <c r="H181" s="537" t="s">
        <v>282</v>
      </c>
      <c r="I181" s="517">
        <v>166742</v>
      </c>
      <c r="J181" s="538">
        <v>121666</v>
      </c>
      <c r="K181" s="538">
        <v>0</v>
      </c>
      <c r="L181" s="538">
        <v>0</v>
      </c>
      <c r="M181" s="338">
        <v>41123</v>
      </c>
      <c r="N181" s="338">
        <v>2433</v>
      </c>
      <c r="O181" s="538">
        <v>1520</v>
      </c>
      <c r="P181" s="539">
        <v>0.41</v>
      </c>
      <c r="Q181" s="719">
        <v>0</v>
      </c>
      <c r="R181" s="719">
        <v>0</v>
      </c>
      <c r="S181" s="898">
        <v>0.41</v>
      </c>
      <c r="T181" s="112">
        <f t="shared" si="69"/>
        <v>0</v>
      </c>
      <c r="U181" s="113">
        <v>0</v>
      </c>
      <c r="V181" s="113">
        <v>0</v>
      </c>
      <c r="W181" s="113">
        <v>0</v>
      </c>
      <c r="X181" s="113">
        <f t="shared" si="70"/>
        <v>0</v>
      </c>
      <c r="Y181" s="113">
        <v>0</v>
      </c>
      <c r="Z181" s="113">
        <v>0</v>
      </c>
      <c r="AA181" s="113">
        <v>0</v>
      </c>
      <c r="AB181" s="113">
        <f t="shared" si="71"/>
        <v>0</v>
      </c>
      <c r="AC181" s="113">
        <f t="shared" si="72"/>
        <v>0</v>
      </c>
      <c r="AD181" s="114">
        <f t="shared" si="73"/>
        <v>0</v>
      </c>
      <c r="AE181" s="114">
        <f t="shared" si="74"/>
        <v>0</v>
      </c>
      <c r="AF181" s="113">
        <v>0</v>
      </c>
      <c r="AG181" s="113">
        <v>0</v>
      </c>
      <c r="AH181" s="113">
        <v>0</v>
      </c>
      <c r="AI181" s="113">
        <f t="shared" si="75"/>
        <v>0</v>
      </c>
      <c r="AJ181" s="113">
        <f t="shared" si="76"/>
        <v>0</v>
      </c>
      <c r="AK181" s="115">
        <v>0</v>
      </c>
      <c r="AL181" s="115">
        <v>0</v>
      </c>
      <c r="AM181" s="115">
        <v>0</v>
      </c>
      <c r="AN181" s="115">
        <v>0</v>
      </c>
      <c r="AO181" s="115">
        <v>0</v>
      </c>
      <c r="AP181" s="115">
        <f t="shared" si="77"/>
        <v>0</v>
      </c>
      <c r="AQ181" s="115">
        <f t="shared" si="78"/>
        <v>0</v>
      </c>
      <c r="AR181" s="370">
        <f t="shared" si="79"/>
        <v>0</v>
      </c>
      <c r="AS181" s="112">
        <f t="shared" si="80"/>
        <v>166742</v>
      </c>
      <c r="AT181" s="113">
        <f t="shared" si="81"/>
        <v>121666</v>
      </c>
      <c r="AU181" s="113">
        <f t="shared" si="82"/>
        <v>0</v>
      </c>
      <c r="AV181" s="113">
        <f t="shared" si="83"/>
        <v>0</v>
      </c>
      <c r="AW181" s="113">
        <f t="shared" si="84"/>
        <v>41123</v>
      </c>
      <c r="AX181" s="113">
        <f t="shared" si="84"/>
        <v>2433</v>
      </c>
      <c r="AY181" s="113">
        <f t="shared" si="85"/>
        <v>1520</v>
      </c>
      <c r="AZ181" s="115">
        <f t="shared" si="86"/>
        <v>0.41</v>
      </c>
      <c r="BA181" s="115">
        <f t="shared" si="87"/>
        <v>0</v>
      </c>
      <c r="BB181" s="115">
        <f t="shared" si="88"/>
        <v>0</v>
      </c>
      <c r="BC181" s="116">
        <f t="shared" si="89"/>
        <v>0.41</v>
      </c>
      <c r="BD181" s="613"/>
    </row>
    <row r="182" spans="1:56" ht="12.95" customHeight="1" x14ac:dyDescent="0.25">
      <c r="A182" s="532">
        <v>36</v>
      </c>
      <c r="B182" s="729">
        <v>2447</v>
      </c>
      <c r="C182" s="729">
        <v>600080111</v>
      </c>
      <c r="D182" s="533">
        <v>72744961</v>
      </c>
      <c r="E182" s="375" t="s">
        <v>556</v>
      </c>
      <c r="F182" s="729">
        <v>3143</v>
      </c>
      <c r="G182" s="627" t="s">
        <v>632</v>
      </c>
      <c r="H182" s="537" t="s">
        <v>281</v>
      </c>
      <c r="I182" s="517">
        <v>790081</v>
      </c>
      <c r="J182" s="538">
        <v>581797</v>
      </c>
      <c r="K182" s="538">
        <v>0</v>
      </c>
      <c r="L182" s="538">
        <v>0</v>
      </c>
      <c r="M182" s="338">
        <v>196648</v>
      </c>
      <c r="N182" s="338">
        <v>11636</v>
      </c>
      <c r="O182" s="538">
        <v>0</v>
      </c>
      <c r="P182" s="539">
        <v>1.17</v>
      </c>
      <c r="Q182" s="719">
        <v>1.17</v>
      </c>
      <c r="R182" s="719">
        <v>0</v>
      </c>
      <c r="S182" s="898">
        <v>0</v>
      </c>
      <c r="T182" s="112">
        <f t="shared" si="69"/>
        <v>0</v>
      </c>
      <c r="U182" s="113">
        <v>0</v>
      </c>
      <c r="V182" s="113">
        <v>0</v>
      </c>
      <c r="W182" s="113">
        <v>0</v>
      </c>
      <c r="X182" s="113">
        <f t="shared" si="70"/>
        <v>0</v>
      </c>
      <c r="Y182" s="113">
        <v>0</v>
      </c>
      <c r="Z182" s="113">
        <v>0</v>
      </c>
      <c r="AA182" s="113">
        <v>0</v>
      </c>
      <c r="AB182" s="113">
        <f t="shared" si="71"/>
        <v>0</v>
      </c>
      <c r="AC182" s="113">
        <f t="shared" si="72"/>
        <v>0</v>
      </c>
      <c r="AD182" s="114">
        <f t="shared" si="73"/>
        <v>0</v>
      </c>
      <c r="AE182" s="114">
        <f t="shared" si="74"/>
        <v>0</v>
      </c>
      <c r="AF182" s="113">
        <v>0</v>
      </c>
      <c r="AG182" s="113">
        <v>0</v>
      </c>
      <c r="AH182" s="113">
        <v>0</v>
      </c>
      <c r="AI182" s="113">
        <f t="shared" si="75"/>
        <v>0</v>
      </c>
      <c r="AJ182" s="113">
        <f t="shared" si="76"/>
        <v>0</v>
      </c>
      <c r="AK182" s="115">
        <v>0</v>
      </c>
      <c r="AL182" s="115">
        <v>0</v>
      </c>
      <c r="AM182" s="115">
        <v>0</v>
      </c>
      <c r="AN182" s="115">
        <v>0</v>
      </c>
      <c r="AO182" s="115">
        <v>0</v>
      </c>
      <c r="AP182" s="115">
        <f t="shared" si="77"/>
        <v>0</v>
      </c>
      <c r="AQ182" s="115">
        <f t="shared" si="78"/>
        <v>0</v>
      </c>
      <c r="AR182" s="370">
        <f t="shared" si="79"/>
        <v>0</v>
      </c>
      <c r="AS182" s="112">
        <f t="shared" si="80"/>
        <v>790081</v>
      </c>
      <c r="AT182" s="113">
        <f t="shared" si="81"/>
        <v>581797</v>
      </c>
      <c r="AU182" s="113">
        <f t="shared" si="82"/>
        <v>0</v>
      </c>
      <c r="AV182" s="113">
        <f t="shared" si="83"/>
        <v>0</v>
      </c>
      <c r="AW182" s="113">
        <f t="shared" si="84"/>
        <v>196648</v>
      </c>
      <c r="AX182" s="113">
        <f t="shared" si="84"/>
        <v>11636</v>
      </c>
      <c r="AY182" s="113">
        <f t="shared" si="85"/>
        <v>0</v>
      </c>
      <c r="AZ182" s="115">
        <f t="shared" si="86"/>
        <v>1.17</v>
      </c>
      <c r="BA182" s="115">
        <f t="shared" si="87"/>
        <v>1.17</v>
      </c>
      <c r="BB182" s="115">
        <f t="shared" si="88"/>
        <v>0</v>
      </c>
      <c r="BC182" s="116">
        <f t="shared" si="89"/>
        <v>0</v>
      </c>
      <c r="BD182" s="613"/>
    </row>
    <row r="183" spans="1:56" ht="12.95" customHeight="1" x14ac:dyDescent="0.25">
      <c r="A183" s="532">
        <v>36</v>
      </c>
      <c r="B183" s="729">
        <v>2447</v>
      </c>
      <c r="C183" s="729">
        <v>600080111</v>
      </c>
      <c r="D183" s="533">
        <v>72744961</v>
      </c>
      <c r="E183" s="375" t="s">
        <v>556</v>
      </c>
      <c r="F183" s="729">
        <v>3143</v>
      </c>
      <c r="G183" s="627" t="s">
        <v>633</v>
      </c>
      <c r="H183" s="537" t="s">
        <v>282</v>
      </c>
      <c r="I183" s="517">
        <v>21066</v>
      </c>
      <c r="J183" s="538">
        <v>14850</v>
      </c>
      <c r="K183" s="538">
        <v>0</v>
      </c>
      <c r="L183" s="538">
        <v>0</v>
      </c>
      <c r="M183" s="338">
        <v>5019</v>
      </c>
      <c r="N183" s="338">
        <v>297</v>
      </c>
      <c r="O183" s="538">
        <v>900</v>
      </c>
      <c r="P183" s="539">
        <v>0.06</v>
      </c>
      <c r="Q183" s="719">
        <v>0</v>
      </c>
      <c r="R183" s="719">
        <v>0</v>
      </c>
      <c r="S183" s="898">
        <v>0.06</v>
      </c>
      <c r="T183" s="112">
        <f t="shared" si="69"/>
        <v>0</v>
      </c>
      <c r="U183" s="113">
        <v>0</v>
      </c>
      <c r="V183" s="113">
        <v>0</v>
      </c>
      <c r="W183" s="113">
        <v>0</v>
      </c>
      <c r="X183" s="113">
        <f t="shared" si="70"/>
        <v>0</v>
      </c>
      <c r="Y183" s="113">
        <v>0</v>
      </c>
      <c r="Z183" s="113">
        <v>0</v>
      </c>
      <c r="AA183" s="113">
        <v>0</v>
      </c>
      <c r="AB183" s="113">
        <f t="shared" si="71"/>
        <v>0</v>
      </c>
      <c r="AC183" s="113">
        <f t="shared" si="72"/>
        <v>0</v>
      </c>
      <c r="AD183" s="114">
        <f t="shared" si="73"/>
        <v>0</v>
      </c>
      <c r="AE183" s="114">
        <f t="shared" si="74"/>
        <v>0</v>
      </c>
      <c r="AF183" s="113">
        <v>0</v>
      </c>
      <c r="AG183" s="113">
        <v>0</v>
      </c>
      <c r="AH183" s="113">
        <v>0</v>
      </c>
      <c r="AI183" s="113">
        <f t="shared" si="75"/>
        <v>0</v>
      </c>
      <c r="AJ183" s="113">
        <f t="shared" si="76"/>
        <v>0</v>
      </c>
      <c r="AK183" s="115">
        <v>0</v>
      </c>
      <c r="AL183" s="115">
        <v>0</v>
      </c>
      <c r="AM183" s="115">
        <v>0</v>
      </c>
      <c r="AN183" s="115">
        <v>0</v>
      </c>
      <c r="AO183" s="115">
        <v>0</v>
      </c>
      <c r="AP183" s="115">
        <f t="shared" si="77"/>
        <v>0</v>
      </c>
      <c r="AQ183" s="115">
        <f t="shared" si="78"/>
        <v>0</v>
      </c>
      <c r="AR183" s="370">
        <f t="shared" si="79"/>
        <v>0</v>
      </c>
      <c r="AS183" s="112">
        <f t="shared" si="80"/>
        <v>21066</v>
      </c>
      <c r="AT183" s="113">
        <f t="shared" si="81"/>
        <v>14850</v>
      </c>
      <c r="AU183" s="113">
        <f t="shared" si="82"/>
        <v>0</v>
      </c>
      <c r="AV183" s="113">
        <f t="shared" si="83"/>
        <v>0</v>
      </c>
      <c r="AW183" s="113">
        <f t="shared" si="84"/>
        <v>5019</v>
      </c>
      <c r="AX183" s="113">
        <f t="shared" si="84"/>
        <v>297</v>
      </c>
      <c r="AY183" s="113">
        <f t="shared" si="85"/>
        <v>900</v>
      </c>
      <c r="AZ183" s="115">
        <f t="shared" si="86"/>
        <v>0.06</v>
      </c>
      <c r="BA183" s="115">
        <f t="shared" si="87"/>
        <v>0</v>
      </c>
      <c r="BB183" s="115">
        <f t="shared" si="88"/>
        <v>0</v>
      </c>
      <c r="BC183" s="116">
        <f t="shared" si="89"/>
        <v>0.06</v>
      </c>
      <c r="BD183" s="613"/>
    </row>
    <row r="184" spans="1:56" ht="12.95" customHeight="1" x14ac:dyDescent="0.25">
      <c r="A184" s="378">
        <v>36</v>
      </c>
      <c r="B184" s="85">
        <v>2447</v>
      </c>
      <c r="C184" s="85">
        <v>600080111</v>
      </c>
      <c r="D184" s="85">
        <v>72744961</v>
      </c>
      <c r="E184" s="733" t="s">
        <v>557</v>
      </c>
      <c r="F184" s="85"/>
      <c r="G184" s="733"/>
      <c r="H184" s="322"/>
      <c r="I184" s="526">
        <v>4712822</v>
      </c>
      <c r="J184" s="530">
        <v>3396367</v>
      </c>
      <c r="K184" s="530">
        <v>0</v>
      </c>
      <c r="L184" s="530">
        <v>12000</v>
      </c>
      <c r="M184" s="530">
        <v>1152028</v>
      </c>
      <c r="N184" s="530">
        <v>67927</v>
      </c>
      <c r="O184" s="530">
        <v>84500</v>
      </c>
      <c r="P184" s="731">
        <v>6.4343000000000004</v>
      </c>
      <c r="Q184" s="731">
        <v>4.58</v>
      </c>
      <c r="R184" s="528">
        <v>0</v>
      </c>
      <c r="S184" s="818">
        <v>1.8542999999999998</v>
      </c>
      <c r="T184" s="526">
        <f t="shared" ref="T184:BC184" si="98">SUM(T179:T183)</f>
        <v>0</v>
      </c>
      <c r="U184" s="527">
        <f t="shared" si="98"/>
        <v>0</v>
      </c>
      <c r="V184" s="527">
        <f t="shared" si="98"/>
        <v>0</v>
      </c>
      <c r="W184" s="527">
        <f t="shared" si="98"/>
        <v>0</v>
      </c>
      <c r="X184" s="527">
        <f t="shared" si="98"/>
        <v>0</v>
      </c>
      <c r="Y184" s="527">
        <f t="shared" si="98"/>
        <v>0</v>
      </c>
      <c r="Z184" s="527">
        <f t="shared" si="98"/>
        <v>0</v>
      </c>
      <c r="AA184" s="527">
        <f t="shared" si="98"/>
        <v>0</v>
      </c>
      <c r="AB184" s="527">
        <f t="shared" si="98"/>
        <v>0</v>
      </c>
      <c r="AC184" s="527">
        <f t="shared" si="98"/>
        <v>0</v>
      </c>
      <c r="AD184" s="527">
        <f t="shared" si="98"/>
        <v>0</v>
      </c>
      <c r="AE184" s="527">
        <f t="shared" si="98"/>
        <v>0</v>
      </c>
      <c r="AF184" s="527">
        <f t="shared" si="98"/>
        <v>0</v>
      </c>
      <c r="AG184" s="527">
        <f t="shared" si="98"/>
        <v>0</v>
      </c>
      <c r="AH184" s="527">
        <f t="shared" si="98"/>
        <v>0</v>
      </c>
      <c r="AI184" s="527">
        <f t="shared" si="98"/>
        <v>0</v>
      </c>
      <c r="AJ184" s="527">
        <f t="shared" si="98"/>
        <v>0</v>
      </c>
      <c r="AK184" s="528">
        <f t="shared" si="98"/>
        <v>0</v>
      </c>
      <c r="AL184" s="528">
        <f t="shared" si="98"/>
        <v>0</v>
      </c>
      <c r="AM184" s="528">
        <f t="shared" si="98"/>
        <v>0</v>
      </c>
      <c r="AN184" s="528">
        <f t="shared" si="98"/>
        <v>0</v>
      </c>
      <c r="AO184" s="528">
        <f t="shared" si="98"/>
        <v>0</v>
      </c>
      <c r="AP184" s="528">
        <f t="shared" si="98"/>
        <v>0</v>
      </c>
      <c r="AQ184" s="528">
        <f t="shared" si="98"/>
        <v>0</v>
      </c>
      <c r="AR184" s="732">
        <f t="shared" si="98"/>
        <v>0</v>
      </c>
      <c r="AS184" s="526">
        <f t="shared" si="98"/>
        <v>4712822</v>
      </c>
      <c r="AT184" s="527">
        <f t="shared" si="98"/>
        <v>3396367</v>
      </c>
      <c r="AU184" s="527">
        <f t="shared" si="98"/>
        <v>0</v>
      </c>
      <c r="AV184" s="527">
        <f t="shared" si="98"/>
        <v>12000</v>
      </c>
      <c r="AW184" s="527">
        <f t="shared" si="98"/>
        <v>1152028</v>
      </c>
      <c r="AX184" s="527">
        <f t="shared" si="98"/>
        <v>67927</v>
      </c>
      <c r="AY184" s="527">
        <f t="shared" si="98"/>
        <v>84500</v>
      </c>
      <c r="AZ184" s="528">
        <f t="shared" si="98"/>
        <v>6.4343000000000004</v>
      </c>
      <c r="BA184" s="528">
        <f t="shared" si="98"/>
        <v>4.58</v>
      </c>
      <c r="BB184" s="528">
        <f t="shared" si="98"/>
        <v>0</v>
      </c>
      <c r="BC184" s="529">
        <f t="shared" si="98"/>
        <v>1.8542999999999998</v>
      </c>
      <c r="BD184" s="613"/>
    </row>
    <row r="185" spans="1:56" ht="12.95" customHeight="1" x14ac:dyDescent="0.25">
      <c r="A185" s="532">
        <v>37</v>
      </c>
      <c r="B185" s="376">
        <v>5455</v>
      </c>
      <c r="C185" s="376">
        <v>600099067</v>
      </c>
      <c r="D185" s="533">
        <v>70986088</v>
      </c>
      <c r="E185" s="718" t="s">
        <v>558</v>
      </c>
      <c r="F185" s="742">
        <v>3111</v>
      </c>
      <c r="G185" s="721" t="s">
        <v>329</v>
      </c>
      <c r="H185" s="537" t="s">
        <v>281</v>
      </c>
      <c r="I185" s="517">
        <v>2668332</v>
      </c>
      <c r="J185" s="538">
        <v>1953300</v>
      </c>
      <c r="K185" s="538">
        <v>0</v>
      </c>
      <c r="L185" s="538">
        <v>0</v>
      </c>
      <c r="M185" s="338">
        <v>660216</v>
      </c>
      <c r="N185" s="338">
        <v>39066</v>
      </c>
      <c r="O185" s="538">
        <v>15750</v>
      </c>
      <c r="P185" s="539">
        <v>4.9218000000000002</v>
      </c>
      <c r="Q185" s="719">
        <v>4</v>
      </c>
      <c r="R185" s="719">
        <v>0</v>
      </c>
      <c r="S185" s="898">
        <v>0.92179999999999995</v>
      </c>
      <c r="T185" s="112">
        <f t="shared" si="69"/>
        <v>0</v>
      </c>
      <c r="U185" s="113">
        <v>0</v>
      </c>
      <c r="V185" s="113">
        <v>0</v>
      </c>
      <c r="W185" s="113">
        <v>0</v>
      </c>
      <c r="X185" s="113">
        <f t="shared" si="70"/>
        <v>0</v>
      </c>
      <c r="Y185" s="113">
        <v>0</v>
      </c>
      <c r="Z185" s="113">
        <v>0</v>
      </c>
      <c r="AA185" s="113">
        <v>0</v>
      </c>
      <c r="AB185" s="113">
        <f t="shared" si="71"/>
        <v>0</v>
      </c>
      <c r="AC185" s="113">
        <f t="shared" si="72"/>
        <v>0</v>
      </c>
      <c r="AD185" s="114">
        <f t="shared" si="73"/>
        <v>0</v>
      </c>
      <c r="AE185" s="114">
        <f t="shared" si="74"/>
        <v>0</v>
      </c>
      <c r="AF185" s="113">
        <v>0</v>
      </c>
      <c r="AG185" s="113">
        <v>0</v>
      </c>
      <c r="AH185" s="113">
        <v>0</v>
      </c>
      <c r="AI185" s="113">
        <f t="shared" si="75"/>
        <v>0</v>
      </c>
      <c r="AJ185" s="113">
        <f t="shared" si="76"/>
        <v>0</v>
      </c>
      <c r="AK185" s="115">
        <v>0</v>
      </c>
      <c r="AL185" s="115">
        <v>0</v>
      </c>
      <c r="AM185" s="115">
        <v>0</v>
      </c>
      <c r="AN185" s="115">
        <v>0</v>
      </c>
      <c r="AO185" s="115">
        <v>0</v>
      </c>
      <c r="AP185" s="115">
        <f t="shared" si="77"/>
        <v>0</v>
      </c>
      <c r="AQ185" s="115">
        <f t="shared" si="78"/>
        <v>0</v>
      </c>
      <c r="AR185" s="370">
        <f t="shared" si="79"/>
        <v>0</v>
      </c>
      <c r="AS185" s="112">
        <f t="shared" si="80"/>
        <v>2668332</v>
      </c>
      <c r="AT185" s="113">
        <f t="shared" si="81"/>
        <v>1953300</v>
      </c>
      <c r="AU185" s="113">
        <f t="shared" si="82"/>
        <v>0</v>
      </c>
      <c r="AV185" s="113">
        <f t="shared" si="83"/>
        <v>0</v>
      </c>
      <c r="AW185" s="113">
        <f t="shared" si="84"/>
        <v>660216</v>
      </c>
      <c r="AX185" s="113">
        <f t="shared" si="84"/>
        <v>39066</v>
      </c>
      <c r="AY185" s="113">
        <f t="shared" si="85"/>
        <v>15750</v>
      </c>
      <c r="AZ185" s="115">
        <f t="shared" si="86"/>
        <v>4.9218000000000002</v>
      </c>
      <c r="BA185" s="115">
        <f t="shared" si="87"/>
        <v>4</v>
      </c>
      <c r="BB185" s="115">
        <f t="shared" si="88"/>
        <v>0</v>
      </c>
      <c r="BC185" s="116">
        <f t="shared" si="89"/>
        <v>0.92179999999999995</v>
      </c>
      <c r="BD185" s="613"/>
    </row>
    <row r="186" spans="1:56" ht="12.95" customHeight="1" x14ac:dyDescent="0.25">
      <c r="A186" s="532">
        <v>37</v>
      </c>
      <c r="B186" s="741">
        <v>5455</v>
      </c>
      <c r="C186" s="741">
        <v>600099067</v>
      </c>
      <c r="D186" s="533">
        <v>70986088</v>
      </c>
      <c r="E186" s="751" t="s">
        <v>558</v>
      </c>
      <c r="F186" s="741">
        <v>3117</v>
      </c>
      <c r="G186" s="720" t="s">
        <v>333</v>
      </c>
      <c r="H186" s="537" t="s">
        <v>281</v>
      </c>
      <c r="I186" s="517">
        <v>3208453</v>
      </c>
      <c r="J186" s="538">
        <v>2324855</v>
      </c>
      <c r="K186" s="538">
        <v>0</v>
      </c>
      <c r="L186" s="538">
        <v>0</v>
      </c>
      <c r="M186" s="338">
        <v>785801</v>
      </c>
      <c r="N186" s="338">
        <v>46497</v>
      </c>
      <c r="O186" s="538">
        <v>51300</v>
      </c>
      <c r="P186" s="539">
        <v>3.9234999999999998</v>
      </c>
      <c r="Q186" s="719">
        <v>2.5</v>
      </c>
      <c r="R186" s="719">
        <v>0</v>
      </c>
      <c r="S186" s="898">
        <v>1.4235</v>
      </c>
      <c r="T186" s="112">
        <f t="shared" si="69"/>
        <v>0</v>
      </c>
      <c r="U186" s="113">
        <v>0</v>
      </c>
      <c r="V186" s="113">
        <v>0</v>
      </c>
      <c r="W186" s="113">
        <v>0</v>
      </c>
      <c r="X186" s="113">
        <f t="shared" si="70"/>
        <v>0</v>
      </c>
      <c r="Y186" s="113">
        <v>0</v>
      </c>
      <c r="Z186" s="113">
        <v>0</v>
      </c>
      <c r="AA186" s="113">
        <v>0</v>
      </c>
      <c r="AB186" s="113">
        <f t="shared" si="71"/>
        <v>0</v>
      </c>
      <c r="AC186" s="113">
        <f t="shared" si="72"/>
        <v>0</v>
      </c>
      <c r="AD186" s="114">
        <f t="shared" si="73"/>
        <v>0</v>
      </c>
      <c r="AE186" s="114">
        <f t="shared" si="74"/>
        <v>0</v>
      </c>
      <c r="AF186" s="113">
        <v>0</v>
      </c>
      <c r="AG186" s="113">
        <v>0</v>
      </c>
      <c r="AH186" s="113">
        <v>0</v>
      </c>
      <c r="AI186" s="113">
        <f t="shared" si="75"/>
        <v>0</v>
      </c>
      <c r="AJ186" s="113">
        <f t="shared" si="76"/>
        <v>0</v>
      </c>
      <c r="AK186" s="115">
        <v>0</v>
      </c>
      <c r="AL186" s="115">
        <v>0</v>
      </c>
      <c r="AM186" s="115">
        <v>0</v>
      </c>
      <c r="AN186" s="115">
        <v>0</v>
      </c>
      <c r="AO186" s="115">
        <v>0</v>
      </c>
      <c r="AP186" s="115">
        <f t="shared" si="77"/>
        <v>0</v>
      </c>
      <c r="AQ186" s="115">
        <f t="shared" si="78"/>
        <v>0</v>
      </c>
      <c r="AR186" s="370">
        <f t="shared" si="79"/>
        <v>0</v>
      </c>
      <c r="AS186" s="112">
        <f t="shared" si="80"/>
        <v>3208453</v>
      </c>
      <c r="AT186" s="113">
        <f t="shared" si="81"/>
        <v>2324855</v>
      </c>
      <c r="AU186" s="113">
        <f t="shared" si="82"/>
        <v>0</v>
      </c>
      <c r="AV186" s="113">
        <f t="shared" si="83"/>
        <v>0</v>
      </c>
      <c r="AW186" s="113">
        <f t="shared" si="84"/>
        <v>785801</v>
      </c>
      <c r="AX186" s="113">
        <f t="shared" si="84"/>
        <v>46497</v>
      </c>
      <c r="AY186" s="113">
        <f t="shared" si="85"/>
        <v>51300</v>
      </c>
      <c r="AZ186" s="115">
        <f t="shared" si="86"/>
        <v>3.9234999999999998</v>
      </c>
      <c r="BA186" s="115">
        <f t="shared" si="87"/>
        <v>2.5</v>
      </c>
      <c r="BB186" s="115">
        <f t="shared" si="88"/>
        <v>0</v>
      </c>
      <c r="BC186" s="116">
        <f t="shared" si="89"/>
        <v>1.4235</v>
      </c>
      <c r="BD186" s="613"/>
    </row>
    <row r="187" spans="1:56" ht="12.95" customHeight="1" x14ac:dyDescent="0.25">
      <c r="A187" s="532">
        <v>37</v>
      </c>
      <c r="B187" s="376">
        <v>5455</v>
      </c>
      <c r="C187" s="376">
        <v>600099067</v>
      </c>
      <c r="D187" s="533">
        <v>70986088</v>
      </c>
      <c r="E187" s="720" t="s">
        <v>558</v>
      </c>
      <c r="F187" s="376">
        <v>3141</v>
      </c>
      <c r="G187" s="721" t="s">
        <v>319</v>
      </c>
      <c r="H187" s="537" t="s">
        <v>282</v>
      </c>
      <c r="I187" s="517">
        <v>833066</v>
      </c>
      <c r="J187" s="538">
        <v>610674</v>
      </c>
      <c r="K187" s="538">
        <v>0</v>
      </c>
      <c r="L187" s="538">
        <v>0</v>
      </c>
      <c r="M187" s="338">
        <v>206408</v>
      </c>
      <c r="N187" s="338">
        <v>12214</v>
      </c>
      <c r="O187" s="538">
        <v>3770</v>
      </c>
      <c r="P187" s="539">
        <v>2.08</v>
      </c>
      <c r="Q187" s="719">
        <v>0</v>
      </c>
      <c r="R187" s="719">
        <v>0</v>
      </c>
      <c r="S187" s="898">
        <v>2.08</v>
      </c>
      <c r="T187" s="112">
        <f t="shared" si="69"/>
        <v>0</v>
      </c>
      <c r="U187" s="113">
        <v>0</v>
      </c>
      <c r="V187" s="113">
        <v>0</v>
      </c>
      <c r="W187" s="113">
        <v>0</v>
      </c>
      <c r="X187" s="113">
        <f t="shared" si="70"/>
        <v>0</v>
      </c>
      <c r="Y187" s="113">
        <v>0</v>
      </c>
      <c r="Z187" s="113">
        <v>0</v>
      </c>
      <c r="AA187" s="113">
        <v>0</v>
      </c>
      <c r="AB187" s="113">
        <f t="shared" si="71"/>
        <v>0</v>
      </c>
      <c r="AC187" s="113">
        <f t="shared" si="72"/>
        <v>0</v>
      </c>
      <c r="AD187" s="114">
        <f t="shared" si="73"/>
        <v>0</v>
      </c>
      <c r="AE187" s="114">
        <f t="shared" si="74"/>
        <v>0</v>
      </c>
      <c r="AF187" s="113">
        <v>0</v>
      </c>
      <c r="AG187" s="113">
        <v>0</v>
      </c>
      <c r="AH187" s="113">
        <v>0</v>
      </c>
      <c r="AI187" s="113">
        <f t="shared" si="75"/>
        <v>0</v>
      </c>
      <c r="AJ187" s="113">
        <f t="shared" si="76"/>
        <v>0</v>
      </c>
      <c r="AK187" s="115">
        <v>0</v>
      </c>
      <c r="AL187" s="115">
        <v>0</v>
      </c>
      <c r="AM187" s="115">
        <v>0</v>
      </c>
      <c r="AN187" s="115">
        <v>0</v>
      </c>
      <c r="AO187" s="115">
        <v>0</v>
      </c>
      <c r="AP187" s="115">
        <f t="shared" si="77"/>
        <v>0</v>
      </c>
      <c r="AQ187" s="115">
        <f t="shared" si="78"/>
        <v>0</v>
      </c>
      <c r="AR187" s="370">
        <f t="shared" si="79"/>
        <v>0</v>
      </c>
      <c r="AS187" s="112">
        <f t="shared" si="80"/>
        <v>833066</v>
      </c>
      <c r="AT187" s="113">
        <f t="shared" si="81"/>
        <v>610674</v>
      </c>
      <c r="AU187" s="113">
        <f t="shared" si="82"/>
        <v>0</v>
      </c>
      <c r="AV187" s="113">
        <f t="shared" si="83"/>
        <v>0</v>
      </c>
      <c r="AW187" s="113">
        <f t="shared" si="84"/>
        <v>206408</v>
      </c>
      <c r="AX187" s="113">
        <f t="shared" si="84"/>
        <v>12214</v>
      </c>
      <c r="AY187" s="113">
        <f t="shared" si="85"/>
        <v>3770</v>
      </c>
      <c r="AZ187" s="115">
        <f t="shared" si="86"/>
        <v>2.08</v>
      </c>
      <c r="BA187" s="115">
        <f t="shared" si="87"/>
        <v>0</v>
      </c>
      <c r="BB187" s="115">
        <f t="shared" si="88"/>
        <v>0</v>
      </c>
      <c r="BC187" s="116">
        <f t="shared" si="89"/>
        <v>2.08</v>
      </c>
      <c r="BD187" s="613"/>
    </row>
    <row r="188" spans="1:56" ht="12.95" customHeight="1" x14ac:dyDescent="0.25">
      <c r="A188" s="532">
        <v>37</v>
      </c>
      <c r="B188" s="376">
        <v>5455</v>
      </c>
      <c r="C188" s="376">
        <v>600099067</v>
      </c>
      <c r="D188" s="533">
        <v>70986088</v>
      </c>
      <c r="E188" s="718" t="s">
        <v>558</v>
      </c>
      <c r="F188" s="742">
        <v>3143</v>
      </c>
      <c r="G188" s="627" t="s">
        <v>632</v>
      </c>
      <c r="H188" s="537" t="s">
        <v>281</v>
      </c>
      <c r="I188" s="517">
        <v>420992</v>
      </c>
      <c r="J188" s="538">
        <v>310009</v>
      </c>
      <c r="K188" s="538">
        <v>0</v>
      </c>
      <c r="L188" s="538">
        <v>0</v>
      </c>
      <c r="M188" s="338">
        <v>104783</v>
      </c>
      <c r="N188" s="338">
        <v>6200</v>
      </c>
      <c r="O188" s="538">
        <v>0</v>
      </c>
      <c r="P188" s="539">
        <v>0.64159999999999995</v>
      </c>
      <c r="Q188" s="719">
        <v>0.64159999999999995</v>
      </c>
      <c r="R188" s="719">
        <v>0</v>
      </c>
      <c r="S188" s="898">
        <v>0</v>
      </c>
      <c r="T188" s="112">
        <f t="shared" si="69"/>
        <v>0</v>
      </c>
      <c r="U188" s="113">
        <v>0</v>
      </c>
      <c r="V188" s="113">
        <v>0</v>
      </c>
      <c r="W188" s="113">
        <v>0</v>
      </c>
      <c r="X188" s="113">
        <f t="shared" si="70"/>
        <v>0</v>
      </c>
      <c r="Y188" s="113">
        <v>0</v>
      </c>
      <c r="Z188" s="113">
        <v>0</v>
      </c>
      <c r="AA188" s="113">
        <v>0</v>
      </c>
      <c r="AB188" s="113">
        <f t="shared" si="71"/>
        <v>0</v>
      </c>
      <c r="AC188" s="113">
        <f t="shared" si="72"/>
        <v>0</v>
      </c>
      <c r="AD188" s="114">
        <f t="shared" si="73"/>
        <v>0</v>
      </c>
      <c r="AE188" s="114">
        <f t="shared" si="74"/>
        <v>0</v>
      </c>
      <c r="AF188" s="113">
        <v>0</v>
      </c>
      <c r="AG188" s="113">
        <v>0</v>
      </c>
      <c r="AH188" s="113">
        <v>0</v>
      </c>
      <c r="AI188" s="113">
        <f t="shared" si="75"/>
        <v>0</v>
      </c>
      <c r="AJ188" s="113">
        <f t="shared" si="76"/>
        <v>0</v>
      </c>
      <c r="AK188" s="115">
        <v>0</v>
      </c>
      <c r="AL188" s="115">
        <v>0</v>
      </c>
      <c r="AM188" s="115">
        <v>0</v>
      </c>
      <c r="AN188" s="115">
        <v>0</v>
      </c>
      <c r="AO188" s="115">
        <v>0</v>
      </c>
      <c r="AP188" s="115">
        <f t="shared" si="77"/>
        <v>0</v>
      </c>
      <c r="AQ188" s="115">
        <f t="shared" si="78"/>
        <v>0</v>
      </c>
      <c r="AR188" s="370">
        <f t="shared" si="79"/>
        <v>0</v>
      </c>
      <c r="AS188" s="112">
        <f t="shared" si="80"/>
        <v>420992</v>
      </c>
      <c r="AT188" s="113">
        <f t="shared" si="81"/>
        <v>310009</v>
      </c>
      <c r="AU188" s="113">
        <f t="shared" si="82"/>
        <v>0</v>
      </c>
      <c r="AV188" s="113">
        <f t="shared" si="83"/>
        <v>0</v>
      </c>
      <c r="AW188" s="113">
        <f t="shared" si="84"/>
        <v>104783</v>
      </c>
      <c r="AX188" s="113">
        <f t="shared" si="84"/>
        <v>6200</v>
      </c>
      <c r="AY188" s="113">
        <f t="shared" si="85"/>
        <v>0</v>
      </c>
      <c r="AZ188" s="115">
        <f t="shared" si="86"/>
        <v>0.64159999999999995</v>
      </c>
      <c r="BA188" s="115">
        <f t="shared" si="87"/>
        <v>0.64159999999999995</v>
      </c>
      <c r="BB188" s="115">
        <f t="shared" si="88"/>
        <v>0</v>
      </c>
      <c r="BC188" s="116">
        <f t="shared" si="89"/>
        <v>0</v>
      </c>
      <c r="BD188" s="613"/>
    </row>
    <row r="189" spans="1:56" ht="12.95" customHeight="1" x14ac:dyDescent="0.25">
      <c r="A189" s="532">
        <v>37</v>
      </c>
      <c r="B189" s="376">
        <v>5455</v>
      </c>
      <c r="C189" s="376">
        <v>600099067</v>
      </c>
      <c r="D189" s="533">
        <v>70986088</v>
      </c>
      <c r="E189" s="718" t="s">
        <v>558</v>
      </c>
      <c r="F189" s="742">
        <v>3143</v>
      </c>
      <c r="G189" s="627" t="s">
        <v>633</v>
      </c>
      <c r="H189" s="537" t="s">
        <v>282</v>
      </c>
      <c r="I189" s="517">
        <v>18257</v>
      </c>
      <c r="J189" s="538">
        <v>12870</v>
      </c>
      <c r="K189" s="538">
        <v>0</v>
      </c>
      <c r="L189" s="538">
        <v>0</v>
      </c>
      <c r="M189" s="338">
        <v>4350</v>
      </c>
      <c r="N189" s="338">
        <v>257</v>
      </c>
      <c r="O189" s="538">
        <v>780</v>
      </c>
      <c r="P189" s="539">
        <v>0.05</v>
      </c>
      <c r="Q189" s="719">
        <v>0</v>
      </c>
      <c r="R189" s="719">
        <v>0</v>
      </c>
      <c r="S189" s="898">
        <v>0.05</v>
      </c>
      <c r="T189" s="112">
        <f t="shared" si="69"/>
        <v>0</v>
      </c>
      <c r="U189" s="113">
        <v>0</v>
      </c>
      <c r="V189" s="113">
        <v>0</v>
      </c>
      <c r="W189" s="113">
        <v>0</v>
      </c>
      <c r="X189" s="113">
        <f t="shared" si="70"/>
        <v>0</v>
      </c>
      <c r="Y189" s="113">
        <v>0</v>
      </c>
      <c r="Z189" s="113">
        <v>0</v>
      </c>
      <c r="AA189" s="113">
        <v>0</v>
      </c>
      <c r="AB189" s="113">
        <f t="shared" si="71"/>
        <v>0</v>
      </c>
      <c r="AC189" s="113">
        <f t="shared" si="72"/>
        <v>0</v>
      </c>
      <c r="AD189" s="114">
        <f t="shared" si="73"/>
        <v>0</v>
      </c>
      <c r="AE189" s="114">
        <f t="shared" si="74"/>
        <v>0</v>
      </c>
      <c r="AF189" s="113">
        <v>0</v>
      </c>
      <c r="AG189" s="113">
        <v>0</v>
      </c>
      <c r="AH189" s="113">
        <v>0</v>
      </c>
      <c r="AI189" s="113">
        <f t="shared" si="75"/>
        <v>0</v>
      </c>
      <c r="AJ189" s="113">
        <f t="shared" si="76"/>
        <v>0</v>
      </c>
      <c r="AK189" s="115">
        <v>0</v>
      </c>
      <c r="AL189" s="115">
        <v>0</v>
      </c>
      <c r="AM189" s="115">
        <v>0</v>
      </c>
      <c r="AN189" s="115">
        <v>0</v>
      </c>
      <c r="AO189" s="115">
        <v>0</v>
      </c>
      <c r="AP189" s="115">
        <f t="shared" si="77"/>
        <v>0</v>
      </c>
      <c r="AQ189" s="115">
        <f t="shared" si="78"/>
        <v>0</v>
      </c>
      <c r="AR189" s="370">
        <f t="shared" si="79"/>
        <v>0</v>
      </c>
      <c r="AS189" s="112">
        <f t="shared" si="80"/>
        <v>18257</v>
      </c>
      <c r="AT189" s="113">
        <f t="shared" si="81"/>
        <v>12870</v>
      </c>
      <c r="AU189" s="113">
        <f t="shared" si="82"/>
        <v>0</v>
      </c>
      <c r="AV189" s="113">
        <f t="shared" si="83"/>
        <v>0</v>
      </c>
      <c r="AW189" s="113">
        <f t="shared" si="84"/>
        <v>4350</v>
      </c>
      <c r="AX189" s="113">
        <f t="shared" si="84"/>
        <v>257</v>
      </c>
      <c r="AY189" s="113">
        <f t="shared" si="85"/>
        <v>780</v>
      </c>
      <c r="AZ189" s="115">
        <f t="shared" si="86"/>
        <v>0.05</v>
      </c>
      <c r="BA189" s="115">
        <f t="shared" si="87"/>
        <v>0</v>
      </c>
      <c r="BB189" s="115">
        <f t="shared" si="88"/>
        <v>0</v>
      </c>
      <c r="BC189" s="116">
        <f t="shared" si="89"/>
        <v>0.05</v>
      </c>
      <c r="BD189" s="613"/>
    </row>
    <row r="190" spans="1:56" ht="12.95" customHeight="1" x14ac:dyDescent="0.25">
      <c r="A190" s="378">
        <v>37</v>
      </c>
      <c r="B190" s="84">
        <v>5455</v>
      </c>
      <c r="C190" s="84">
        <v>600099067</v>
      </c>
      <c r="D190" s="84">
        <v>70986088</v>
      </c>
      <c r="E190" s="743" t="s">
        <v>559</v>
      </c>
      <c r="F190" s="744"/>
      <c r="G190" s="743"/>
      <c r="H190" s="745"/>
      <c r="I190" s="723">
        <v>7149100</v>
      </c>
      <c r="J190" s="724">
        <v>5211708</v>
      </c>
      <c r="K190" s="724">
        <v>0</v>
      </c>
      <c r="L190" s="724">
        <v>0</v>
      </c>
      <c r="M190" s="724">
        <v>1761558</v>
      </c>
      <c r="N190" s="724">
        <v>104234</v>
      </c>
      <c r="O190" s="724">
        <v>71600</v>
      </c>
      <c r="P190" s="725">
        <v>11.616900000000001</v>
      </c>
      <c r="Q190" s="725">
        <v>7.1416000000000004</v>
      </c>
      <c r="R190" s="727">
        <v>0</v>
      </c>
      <c r="S190" s="817">
        <v>4.4752999999999998</v>
      </c>
      <c r="T190" s="723">
        <f t="shared" ref="T190:BC190" si="99">SUM(T185:T189)</f>
        <v>0</v>
      </c>
      <c r="U190" s="726">
        <f t="shared" si="99"/>
        <v>0</v>
      </c>
      <c r="V190" s="726">
        <f t="shared" si="99"/>
        <v>0</v>
      </c>
      <c r="W190" s="726">
        <f t="shared" si="99"/>
        <v>0</v>
      </c>
      <c r="X190" s="726">
        <f t="shared" si="99"/>
        <v>0</v>
      </c>
      <c r="Y190" s="726">
        <f t="shared" si="99"/>
        <v>0</v>
      </c>
      <c r="Z190" s="726">
        <f t="shared" si="99"/>
        <v>0</v>
      </c>
      <c r="AA190" s="726">
        <f t="shared" si="99"/>
        <v>0</v>
      </c>
      <c r="AB190" s="726">
        <f t="shared" si="99"/>
        <v>0</v>
      </c>
      <c r="AC190" s="726">
        <f t="shared" si="99"/>
        <v>0</v>
      </c>
      <c r="AD190" s="726">
        <f t="shared" si="99"/>
        <v>0</v>
      </c>
      <c r="AE190" s="726">
        <f t="shared" si="99"/>
        <v>0</v>
      </c>
      <c r="AF190" s="726">
        <f t="shared" si="99"/>
        <v>0</v>
      </c>
      <c r="AG190" s="726">
        <f t="shared" si="99"/>
        <v>0</v>
      </c>
      <c r="AH190" s="726">
        <f t="shared" si="99"/>
        <v>0</v>
      </c>
      <c r="AI190" s="726">
        <f t="shared" si="99"/>
        <v>0</v>
      </c>
      <c r="AJ190" s="726">
        <f t="shared" si="99"/>
        <v>0</v>
      </c>
      <c r="AK190" s="727">
        <f t="shared" si="99"/>
        <v>0</v>
      </c>
      <c r="AL190" s="727">
        <f t="shared" si="99"/>
        <v>0</v>
      </c>
      <c r="AM190" s="727">
        <f t="shared" si="99"/>
        <v>0</v>
      </c>
      <c r="AN190" s="727">
        <f t="shared" si="99"/>
        <v>0</v>
      </c>
      <c r="AO190" s="727">
        <f t="shared" si="99"/>
        <v>0</v>
      </c>
      <c r="AP190" s="727">
        <f t="shared" si="99"/>
        <v>0</v>
      </c>
      <c r="AQ190" s="727">
        <f t="shared" si="99"/>
        <v>0</v>
      </c>
      <c r="AR190" s="930">
        <f t="shared" si="99"/>
        <v>0</v>
      </c>
      <c r="AS190" s="723">
        <f t="shared" si="99"/>
        <v>7149100</v>
      </c>
      <c r="AT190" s="726">
        <f t="shared" si="99"/>
        <v>5211708</v>
      </c>
      <c r="AU190" s="726">
        <f t="shared" si="99"/>
        <v>0</v>
      </c>
      <c r="AV190" s="726">
        <f t="shared" si="99"/>
        <v>0</v>
      </c>
      <c r="AW190" s="726">
        <f t="shared" si="99"/>
        <v>1761558</v>
      </c>
      <c r="AX190" s="726">
        <f t="shared" si="99"/>
        <v>104234</v>
      </c>
      <c r="AY190" s="726">
        <f t="shared" si="99"/>
        <v>71600</v>
      </c>
      <c r="AZ190" s="727">
        <f t="shared" si="99"/>
        <v>11.616900000000001</v>
      </c>
      <c r="BA190" s="727">
        <f t="shared" si="99"/>
        <v>7.1416000000000004</v>
      </c>
      <c r="BB190" s="727">
        <f t="shared" si="99"/>
        <v>0</v>
      </c>
      <c r="BC190" s="728">
        <f t="shared" si="99"/>
        <v>4.4752999999999998</v>
      </c>
      <c r="BD190" s="613"/>
    </row>
    <row r="191" spans="1:56" ht="12.95" customHeight="1" x14ac:dyDescent="0.25">
      <c r="A191" s="532">
        <v>38</v>
      </c>
      <c r="B191" s="376">
        <v>5470</v>
      </c>
      <c r="C191" s="376">
        <v>600099091</v>
      </c>
      <c r="D191" s="533">
        <v>70695822</v>
      </c>
      <c r="E191" s="720" t="s">
        <v>560</v>
      </c>
      <c r="F191" s="376">
        <v>3111</v>
      </c>
      <c r="G191" s="721" t="s">
        <v>329</v>
      </c>
      <c r="H191" s="537" t="s">
        <v>281</v>
      </c>
      <c r="I191" s="517">
        <v>2618004</v>
      </c>
      <c r="J191" s="538">
        <v>1918890</v>
      </c>
      <c r="K191" s="538">
        <v>0</v>
      </c>
      <c r="L191" s="538">
        <v>0</v>
      </c>
      <c r="M191" s="338">
        <v>648585</v>
      </c>
      <c r="N191" s="338">
        <v>38379</v>
      </c>
      <c r="O191" s="538">
        <v>12150</v>
      </c>
      <c r="P191" s="539">
        <v>4.8250999999999999</v>
      </c>
      <c r="Q191" s="719">
        <v>3.9033000000000002</v>
      </c>
      <c r="R191" s="719">
        <v>0</v>
      </c>
      <c r="S191" s="898">
        <v>0.92179999999999995</v>
      </c>
      <c r="T191" s="112">
        <f t="shared" si="69"/>
        <v>0</v>
      </c>
      <c r="U191" s="113">
        <v>0</v>
      </c>
      <c r="V191" s="113">
        <v>0</v>
      </c>
      <c r="W191" s="113">
        <v>0</v>
      </c>
      <c r="X191" s="113">
        <f t="shared" si="70"/>
        <v>0</v>
      </c>
      <c r="Y191" s="113">
        <v>0</v>
      </c>
      <c r="Z191" s="113">
        <v>0</v>
      </c>
      <c r="AA191" s="113">
        <v>0</v>
      </c>
      <c r="AB191" s="113">
        <f t="shared" si="71"/>
        <v>0</v>
      </c>
      <c r="AC191" s="113">
        <f t="shared" si="72"/>
        <v>0</v>
      </c>
      <c r="AD191" s="114">
        <f t="shared" si="73"/>
        <v>0</v>
      </c>
      <c r="AE191" s="114">
        <f t="shared" si="74"/>
        <v>0</v>
      </c>
      <c r="AF191" s="113">
        <v>0</v>
      </c>
      <c r="AG191" s="113">
        <v>0</v>
      </c>
      <c r="AH191" s="113">
        <v>0</v>
      </c>
      <c r="AI191" s="113">
        <f t="shared" si="75"/>
        <v>0</v>
      </c>
      <c r="AJ191" s="113">
        <f t="shared" si="76"/>
        <v>0</v>
      </c>
      <c r="AK191" s="115">
        <v>0</v>
      </c>
      <c r="AL191" s="115">
        <v>0</v>
      </c>
      <c r="AM191" s="115">
        <v>0</v>
      </c>
      <c r="AN191" s="115">
        <v>0</v>
      </c>
      <c r="AO191" s="115">
        <v>0</v>
      </c>
      <c r="AP191" s="115">
        <f t="shared" si="77"/>
        <v>0</v>
      </c>
      <c r="AQ191" s="115">
        <f t="shared" si="78"/>
        <v>0</v>
      </c>
      <c r="AR191" s="370">
        <f t="shared" si="79"/>
        <v>0</v>
      </c>
      <c r="AS191" s="112">
        <f t="shared" si="80"/>
        <v>2618004</v>
      </c>
      <c r="AT191" s="113">
        <f t="shared" si="81"/>
        <v>1918890</v>
      </c>
      <c r="AU191" s="113">
        <f t="shared" si="82"/>
        <v>0</v>
      </c>
      <c r="AV191" s="113">
        <f t="shared" si="83"/>
        <v>0</v>
      </c>
      <c r="AW191" s="113">
        <f t="shared" si="84"/>
        <v>648585</v>
      </c>
      <c r="AX191" s="113">
        <f t="shared" si="84"/>
        <v>38379</v>
      </c>
      <c r="AY191" s="113">
        <f t="shared" si="85"/>
        <v>12150</v>
      </c>
      <c r="AZ191" s="115">
        <f t="shared" si="86"/>
        <v>4.8250999999999999</v>
      </c>
      <c r="BA191" s="115">
        <f t="shared" si="87"/>
        <v>3.9033000000000002</v>
      </c>
      <c r="BB191" s="115">
        <f t="shared" si="88"/>
        <v>0</v>
      </c>
      <c r="BC191" s="116">
        <f t="shared" si="89"/>
        <v>0.92179999999999995</v>
      </c>
      <c r="BD191" s="613"/>
    </row>
    <row r="192" spans="1:56" ht="12.95" customHeight="1" x14ac:dyDescent="0.25">
      <c r="A192" s="532">
        <v>38</v>
      </c>
      <c r="B192" s="376">
        <v>5470</v>
      </c>
      <c r="C192" s="376">
        <v>600099091</v>
      </c>
      <c r="D192" s="533">
        <v>70695822</v>
      </c>
      <c r="E192" s="720" t="s">
        <v>560</v>
      </c>
      <c r="F192" s="376">
        <v>3117</v>
      </c>
      <c r="G192" s="720" t="s">
        <v>333</v>
      </c>
      <c r="H192" s="537" t="s">
        <v>281</v>
      </c>
      <c r="I192" s="517">
        <v>4690060</v>
      </c>
      <c r="J192" s="538">
        <v>3377337</v>
      </c>
      <c r="K192" s="538">
        <v>0</v>
      </c>
      <c r="L192" s="538">
        <v>11000</v>
      </c>
      <c r="M192" s="338">
        <v>1145257</v>
      </c>
      <c r="N192" s="338">
        <v>67546</v>
      </c>
      <c r="O192" s="538">
        <v>88920</v>
      </c>
      <c r="P192" s="539">
        <v>6.8129999999999997</v>
      </c>
      <c r="Q192" s="719">
        <v>4.4344000000000001</v>
      </c>
      <c r="R192" s="719">
        <v>0</v>
      </c>
      <c r="S192" s="898">
        <v>2.3785999999999996</v>
      </c>
      <c r="T192" s="112">
        <f t="shared" si="69"/>
        <v>-154000</v>
      </c>
      <c r="U192" s="113">
        <v>0</v>
      </c>
      <c r="V192" s="113">
        <v>-36819</v>
      </c>
      <c r="W192" s="113">
        <v>0</v>
      </c>
      <c r="X192" s="113">
        <f t="shared" si="70"/>
        <v>-190819</v>
      </c>
      <c r="Y192" s="113">
        <v>154000</v>
      </c>
      <c r="Z192" s="113">
        <v>0</v>
      </c>
      <c r="AA192" s="113">
        <v>0</v>
      </c>
      <c r="AB192" s="113">
        <f t="shared" si="71"/>
        <v>154000</v>
      </c>
      <c r="AC192" s="113">
        <f t="shared" si="72"/>
        <v>-36819</v>
      </c>
      <c r="AD192" s="114">
        <f t="shared" si="73"/>
        <v>-12445</v>
      </c>
      <c r="AE192" s="114">
        <f t="shared" si="74"/>
        <v>-3816</v>
      </c>
      <c r="AF192" s="113">
        <v>0</v>
      </c>
      <c r="AG192" s="113">
        <v>50000</v>
      </c>
      <c r="AH192" s="113">
        <v>0</v>
      </c>
      <c r="AI192" s="113">
        <f t="shared" si="75"/>
        <v>50000</v>
      </c>
      <c r="AJ192" s="113">
        <f t="shared" si="76"/>
        <v>-3080</v>
      </c>
      <c r="AK192" s="115">
        <v>0</v>
      </c>
      <c r="AL192" s="115">
        <v>-0.63</v>
      </c>
      <c r="AM192" s="115">
        <v>0</v>
      </c>
      <c r="AN192" s="115">
        <v>0</v>
      </c>
      <c r="AO192" s="115">
        <v>0</v>
      </c>
      <c r="AP192" s="115">
        <f t="shared" si="77"/>
        <v>0</v>
      </c>
      <c r="AQ192" s="115">
        <f t="shared" si="78"/>
        <v>-0.63</v>
      </c>
      <c r="AR192" s="370">
        <f t="shared" si="79"/>
        <v>-0.63</v>
      </c>
      <c r="AS192" s="112">
        <f t="shared" si="80"/>
        <v>4686980</v>
      </c>
      <c r="AT192" s="113">
        <f t="shared" si="81"/>
        <v>3186518</v>
      </c>
      <c r="AU192" s="113">
        <f t="shared" si="82"/>
        <v>0</v>
      </c>
      <c r="AV192" s="113">
        <f t="shared" si="83"/>
        <v>165000</v>
      </c>
      <c r="AW192" s="113">
        <f t="shared" si="84"/>
        <v>1132812</v>
      </c>
      <c r="AX192" s="113">
        <f t="shared" si="84"/>
        <v>63730</v>
      </c>
      <c r="AY192" s="113">
        <f t="shared" si="85"/>
        <v>138920</v>
      </c>
      <c r="AZ192" s="115">
        <f t="shared" si="86"/>
        <v>6.1829999999999998</v>
      </c>
      <c r="BA192" s="115">
        <f t="shared" si="87"/>
        <v>4.4344000000000001</v>
      </c>
      <c r="BB192" s="115">
        <f t="shared" si="88"/>
        <v>0</v>
      </c>
      <c r="BC192" s="116">
        <f t="shared" si="89"/>
        <v>1.7485999999999997</v>
      </c>
      <c r="BD192" s="613"/>
    </row>
    <row r="193" spans="1:56" ht="12.95" customHeight="1" x14ac:dyDescent="0.25">
      <c r="A193" s="532">
        <v>38</v>
      </c>
      <c r="B193" s="729">
        <v>5470</v>
      </c>
      <c r="C193" s="729">
        <v>600099091</v>
      </c>
      <c r="D193" s="533">
        <v>70695822</v>
      </c>
      <c r="E193" s="720" t="s">
        <v>560</v>
      </c>
      <c r="F193" s="376">
        <v>3117</v>
      </c>
      <c r="G193" s="627" t="s">
        <v>316</v>
      </c>
      <c r="H193" s="537" t="s">
        <v>282</v>
      </c>
      <c r="I193" s="517">
        <v>1411413</v>
      </c>
      <c r="J193" s="538">
        <v>1039332</v>
      </c>
      <c r="K193" s="538">
        <v>0</v>
      </c>
      <c r="L193" s="538">
        <v>0</v>
      </c>
      <c r="M193" s="338">
        <v>351294</v>
      </c>
      <c r="N193" s="338">
        <v>20787</v>
      </c>
      <c r="O193" s="538">
        <v>0</v>
      </c>
      <c r="P193" s="539">
        <v>3</v>
      </c>
      <c r="Q193" s="719">
        <v>3</v>
      </c>
      <c r="R193" s="719">
        <v>0</v>
      </c>
      <c r="S193" s="898">
        <v>0</v>
      </c>
      <c r="T193" s="112">
        <f t="shared" si="69"/>
        <v>0</v>
      </c>
      <c r="U193" s="113">
        <v>0</v>
      </c>
      <c r="V193" s="113">
        <v>0</v>
      </c>
      <c r="W193" s="113">
        <v>0</v>
      </c>
      <c r="X193" s="113">
        <f t="shared" si="70"/>
        <v>0</v>
      </c>
      <c r="Y193" s="113">
        <v>0</v>
      </c>
      <c r="Z193" s="113">
        <v>0</v>
      </c>
      <c r="AA193" s="113">
        <v>0</v>
      </c>
      <c r="AB193" s="113">
        <f t="shared" si="71"/>
        <v>0</v>
      </c>
      <c r="AC193" s="113">
        <f t="shared" si="72"/>
        <v>0</v>
      </c>
      <c r="AD193" s="114">
        <f t="shared" si="73"/>
        <v>0</v>
      </c>
      <c r="AE193" s="114">
        <f t="shared" si="74"/>
        <v>0</v>
      </c>
      <c r="AF193" s="113">
        <v>0</v>
      </c>
      <c r="AG193" s="113">
        <v>0</v>
      </c>
      <c r="AH193" s="113">
        <v>0</v>
      </c>
      <c r="AI193" s="113">
        <f t="shared" si="75"/>
        <v>0</v>
      </c>
      <c r="AJ193" s="113">
        <f t="shared" si="76"/>
        <v>0</v>
      </c>
      <c r="AK193" s="115">
        <v>0</v>
      </c>
      <c r="AL193" s="115">
        <v>0</v>
      </c>
      <c r="AM193" s="115">
        <v>0</v>
      </c>
      <c r="AN193" s="115">
        <v>0</v>
      </c>
      <c r="AO193" s="115">
        <v>0</v>
      </c>
      <c r="AP193" s="115">
        <f t="shared" si="77"/>
        <v>0</v>
      </c>
      <c r="AQ193" s="115">
        <f t="shared" si="78"/>
        <v>0</v>
      </c>
      <c r="AR193" s="370">
        <f t="shared" si="79"/>
        <v>0</v>
      </c>
      <c r="AS193" s="112">
        <f t="shared" si="80"/>
        <v>1411413</v>
      </c>
      <c r="AT193" s="113">
        <f t="shared" si="81"/>
        <v>1039332</v>
      </c>
      <c r="AU193" s="113">
        <f t="shared" si="82"/>
        <v>0</v>
      </c>
      <c r="AV193" s="113">
        <f t="shared" si="83"/>
        <v>0</v>
      </c>
      <c r="AW193" s="113">
        <f t="shared" si="84"/>
        <v>351294</v>
      </c>
      <c r="AX193" s="113">
        <f t="shared" si="84"/>
        <v>20787</v>
      </c>
      <c r="AY193" s="113">
        <f t="shared" si="85"/>
        <v>0</v>
      </c>
      <c r="AZ193" s="115">
        <f t="shared" si="86"/>
        <v>3</v>
      </c>
      <c r="BA193" s="115">
        <f t="shared" si="87"/>
        <v>3</v>
      </c>
      <c r="BB193" s="115">
        <f t="shared" si="88"/>
        <v>0</v>
      </c>
      <c r="BC193" s="116">
        <f t="shared" si="89"/>
        <v>0</v>
      </c>
      <c r="BD193" s="613"/>
    </row>
    <row r="194" spans="1:56" ht="12.95" customHeight="1" x14ac:dyDescent="0.25">
      <c r="A194" s="532">
        <v>38</v>
      </c>
      <c r="B194" s="376">
        <v>5470</v>
      </c>
      <c r="C194" s="376">
        <v>600099091</v>
      </c>
      <c r="D194" s="533">
        <v>70695822</v>
      </c>
      <c r="E194" s="718" t="s">
        <v>560</v>
      </c>
      <c r="F194" s="742">
        <v>3141</v>
      </c>
      <c r="G194" s="721" t="s">
        <v>319</v>
      </c>
      <c r="H194" s="537" t="s">
        <v>282</v>
      </c>
      <c r="I194" s="517">
        <v>906923</v>
      </c>
      <c r="J194" s="538">
        <v>663829</v>
      </c>
      <c r="K194" s="538">
        <v>0</v>
      </c>
      <c r="L194" s="538">
        <v>0</v>
      </c>
      <c r="M194" s="338">
        <v>224375</v>
      </c>
      <c r="N194" s="338">
        <v>13277</v>
      </c>
      <c r="O194" s="538">
        <v>5442</v>
      </c>
      <c r="P194" s="539">
        <v>2.25</v>
      </c>
      <c r="Q194" s="719">
        <v>0</v>
      </c>
      <c r="R194" s="719">
        <v>0</v>
      </c>
      <c r="S194" s="898">
        <v>2.25</v>
      </c>
      <c r="T194" s="112">
        <f t="shared" si="69"/>
        <v>0</v>
      </c>
      <c r="U194" s="113">
        <v>0</v>
      </c>
      <c r="V194" s="113">
        <v>0</v>
      </c>
      <c r="W194" s="113">
        <v>0</v>
      </c>
      <c r="X194" s="113">
        <f t="shared" si="70"/>
        <v>0</v>
      </c>
      <c r="Y194" s="113">
        <v>0</v>
      </c>
      <c r="Z194" s="113">
        <v>0</v>
      </c>
      <c r="AA194" s="113">
        <v>0</v>
      </c>
      <c r="AB194" s="113">
        <f t="shared" si="71"/>
        <v>0</v>
      </c>
      <c r="AC194" s="113">
        <f t="shared" si="72"/>
        <v>0</v>
      </c>
      <c r="AD194" s="114">
        <f t="shared" si="73"/>
        <v>0</v>
      </c>
      <c r="AE194" s="114">
        <f t="shared" si="74"/>
        <v>0</v>
      </c>
      <c r="AF194" s="113">
        <v>0</v>
      </c>
      <c r="AG194" s="113">
        <v>0</v>
      </c>
      <c r="AH194" s="113">
        <v>0</v>
      </c>
      <c r="AI194" s="113">
        <f t="shared" si="75"/>
        <v>0</v>
      </c>
      <c r="AJ194" s="113">
        <f t="shared" si="76"/>
        <v>0</v>
      </c>
      <c r="AK194" s="115">
        <v>0</v>
      </c>
      <c r="AL194" s="115">
        <v>0</v>
      </c>
      <c r="AM194" s="115">
        <v>0</v>
      </c>
      <c r="AN194" s="115">
        <v>0</v>
      </c>
      <c r="AO194" s="115">
        <v>0</v>
      </c>
      <c r="AP194" s="115">
        <f t="shared" si="77"/>
        <v>0</v>
      </c>
      <c r="AQ194" s="115">
        <f t="shared" si="78"/>
        <v>0</v>
      </c>
      <c r="AR194" s="370">
        <f t="shared" si="79"/>
        <v>0</v>
      </c>
      <c r="AS194" s="112">
        <f t="shared" si="80"/>
        <v>906923</v>
      </c>
      <c r="AT194" s="113">
        <f t="shared" si="81"/>
        <v>663829</v>
      </c>
      <c r="AU194" s="113">
        <f t="shared" si="82"/>
        <v>0</v>
      </c>
      <c r="AV194" s="113">
        <f t="shared" si="83"/>
        <v>0</v>
      </c>
      <c r="AW194" s="113">
        <f t="shared" si="84"/>
        <v>224375</v>
      </c>
      <c r="AX194" s="113">
        <f t="shared" si="84"/>
        <v>13277</v>
      </c>
      <c r="AY194" s="113">
        <f t="shared" si="85"/>
        <v>5442</v>
      </c>
      <c r="AZ194" s="115">
        <f t="shared" si="86"/>
        <v>2.25</v>
      </c>
      <c r="BA194" s="115">
        <f t="shared" si="87"/>
        <v>0</v>
      </c>
      <c r="BB194" s="115">
        <f t="shared" si="88"/>
        <v>0</v>
      </c>
      <c r="BC194" s="116">
        <f t="shared" si="89"/>
        <v>2.25</v>
      </c>
      <c r="BD194" s="613"/>
    </row>
    <row r="195" spans="1:56" ht="12.95" customHeight="1" x14ac:dyDescent="0.25">
      <c r="A195" s="532">
        <v>38</v>
      </c>
      <c r="B195" s="729">
        <v>5470</v>
      </c>
      <c r="C195" s="729">
        <v>600099091</v>
      </c>
      <c r="D195" s="533">
        <v>70695822</v>
      </c>
      <c r="E195" s="720" t="s">
        <v>560</v>
      </c>
      <c r="F195" s="376">
        <v>3143</v>
      </c>
      <c r="G195" s="627" t="s">
        <v>632</v>
      </c>
      <c r="H195" s="537" t="s">
        <v>281</v>
      </c>
      <c r="I195" s="517">
        <v>586076</v>
      </c>
      <c r="J195" s="538">
        <v>431573</v>
      </c>
      <c r="K195" s="538">
        <v>0</v>
      </c>
      <c r="L195" s="538">
        <v>0</v>
      </c>
      <c r="M195" s="338">
        <v>145872</v>
      </c>
      <c r="N195" s="338">
        <v>8631</v>
      </c>
      <c r="O195" s="538">
        <v>0</v>
      </c>
      <c r="P195" s="539">
        <v>1</v>
      </c>
      <c r="Q195" s="719">
        <v>1</v>
      </c>
      <c r="R195" s="719">
        <v>0</v>
      </c>
      <c r="S195" s="898">
        <v>0</v>
      </c>
      <c r="T195" s="112">
        <f t="shared" si="69"/>
        <v>0</v>
      </c>
      <c r="U195" s="113">
        <v>0</v>
      </c>
      <c r="V195" s="113">
        <v>0</v>
      </c>
      <c r="W195" s="113">
        <v>0</v>
      </c>
      <c r="X195" s="113">
        <f t="shared" si="70"/>
        <v>0</v>
      </c>
      <c r="Y195" s="113">
        <v>0</v>
      </c>
      <c r="Z195" s="113">
        <v>0</v>
      </c>
      <c r="AA195" s="113">
        <v>0</v>
      </c>
      <c r="AB195" s="113">
        <f t="shared" si="71"/>
        <v>0</v>
      </c>
      <c r="AC195" s="113">
        <f t="shared" si="72"/>
        <v>0</v>
      </c>
      <c r="AD195" s="114">
        <f t="shared" si="73"/>
        <v>0</v>
      </c>
      <c r="AE195" s="114">
        <f t="shared" si="74"/>
        <v>0</v>
      </c>
      <c r="AF195" s="113">
        <v>0</v>
      </c>
      <c r="AG195" s="113">
        <v>0</v>
      </c>
      <c r="AH195" s="113">
        <v>0</v>
      </c>
      <c r="AI195" s="113">
        <f t="shared" si="75"/>
        <v>0</v>
      </c>
      <c r="AJ195" s="113">
        <f t="shared" si="76"/>
        <v>0</v>
      </c>
      <c r="AK195" s="115">
        <v>0</v>
      </c>
      <c r="AL195" s="115">
        <v>0</v>
      </c>
      <c r="AM195" s="115">
        <v>0</v>
      </c>
      <c r="AN195" s="115">
        <v>0</v>
      </c>
      <c r="AO195" s="115">
        <v>0</v>
      </c>
      <c r="AP195" s="115">
        <f t="shared" si="77"/>
        <v>0</v>
      </c>
      <c r="AQ195" s="115">
        <f t="shared" si="78"/>
        <v>0</v>
      </c>
      <c r="AR195" s="370">
        <f t="shared" si="79"/>
        <v>0</v>
      </c>
      <c r="AS195" s="112">
        <f t="shared" si="80"/>
        <v>586076</v>
      </c>
      <c r="AT195" s="113">
        <f t="shared" si="81"/>
        <v>431573</v>
      </c>
      <c r="AU195" s="113">
        <f t="shared" si="82"/>
        <v>0</v>
      </c>
      <c r="AV195" s="113">
        <f t="shared" si="83"/>
        <v>0</v>
      </c>
      <c r="AW195" s="113">
        <f t="shared" si="84"/>
        <v>145872</v>
      </c>
      <c r="AX195" s="113">
        <f t="shared" si="84"/>
        <v>8631</v>
      </c>
      <c r="AY195" s="113">
        <f t="shared" si="85"/>
        <v>0</v>
      </c>
      <c r="AZ195" s="115">
        <f t="shared" si="86"/>
        <v>1</v>
      </c>
      <c r="BA195" s="115">
        <f t="shared" si="87"/>
        <v>1</v>
      </c>
      <c r="BB195" s="115">
        <f t="shared" si="88"/>
        <v>0</v>
      </c>
      <c r="BC195" s="116">
        <f t="shared" si="89"/>
        <v>0</v>
      </c>
      <c r="BD195" s="613"/>
    </row>
    <row r="196" spans="1:56" ht="12.95" customHeight="1" x14ac:dyDescent="0.25">
      <c r="A196" s="532">
        <v>38</v>
      </c>
      <c r="B196" s="729">
        <v>5470</v>
      </c>
      <c r="C196" s="729">
        <v>600099091</v>
      </c>
      <c r="D196" s="533">
        <v>70695822</v>
      </c>
      <c r="E196" s="720" t="s">
        <v>560</v>
      </c>
      <c r="F196" s="376">
        <v>3143</v>
      </c>
      <c r="G196" s="627" t="s">
        <v>633</v>
      </c>
      <c r="H196" s="537" t="s">
        <v>282</v>
      </c>
      <c r="I196" s="517">
        <v>23173</v>
      </c>
      <c r="J196" s="538">
        <v>16335</v>
      </c>
      <c r="K196" s="538">
        <v>0</v>
      </c>
      <c r="L196" s="538">
        <v>0</v>
      </c>
      <c r="M196" s="338">
        <v>5521</v>
      </c>
      <c r="N196" s="338">
        <v>327</v>
      </c>
      <c r="O196" s="538">
        <v>990</v>
      </c>
      <c r="P196" s="539">
        <v>7.0000000000000007E-2</v>
      </c>
      <c r="Q196" s="719">
        <v>0</v>
      </c>
      <c r="R196" s="719">
        <v>0</v>
      </c>
      <c r="S196" s="898">
        <v>7.0000000000000007E-2</v>
      </c>
      <c r="T196" s="112">
        <f t="shared" si="69"/>
        <v>0</v>
      </c>
      <c r="U196" s="113">
        <v>0</v>
      </c>
      <c r="V196" s="113">
        <v>0</v>
      </c>
      <c r="W196" s="113">
        <v>0</v>
      </c>
      <c r="X196" s="113">
        <f t="shared" si="70"/>
        <v>0</v>
      </c>
      <c r="Y196" s="113">
        <v>0</v>
      </c>
      <c r="Z196" s="113">
        <v>0</v>
      </c>
      <c r="AA196" s="113">
        <v>0</v>
      </c>
      <c r="AB196" s="113">
        <f t="shared" si="71"/>
        <v>0</v>
      </c>
      <c r="AC196" s="113">
        <f t="shared" si="72"/>
        <v>0</v>
      </c>
      <c r="AD196" s="114">
        <f t="shared" si="73"/>
        <v>0</v>
      </c>
      <c r="AE196" s="114">
        <f t="shared" si="74"/>
        <v>0</v>
      </c>
      <c r="AF196" s="113">
        <v>0</v>
      </c>
      <c r="AG196" s="113">
        <v>0</v>
      </c>
      <c r="AH196" s="113">
        <v>0</v>
      </c>
      <c r="AI196" s="113">
        <f t="shared" si="75"/>
        <v>0</v>
      </c>
      <c r="AJ196" s="113">
        <f t="shared" si="76"/>
        <v>0</v>
      </c>
      <c r="AK196" s="115">
        <v>0</v>
      </c>
      <c r="AL196" s="115">
        <v>0</v>
      </c>
      <c r="AM196" s="115">
        <v>0</v>
      </c>
      <c r="AN196" s="115">
        <v>0</v>
      </c>
      <c r="AO196" s="115">
        <v>0</v>
      </c>
      <c r="AP196" s="115">
        <f t="shared" si="77"/>
        <v>0</v>
      </c>
      <c r="AQ196" s="115">
        <f t="shared" si="78"/>
        <v>0</v>
      </c>
      <c r="AR196" s="370">
        <f t="shared" si="79"/>
        <v>0</v>
      </c>
      <c r="AS196" s="112">
        <f t="shared" si="80"/>
        <v>23173</v>
      </c>
      <c r="AT196" s="113">
        <f t="shared" si="81"/>
        <v>16335</v>
      </c>
      <c r="AU196" s="113">
        <f t="shared" si="82"/>
        <v>0</v>
      </c>
      <c r="AV196" s="113">
        <f t="shared" si="83"/>
        <v>0</v>
      </c>
      <c r="AW196" s="113">
        <f t="shared" si="84"/>
        <v>5521</v>
      </c>
      <c r="AX196" s="113">
        <f t="shared" si="84"/>
        <v>327</v>
      </c>
      <c r="AY196" s="113">
        <f t="shared" si="85"/>
        <v>990</v>
      </c>
      <c r="AZ196" s="115">
        <f t="shared" si="86"/>
        <v>7.0000000000000007E-2</v>
      </c>
      <c r="BA196" s="115">
        <f t="shared" si="87"/>
        <v>0</v>
      </c>
      <c r="BB196" s="115">
        <f t="shared" si="88"/>
        <v>0</v>
      </c>
      <c r="BC196" s="116">
        <f t="shared" si="89"/>
        <v>7.0000000000000007E-2</v>
      </c>
      <c r="BD196" s="613"/>
    </row>
    <row r="197" spans="1:56" ht="12.95" customHeight="1" thickBot="1" x14ac:dyDescent="0.3">
      <c r="A197" s="379">
        <v>38</v>
      </c>
      <c r="B197" s="248">
        <v>5470</v>
      </c>
      <c r="C197" s="248">
        <v>600099091</v>
      </c>
      <c r="D197" s="248">
        <v>70695822</v>
      </c>
      <c r="E197" s="752" t="s">
        <v>561</v>
      </c>
      <c r="F197" s="88"/>
      <c r="G197" s="752"/>
      <c r="H197" s="325"/>
      <c r="I197" s="753">
        <v>10235649</v>
      </c>
      <c r="J197" s="754">
        <v>7447296</v>
      </c>
      <c r="K197" s="754">
        <v>0</v>
      </c>
      <c r="L197" s="754">
        <v>11000</v>
      </c>
      <c r="M197" s="754">
        <v>2520904</v>
      </c>
      <c r="N197" s="754">
        <v>148947</v>
      </c>
      <c r="O197" s="754">
        <v>107502</v>
      </c>
      <c r="P197" s="755">
        <v>17.958100000000002</v>
      </c>
      <c r="Q197" s="755">
        <v>12.3377</v>
      </c>
      <c r="R197" s="815">
        <v>0</v>
      </c>
      <c r="S197" s="821">
        <v>5.6204000000000001</v>
      </c>
      <c r="T197" s="753">
        <f t="shared" ref="T197:BC197" si="100">SUM(T191:T196)</f>
        <v>-154000</v>
      </c>
      <c r="U197" s="814">
        <f t="shared" si="100"/>
        <v>0</v>
      </c>
      <c r="V197" s="814">
        <f t="shared" si="100"/>
        <v>-36819</v>
      </c>
      <c r="W197" s="814">
        <f t="shared" si="100"/>
        <v>0</v>
      </c>
      <c r="X197" s="814">
        <f t="shared" si="100"/>
        <v>-190819</v>
      </c>
      <c r="Y197" s="814">
        <f t="shared" si="100"/>
        <v>154000</v>
      </c>
      <c r="Z197" s="814">
        <f t="shared" si="100"/>
        <v>0</v>
      </c>
      <c r="AA197" s="814">
        <f t="shared" si="100"/>
        <v>0</v>
      </c>
      <c r="AB197" s="814">
        <f t="shared" si="100"/>
        <v>154000</v>
      </c>
      <c r="AC197" s="814">
        <f t="shared" si="100"/>
        <v>-36819</v>
      </c>
      <c r="AD197" s="814">
        <f t="shared" si="100"/>
        <v>-12445</v>
      </c>
      <c r="AE197" s="814">
        <f t="shared" si="100"/>
        <v>-3816</v>
      </c>
      <c r="AF197" s="814">
        <f t="shared" si="100"/>
        <v>0</v>
      </c>
      <c r="AG197" s="814">
        <f t="shared" si="100"/>
        <v>50000</v>
      </c>
      <c r="AH197" s="814">
        <f t="shared" si="100"/>
        <v>0</v>
      </c>
      <c r="AI197" s="814">
        <f t="shared" si="100"/>
        <v>50000</v>
      </c>
      <c r="AJ197" s="814">
        <f t="shared" si="100"/>
        <v>-3080</v>
      </c>
      <c r="AK197" s="815">
        <f t="shared" si="100"/>
        <v>0</v>
      </c>
      <c r="AL197" s="815">
        <f t="shared" si="100"/>
        <v>-0.63</v>
      </c>
      <c r="AM197" s="815">
        <f t="shared" si="100"/>
        <v>0</v>
      </c>
      <c r="AN197" s="815">
        <f t="shared" si="100"/>
        <v>0</v>
      </c>
      <c r="AO197" s="815">
        <f t="shared" si="100"/>
        <v>0</v>
      </c>
      <c r="AP197" s="815">
        <f t="shared" si="100"/>
        <v>0</v>
      </c>
      <c r="AQ197" s="815">
        <f t="shared" si="100"/>
        <v>-0.63</v>
      </c>
      <c r="AR197" s="929">
        <f t="shared" si="100"/>
        <v>-0.63</v>
      </c>
      <c r="AS197" s="753">
        <f t="shared" si="100"/>
        <v>10232569</v>
      </c>
      <c r="AT197" s="814">
        <f t="shared" si="100"/>
        <v>7256477</v>
      </c>
      <c r="AU197" s="814">
        <f t="shared" si="100"/>
        <v>0</v>
      </c>
      <c r="AV197" s="814">
        <f t="shared" si="100"/>
        <v>165000</v>
      </c>
      <c r="AW197" s="814">
        <f t="shared" si="100"/>
        <v>2508459</v>
      </c>
      <c r="AX197" s="814">
        <f t="shared" si="100"/>
        <v>145131</v>
      </c>
      <c r="AY197" s="814">
        <f t="shared" si="100"/>
        <v>157502</v>
      </c>
      <c r="AZ197" s="815">
        <f t="shared" si="100"/>
        <v>17.328099999999999</v>
      </c>
      <c r="BA197" s="815">
        <f t="shared" si="100"/>
        <v>12.3377</v>
      </c>
      <c r="BB197" s="815">
        <f t="shared" si="100"/>
        <v>0</v>
      </c>
      <c r="BC197" s="816">
        <f t="shared" si="100"/>
        <v>4.9904000000000002</v>
      </c>
      <c r="BD197" s="613"/>
    </row>
    <row r="198" spans="1:56" ht="12.75" customHeight="1" thickBot="1" x14ac:dyDescent="0.3">
      <c r="A198" s="757"/>
      <c r="B198" s="758"/>
      <c r="C198" s="758"/>
      <c r="D198" s="758"/>
      <c r="E198" s="565" t="s">
        <v>803</v>
      </c>
      <c r="F198" s="758"/>
      <c r="G198" s="759"/>
      <c r="H198" s="760"/>
      <c r="I198" s="761">
        <f t="shared" ref="I198:BC198" si="101">I197+I190+I184+I178+I171+I165+I161+I155+I152+I147+I144+I137+I134+I131+I125+I121+I115+I112+I105+I99+I95+I89+I85+I78+I76+I69+I64+I58+I52+I46+I44+I41+I38+I34+I30+I26+I22+I18</f>
        <v>426372300</v>
      </c>
      <c r="J198" s="762">
        <f t="shared" si="101"/>
        <v>306911900</v>
      </c>
      <c r="K198" s="762">
        <f t="shared" si="101"/>
        <v>461920</v>
      </c>
      <c r="L198" s="762">
        <f t="shared" si="101"/>
        <v>1989756</v>
      </c>
      <c r="M198" s="762">
        <f t="shared" si="101"/>
        <v>104408761</v>
      </c>
      <c r="N198" s="762">
        <f t="shared" si="101"/>
        <v>6138247</v>
      </c>
      <c r="O198" s="762">
        <f t="shared" si="101"/>
        <v>6923636</v>
      </c>
      <c r="P198" s="763">
        <f t="shared" si="101"/>
        <v>670.05029999999999</v>
      </c>
      <c r="Q198" s="763">
        <f t="shared" si="101"/>
        <v>462.44720000000001</v>
      </c>
      <c r="R198" s="763">
        <f t="shared" si="101"/>
        <v>1.3332999999999999</v>
      </c>
      <c r="S198" s="899">
        <f t="shared" si="101"/>
        <v>207.60309999999993</v>
      </c>
      <c r="T198" s="813">
        <f t="shared" si="101"/>
        <v>-145970</v>
      </c>
      <c r="U198" s="762">
        <f t="shared" si="101"/>
        <v>-65453</v>
      </c>
      <c r="V198" s="762">
        <f t="shared" si="101"/>
        <v>-1065618</v>
      </c>
      <c r="W198" s="762">
        <f t="shared" si="101"/>
        <v>182413</v>
      </c>
      <c r="X198" s="762">
        <f t="shared" si="101"/>
        <v>-1094628</v>
      </c>
      <c r="Y198" s="762">
        <f t="shared" si="101"/>
        <v>145970</v>
      </c>
      <c r="Z198" s="762">
        <f t="shared" si="101"/>
        <v>0</v>
      </c>
      <c r="AA198" s="762">
        <f t="shared" si="101"/>
        <v>0</v>
      </c>
      <c r="AB198" s="762">
        <f t="shared" si="101"/>
        <v>145970</v>
      </c>
      <c r="AC198" s="762">
        <f t="shared" si="101"/>
        <v>-948658</v>
      </c>
      <c r="AD198" s="762">
        <f t="shared" si="101"/>
        <v>-320648</v>
      </c>
      <c r="AE198" s="762">
        <f t="shared" si="101"/>
        <v>-21893</v>
      </c>
      <c r="AF198" s="762">
        <f t="shared" si="101"/>
        <v>0</v>
      </c>
      <c r="AG198" s="762">
        <f t="shared" si="101"/>
        <v>1447111</v>
      </c>
      <c r="AH198" s="762">
        <f t="shared" si="101"/>
        <v>0</v>
      </c>
      <c r="AI198" s="762">
        <f t="shared" si="101"/>
        <v>1447111</v>
      </c>
      <c r="AJ198" s="762">
        <f t="shared" si="101"/>
        <v>155912</v>
      </c>
      <c r="AK198" s="763">
        <f t="shared" si="101"/>
        <v>0</v>
      </c>
      <c r="AL198" s="763">
        <f t="shared" si="101"/>
        <v>-0.63</v>
      </c>
      <c r="AM198" s="763">
        <f t="shared" si="101"/>
        <v>-0.19</v>
      </c>
      <c r="AN198" s="763">
        <f t="shared" si="101"/>
        <v>0.3</v>
      </c>
      <c r="AO198" s="763">
        <f t="shared" si="101"/>
        <v>0</v>
      </c>
      <c r="AP198" s="763">
        <f t="shared" si="101"/>
        <v>0.10999999999999997</v>
      </c>
      <c r="AQ198" s="763">
        <f t="shared" si="101"/>
        <v>-0.63</v>
      </c>
      <c r="AR198" s="822">
        <f t="shared" si="101"/>
        <v>-0.52</v>
      </c>
      <c r="AS198" s="761">
        <f t="shared" si="101"/>
        <v>426528212</v>
      </c>
      <c r="AT198" s="762">
        <f t="shared" si="101"/>
        <v>305817272</v>
      </c>
      <c r="AU198" s="762">
        <f>AU197+AU190+AU184+AU178+AU171+AU165+AU161+AU155+AU152+AU147+AU144+AU137+AU134+AU131+AU125+AU121+AU115+AU112+AU105+AU99+AU95+AU89+AU85+AU78+AU76+AU69+AU64+AU58+AU52+AU46+AU44+AU41+AU38+AU34+AU30+AU26+AU22+AU18</f>
        <v>461920</v>
      </c>
      <c r="AV198" s="762">
        <f t="shared" si="101"/>
        <v>2135726</v>
      </c>
      <c r="AW198" s="762">
        <f t="shared" si="101"/>
        <v>104088113</v>
      </c>
      <c r="AX198" s="762">
        <f t="shared" si="101"/>
        <v>6116354</v>
      </c>
      <c r="AY198" s="762">
        <f t="shared" si="101"/>
        <v>8370747</v>
      </c>
      <c r="AZ198" s="763">
        <f t="shared" si="101"/>
        <v>669.53030000000001</v>
      </c>
      <c r="BA198" s="763">
        <f t="shared" si="101"/>
        <v>462.55720000000002</v>
      </c>
      <c r="BB198" s="763">
        <f t="shared" si="101"/>
        <v>1.3332999999999999</v>
      </c>
      <c r="BC198" s="764">
        <f t="shared" si="101"/>
        <v>206.97309999999993</v>
      </c>
      <c r="BD198" s="613"/>
    </row>
    <row r="199" spans="1:56" s="613" customFormat="1" ht="12.75" customHeight="1" x14ac:dyDescent="0.25">
      <c r="A199" s="765"/>
      <c r="B199" s="477"/>
      <c r="C199" s="477"/>
      <c r="D199" s="477"/>
      <c r="E199" s="574"/>
      <c r="F199" s="573"/>
      <c r="G199" s="477"/>
      <c r="H199" s="766"/>
      <c r="I199" s="94">
        <f>J198+L198+M198+N198+O198</f>
        <v>426372300</v>
      </c>
      <c r="J199" s="94"/>
      <c r="K199" s="94"/>
      <c r="L199" s="94"/>
      <c r="M199" s="94"/>
      <c r="N199" s="94"/>
      <c r="O199" s="94"/>
      <c r="P199" s="95">
        <f>Q198+S198</f>
        <v>670.05029999999988</v>
      </c>
      <c r="Q199" s="95"/>
      <c r="R199" s="95"/>
      <c r="S199" s="95"/>
      <c r="T199" s="576"/>
      <c r="U199" s="576"/>
      <c r="V199" s="576"/>
      <c r="W199" s="576"/>
      <c r="X199" s="577">
        <f>SUM(T198:W198)</f>
        <v>-1094628</v>
      </c>
      <c r="Y199" s="578"/>
      <c r="Z199" s="578"/>
      <c r="AA199" s="578"/>
      <c r="AB199" s="577">
        <f>SUM(Y198:AA198)</f>
        <v>145970</v>
      </c>
      <c r="AC199" s="577">
        <f>X198+AB198</f>
        <v>-948658</v>
      </c>
      <c r="AD199" s="579"/>
      <c r="AE199" s="579"/>
      <c r="AF199" s="578"/>
      <c r="AG199" s="578"/>
      <c r="AH199" s="578"/>
      <c r="AI199" s="577">
        <f>SUM(AF198:AH198)</f>
        <v>1447111</v>
      </c>
      <c r="AJ199" s="577">
        <f>AC198+AD198+AE198+AI198</f>
        <v>155912</v>
      </c>
      <c r="AK199" s="580"/>
      <c r="AL199" s="580"/>
      <c r="AM199" s="580"/>
      <c r="AN199" s="580"/>
      <c r="AO199" s="580"/>
      <c r="AP199" s="138">
        <f>AK198+AM198+AN198</f>
        <v>0.10999999999999999</v>
      </c>
      <c r="AQ199" s="138">
        <f>AL198+AO198</f>
        <v>-0.63</v>
      </c>
      <c r="AR199" s="138">
        <f>SUM(AP198:AQ198)</f>
        <v>-0.52</v>
      </c>
      <c r="AS199" s="94">
        <f>AT198+AV198+AW198+AX198+AY198</f>
        <v>426528212</v>
      </c>
      <c r="AT199" s="93"/>
      <c r="AU199" s="93"/>
      <c r="AV199" s="93"/>
      <c r="AW199" s="93"/>
      <c r="AX199" s="93"/>
      <c r="AY199" s="93"/>
      <c r="AZ199" s="95">
        <f>BA198+BC198</f>
        <v>669.5302999999999</v>
      </c>
      <c r="BA199" s="141"/>
      <c r="BB199" s="141"/>
      <c r="BC199" s="141"/>
    </row>
    <row r="200" spans="1:56" s="613" customFormat="1" ht="12.75" customHeight="1" thickBot="1" x14ac:dyDescent="0.3">
      <c r="A200" s="765"/>
      <c r="B200" s="477"/>
      <c r="C200" s="477"/>
      <c r="D200" s="477"/>
      <c r="E200" s="477"/>
      <c r="F200" s="573"/>
      <c r="G200" s="477"/>
      <c r="H200" s="766"/>
      <c r="I200" s="139">
        <f ca="1">J201+L201+M201+N201+O201</f>
        <v>426372300</v>
      </c>
      <c r="J200" s="91"/>
      <c r="K200" s="91"/>
      <c r="L200" s="91"/>
      <c r="M200" s="91"/>
      <c r="N200" s="91"/>
      <c r="O200" s="91"/>
      <c r="P200" s="140">
        <f ca="1">Q201+S201</f>
        <v>670.05029999999999</v>
      </c>
      <c r="Q200" s="266"/>
      <c r="R200" s="266"/>
      <c r="S200" s="266"/>
      <c r="T200" s="576"/>
      <c r="U200" s="576"/>
      <c r="V200" s="576"/>
      <c r="W200" s="576"/>
      <c r="X200" s="577">
        <f ca="1">SUM(T201:W201)</f>
        <v>-1094628</v>
      </c>
      <c r="Y200" s="578"/>
      <c r="Z200" s="578"/>
      <c r="AA200" s="578"/>
      <c r="AB200" s="577">
        <f ca="1">SUM(Y201:AA201)</f>
        <v>145970</v>
      </c>
      <c r="AC200" s="577">
        <f ca="1">X201+AB201</f>
        <v>-948658</v>
      </c>
      <c r="AD200" s="579"/>
      <c r="AE200" s="579"/>
      <c r="AF200" s="578"/>
      <c r="AG200" s="578"/>
      <c r="AH200" s="578"/>
      <c r="AI200" s="577">
        <f ca="1">SUM(AF201:AH201)</f>
        <v>1447111</v>
      </c>
      <c r="AJ200" s="577">
        <f ca="1">AC201+AD201+AE201+AI201</f>
        <v>155912</v>
      </c>
      <c r="AK200" s="580"/>
      <c r="AL200" s="580"/>
      <c r="AM200" s="580"/>
      <c r="AN200" s="580"/>
      <c r="AO200" s="580"/>
      <c r="AP200" s="304">
        <f ca="1">AK201+AM201+AN201</f>
        <v>0.10999999999999999</v>
      </c>
      <c r="AQ200" s="304">
        <f ca="1">AL201+AO201</f>
        <v>-0.63</v>
      </c>
      <c r="AR200" s="304">
        <f ca="1">SUM(AP201:AQ201)</f>
        <v>-0.52</v>
      </c>
      <c r="AS200" s="94">
        <f ca="1">AT201+AV201+AW201+AX201+AY201</f>
        <v>426528212</v>
      </c>
      <c r="AT200" s="93"/>
      <c r="AU200" s="93"/>
      <c r="AV200" s="93"/>
      <c r="AW200" s="93"/>
      <c r="AX200" s="93"/>
      <c r="AY200" s="93"/>
      <c r="AZ200" s="95">
        <f ca="1">BA201+BC201</f>
        <v>669.53030000000001</v>
      </c>
      <c r="BA200" s="141"/>
      <c r="BB200" s="141"/>
      <c r="BC200" s="141"/>
    </row>
    <row r="201" spans="1:56" s="143" customFormat="1" ht="12.95" customHeight="1" thickBot="1" x14ac:dyDescent="0.3">
      <c r="A201" s="586"/>
      <c r="D201" s="586"/>
      <c r="E201" s="587"/>
      <c r="F201" s="586"/>
      <c r="G201" s="588"/>
      <c r="H201" s="767" t="s">
        <v>0</v>
      </c>
      <c r="I201" s="593">
        <f t="shared" ref="I201:BC201" ca="1" si="102">SUM(I202:I211)</f>
        <v>426372300</v>
      </c>
      <c r="J201" s="591">
        <f t="shared" ca="1" si="102"/>
        <v>306911900</v>
      </c>
      <c r="K201" s="591">
        <f ca="1">SUM(K202:K211)</f>
        <v>461920</v>
      </c>
      <c r="L201" s="591">
        <f ca="1">SUM(L202:L211)</f>
        <v>1989756</v>
      </c>
      <c r="M201" s="591">
        <f t="shared" ca="1" si="102"/>
        <v>104408761</v>
      </c>
      <c r="N201" s="591">
        <f t="shared" ca="1" si="102"/>
        <v>6138247</v>
      </c>
      <c r="O201" s="591">
        <f t="shared" ca="1" si="102"/>
        <v>6923636</v>
      </c>
      <c r="P201" s="592">
        <f t="shared" ca="1" si="102"/>
        <v>670.05029999999999</v>
      </c>
      <c r="Q201" s="592">
        <f t="shared" ca="1" si="102"/>
        <v>462.44720000000001</v>
      </c>
      <c r="R201" s="592">
        <f ca="1">SUM(R202:R211)</f>
        <v>1.3332999999999999</v>
      </c>
      <c r="S201" s="704">
        <f t="shared" ca="1" si="102"/>
        <v>207.60309999999996</v>
      </c>
      <c r="T201" s="590">
        <f t="shared" ca="1" si="102"/>
        <v>-145970</v>
      </c>
      <c r="U201" s="591">
        <f t="shared" ca="1" si="102"/>
        <v>-65453</v>
      </c>
      <c r="V201" s="591">
        <f t="shared" ca="1" si="102"/>
        <v>-1065618</v>
      </c>
      <c r="W201" s="591">
        <f t="shared" ca="1" si="102"/>
        <v>182413</v>
      </c>
      <c r="X201" s="591">
        <f t="shared" ca="1" si="102"/>
        <v>-1094628</v>
      </c>
      <c r="Y201" s="591">
        <f t="shared" ca="1" si="102"/>
        <v>145970</v>
      </c>
      <c r="Z201" s="591">
        <f t="shared" ca="1" si="102"/>
        <v>0</v>
      </c>
      <c r="AA201" s="591">
        <f t="shared" ca="1" si="102"/>
        <v>0</v>
      </c>
      <c r="AB201" s="591">
        <f t="shared" ca="1" si="102"/>
        <v>145970</v>
      </c>
      <c r="AC201" s="591">
        <f t="shared" ca="1" si="102"/>
        <v>-948658</v>
      </c>
      <c r="AD201" s="591">
        <f t="shared" ca="1" si="102"/>
        <v>-320648</v>
      </c>
      <c r="AE201" s="591">
        <f t="shared" ca="1" si="102"/>
        <v>-21893</v>
      </c>
      <c r="AF201" s="591">
        <f t="shared" ca="1" si="102"/>
        <v>0</v>
      </c>
      <c r="AG201" s="591">
        <f t="shared" ca="1" si="102"/>
        <v>1447111</v>
      </c>
      <c r="AH201" s="591">
        <f t="shared" ca="1" si="102"/>
        <v>0</v>
      </c>
      <c r="AI201" s="591">
        <f t="shared" ca="1" si="102"/>
        <v>1447111</v>
      </c>
      <c r="AJ201" s="591">
        <f t="shared" ca="1" si="102"/>
        <v>155912</v>
      </c>
      <c r="AK201" s="592">
        <f t="shared" ca="1" si="102"/>
        <v>0</v>
      </c>
      <c r="AL201" s="592">
        <f t="shared" ca="1" si="102"/>
        <v>-0.63</v>
      </c>
      <c r="AM201" s="592">
        <f t="shared" ca="1" si="102"/>
        <v>-0.19</v>
      </c>
      <c r="AN201" s="592">
        <f t="shared" ca="1" si="102"/>
        <v>0.3</v>
      </c>
      <c r="AO201" s="592">
        <f t="shared" ca="1" si="102"/>
        <v>0</v>
      </c>
      <c r="AP201" s="592">
        <f t="shared" ca="1" si="102"/>
        <v>0.10999999999999995</v>
      </c>
      <c r="AQ201" s="592">
        <f t="shared" ca="1" si="102"/>
        <v>-0.63</v>
      </c>
      <c r="AR201" s="704">
        <f t="shared" ca="1" si="102"/>
        <v>-0.52</v>
      </c>
      <c r="AS201" s="590">
        <f t="shared" ca="1" si="102"/>
        <v>426528212</v>
      </c>
      <c r="AT201" s="591">
        <f t="shared" ca="1" si="102"/>
        <v>305817272</v>
      </c>
      <c r="AU201" s="591">
        <f ca="1">SUM(AU202:AU211)</f>
        <v>461920</v>
      </c>
      <c r="AV201" s="591">
        <f t="shared" ca="1" si="102"/>
        <v>2135726</v>
      </c>
      <c r="AW201" s="591">
        <f t="shared" ca="1" si="102"/>
        <v>104088113</v>
      </c>
      <c r="AX201" s="591">
        <f t="shared" ca="1" si="102"/>
        <v>6116354</v>
      </c>
      <c r="AY201" s="591">
        <f t="shared" ca="1" si="102"/>
        <v>8370747</v>
      </c>
      <c r="AZ201" s="592">
        <f t="shared" ca="1" si="102"/>
        <v>669.53030000000001</v>
      </c>
      <c r="BA201" s="592">
        <f t="shared" ca="1" si="102"/>
        <v>462.55720000000002</v>
      </c>
      <c r="BB201" s="592">
        <f ca="1">SUM(BB202:BB211)</f>
        <v>1.3332999999999999</v>
      </c>
      <c r="BC201" s="665">
        <f t="shared" ca="1" si="102"/>
        <v>206.97309999999996</v>
      </c>
    </row>
    <row r="202" spans="1:56" s="143" customFormat="1" ht="12.95" customHeight="1" x14ac:dyDescent="0.25">
      <c r="A202" s="586"/>
      <c r="D202" s="586"/>
      <c r="E202" s="768"/>
      <c r="F202" s="586"/>
      <c r="G202" s="588"/>
      <c r="H202" s="769">
        <v>3111</v>
      </c>
      <c r="I202" s="416">
        <f t="shared" ref="I202:BC202" ca="1" si="103">SUMIF($F$12:$F$335,"=3111",I$12:I$291)</f>
        <v>97711564</v>
      </c>
      <c r="J202" s="405">
        <f t="shared" ca="1" si="103"/>
        <v>70704244</v>
      </c>
      <c r="K202" s="405">
        <f t="shared" ca="1" si="103"/>
        <v>0</v>
      </c>
      <c r="L202" s="405">
        <f t="shared" ca="1" si="103"/>
        <v>289835</v>
      </c>
      <c r="M202" s="405">
        <f t="shared" ca="1" si="103"/>
        <v>23996000</v>
      </c>
      <c r="N202" s="405">
        <f t="shared" ca="1" si="103"/>
        <v>1414090</v>
      </c>
      <c r="O202" s="405">
        <f t="shared" ca="1" si="103"/>
        <v>1307395</v>
      </c>
      <c r="P202" s="407">
        <f t="shared" ca="1" si="103"/>
        <v>166.29569999999998</v>
      </c>
      <c r="Q202" s="407">
        <f t="shared" ca="1" si="103"/>
        <v>127.2398</v>
      </c>
      <c r="R202" s="407">
        <f t="shared" ca="1" si="103"/>
        <v>0</v>
      </c>
      <c r="S202" s="417">
        <f t="shared" ca="1" si="103"/>
        <v>39.055899999999994</v>
      </c>
      <c r="T202" s="406">
        <f t="shared" ca="1" si="103"/>
        <v>-6000</v>
      </c>
      <c r="U202" s="405">
        <f t="shared" ca="1" si="103"/>
        <v>-50524</v>
      </c>
      <c r="V202" s="405">
        <f t="shared" ca="1" si="103"/>
        <v>-229010</v>
      </c>
      <c r="W202" s="405">
        <f t="shared" ca="1" si="103"/>
        <v>0</v>
      </c>
      <c r="X202" s="405">
        <f t="shared" ca="1" si="103"/>
        <v>-285534</v>
      </c>
      <c r="Y202" s="405">
        <f t="shared" ca="1" si="103"/>
        <v>6000</v>
      </c>
      <c r="Z202" s="405">
        <f t="shared" ca="1" si="103"/>
        <v>0</v>
      </c>
      <c r="AA202" s="405">
        <f t="shared" ca="1" si="103"/>
        <v>0</v>
      </c>
      <c r="AB202" s="405">
        <f t="shared" ca="1" si="103"/>
        <v>6000</v>
      </c>
      <c r="AC202" s="405">
        <f t="shared" ca="1" si="103"/>
        <v>-279534</v>
      </c>
      <c r="AD202" s="405">
        <f t="shared" ca="1" si="103"/>
        <v>-94483</v>
      </c>
      <c r="AE202" s="405">
        <f t="shared" ca="1" si="103"/>
        <v>-5711</v>
      </c>
      <c r="AF202" s="405">
        <f t="shared" ca="1" si="103"/>
        <v>0</v>
      </c>
      <c r="AG202" s="405">
        <f t="shared" ca="1" si="103"/>
        <v>310997</v>
      </c>
      <c r="AH202" s="405">
        <f t="shared" ca="1" si="103"/>
        <v>0</v>
      </c>
      <c r="AI202" s="405">
        <f t="shared" ca="1" si="103"/>
        <v>310997</v>
      </c>
      <c r="AJ202" s="405">
        <f t="shared" ca="1" si="103"/>
        <v>-68731</v>
      </c>
      <c r="AK202" s="407">
        <f t="shared" ca="1" si="103"/>
        <v>0</v>
      </c>
      <c r="AL202" s="407">
        <f t="shared" ca="1" si="103"/>
        <v>0</v>
      </c>
      <c r="AM202" s="407">
        <f t="shared" ca="1" si="103"/>
        <v>-0.16</v>
      </c>
      <c r="AN202" s="407">
        <f t="shared" ca="1" si="103"/>
        <v>0</v>
      </c>
      <c r="AO202" s="407">
        <f t="shared" ca="1" si="103"/>
        <v>0</v>
      </c>
      <c r="AP202" s="407">
        <f t="shared" ca="1" si="103"/>
        <v>-0.16</v>
      </c>
      <c r="AQ202" s="407">
        <f t="shared" ca="1" si="103"/>
        <v>0</v>
      </c>
      <c r="AR202" s="417">
        <f t="shared" ca="1" si="103"/>
        <v>-0.16</v>
      </c>
      <c r="AS202" s="406">
        <f t="shared" ca="1" si="103"/>
        <v>97642833</v>
      </c>
      <c r="AT202" s="405">
        <f t="shared" ca="1" si="103"/>
        <v>70418710</v>
      </c>
      <c r="AU202" s="405">
        <f t="shared" ca="1" si="103"/>
        <v>0</v>
      </c>
      <c r="AV202" s="405">
        <f t="shared" ca="1" si="103"/>
        <v>295835</v>
      </c>
      <c r="AW202" s="405">
        <f t="shared" ca="1" si="103"/>
        <v>23901517</v>
      </c>
      <c r="AX202" s="405">
        <f t="shared" ca="1" si="103"/>
        <v>1408379</v>
      </c>
      <c r="AY202" s="405">
        <f t="shared" ca="1" si="103"/>
        <v>1618392</v>
      </c>
      <c r="AZ202" s="407">
        <f t="shared" ca="1" si="103"/>
        <v>166.13569999999999</v>
      </c>
      <c r="BA202" s="407">
        <f t="shared" ca="1" si="103"/>
        <v>127.07980000000001</v>
      </c>
      <c r="BB202" s="407">
        <f t="shared" ca="1" si="103"/>
        <v>0</v>
      </c>
      <c r="BC202" s="408">
        <f t="shared" ca="1" si="103"/>
        <v>39.055899999999994</v>
      </c>
    </row>
    <row r="203" spans="1:56" s="143" customFormat="1" ht="12.95" customHeight="1" x14ac:dyDescent="0.25">
      <c r="A203" s="586"/>
      <c r="D203" s="586"/>
      <c r="E203" s="768"/>
      <c r="F203" s="586"/>
      <c r="G203" s="588"/>
      <c r="H203" s="770">
        <v>3113</v>
      </c>
      <c r="I203" s="344">
        <f t="shared" ref="I203:BC203" si="104">SUMIF($F$12:$F$335,"=3113",I$12:I$335)</f>
        <v>176789497</v>
      </c>
      <c r="J203" s="113">
        <f t="shared" si="104"/>
        <v>126187529</v>
      </c>
      <c r="K203" s="113">
        <f t="shared" si="104"/>
        <v>461920</v>
      </c>
      <c r="L203" s="113">
        <f t="shared" si="104"/>
        <v>1056288</v>
      </c>
      <c r="M203" s="113">
        <f t="shared" si="104"/>
        <v>43008410</v>
      </c>
      <c r="N203" s="113">
        <f t="shared" si="104"/>
        <v>2523751</v>
      </c>
      <c r="O203" s="113">
        <f t="shared" si="104"/>
        <v>4013519</v>
      </c>
      <c r="P203" s="115">
        <f t="shared" si="104"/>
        <v>247.86690000000002</v>
      </c>
      <c r="Q203" s="115">
        <f t="shared" si="104"/>
        <v>196.98599999999999</v>
      </c>
      <c r="R203" s="115">
        <f t="shared" si="104"/>
        <v>1.3332999999999999</v>
      </c>
      <c r="S203" s="370">
        <f t="shared" si="104"/>
        <v>50.880899999999997</v>
      </c>
      <c r="T203" s="112">
        <f t="shared" si="104"/>
        <v>58830</v>
      </c>
      <c r="U203" s="113">
        <f t="shared" si="104"/>
        <v>-18785</v>
      </c>
      <c r="V203" s="113">
        <f t="shared" si="104"/>
        <v>-703239</v>
      </c>
      <c r="W203" s="113">
        <f t="shared" si="104"/>
        <v>182413</v>
      </c>
      <c r="X203" s="113">
        <f t="shared" si="104"/>
        <v>-480781</v>
      </c>
      <c r="Y203" s="113">
        <f t="shared" si="104"/>
        <v>-58830</v>
      </c>
      <c r="Z203" s="113">
        <f t="shared" si="104"/>
        <v>0</v>
      </c>
      <c r="AA203" s="113">
        <f t="shared" si="104"/>
        <v>0</v>
      </c>
      <c r="AB203" s="113">
        <f t="shared" si="104"/>
        <v>-58830</v>
      </c>
      <c r="AC203" s="113">
        <f t="shared" si="104"/>
        <v>-539611</v>
      </c>
      <c r="AD203" s="113">
        <f t="shared" si="104"/>
        <v>-182389</v>
      </c>
      <c r="AE203" s="113">
        <f t="shared" si="104"/>
        <v>-9616</v>
      </c>
      <c r="AF203" s="113">
        <f t="shared" si="104"/>
        <v>0</v>
      </c>
      <c r="AG203" s="113">
        <f t="shared" si="104"/>
        <v>954999</v>
      </c>
      <c r="AH203" s="113">
        <f t="shared" si="104"/>
        <v>0</v>
      </c>
      <c r="AI203" s="113">
        <f t="shared" si="104"/>
        <v>954999</v>
      </c>
      <c r="AJ203" s="113">
        <f t="shared" si="104"/>
        <v>223383</v>
      </c>
      <c r="AK203" s="115">
        <f t="shared" si="104"/>
        <v>0</v>
      </c>
      <c r="AL203" s="115">
        <f t="shared" si="104"/>
        <v>0</v>
      </c>
      <c r="AM203" s="115">
        <f t="shared" si="104"/>
        <v>-4.0000000000000008E-2</v>
      </c>
      <c r="AN203" s="115">
        <f t="shared" si="104"/>
        <v>0.3</v>
      </c>
      <c r="AO203" s="115">
        <f t="shared" si="104"/>
        <v>0</v>
      </c>
      <c r="AP203" s="115">
        <f t="shared" si="104"/>
        <v>0.25999999999999995</v>
      </c>
      <c r="AQ203" s="115">
        <f t="shared" si="104"/>
        <v>0</v>
      </c>
      <c r="AR203" s="370">
        <f t="shared" si="104"/>
        <v>0.25999999999999995</v>
      </c>
      <c r="AS203" s="112">
        <f t="shared" si="104"/>
        <v>177012880</v>
      </c>
      <c r="AT203" s="113">
        <f t="shared" si="104"/>
        <v>125706748</v>
      </c>
      <c r="AU203" s="113">
        <f t="shared" si="104"/>
        <v>461920</v>
      </c>
      <c r="AV203" s="113">
        <f t="shared" si="104"/>
        <v>997458</v>
      </c>
      <c r="AW203" s="113">
        <f t="shared" si="104"/>
        <v>42826021</v>
      </c>
      <c r="AX203" s="113">
        <f t="shared" si="104"/>
        <v>2514135</v>
      </c>
      <c r="AY203" s="113">
        <f t="shared" si="104"/>
        <v>4968518</v>
      </c>
      <c r="AZ203" s="115">
        <f t="shared" si="104"/>
        <v>248.12690000000001</v>
      </c>
      <c r="BA203" s="115">
        <f t="shared" si="104"/>
        <v>197.24599999999998</v>
      </c>
      <c r="BB203" s="115">
        <f t="shared" si="104"/>
        <v>1.3332999999999999</v>
      </c>
      <c r="BC203" s="116">
        <f t="shared" si="104"/>
        <v>50.880899999999997</v>
      </c>
    </row>
    <row r="204" spans="1:56" s="143" customFormat="1" ht="12.95" customHeight="1" x14ac:dyDescent="0.25">
      <c r="A204" s="586"/>
      <c r="D204" s="586"/>
      <c r="E204" s="768"/>
      <c r="F204" s="586"/>
      <c r="G204" s="588"/>
      <c r="H204" s="770">
        <v>3114</v>
      </c>
      <c r="I204" s="344">
        <f t="shared" ref="I204:BC204" si="105">SUMIF($F$12:$F$335,"=3114",I$12:I$335)</f>
        <v>22187571</v>
      </c>
      <c r="J204" s="113">
        <f t="shared" si="105"/>
        <v>16009259</v>
      </c>
      <c r="K204" s="113">
        <f t="shared" si="105"/>
        <v>0</v>
      </c>
      <c r="L204" s="113">
        <f t="shared" si="105"/>
        <v>221000</v>
      </c>
      <c r="M204" s="113">
        <f t="shared" si="105"/>
        <v>5485827</v>
      </c>
      <c r="N204" s="113">
        <f t="shared" si="105"/>
        <v>320185</v>
      </c>
      <c r="O204" s="113">
        <f t="shared" si="105"/>
        <v>151300</v>
      </c>
      <c r="P204" s="115">
        <f t="shared" si="105"/>
        <v>31.9679</v>
      </c>
      <c r="Q204" s="115">
        <f t="shared" si="105"/>
        <v>25.425199999999997</v>
      </c>
      <c r="R204" s="115">
        <f t="shared" si="105"/>
        <v>0</v>
      </c>
      <c r="S204" s="370">
        <f t="shared" si="105"/>
        <v>6.5427</v>
      </c>
      <c r="T204" s="112">
        <f t="shared" si="105"/>
        <v>0</v>
      </c>
      <c r="U204" s="113">
        <f t="shared" si="105"/>
        <v>3856</v>
      </c>
      <c r="V204" s="113">
        <f t="shared" si="105"/>
        <v>-44182</v>
      </c>
      <c r="W204" s="113">
        <f t="shared" si="105"/>
        <v>0</v>
      </c>
      <c r="X204" s="113">
        <f t="shared" si="105"/>
        <v>-40326</v>
      </c>
      <c r="Y204" s="113">
        <f t="shared" si="105"/>
        <v>0</v>
      </c>
      <c r="Z204" s="113">
        <f t="shared" si="105"/>
        <v>0</v>
      </c>
      <c r="AA204" s="113">
        <f t="shared" si="105"/>
        <v>0</v>
      </c>
      <c r="AB204" s="113">
        <f t="shared" si="105"/>
        <v>0</v>
      </c>
      <c r="AC204" s="113">
        <f t="shared" si="105"/>
        <v>-40326</v>
      </c>
      <c r="AD204" s="113">
        <f t="shared" si="105"/>
        <v>-13631</v>
      </c>
      <c r="AE204" s="113">
        <f t="shared" si="105"/>
        <v>-807</v>
      </c>
      <c r="AF204" s="113">
        <f t="shared" si="105"/>
        <v>0</v>
      </c>
      <c r="AG204" s="113">
        <f t="shared" si="105"/>
        <v>60000</v>
      </c>
      <c r="AH204" s="113">
        <f t="shared" si="105"/>
        <v>0</v>
      </c>
      <c r="AI204" s="113">
        <f t="shared" si="105"/>
        <v>60000</v>
      </c>
      <c r="AJ204" s="113">
        <f t="shared" si="105"/>
        <v>5236</v>
      </c>
      <c r="AK204" s="115">
        <f t="shared" si="105"/>
        <v>0</v>
      </c>
      <c r="AL204" s="115">
        <f t="shared" si="105"/>
        <v>0</v>
      </c>
      <c r="AM204" s="115">
        <f t="shared" si="105"/>
        <v>0.01</v>
      </c>
      <c r="AN204" s="115">
        <f t="shared" si="105"/>
        <v>0</v>
      </c>
      <c r="AO204" s="115">
        <f t="shared" si="105"/>
        <v>0</v>
      </c>
      <c r="AP204" s="115">
        <f t="shared" si="105"/>
        <v>0.01</v>
      </c>
      <c r="AQ204" s="115">
        <f t="shared" si="105"/>
        <v>0</v>
      </c>
      <c r="AR204" s="370">
        <f t="shared" si="105"/>
        <v>0.01</v>
      </c>
      <c r="AS204" s="112">
        <f t="shared" si="105"/>
        <v>22192807</v>
      </c>
      <c r="AT204" s="113">
        <f t="shared" si="105"/>
        <v>15968933</v>
      </c>
      <c r="AU204" s="113">
        <f t="shared" si="105"/>
        <v>0</v>
      </c>
      <c r="AV204" s="113">
        <f t="shared" si="105"/>
        <v>221000</v>
      </c>
      <c r="AW204" s="113">
        <f t="shared" si="105"/>
        <v>5472196</v>
      </c>
      <c r="AX204" s="113">
        <f t="shared" si="105"/>
        <v>319378</v>
      </c>
      <c r="AY204" s="113">
        <f t="shared" si="105"/>
        <v>211300</v>
      </c>
      <c r="AZ204" s="115">
        <f t="shared" si="105"/>
        <v>31.977899999999998</v>
      </c>
      <c r="BA204" s="115">
        <f t="shared" si="105"/>
        <v>25.435199999999998</v>
      </c>
      <c r="BB204" s="115">
        <f t="shared" si="105"/>
        <v>0</v>
      </c>
      <c r="BC204" s="116">
        <f t="shared" si="105"/>
        <v>6.5427</v>
      </c>
    </row>
    <row r="205" spans="1:56" s="143" customFormat="1" ht="12.95" customHeight="1" x14ac:dyDescent="0.25">
      <c r="A205" s="586"/>
      <c r="D205" s="586"/>
      <c r="E205" s="768"/>
      <c r="F205" s="586"/>
      <c r="G205" s="588"/>
      <c r="H205" s="770">
        <v>3117</v>
      </c>
      <c r="I205" s="344">
        <f t="shared" ref="I205:BC205" si="106">SUMIF($F$12:$F$335,"=3117",I$12:I$335)</f>
        <v>49825596</v>
      </c>
      <c r="J205" s="113">
        <f t="shared" si="106"/>
        <v>35787415</v>
      </c>
      <c r="K205" s="113">
        <f t="shared" si="106"/>
        <v>0</v>
      </c>
      <c r="L205" s="113">
        <f t="shared" si="106"/>
        <v>116633</v>
      </c>
      <c r="M205" s="113">
        <f t="shared" si="106"/>
        <v>12135569</v>
      </c>
      <c r="N205" s="113">
        <f t="shared" si="106"/>
        <v>715750</v>
      </c>
      <c r="O205" s="113">
        <f t="shared" si="106"/>
        <v>1070229</v>
      </c>
      <c r="P205" s="115">
        <f t="shared" si="106"/>
        <v>70.555999999999997</v>
      </c>
      <c r="Q205" s="115">
        <f t="shared" si="106"/>
        <v>50.173699999999997</v>
      </c>
      <c r="R205" s="115">
        <f t="shared" si="106"/>
        <v>0</v>
      </c>
      <c r="S205" s="370">
        <f t="shared" si="106"/>
        <v>20.382300000000001</v>
      </c>
      <c r="T205" s="112">
        <f t="shared" si="106"/>
        <v>-154000</v>
      </c>
      <c r="U205" s="113">
        <f t="shared" si="106"/>
        <v>0</v>
      </c>
      <c r="V205" s="113">
        <f t="shared" si="106"/>
        <v>-36819</v>
      </c>
      <c r="W205" s="113">
        <f t="shared" si="106"/>
        <v>0</v>
      </c>
      <c r="X205" s="113">
        <f t="shared" si="106"/>
        <v>-190819</v>
      </c>
      <c r="Y205" s="113">
        <f t="shared" si="106"/>
        <v>154000</v>
      </c>
      <c r="Z205" s="113">
        <f t="shared" si="106"/>
        <v>0</v>
      </c>
      <c r="AA205" s="113">
        <f t="shared" si="106"/>
        <v>0</v>
      </c>
      <c r="AB205" s="113">
        <f t="shared" si="106"/>
        <v>154000</v>
      </c>
      <c r="AC205" s="113">
        <f t="shared" si="106"/>
        <v>-36819</v>
      </c>
      <c r="AD205" s="113">
        <f t="shared" si="106"/>
        <v>-12445</v>
      </c>
      <c r="AE205" s="113">
        <f t="shared" si="106"/>
        <v>-3816</v>
      </c>
      <c r="AF205" s="113">
        <f t="shared" si="106"/>
        <v>0</v>
      </c>
      <c r="AG205" s="113">
        <f t="shared" si="106"/>
        <v>50000</v>
      </c>
      <c r="AH205" s="113">
        <f t="shared" si="106"/>
        <v>0</v>
      </c>
      <c r="AI205" s="113">
        <f t="shared" si="106"/>
        <v>50000</v>
      </c>
      <c r="AJ205" s="113">
        <f t="shared" si="106"/>
        <v>-3080</v>
      </c>
      <c r="AK205" s="115">
        <f t="shared" si="106"/>
        <v>0</v>
      </c>
      <c r="AL205" s="115">
        <f t="shared" si="106"/>
        <v>-0.63</v>
      </c>
      <c r="AM205" s="115">
        <f t="shared" si="106"/>
        <v>0</v>
      </c>
      <c r="AN205" s="115">
        <f t="shared" si="106"/>
        <v>0</v>
      </c>
      <c r="AO205" s="115">
        <f t="shared" si="106"/>
        <v>0</v>
      </c>
      <c r="AP205" s="115">
        <f t="shared" si="106"/>
        <v>0</v>
      </c>
      <c r="AQ205" s="115">
        <f t="shared" si="106"/>
        <v>-0.63</v>
      </c>
      <c r="AR205" s="370">
        <f t="shared" si="106"/>
        <v>-0.63</v>
      </c>
      <c r="AS205" s="112">
        <f t="shared" si="106"/>
        <v>49822516</v>
      </c>
      <c r="AT205" s="113">
        <f t="shared" si="106"/>
        <v>35596596</v>
      </c>
      <c r="AU205" s="113">
        <f t="shared" si="106"/>
        <v>0</v>
      </c>
      <c r="AV205" s="113">
        <f t="shared" si="106"/>
        <v>270633</v>
      </c>
      <c r="AW205" s="113">
        <f t="shared" si="106"/>
        <v>12123124</v>
      </c>
      <c r="AX205" s="113">
        <f t="shared" si="106"/>
        <v>711934</v>
      </c>
      <c r="AY205" s="113">
        <f t="shared" si="106"/>
        <v>1120229</v>
      </c>
      <c r="AZ205" s="115">
        <f t="shared" si="106"/>
        <v>69.925999999999988</v>
      </c>
      <c r="BA205" s="115">
        <f t="shared" si="106"/>
        <v>50.173699999999997</v>
      </c>
      <c r="BB205" s="115">
        <f t="shared" si="106"/>
        <v>0</v>
      </c>
      <c r="BC205" s="116">
        <f t="shared" si="106"/>
        <v>19.752300000000002</v>
      </c>
    </row>
    <row r="206" spans="1:56" s="143" customFormat="1" ht="12.95" customHeight="1" x14ac:dyDescent="0.25">
      <c r="A206" s="586"/>
      <c r="D206" s="586"/>
      <c r="E206" s="768"/>
      <c r="F206" s="586"/>
      <c r="G206" s="588"/>
      <c r="H206" s="770">
        <v>3122</v>
      </c>
      <c r="I206" s="344">
        <f t="shared" ref="I206:BC206" si="107">SUMIF($F$12:$F$291,"=3122",I$12:I$291)</f>
        <v>0</v>
      </c>
      <c r="J206" s="113">
        <f t="shared" si="107"/>
        <v>0</v>
      </c>
      <c r="K206" s="113">
        <f t="shared" si="107"/>
        <v>0</v>
      </c>
      <c r="L206" s="113">
        <f t="shared" si="107"/>
        <v>0</v>
      </c>
      <c r="M206" s="113">
        <f t="shared" si="107"/>
        <v>0</v>
      </c>
      <c r="N206" s="113">
        <f t="shared" si="107"/>
        <v>0</v>
      </c>
      <c r="O206" s="113">
        <f t="shared" si="107"/>
        <v>0</v>
      </c>
      <c r="P206" s="115">
        <f t="shared" si="107"/>
        <v>0</v>
      </c>
      <c r="Q206" s="115">
        <f t="shared" si="107"/>
        <v>0</v>
      </c>
      <c r="R206" s="115">
        <f t="shared" si="107"/>
        <v>0</v>
      </c>
      <c r="S206" s="370">
        <f t="shared" si="107"/>
        <v>0</v>
      </c>
      <c r="T206" s="112">
        <f t="shared" si="107"/>
        <v>0</v>
      </c>
      <c r="U206" s="113">
        <f t="shared" si="107"/>
        <v>0</v>
      </c>
      <c r="V206" s="113">
        <f t="shared" si="107"/>
        <v>0</v>
      </c>
      <c r="W206" s="113">
        <f t="shared" si="107"/>
        <v>0</v>
      </c>
      <c r="X206" s="113">
        <f t="shared" si="107"/>
        <v>0</v>
      </c>
      <c r="Y206" s="113">
        <f t="shared" si="107"/>
        <v>0</v>
      </c>
      <c r="Z206" s="113">
        <f t="shared" si="107"/>
        <v>0</v>
      </c>
      <c r="AA206" s="113">
        <f t="shared" si="107"/>
        <v>0</v>
      </c>
      <c r="AB206" s="113">
        <f t="shared" si="107"/>
        <v>0</v>
      </c>
      <c r="AC206" s="113">
        <f t="shared" si="107"/>
        <v>0</v>
      </c>
      <c r="AD206" s="113">
        <f t="shared" si="107"/>
        <v>0</v>
      </c>
      <c r="AE206" s="113">
        <f t="shared" si="107"/>
        <v>0</v>
      </c>
      <c r="AF206" s="113">
        <f t="shared" si="107"/>
        <v>0</v>
      </c>
      <c r="AG206" s="113">
        <f t="shared" si="107"/>
        <v>0</v>
      </c>
      <c r="AH206" s="113">
        <f t="shared" si="107"/>
        <v>0</v>
      </c>
      <c r="AI206" s="113">
        <f t="shared" si="107"/>
        <v>0</v>
      </c>
      <c r="AJ206" s="113">
        <f t="shared" si="107"/>
        <v>0</v>
      </c>
      <c r="AK206" s="115">
        <f t="shared" si="107"/>
        <v>0</v>
      </c>
      <c r="AL206" s="115">
        <f t="shared" si="107"/>
        <v>0</v>
      </c>
      <c r="AM206" s="115">
        <f t="shared" si="107"/>
        <v>0</v>
      </c>
      <c r="AN206" s="115">
        <f t="shared" si="107"/>
        <v>0</v>
      </c>
      <c r="AO206" s="115">
        <f t="shared" si="107"/>
        <v>0</v>
      </c>
      <c r="AP206" s="115">
        <f t="shared" si="107"/>
        <v>0</v>
      </c>
      <c r="AQ206" s="115">
        <f t="shared" si="107"/>
        <v>0</v>
      </c>
      <c r="AR206" s="370">
        <f t="shared" si="107"/>
        <v>0</v>
      </c>
      <c r="AS206" s="112">
        <f t="shared" si="107"/>
        <v>0</v>
      </c>
      <c r="AT206" s="113">
        <f t="shared" si="107"/>
        <v>0</v>
      </c>
      <c r="AU206" s="113">
        <f t="shared" si="107"/>
        <v>0</v>
      </c>
      <c r="AV206" s="113">
        <f t="shared" si="107"/>
        <v>0</v>
      </c>
      <c r="AW206" s="113">
        <f t="shared" si="107"/>
        <v>0</v>
      </c>
      <c r="AX206" s="113">
        <f t="shared" si="107"/>
        <v>0</v>
      </c>
      <c r="AY206" s="113">
        <f t="shared" si="107"/>
        <v>0</v>
      </c>
      <c r="AZ206" s="115">
        <f t="shared" si="107"/>
        <v>0</v>
      </c>
      <c r="BA206" s="115">
        <f t="shared" si="107"/>
        <v>0</v>
      </c>
      <c r="BB206" s="115">
        <f t="shared" si="107"/>
        <v>0</v>
      </c>
      <c r="BC206" s="116">
        <f t="shared" si="107"/>
        <v>0</v>
      </c>
    </row>
    <row r="207" spans="1:56" s="143" customFormat="1" ht="12.95" customHeight="1" x14ac:dyDescent="0.25">
      <c r="A207" s="586"/>
      <c r="D207" s="586"/>
      <c r="E207" s="768"/>
      <c r="F207" s="586"/>
      <c r="G207" s="588"/>
      <c r="H207" s="770">
        <v>3124</v>
      </c>
      <c r="I207" s="344">
        <f t="shared" ref="I207:BC207" si="108">SUMIF($F$12:$F$291,"=3124",I$12:I$291)</f>
        <v>0</v>
      </c>
      <c r="J207" s="113">
        <f t="shared" si="108"/>
        <v>0</v>
      </c>
      <c r="K207" s="113">
        <f t="shared" si="108"/>
        <v>0</v>
      </c>
      <c r="L207" s="113">
        <f t="shared" si="108"/>
        <v>0</v>
      </c>
      <c r="M207" s="113">
        <f t="shared" si="108"/>
        <v>0</v>
      </c>
      <c r="N207" s="113">
        <f t="shared" si="108"/>
        <v>0</v>
      </c>
      <c r="O207" s="113">
        <f t="shared" si="108"/>
        <v>0</v>
      </c>
      <c r="P207" s="115">
        <f t="shared" si="108"/>
        <v>0</v>
      </c>
      <c r="Q207" s="115">
        <f t="shared" si="108"/>
        <v>0</v>
      </c>
      <c r="R207" s="115">
        <f t="shared" si="108"/>
        <v>0</v>
      </c>
      <c r="S207" s="370">
        <f t="shared" si="108"/>
        <v>0</v>
      </c>
      <c r="T207" s="112">
        <f t="shared" si="108"/>
        <v>0</v>
      </c>
      <c r="U207" s="113">
        <f t="shared" si="108"/>
        <v>0</v>
      </c>
      <c r="V207" s="113">
        <f t="shared" si="108"/>
        <v>0</v>
      </c>
      <c r="W207" s="113">
        <f t="shared" si="108"/>
        <v>0</v>
      </c>
      <c r="X207" s="113">
        <f t="shared" si="108"/>
        <v>0</v>
      </c>
      <c r="Y207" s="113">
        <f t="shared" si="108"/>
        <v>0</v>
      </c>
      <c r="Z207" s="113">
        <f t="shared" si="108"/>
        <v>0</v>
      </c>
      <c r="AA207" s="113">
        <f t="shared" si="108"/>
        <v>0</v>
      </c>
      <c r="AB207" s="113">
        <f t="shared" si="108"/>
        <v>0</v>
      </c>
      <c r="AC207" s="113">
        <f t="shared" si="108"/>
        <v>0</v>
      </c>
      <c r="AD207" s="113">
        <f t="shared" si="108"/>
        <v>0</v>
      </c>
      <c r="AE207" s="113">
        <f t="shared" si="108"/>
        <v>0</v>
      </c>
      <c r="AF207" s="113">
        <f t="shared" si="108"/>
        <v>0</v>
      </c>
      <c r="AG207" s="113">
        <f t="shared" si="108"/>
        <v>0</v>
      </c>
      <c r="AH207" s="113">
        <f t="shared" si="108"/>
        <v>0</v>
      </c>
      <c r="AI207" s="113">
        <f t="shared" si="108"/>
        <v>0</v>
      </c>
      <c r="AJ207" s="113">
        <f t="shared" si="108"/>
        <v>0</v>
      </c>
      <c r="AK207" s="115">
        <f t="shared" si="108"/>
        <v>0</v>
      </c>
      <c r="AL207" s="115">
        <f t="shared" si="108"/>
        <v>0</v>
      </c>
      <c r="AM207" s="115">
        <f t="shared" si="108"/>
        <v>0</v>
      </c>
      <c r="AN207" s="115">
        <f t="shared" si="108"/>
        <v>0</v>
      </c>
      <c r="AO207" s="115">
        <f t="shared" si="108"/>
        <v>0</v>
      </c>
      <c r="AP207" s="115">
        <f t="shared" si="108"/>
        <v>0</v>
      </c>
      <c r="AQ207" s="115">
        <f t="shared" si="108"/>
        <v>0</v>
      </c>
      <c r="AR207" s="370">
        <f t="shared" si="108"/>
        <v>0</v>
      </c>
      <c r="AS207" s="112">
        <f t="shared" si="108"/>
        <v>0</v>
      </c>
      <c r="AT207" s="113">
        <f t="shared" si="108"/>
        <v>0</v>
      </c>
      <c r="AU207" s="113">
        <f t="shared" si="108"/>
        <v>0</v>
      </c>
      <c r="AV207" s="113">
        <f t="shared" si="108"/>
        <v>0</v>
      </c>
      <c r="AW207" s="113">
        <f t="shared" si="108"/>
        <v>0</v>
      </c>
      <c r="AX207" s="113">
        <f t="shared" si="108"/>
        <v>0</v>
      </c>
      <c r="AY207" s="113">
        <f t="shared" si="108"/>
        <v>0</v>
      </c>
      <c r="AZ207" s="115">
        <f t="shared" si="108"/>
        <v>0</v>
      </c>
      <c r="BA207" s="115">
        <f t="shared" si="108"/>
        <v>0</v>
      </c>
      <c r="BB207" s="115">
        <f t="shared" si="108"/>
        <v>0</v>
      </c>
      <c r="BC207" s="116">
        <f t="shared" si="108"/>
        <v>0</v>
      </c>
    </row>
    <row r="208" spans="1:56" s="143" customFormat="1" ht="12.95" customHeight="1" x14ac:dyDescent="0.25">
      <c r="A208" s="586"/>
      <c r="D208" s="586"/>
      <c r="E208" s="768"/>
      <c r="F208" s="586"/>
      <c r="G208" s="588"/>
      <c r="H208" s="770">
        <v>3141</v>
      </c>
      <c r="I208" s="344">
        <f t="shared" ref="I208:BC208" si="109">SUMIF($F$12:$F$335,"=3141",I$12:I$335)</f>
        <v>33439298</v>
      </c>
      <c r="J208" s="113">
        <f t="shared" si="109"/>
        <v>24273678</v>
      </c>
      <c r="K208" s="113">
        <f t="shared" si="109"/>
        <v>0</v>
      </c>
      <c r="L208" s="113">
        <f t="shared" si="109"/>
        <v>173600</v>
      </c>
      <c r="M208" s="113">
        <f t="shared" si="109"/>
        <v>8263180</v>
      </c>
      <c r="N208" s="113">
        <f t="shared" si="109"/>
        <v>485474</v>
      </c>
      <c r="O208" s="113">
        <f t="shared" si="109"/>
        <v>243366</v>
      </c>
      <c r="P208" s="115">
        <f t="shared" si="109"/>
        <v>82.969999999999985</v>
      </c>
      <c r="Q208" s="115">
        <f t="shared" si="109"/>
        <v>-0.02</v>
      </c>
      <c r="R208" s="115">
        <f t="shared" si="109"/>
        <v>0</v>
      </c>
      <c r="S208" s="370">
        <f t="shared" si="109"/>
        <v>82.99</v>
      </c>
      <c r="T208" s="112">
        <f t="shared" si="109"/>
        <v>-44800</v>
      </c>
      <c r="U208" s="113">
        <f t="shared" si="109"/>
        <v>0</v>
      </c>
      <c r="V208" s="113">
        <f t="shared" si="109"/>
        <v>0</v>
      </c>
      <c r="W208" s="113">
        <f t="shared" si="109"/>
        <v>0</v>
      </c>
      <c r="X208" s="113">
        <f t="shared" si="109"/>
        <v>-44800</v>
      </c>
      <c r="Y208" s="113">
        <f t="shared" si="109"/>
        <v>44800</v>
      </c>
      <c r="Z208" s="113">
        <f t="shared" si="109"/>
        <v>0</v>
      </c>
      <c r="AA208" s="113">
        <f t="shared" si="109"/>
        <v>0</v>
      </c>
      <c r="AB208" s="113">
        <f t="shared" si="109"/>
        <v>44800</v>
      </c>
      <c r="AC208" s="113">
        <f t="shared" si="109"/>
        <v>0</v>
      </c>
      <c r="AD208" s="113">
        <f t="shared" si="109"/>
        <v>0</v>
      </c>
      <c r="AE208" s="113">
        <f t="shared" si="109"/>
        <v>-896</v>
      </c>
      <c r="AF208" s="113">
        <f t="shared" si="109"/>
        <v>0</v>
      </c>
      <c r="AG208" s="113">
        <f t="shared" si="109"/>
        <v>0</v>
      </c>
      <c r="AH208" s="113">
        <f t="shared" si="109"/>
        <v>0</v>
      </c>
      <c r="AI208" s="113">
        <f t="shared" si="109"/>
        <v>0</v>
      </c>
      <c r="AJ208" s="113">
        <f t="shared" si="109"/>
        <v>-896</v>
      </c>
      <c r="AK208" s="115">
        <f t="shared" si="109"/>
        <v>0</v>
      </c>
      <c r="AL208" s="115">
        <f t="shared" si="109"/>
        <v>0</v>
      </c>
      <c r="AM208" s="115">
        <f t="shared" si="109"/>
        <v>0</v>
      </c>
      <c r="AN208" s="115">
        <f t="shared" si="109"/>
        <v>0</v>
      </c>
      <c r="AO208" s="115">
        <f t="shared" si="109"/>
        <v>0</v>
      </c>
      <c r="AP208" s="115">
        <f t="shared" si="109"/>
        <v>0</v>
      </c>
      <c r="AQ208" s="115">
        <f t="shared" si="109"/>
        <v>0</v>
      </c>
      <c r="AR208" s="370">
        <f t="shared" si="109"/>
        <v>0</v>
      </c>
      <c r="AS208" s="112">
        <f t="shared" si="109"/>
        <v>33438402</v>
      </c>
      <c r="AT208" s="113">
        <f t="shared" si="109"/>
        <v>24228878</v>
      </c>
      <c r="AU208" s="113">
        <f t="shared" si="109"/>
        <v>0</v>
      </c>
      <c r="AV208" s="113">
        <f t="shared" si="109"/>
        <v>218400</v>
      </c>
      <c r="AW208" s="113">
        <f t="shared" si="109"/>
        <v>8263180</v>
      </c>
      <c r="AX208" s="113">
        <f t="shared" si="109"/>
        <v>484578</v>
      </c>
      <c r="AY208" s="113">
        <f t="shared" si="109"/>
        <v>243366</v>
      </c>
      <c r="AZ208" s="115">
        <f t="shared" si="109"/>
        <v>82.969999999999985</v>
      </c>
      <c r="BA208" s="115">
        <f t="shared" si="109"/>
        <v>-0.02</v>
      </c>
      <c r="BB208" s="115">
        <f t="shared" si="109"/>
        <v>0</v>
      </c>
      <c r="BC208" s="116">
        <f t="shared" si="109"/>
        <v>82.99</v>
      </c>
    </row>
    <row r="209" spans="1:55" s="143" customFormat="1" ht="12.95" customHeight="1" x14ac:dyDescent="0.25">
      <c r="A209" s="586"/>
      <c r="D209" s="586"/>
      <c r="E209" s="768"/>
      <c r="F209" s="586"/>
      <c r="G209" s="588"/>
      <c r="H209" s="770">
        <v>3143</v>
      </c>
      <c r="I209" s="344">
        <f t="shared" ref="I209:BC209" si="110">SUMIF($F$12:$F$335,"=3143",I$12:I$335)</f>
        <v>21802740</v>
      </c>
      <c r="J209" s="113">
        <f t="shared" si="110"/>
        <v>15998878</v>
      </c>
      <c r="K209" s="113">
        <f t="shared" si="110"/>
        <v>0</v>
      </c>
      <c r="L209" s="113">
        <f t="shared" si="110"/>
        <v>32400</v>
      </c>
      <c r="M209" s="113">
        <f t="shared" si="110"/>
        <v>5418573</v>
      </c>
      <c r="N209" s="113">
        <f t="shared" si="110"/>
        <v>319979</v>
      </c>
      <c r="O209" s="113">
        <f t="shared" si="110"/>
        <v>32910</v>
      </c>
      <c r="P209" s="115">
        <f t="shared" si="110"/>
        <v>34.710099999999997</v>
      </c>
      <c r="Q209" s="115">
        <f t="shared" si="110"/>
        <v>32.500100000000003</v>
      </c>
      <c r="R209" s="115">
        <f t="shared" si="110"/>
        <v>0</v>
      </c>
      <c r="S209" s="370">
        <f t="shared" si="110"/>
        <v>2.21</v>
      </c>
      <c r="T209" s="112">
        <f t="shared" si="110"/>
        <v>0</v>
      </c>
      <c r="U209" s="113">
        <f t="shared" si="110"/>
        <v>0</v>
      </c>
      <c r="V209" s="113">
        <f t="shared" si="110"/>
        <v>0</v>
      </c>
      <c r="W209" s="113">
        <f t="shared" si="110"/>
        <v>0</v>
      </c>
      <c r="X209" s="113">
        <f t="shared" si="110"/>
        <v>0</v>
      </c>
      <c r="Y209" s="113">
        <f t="shared" si="110"/>
        <v>0</v>
      </c>
      <c r="Z209" s="113">
        <f t="shared" si="110"/>
        <v>0</v>
      </c>
      <c r="AA209" s="113">
        <f t="shared" si="110"/>
        <v>0</v>
      </c>
      <c r="AB209" s="113">
        <f t="shared" si="110"/>
        <v>0</v>
      </c>
      <c r="AC209" s="113">
        <f t="shared" si="110"/>
        <v>0</v>
      </c>
      <c r="AD209" s="113">
        <f t="shared" si="110"/>
        <v>0</v>
      </c>
      <c r="AE209" s="113">
        <f t="shared" si="110"/>
        <v>0</v>
      </c>
      <c r="AF209" s="113">
        <f t="shared" si="110"/>
        <v>0</v>
      </c>
      <c r="AG209" s="113">
        <f t="shared" si="110"/>
        <v>0</v>
      </c>
      <c r="AH209" s="113">
        <f t="shared" si="110"/>
        <v>0</v>
      </c>
      <c r="AI209" s="113">
        <f t="shared" si="110"/>
        <v>0</v>
      </c>
      <c r="AJ209" s="113">
        <f t="shared" si="110"/>
        <v>0</v>
      </c>
      <c r="AK209" s="115">
        <f t="shared" si="110"/>
        <v>0</v>
      </c>
      <c r="AL209" s="115">
        <f t="shared" si="110"/>
        <v>0</v>
      </c>
      <c r="AM209" s="115">
        <f t="shared" si="110"/>
        <v>0</v>
      </c>
      <c r="AN209" s="115">
        <f t="shared" si="110"/>
        <v>0</v>
      </c>
      <c r="AO209" s="115">
        <f t="shared" si="110"/>
        <v>0</v>
      </c>
      <c r="AP209" s="115">
        <f t="shared" si="110"/>
        <v>0</v>
      </c>
      <c r="AQ209" s="115">
        <f t="shared" si="110"/>
        <v>0</v>
      </c>
      <c r="AR209" s="370">
        <f t="shared" si="110"/>
        <v>0</v>
      </c>
      <c r="AS209" s="112">
        <f t="shared" si="110"/>
        <v>21802740</v>
      </c>
      <c r="AT209" s="113">
        <f t="shared" si="110"/>
        <v>15998878</v>
      </c>
      <c r="AU209" s="113">
        <f t="shared" si="110"/>
        <v>0</v>
      </c>
      <c r="AV209" s="113">
        <f t="shared" si="110"/>
        <v>32400</v>
      </c>
      <c r="AW209" s="113">
        <f t="shared" si="110"/>
        <v>5418573</v>
      </c>
      <c r="AX209" s="113">
        <f t="shared" si="110"/>
        <v>319979</v>
      </c>
      <c r="AY209" s="113">
        <f t="shared" si="110"/>
        <v>32910</v>
      </c>
      <c r="AZ209" s="115">
        <f t="shared" si="110"/>
        <v>34.710099999999997</v>
      </c>
      <c r="BA209" s="115">
        <f t="shared" si="110"/>
        <v>32.500100000000003</v>
      </c>
      <c r="BB209" s="115">
        <f t="shared" si="110"/>
        <v>0</v>
      </c>
      <c r="BC209" s="116">
        <f t="shared" si="110"/>
        <v>2.21</v>
      </c>
    </row>
    <row r="210" spans="1:55" s="143" customFormat="1" ht="12.95" customHeight="1" x14ac:dyDescent="0.25">
      <c r="A210" s="586"/>
      <c r="D210" s="586"/>
      <c r="E210" s="768"/>
      <c r="F210" s="586"/>
      <c r="G210" s="588"/>
      <c r="H210" s="770">
        <v>3231</v>
      </c>
      <c r="I210" s="344">
        <f t="shared" ref="I210:BC210" si="111">SUMIF($F$12:$F$335,"=3231",I$12:I$335)</f>
        <v>20893685</v>
      </c>
      <c r="J210" s="113">
        <f t="shared" si="111"/>
        <v>15334905</v>
      </c>
      <c r="K210" s="113">
        <f t="shared" si="111"/>
        <v>0</v>
      </c>
      <c r="L210" s="113">
        <f t="shared" si="111"/>
        <v>0</v>
      </c>
      <c r="M210" s="113">
        <f t="shared" si="111"/>
        <v>5183197</v>
      </c>
      <c r="N210" s="113">
        <f t="shared" si="111"/>
        <v>306698</v>
      </c>
      <c r="O210" s="113">
        <f t="shared" si="111"/>
        <v>68885</v>
      </c>
      <c r="P210" s="115">
        <f t="shared" si="111"/>
        <v>29.643699999999999</v>
      </c>
      <c r="Q210" s="115">
        <f t="shared" si="111"/>
        <v>26.3324</v>
      </c>
      <c r="R210" s="115">
        <f t="shared" si="111"/>
        <v>0</v>
      </c>
      <c r="S210" s="370">
        <f t="shared" si="111"/>
        <v>3.3113000000000001</v>
      </c>
      <c r="T210" s="112">
        <f t="shared" si="111"/>
        <v>0</v>
      </c>
      <c r="U210" s="113">
        <f t="shared" si="111"/>
        <v>0</v>
      </c>
      <c r="V210" s="113">
        <f t="shared" si="111"/>
        <v>-52368</v>
      </c>
      <c r="W210" s="113">
        <f t="shared" si="111"/>
        <v>0</v>
      </c>
      <c r="X210" s="113">
        <f t="shared" si="111"/>
        <v>-52368</v>
      </c>
      <c r="Y210" s="113">
        <f t="shared" si="111"/>
        <v>0</v>
      </c>
      <c r="Z210" s="113">
        <f t="shared" si="111"/>
        <v>0</v>
      </c>
      <c r="AA210" s="113">
        <f t="shared" si="111"/>
        <v>0</v>
      </c>
      <c r="AB210" s="113">
        <f t="shared" si="111"/>
        <v>0</v>
      </c>
      <c r="AC210" s="113">
        <f t="shared" si="111"/>
        <v>-52368</v>
      </c>
      <c r="AD210" s="113">
        <f t="shared" si="111"/>
        <v>-17700</v>
      </c>
      <c r="AE210" s="113">
        <f t="shared" si="111"/>
        <v>-1047</v>
      </c>
      <c r="AF210" s="113">
        <f t="shared" si="111"/>
        <v>0</v>
      </c>
      <c r="AG210" s="113">
        <f t="shared" si="111"/>
        <v>71115</v>
      </c>
      <c r="AH210" s="113">
        <f t="shared" si="111"/>
        <v>0</v>
      </c>
      <c r="AI210" s="113">
        <f t="shared" si="111"/>
        <v>71115</v>
      </c>
      <c r="AJ210" s="113">
        <f t="shared" si="111"/>
        <v>0</v>
      </c>
      <c r="AK210" s="115">
        <f t="shared" si="111"/>
        <v>0</v>
      </c>
      <c r="AL210" s="115">
        <f t="shared" si="111"/>
        <v>0</v>
      </c>
      <c r="AM210" s="115">
        <f t="shared" si="111"/>
        <v>0</v>
      </c>
      <c r="AN210" s="115">
        <f t="shared" si="111"/>
        <v>0</v>
      </c>
      <c r="AO210" s="115">
        <f t="shared" si="111"/>
        <v>0</v>
      </c>
      <c r="AP210" s="115">
        <f t="shared" si="111"/>
        <v>0</v>
      </c>
      <c r="AQ210" s="115">
        <f t="shared" si="111"/>
        <v>0</v>
      </c>
      <c r="AR210" s="370">
        <f t="shared" si="111"/>
        <v>0</v>
      </c>
      <c r="AS210" s="112">
        <f t="shared" si="111"/>
        <v>20893685</v>
      </c>
      <c r="AT210" s="113">
        <f t="shared" si="111"/>
        <v>15282537</v>
      </c>
      <c r="AU210" s="113">
        <f t="shared" si="111"/>
        <v>0</v>
      </c>
      <c r="AV210" s="113">
        <f t="shared" si="111"/>
        <v>0</v>
      </c>
      <c r="AW210" s="113">
        <f t="shared" si="111"/>
        <v>5165497</v>
      </c>
      <c r="AX210" s="113">
        <f t="shared" si="111"/>
        <v>305651</v>
      </c>
      <c r="AY210" s="113">
        <f t="shared" si="111"/>
        <v>140000</v>
      </c>
      <c r="AZ210" s="115">
        <f t="shared" si="111"/>
        <v>29.643699999999999</v>
      </c>
      <c r="BA210" s="115">
        <f t="shared" si="111"/>
        <v>26.3324</v>
      </c>
      <c r="BB210" s="115">
        <f t="shared" si="111"/>
        <v>0</v>
      </c>
      <c r="BC210" s="116">
        <f t="shared" si="111"/>
        <v>3.3113000000000001</v>
      </c>
    </row>
    <row r="211" spans="1:55" s="143" customFormat="1" ht="12.95" customHeight="1" thickBot="1" x14ac:dyDescent="0.3">
      <c r="A211" s="586"/>
      <c r="D211" s="586"/>
      <c r="E211" s="768"/>
      <c r="F211" s="586"/>
      <c r="G211" s="588"/>
      <c r="H211" s="771">
        <v>3233</v>
      </c>
      <c r="I211" s="609">
        <f t="shared" ref="I211:BC211" si="112">SUMIF($F$12:$F$335,"=3233",I$12:I$335)</f>
        <v>3722349</v>
      </c>
      <c r="J211" s="607">
        <f t="shared" si="112"/>
        <v>2615992</v>
      </c>
      <c r="K211" s="607">
        <f t="shared" si="112"/>
        <v>0</v>
      </c>
      <c r="L211" s="607">
        <f t="shared" si="112"/>
        <v>100000</v>
      </c>
      <c r="M211" s="607">
        <f t="shared" si="112"/>
        <v>918005</v>
      </c>
      <c r="N211" s="607">
        <f t="shared" si="112"/>
        <v>52320</v>
      </c>
      <c r="O211" s="607">
        <f t="shared" si="112"/>
        <v>36032</v>
      </c>
      <c r="P211" s="608">
        <f t="shared" si="112"/>
        <v>6.04</v>
      </c>
      <c r="Q211" s="608">
        <f t="shared" si="112"/>
        <v>3.8099999999999996</v>
      </c>
      <c r="R211" s="608">
        <f t="shared" si="112"/>
        <v>0</v>
      </c>
      <c r="S211" s="705">
        <f t="shared" si="112"/>
        <v>2.23</v>
      </c>
      <c r="T211" s="606">
        <f t="shared" si="112"/>
        <v>0</v>
      </c>
      <c r="U211" s="607">
        <f t="shared" si="112"/>
        <v>0</v>
      </c>
      <c r="V211" s="607">
        <f t="shared" si="112"/>
        <v>0</v>
      </c>
      <c r="W211" s="607">
        <f t="shared" si="112"/>
        <v>0</v>
      </c>
      <c r="X211" s="607">
        <f t="shared" si="112"/>
        <v>0</v>
      </c>
      <c r="Y211" s="607">
        <f t="shared" si="112"/>
        <v>0</v>
      </c>
      <c r="Z211" s="607">
        <f t="shared" si="112"/>
        <v>0</v>
      </c>
      <c r="AA211" s="607">
        <f t="shared" si="112"/>
        <v>0</v>
      </c>
      <c r="AB211" s="607">
        <f t="shared" si="112"/>
        <v>0</v>
      </c>
      <c r="AC211" s="607">
        <f t="shared" si="112"/>
        <v>0</v>
      </c>
      <c r="AD211" s="607">
        <f t="shared" si="112"/>
        <v>0</v>
      </c>
      <c r="AE211" s="607">
        <f t="shared" si="112"/>
        <v>0</v>
      </c>
      <c r="AF211" s="607">
        <f t="shared" si="112"/>
        <v>0</v>
      </c>
      <c r="AG211" s="607">
        <f t="shared" si="112"/>
        <v>0</v>
      </c>
      <c r="AH211" s="607">
        <f t="shared" si="112"/>
        <v>0</v>
      </c>
      <c r="AI211" s="607">
        <f t="shared" si="112"/>
        <v>0</v>
      </c>
      <c r="AJ211" s="607">
        <f t="shared" si="112"/>
        <v>0</v>
      </c>
      <c r="AK211" s="608">
        <f t="shared" si="112"/>
        <v>0</v>
      </c>
      <c r="AL211" s="608">
        <f t="shared" si="112"/>
        <v>0</v>
      </c>
      <c r="AM211" s="608">
        <f t="shared" si="112"/>
        <v>0</v>
      </c>
      <c r="AN211" s="608">
        <f t="shared" si="112"/>
        <v>0</v>
      </c>
      <c r="AO211" s="608">
        <f t="shared" si="112"/>
        <v>0</v>
      </c>
      <c r="AP211" s="608">
        <f t="shared" si="112"/>
        <v>0</v>
      </c>
      <c r="AQ211" s="608">
        <f t="shared" si="112"/>
        <v>0</v>
      </c>
      <c r="AR211" s="705">
        <f t="shared" si="112"/>
        <v>0</v>
      </c>
      <c r="AS211" s="606">
        <f t="shared" si="112"/>
        <v>3722349</v>
      </c>
      <c r="AT211" s="607">
        <f t="shared" si="112"/>
        <v>2615992</v>
      </c>
      <c r="AU211" s="607">
        <f t="shared" si="112"/>
        <v>0</v>
      </c>
      <c r="AV211" s="607">
        <f t="shared" si="112"/>
        <v>100000</v>
      </c>
      <c r="AW211" s="607">
        <f t="shared" si="112"/>
        <v>918005</v>
      </c>
      <c r="AX211" s="607">
        <f t="shared" si="112"/>
        <v>52320</v>
      </c>
      <c r="AY211" s="607">
        <f t="shared" si="112"/>
        <v>36032</v>
      </c>
      <c r="AZ211" s="608">
        <f t="shared" si="112"/>
        <v>6.04</v>
      </c>
      <c r="BA211" s="608">
        <f t="shared" si="112"/>
        <v>3.8099999999999996</v>
      </c>
      <c r="BB211" s="608">
        <f t="shared" si="112"/>
        <v>0</v>
      </c>
      <c r="BC211" s="668">
        <f t="shared" si="112"/>
        <v>2.23</v>
      </c>
    </row>
    <row r="212" spans="1:55" s="613" customFormat="1" ht="12.95" customHeight="1" x14ac:dyDescent="0.25">
      <c r="A212" s="765"/>
      <c r="B212" s="477"/>
      <c r="C212" s="477"/>
      <c r="D212" s="477"/>
      <c r="E212" s="477"/>
      <c r="F212" s="477"/>
      <c r="G212" s="477"/>
      <c r="H212" s="766"/>
      <c r="I212" s="477"/>
      <c r="J212" s="477"/>
      <c r="K212" s="477"/>
      <c r="L212" s="477"/>
      <c r="M212" s="477"/>
      <c r="N212" s="477"/>
      <c r="O212" s="477"/>
      <c r="P212" s="614"/>
      <c r="Q212" s="614"/>
      <c r="R212" s="614"/>
      <c r="S212" s="614"/>
      <c r="AK212" s="614"/>
      <c r="AL212" s="614"/>
      <c r="AM212" s="614"/>
      <c r="AN212" s="614"/>
      <c r="AO212" s="614"/>
      <c r="AP212" s="614"/>
      <c r="AQ212" s="614"/>
      <c r="AR212" s="614"/>
      <c r="AZ212" s="614"/>
      <c r="BA212" s="614"/>
      <c r="BB212" s="614"/>
      <c r="BC212" s="614"/>
    </row>
    <row r="213" spans="1:55" s="613" customFormat="1" ht="12.95" customHeight="1" x14ac:dyDescent="0.25">
      <c r="A213" s="765"/>
      <c r="B213" s="477"/>
      <c r="C213" s="477"/>
      <c r="D213" s="477"/>
      <c r="E213" s="477"/>
      <c r="F213" s="573"/>
      <c r="G213" s="477"/>
      <c r="H213" s="766"/>
      <c r="I213" s="477"/>
      <c r="J213" s="477"/>
      <c r="K213" s="477"/>
      <c r="L213" s="477"/>
      <c r="M213" s="477"/>
      <c r="N213" s="477"/>
      <c r="O213" s="477"/>
      <c r="P213" s="614"/>
      <c r="Q213" s="614"/>
      <c r="R213" s="614"/>
      <c r="S213" s="614"/>
      <c r="AK213" s="614"/>
      <c r="AL213" s="614"/>
      <c r="AM213" s="614"/>
      <c r="AN213" s="614"/>
      <c r="AO213" s="614"/>
      <c r="AP213" s="614"/>
      <c r="AQ213" s="614"/>
      <c r="AR213" s="614"/>
      <c r="AZ213" s="614"/>
      <c r="BA213" s="614"/>
      <c r="BB213" s="614"/>
      <c r="BC213" s="614"/>
    </row>
    <row r="214" spans="1:55" s="613" customFormat="1" ht="12.95" customHeight="1" x14ac:dyDescent="0.25">
      <c r="A214" s="765"/>
      <c r="B214" s="477"/>
      <c r="C214" s="477"/>
      <c r="D214" s="477"/>
      <c r="E214" s="477"/>
      <c r="F214" s="573"/>
      <c r="G214" s="477"/>
      <c r="H214" s="766"/>
      <c r="I214" s="477"/>
      <c r="J214" s="477"/>
      <c r="K214" s="477"/>
      <c r="L214" s="477"/>
      <c r="M214" s="477"/>
      <c r="N214" s="477"/>
      <c r="O214" s="477"/>
      <c r="P214" s="614"/>
      <c r="Q214" s="614"/>
      <c r="R214" s="614"/>
      <c r="S214" s="614"/>
      <c r="AK214" s="614"/>
      <c r="AL214" s="614"/>
      <c r="AM214" s="614"/>
      <c r="AN214" s="614"/>
      <c r="AO214" s="614"/>
      <c r="AP214" s="614"/>
      <c r="AQ214" s="614"/>
      <c r="AR214" s="614"/>
      <c r="AZ214" s="614"/>
      <c r="BA214" s="614"/>
      <c r="BB214" s="614"/>
      <c r="BC214" s="614"/>
    </row>
    <row r="215" spans="1:55" s="613" customFormat="1" x14ac:dyDescent="0.25">
      <c r="A215" s="765"/>
      <c r="B215" s="477"/>
      <c r="C215" s="477"/>
      <c r="D215" s="477"/>
      <c r="E215" s="477"/>
      <c r="F215" s="573"/>
      <c r="G215" s="477"/>
      <c r="H215" s="766"/>
      <c r="I215" s="477"/>
      <c r="J215" s="477"/>
      <c r="K215" s="477"/>
      <c r="L215" s="477"/>
      <c r="M215" s="477"/>
      <c r="N215" s="477"/>
      <c r="O215" s="477"/>
      <c r="P215" s="614"/>
      <c r="Q215" s="614"/>
      <c r="R215" s="614"/>
      <c r="S215" s="614"/>
      <c r="AK215" s="614"/>
      <c r="AL215" s="614"/>
      <c r="AM215" s="614"/>
      <c r="AN215" s="614"/>
      <c r="AO215" s="614"/>
      <c r="AP215" s="614"/>
      <c r="AQ215" s="614"/>
      <c r="AR215" s="614"/>
      <c r="AZ215" s="614"/>
      <c r="BA215" s="614"/>
      <c r="BB215" s="614"/>
      <c r="BC215" s="614"/>
    </row>
    <row r="216" spans="1:55" s="613" customFormat="1" x14ac:dyDescent="0.25">
      <c r="A216" s="765"/>
      <c r="B216" s="477"/>
      <c r="C216" s="477"/>
      <c r="D216" s="477"/>
      <c r="E216" s="477"/>
      <c r="F216" s="573"/>
      <c r="G216" s="477"/>
      <c r="H216" s="766"/>
      <c r="I216" s="477"/>
      <c r="J216" s="477"/>
      <c r="K216" s="477"/>
      <c r="L216" s="477"/>
      <c r="M216" s="477"/>
      <c r="N216" s="477"/>
      <c r="O216" s="477"/>
      <c r="P216" s="614"/>
      <c r="Q216" s="614"/>
      <c r="R216" s="614"/>
      <c r="S216" s="614"/>
      <c r="AK216" s="614"/>
      <c r="AL216" s="614"/>
      <c r="AM216" s="614"/>
      <c r="AN216" s="614"/>
      <c r="AO216" s="614"/>
      <c r="AP216" s="614"/>
      <c r="AQ216" s="614"/>
      <c r="AR216" s="614"/>
      <c r="AZ216" s="614"/>
      <c r="BA216" s="614"/>
      <c r="BB216" s="614"/>
      <c r="BC216" s="614"/>
    </row>
    <row r="217" spans="1:55" s="613" customFormat="1" x14ac:dyDescent="0.25">
      <c r="A217" s="765"/>
      <c r="B217" s="477"/>
      <c r="C217" s="477"/>
      <c r="D217" s="477"/>
      <c r="E217" s="477"/>
      <c r="F217" s="573"/>
      <c r="G217" s="477"/>
      <c r="H217" s="766"/>
      <c r="I217" s="477"/>
      <c r="J217" s="477"/>
      <c r="K217" s="477"/>
      <c r="L217" s="477"/>
      <c r="M217" s="477"/>
      <c r="N217" s="477"/>
      <c r="O217" s="477"/>
      <c r="P217" s="614"/>
      <c r="Q217" s="614"/>
      <c r="R217" s="614"/>
      <c r="S217" s="614"/>
      <c r="AK217" s="614"/>
      <c r="AL217" s="614"/>
      <c r="AM217" s="614"/>
      <c r="AN217" s="614"/>
      <c r="AO217" s="614"/>
      <c r="AP217" s="614"/>
      <c r="AQ217" s="614"/>
      <c r="AR217" s="614"/>
      <c r="AZ217" s="614"/>
      <c r="BA217" s="614"/>
      <c r="BB217" s="614"/>
      <c r="BC217" s="614"/>
    </row>
    <row r="218" spans="1:55" s="613" customFormat="1" x14ac:dyDescent="0.25">
      <c r="A218" s="765"/>
      <c r="B218" s="477"/>
      <c r="C218" s="477"/>
      <c r="D218" s="477"/>
      <c r="E218" s="477"/>
      <c r="F218" s="573"/>
      <c r="G218" s="477"/>
      <c r="H218" s="766"/>
      <c r="I218" s="477"/>
      <c r="J218" s="477"/>
      <c r="K218" s="477"/>
      <c r="L218" s="477"/>
      <c r="M218" s="477"/>
      <c r="N218" s="477"/>
      <c r="O218" s="477"/>
      <c r="P218" s="614"/>
      <c r="Q218" s="614"/>
      <c r="R218" s="614"/>
      <c r="S218" s="614"/>
      <c r="AK218" s="614"/>
      <c r="AL218" s="614"/>
      <c r="AM218" s="614"/>
      <c r="AN218" s="614"/>
      <c r="AO218" s="614"/>
      <c r="AP218" s="614"/>
      <c r="AQ218" s="614"/>
      <c r="AR218" s="614"/>
      <c r="AZ218" s="614"/>
      <c r="BA218" s="614"/>
      <c r="BB218" s="614"/>
      <c r="BC218" s="614"/>
    </row>
    <row r="224" spans="1:55" x14ac:dyDescent="0.25">
      <c r="I224" s="613"/>
      <c r="J224" s="613"/>
      <c r="K224" s="613"/>
      <c r="L224" s="613"/>
      <c r="M224" s="613"/>
      <c r="N224" s="613"/>
      <c r="O224" s="613"/>
      <c r="T224" s="614"/>
      <c r="U224" s="614"/>
      <c r="V224" s="614"/>
      <c r="W224" s="614"/>
      <c r="X224" s="614"/>
      <c r="Y224" s="614"/>
      <c r="Z224" s="614"/>
      <c r="AA224" s="614"/>
      <c r="AB224" s="614"/>
      <c r="AC224" s="614"/>
      <c r="AD224" s="614"/>
      <c r="AE224" s="614"/>
      <c r="AF224" s="614"/>
      <c r="AG224" s="614"/>
      <c r="AH224" s="614"/>
      <c r="AI224" s="614"/>
      <c r="AJ224" s="614"/>
      <c r="AS224" s="613"/>
      <c r="AT224" s="613"/>
      <c r="AU224" s="613"/>
      <c r="AV224" s="613"/>
      <c r="AW224" s="613"/>
      <c r="AX224" s="613"/>
      <c r="AY224" s="613"/>
    </row>
    <row r="225" spans="16:19" x14ac:dyDescent="0.25">
      <c r="P225" s="477"/>
      <c r="Q225" s="477"/>
      <c r="R225" s="477"/>
      <c r="S225" s="477"/>
    </row>
    <row r="226" spans="16:19" x14ac:dyDescent="0.25">
      <c r="P226" s="477"/>
      <c r="Q226" s="477"/>
      <c r="R226" s="477"/>
      <c r="S226" s="477"/>
    </row>
    <row r="227" spans="16:19" x14ac:dyDescent="0.25">
      <c r="P227" s="477"/>
      <c r="Q227" s="477"/>
      <c r="R227" s="477"/>
      <c r="S227" s="477"/>
    </row>
  </sheetData>
  <mergeCells count="51">
    <mergeCell ref="AX9:AX10"/>
    <mergeCell ref="BB9:BB10"/>
    <mergeCell ref="AJ7:AJ10"/>
    <mergeCell ref="AK8:AL9"/>
    <mergeCell ref="AM8:AM9"/>
    <mergeCell ref="AS6:BC7"/>
    <mergeCell ref="AK7:AR7"/>
    <mergeCell ref="AN8:AO9"/>
    <mergeCell ref="AP8:AR9"/>
    <mergeCell ref="AS8:AS10"/>
    <mergeCell ref="AT8:AY8"/>
    <mergeCell ref="AZ8:AZ10"/>
    <mergeCell ref="BA8:BC8"/>
    <mergeCell ref="AT9:AV9"/>
    <mergeCell ref="AW9:AW10"/>
    <mergeCell ref="BA9:BA10"/>
    <mergeCell ref="AY9:AY10"/>
    <mergeCell ref="BC9:BC10"/>
    <mergeCell ref="A3:E3"/>
    <mergeCell ref="Y7:AB8"/>
    <mergeCell ref="T6:AR6"/>
    <mergeCell ref="Z9:Z10"/>
    <mergeCell ref="AA9:AA10"/>
    <mergeCell ref="V9:V10"/>
    <mergeCell ref="AD7:AD10"/>
    <mergeCell ref="AC7:AC10"/>
    <mergeCell ref="I8:I10"/>
    <mergeCell ref="I6:S7"/>
    <mergeCell ref="P8:P10"/>
    <mergeCell ref="J8:O8"/>
    <mergeCell ref="Q8:S8"/>
    <mergeCell ref="J9:L9"/>
    <mergeCell ref="M9:M10"/>
    <mergeCell ref="R9:R10"/>
    <mergeCell ref="N9:N10"/>
    <mergeCell ref="O9:O10"/>
    <mergeCell ref="Q9:Q10"/>
    <mergeCell ref="S9:S10"/>
    <mergeCell ref="T9:T10"/>
    <mergeCell ref="U9:U10"/>
    <mergeCell ref="T7:X8"/>
    <mergeCell ref="AB9:AB10"/>
    <mergeCell ref="W9:W10"/>
    <mergeCell ref="X9:X10"/>
    <mergeCell ref="Y9:Y10"/>
    <mergeCell ref="AI9:AI10"/>
    <mergeCell ref="AF9:AF10"/>
    <mergeCell ref="AH9:AH10"/>
    <mergeCell ref="AG9:AG10"/>
    <mergeCell ref="AE7:AE10"/>
    <mergeCell ref="AF7:AI8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A75DE-448E-4D8B-A1D7-63DCA2290BF2}">
  <dimension ref="A1:BG145"/>
  <sheetViews>
    <sheetView workbookViewId="0">
      <pane xSplit="1" ySplit="12" topLeftCell="X13" activePane="bottomRight" state="frozen"/>
      <selection pane="topRight" activeCell="B1" sqref="B1"/>
      <selection pane="bottomLeft" activeCell="A13" sqref="A13"/>
      <selection pane="bottomRight" activeCell="AO23" sqref="AO23:AS23"/>
    </sheetView>
  </sheetViews>
  <sheetFormatPr defaultRowHeight="12.75" x14ac:dyDescent="0.2"/>
  <cols>
    <col min="1" max="1" width="7.85546875" style="42" customWidth="1"/>
    <col min="2" max="2" width="12.28515625" customWidth="1"/>
    <col min="3" max="6" width="11.85546875" customWidth="1"/>
    <col min="7" max="7" width="11.28515625" customWidth="1"/>
    <col min="8" max="8" width="11.5703125" customWidth="1"/>
    <col min="9" max="9" width="11.5703125" style="14" customWidth="1"/>
    <col min="10" max="11" width="9.5703125" style="14" customWidth="1"/>
    <col min="12" max="12" width="9" style="14" customWidth="1"/>
    <col min="13" max="13" width="9.7109375" style="27" customWidth="1"/>
    <col min="14" max="14" width="9.5703125" bestFit="1" customWidth="1"/>
    <col min="15" max="16" width="9.7109375" customWidth="1"/>
    <col min="17" max="17" width="9.5703125" bestFit="1" customWidth="1"/>
    <col min="22" max="22" width="9.85546875" customWidth="1"/>
    <col min="24" max="24" width="10.85546875" bestFit="1" customWidth="1"/>
    <col min="28" max="28" width="10.85546875" bestFit="1" customWidth="1"/>
    <col min="29" max="29" width="11.85546875" customWidth="1"/>
    <col min="30" max="35" width="9.140625" style="14"/>
    <col min="36" max="36" width="10" style="14" bestFit="1" customWidth="1"/>
    <col min="37" max="37" width="9.140625" style="14"/>
    <col min="38" max="38" width="10.85546875" style="15" bestFit="1" customWidth="1"/>
    <col min="39" max="39" width="10.85546875" bestFit="1" customWidth="1"/>
    <col min="40" max="40" width="10.85546875" customWidth="1"/>
    <col min="41" max="42" width="10.85546875" bestFit="1" customWidth="1"/>
    <col min="43" max="43" width="12.42578125" bestFit="1" customWidth="1"/>
    <col min="44" max="44" width="10.140625" bestFit="1" customWidth="1"/>
    <col min="45" max="45" width="11.85546875" style="14" customWidth="1"/>
    <col min="46" max="48" width="9.28515625" style="14" customWidth="1"/>
    <col min="49" max="50" width="9.5703125" bestFit="1" customWidth="1"/>
    <col min="51" max="52" width="9.28515625" bestFit="1" customWidth="1"/>
    <col min="53" max="53" width="9.5703125" bestFit="1" customWidth="1"/>
    <col min="54" max="59" width="9.28515625" bestFit="1" customWidth="1"/>
    <col min="237" max="237" width="7.42578125" customWidth="1"/>
    <col min="238" max="239" width="10.85546875" bestFit="1" customWidth="1"/>
    <col min="240" max="241" width="10.85546875" customWidth="1"/>
    <col min="242" max="246" width="10" customWidth="1"/>
    <col min="250" max="251" width="10.85546875" bestFit="1" customWidth="1"/>
    <col min="252" max="252" width="10" bestFit="1" customWidth="1"/>
    <col min="253" max="254" width="9.28515625" bestFit="1" customWidth="1"/>
    <col min="493" max="493" width="7.42578125" customWidth="1"/>
    <col min="494" max="495" width="10.85546875" bestFit="1" customWidth="1"/>
    <col min="496" max="497" width="10.85546875" customWidth="1"/>
    <col min="498" max="502" width="10" customWidth="1"/>
    <col min="506" max="507" width="10.85546875" bestFit="1" customWidth="1"/>
    <col min="508" max="508" width="10" bestFit="1" customWidth="1"/>
    <col min="509" max="510" width="9.28515625" bestFit="1" customWidth="1"/>
    <col min="749" max="749" width="7.42578125" customWidth="1"/>
    <col min="750" max="751" width="10.85546875" bestFit="1" customWidth="1"/>
    <col min="752" max="753" width="10.85546875" customWidth="1"/>
    <col min="754" max="758" width="10" customWidth="1"/>
    <col min="762" max="763" width="10.85546875" bestFit="1" customWidth="1"/>
    <col min="764" max="764" width="10" bestFit="1" customWidth="1"/>
    <col min="765" max="766" width="9.28515625" bestFit="1" customWidth="1"/>
    <col min="1005" max="1005" width="7.42578125" customWidth="1"/>
    <col min="1006" max="1007" width="10.85546875" bestFit="1" customWidth="1"/>
    <col min="1008" max="1009" width="10.85546875" customWidth="1"/>
    <col min="1010" max="1014" width="10" customWidth="1"/>
    <col min="1018" max="1019" width="10.85546875" bestFit="1" customWidth="1"/>
    <col min="1020" max="1020" width="10" bestFit="1" customWidth="1"/>
    <col min="1021" max="1022" width="9.28515625" bestFit="1" customWidth="1"/>
    <col min="1261" max="1261" width="7.42578125" customWidth="1"/>
    <col min="1262" max="1263" width="10.85546875" bestFit="1" customWidth="1"/>
    <col min="1264" max="1265" width="10.85546875" customWidth="1"/>
    <col min="1266" max="1270" width="10" customWidth="1"/>
    <col min="1274" max="1275" width="10.85546875" bestFit="1" customWidth="1"/>
    <col min="1276" max="1276" width="10" bestFit="1" customWidth="1"/>
    <col min="1277" max="1278" width="9.28515625" bestFit="1" customWidth="1"/>
    <col min="1517" max="1517" width="7.42578125" customWidth="1"/>
    <col min="1518" max="1519" width="10.85546875" bestFit="1" customWidth="1"/>
    <col min="1520" max="1521" width="10.85546875" customWidth="1"/>
    <col min="1522" max="1526" width="10" customWidth="1"/>
    <col min="1530" max="1531" width="10.85546875" bestFit="1" customWidth="1"/>
    <col min="1532" max="1532" width="10" bestFit="1" customWidth="1"/>
    <col min="1533" max="1534" width="9.28515625" bestFit="1" customWidth="1"/>
    <col min="1773" max="1773" width="7.42578125" customWidth="1"/>
    <col min="1774" max="1775" width="10.85546875" bestFit="1" customWidth="1"/>
    <col min="1776" max="1777" width="10.85546875" customWidth="1"/>
    <col min="1778" max="1782" width="10" customWidth="1"/>
    <col min="1786" max="1787" width="10.85546875" bestFit="1" customWidth="1"/>
    <col min="1788" max="1788" width="10" bestFit="1" customWidth="1"/>
    <col min="1789" max="1790" width="9.28515625" bestFit="1" customWidth="1"/>
    <col min="2029" max="2029" width="7.42578125" customWidth="1"/>
    <col min="2030" max="2031" width="10.85546875" bestFit="1" customWidth="1"/>
    <col min="2032" max="2033" width="10.85546875" customWidth="1"/>
    <col min="2034" max="2038" width="10" customWidth="1"/>
    <col min="2042" max="2043" width="10.85546875" bestFit="1" customWidth="1"/>
    <col min="2044" max="2044" width="10" bestFit="1" customWidth="1"/>
    <col min="2045" max="2046" width="9.28515625" bestFit="1" customWidth="1"/>
    <col min="2285" max="2285" width="7.42578125" customWidth="1"/>
    <col min="2286" max="2287" width="10.85546875" bestFit="1" customWidth="1"/>
    <col min="2288" max="2289" width="10.85546875" customWidth="1"/>
    <col min="2290" max="2294" width="10" customWidth="1"/>
    <col min="2298" max="2299" width="10.85546875" bestFit="1" customWidth="1"/>
    <col min="2300" max="2300" width="10" bestFit="1" customWidth="1"/>
    <col min="2301" max="2302" width="9.28515625" bestFit="1" customWidth="1"/>
    <col min="2541" max="2541" width="7.42578125" customWidth="1"/>
    <col min="2542" max="2543" width="10.85546875" bestFit="1" customWidth="1"/>
    <col min="2544" max="2545" width="10.85546875" customWidth="1"/>
    <col min="2546" max="2550" width="10" customWidth="1"/>
    <col min="2554" max="2555" width="10.85546875" bestFit="1" customWidth="1"/>
    <col min="2556" max="2556" width="10" bestFit="1" customWidth="1"/>
    <col min="2557" max="2558" width="9.28515625" bestFit="1" customWidth="1"/>
    <col min="2797" max="2797" width="7.42578125" customWidth="1"/>
    <col min="2798" max="2799" width="10.85546875" bestFit="1" customWidth="1"/>
    <col min="2800" max="2801" width="10.85546875" customWidth="1"/>
    <col min="2802" max="2806" width="10" customWidth="1"/>
    <col min="2810" max="2811" width="10.85546875" bestFit="1" customWidth="1"/>
    <col min="2812" max="2812" width="10" bestFit="1" customWidth="1"/>
    <col min="2813" max="2814" width="9.28515625" bestFit="1" customWidth="1"/>
    <col min="3053" max="3053" width="7.42578125" customWidth="1"/>
    <col min="3054" max="3055" width="10.85546875" bestFit="1" customWidth="1"/>
    <col min="3056" max="3057" width="10.85546875" customWidth="1"/>
    <col min="3058" max="3062" width="10" customWidth="1"/>
    <col min="3066" max="3067" width="10.85546875" bestFit="1" customWidth="1"/>
    <col min="3068" max="3068" width="10" bestFit="1" customWidth="1"/>
    <col min="3069" max="3070" width="9.28515625" bestFit="1" customWidth="1"/>
    <col min="3309" max="3309" width="7.42578125" customWidth="1"/>
    <col min="3310" max="3311" width="10.85546875" bestFit="1" customWidth="1"/>
    <col min="3312" max="3313" width="10.85546875" customWidth="1"/>
    <col min="3314" max="3318" width="10" customWidth="1"/>
    <col min="3322" max="3323" width="10.85546875" bestFit="1" customWidth="1"/>
    <col min="3324" max="3324" width="10" bestFit="1" customWidth="1"/>
    <col min="3325" max="3326" width="9.28515625" bestFit="1" customWidth="1"/>
    <col min="3565" max="3565" width="7.42578125" customWidth="1"/>
    <col min="3566" max="3567" width="10.85546875" bestFit="1" customWidth="1"/>
    <col min="3568" max="3569" width="10.85546875" customWidth="1"/>
    <col min="3570" max="3574" width="10" customWidth="1"/>
    <col min="3578" max="3579" width="10.85546875" bestFit="1" customWidth="1"/>
    <col min="3580" max="3580" width="10" bestFit="1" customWidth="1"/>
    <col min="3581" max="3582" width="9.28515625" bestFit="1" customWidth="1"/>
    <col min="3821" max="3821" width="7.42578125" customWidth="1"/>
    <col min="3822" max="3823" width="10.85546875" bestFit="1" customWidth="1"/>
    <col min="3824" max="3825" width="10.85546875" customWidth="1"/>
    <col min="3826" max="3830" width="10" customWidth="1"/>
    <col min="3834" max="3835" width="10.85546875" bestFit="1" customWidth="1"/>
    <col min="3836" max="3836" width="10" bestFit="1" customWidth="1"/>
    <col min="3837" max="3838" width="9.28515625" bestFit="1" customWidth="1"/>
    <col min="4077" max="4077" width="7.42578125" customWidth="1"/>
    <col min="4078" max="4079" width="10.85546875" bestFit="1" customWidth="1"/>
    <col min="4080" max="4081" width="10.85546875" customWidth="1"/>
    <col min="4082" max="4086" width="10" customWidth="1"/>
    <col min="4090" max="4091" width="10.85546875" bestFit="1" customWidth="1"/>
    <col min="4092" max="4092" width="10" bestFit="1" customWidth="1"/>
    <col min="4093" max="4094" width="9.28515625" bestFit="1" customWidth="1"/>
    <col min="4333" max="4333" width="7.42578125" customWidth="1"/>
    <col min="4334" max="4335" width="10.85546875" bestFit="1" customWidth="1"/>
    <col min="4336" max="4337" width="10.85546875" customWidth="1"/>
    <col min="4338" max="4342" width="10" customWidth="1"/>
    <col min="4346" max="4347" width="10.85546875" bestFit="1" customWidth="1"/>
    <col min="4348" max="4348" width="10" bestFit="1" customWidth="1"/>
    <col min="4349" max="4350" width="9.28515625" bestFit="1" customWidth="1"/>
    <col min="4589" max="4589" width="7.42578125" customWidth="1"/>
    <col min="4590" max="4591" width="10.85546875" bestFit="1" customWidth="1"/>
    <col min="4592" max="4593" width="10.85546875" customWidth="1"/>
    <col min="4594" max="4598" width="10" customWidth="1"/>
    <col min="4602" max="4603" width="10.85546875" bestFit="1" customWidth="1"/>
    <col min="4604" max="4604" width="10" bestFit="1" customWidth="1"/>
    <col min="4605" max="4606" width="9.28515625" bestFit="1" customWidth="1"/>
    <col min="4845" max="4845" width="7.42578125" customWidth="1"/>
    <col min="4846" max="4847" width="10.85546875" bestFit="1" customWidth="1"/>
    <col min="4848" max="4849" width="10.85546875" customWidth="1"/>
    <col min="4850" max="4854" width="10" customWidth="1"/>
    <col min="4858" max="4859" width="10.85546875" bestFit="1" customWidth="1"/>
    <col min="4860" max="4860" width="10" bestFit="1" customWidth="1"/>
    <col min="4861" max="4862" width="9.28515625" bestFit="1" customWidth="1"/>
    <col min="5101" max="5101" width="7.42578125" customWidth="1"/>
    <col min="5102" max="5103" width="10.85546875" bestFit="1" customWidth="1"/>
    <col min="5104" max="5105" width="10.85546875" customWidth="1"/>
    <col min="5106" max="5110" width="10" customWidth="1"/>
    <col min="5114" max="5115" width="10.85546875" bestFit="1" customWidth="1"/>
    <col min="5116" max="5116" width="10" bestFit="1" customWidth="1"/>
    <col min="5117" max="5118" width="9.28515625" bestFit="1" customWidth="1"/>
    <col min="5357" max="5357" width="7.42578125" customWidth="1"/>
    <col min="5358" max="5359" width="10.85546875" bestFit="1" customWidth="1"/>
    <col min="5360" max="5361" width="10.85546875" customWidth="1"/>
    <col min="5362" max="5366" width="10" customWidth="1"/>
    <col min="5370" max="5371" width="10.85546875" bestFit="1" customWidth="1"/>
    <col min="5372" max="5372" width="10" bestFit="1" customWidth="1"/>
    <col min="5373" max="5374" width="9.28515625" bestFit="1" customWidth="1"/>
    <col min="5613" max="5613" width="7.42578125" customWidth="1"/>
    <col min="5614" max="5615" width="10.85546875" bestFit="1" customWidth="1"/>
    <col min="5616" max="5617" width="10.85546875" customWidth="1"/>
    <col min="5618" max="5622" width="10" customWidth="1"/>
    <col min="5626" max="5627" width="10.85546875" bestFit="1" customWidth="1"/>
    <col min="5628" max="5628" width="10" bestFit="1" customWidth="1"/>
    <col min="5629" max="5630" width="9.28515625" bestFit="1" customWidth="1"/>
    <col min="5869" max="5869" width="7.42578125" customWidth="1"/>
    <col min="5870" max="5871" width="10.85546875" bestFit="1" customWidth="1"/>
    <col min="5872" max="5873" width="10.85546875" customWidth="1"/>
    <col min="5874" max="5878" width="10" customWidth="1"/>
    <col min="5882" max="5883" width="10.85546875" bestFit="1" customWidth="1"/>
    <col min="5884" max="5884" width="10" bestFit="1" customWidth="1"/>
    <col min="5885" max="5886" width="9.28515625" bestFit="1" customWidth="1"/>
    <col min="6125" max="6125" width="7.42578125" customWidth="1"/>
    <col min="6126" max="6127" width="10.85546875" bestFit="1" customWidth="1"/>
    <col min="6128" max="6129" width="10.85546875" customWidth="1"/>
    <col min="6130" max="6134" width="10" customWidth="1"/>
    <col min="6138" max="6139" width="10.85546875" bestFit="1" customWidth="1"/>
    <col min="6140" max="6140" width="10" bestFit="1" customWidth="1"/>
    <col min="6141" max="6142" width="9.28515625" bestFit="1" customWidth="1"/>
    <col min="6381" max="6381" width="7.42578125" customWidth="1"/>
    <col min="6382" max="6383" width="10.85546875" bestFit="1" customWidth="1"/>
    <col min="6384" max="6385" width="10.85546875" customWidth="1"/>
    <col min="6386" max="6390" width="10" customWidth="1"/>
    <col min="6394" max="6395" width="10.85546875" bestFit="1" customWidth="1"/>
    <col min="6396" max="6396" width="10" bestFit="1" customWidth="1"/>
    <col min="6397" max="6398" width="9.28515625" bestFit="1" customWidth="1"/>
    <col min="6637" max="6637" width="7.42578125" customWidth="1"/>
    <col min="6638" max="6639" width="10.85546875" bestFit="1" customWidth="1"/>
    <col min="6640" max="6641" width="10.85546875" customWidth="1"/>
    <col min="6642" max="6646" width="10" customWidth="1"/>
    <col min="6650" max="6651" width="10.85546875" bestFit="1" customWidth="1"/>
    <col min="6652" max="6652" width="10" bestFit="1" customWidth="1"/>
    <col min="6653" max="6654" width="9.28515625" bestFit="1" customWidth="1"/>
    <col min="6893" max="6893" width="7.42578125" customWidth="1"/>
    <col min="6894" max="6895" width="10.85546875" bestFit="1" customWidth="1"/>
    <col min="6896" max="6897" width="10.85546875" customWidth="1"/>
    <col min="6898" max="6902" width="10" customWidth="1"/>
    <col min="6906" max="6907" width="10.85546875" bestFit="1" customWidth="1"/>
    <col min="6908" max="6908" width="10" bestFit="1" customWidth="1"/>
    <col min="6909" max="6910" width="9.28515625" bestFit="1" customWidth="1"/>
    <col min="7149" max="7149" width="7.42578125" customWidth="1"/>
    <col min="7150" max="7151" width="10.85546875" bestFit="1" customWidth="1"/>
    <col min="7152" max="7153" width="10.85546875" customWidth="1"/>
    <col min="7154" max="7158" width="10" customWidth="1"/>
    <col min="7162" max="7163" width="10.85546875" bestFit="1" customWidth="1"/>
    <col min="7164" max="7164" width="10" bestFit="1" customWidth="1"/>
    <col min="7165" max="7166" width="9.28515625" bestFit="1" customWidth="1"/>
    <col min="7405" max="7405" width="7.42578125" customWidth="1"/>
    <col min="7406" max="7407" width="10.85546875" bestFit="1" customWidth="1"/>
    <col min="7408" max="7409" width="10.85546875" customWidth="1"/>
    <col min="7410" max="7414" width="10" customWidth="1"/>
    <col min="7418" max="7419" width="10.85546875" bestFit="1" customWidth="1"/>
    <col min="7420" max="7420" width="10" bestFit="1" customWidth="1"/>
    <col min="7421" max="7422" width="9.28515625" bestFit="1" customWidth="1"/>
    <col min="7661" max="7661" width="7.42578125" customWidth="1"/>
    <col min="7662" max="7663" width="10.85546875" bestFit="1" customWidth="1"/>
    <col min="7664" max="7665" width="10.85546875" customWidth="1"/>
    <col min="7666" max="7670" width="10" customWidth="1"/>
    <col min="7674" max="7675" width="10.85546875" bestFit="1" customWidth="1"/>
    <col min="7676" max="7676" width="10" bestFit="1" customWidth="1"/>
    <col min="7677" max="7678" width="9.28515625" bestFit="1" customWidth="1"/>
    <col min="7917" max="7917" width="7.42578125" customWidth="1"/>
    <col min="7918" max="7919" width="10.85546875" bestFit="1" customWidth="1"/>
    <col min="7920" max="7921" width="10.85546875" customWidth="1"/>
    <col min="7922" max="7926" width="10" customWidth="1"/>
    <col min="7930" max="7931" width="10.85546875" bestFit="1" customWidth="1"/>
    <col min="7932" max="7932" width="10" bestFit="1" customWidth="1"/>
    <col min="7933" max="7934" width="9.28515625" bestFit="1" customWidth="1"/>
    <col min="8173" max="8173" width="7.42578125" customWidth="1"/>
    <col min="8174" max="8175" width="10.85546875" bestFit="1" customWidth="1"/>
    <col min="8176" max="8177" width="10.85546875" customWidth="1"/>
    <col min="8178" max="8182" width="10" customWidth="1"/>
    <col min="8186" max="8187" width="10.85546875" bestFit="1" customWidth="1"/>
    <col min="8188" max="8188" width="10" bestFit="1" customWidth="1"/>
    <col min="8189" max="8190" width="9.28515625" bestFit="1" customWidth="1"/>
    <col min="8429" max="8429" width="7.42578125" customWidth="1"/>
    <col min="8430" max="8431" width="10.85546875" bestFit="1" customWidth="1"/>
    <col min="8432" max="8433" width="10.85546875" customWidth="1"/>
    <col min="8434" max="8438" width="10" customWidth="1"/>
    <col min="8442" max="8443" width="10.85546875" bestFit="1" customWidth="1"/>
    <col min="8444" max="8444" width="10" bestFit="1" customWidth="1"/>
    <col min="8445" max="8446" width="9.28515625" bestFit="1" customWidth="1"/>
    <col min="8685" max="8685" width="7.42578125" customWidth="1"/>
    <col min="8686" max="8687" width="10.85546875" bestFit="1" customWidth="1"/>
    <col min="8688" max="8689" width="10.85546875" customWidth="1"/>
    <col min="8690" max="8694" width="10" customWidth="1"/>
    <col min="8698" max="8699" width="10.85546875" bestFit="1" customWidth="1"/>
    <col min="8700" max="8700" width="10" bestFit="1" customWidth="1"/>
    <col min="8701" max="8702" width="9.28515625" bestFit="1" customWidth="1"/>
    <col min="8941" max="8941" width="7.42578125" customWidth="1"/>
    <col min="8942" max="8943" width="10.85546875" bestFit="1" customWidth="1"/>
    <col min="8944" max="8945" width="10.85546875" customWidth="1"/>
    <col min="8946" max="8950" width="10" customWidth="1"/>
    <col min="8954" max="8955" width="10.85546875" bestFit="1" customWidth="1"/>
    <col min="8956" max="8956" width="10" bestFit="1" customWidth="1"/>
    <col min="8957" max="8958" width="9.28515625" bestFit="1" customWidth="1"/>
    <col min="9197" max="9197" width="7.42578125" customWidth="1"/>
    <col min="9198" max="9199" width="10.85546875" bestFit="1" customWidth="1"/>
    <col min="9200" max="9201" width="10.85546875" customWidth="1"/>
    <col min="9202" max="9206" width="10" customWidth="1"/>
    <col min="9210" max="9211" width="10.85546875" bestFit="1" customWidth="1"/>
    <col min="9212" max="9212" width="10" bestFit="1" customWidth="1"/>
    <col min="9213" max="9214" width="9.28515625" bestFit="1" customWidth="1"/>
    <col min="9453" max="9453" width="7.42578125" customWidth="1"/>
    <col min="9454" max="9455" width="10.85546875" bestFit="1" customWidth="1"/>
    <col min="9456" max="9457" width="10.85546875" customWidth="1"/>
    <col min="9458" max="9462" width="10" customWidth="1"/>
    <col min="9466" max="9467" width="10.85546875" bestFit="1" customWidth="1"/>
    <col min="9468" max="9468" width="10" bestFit="1" customWidth="1"/>
    <col min="9469" max="9470" width="9.28515625" bestFit="1" customWidth="1"/>
    <col min="9709" max="9709" width="7.42578125" customWidth="1"/>
    <col min="9710" max="9711" width="10.85546875" bestFit="1" customWidth="1"/>
    <col min="9712" max="9713" width="10.85546875" customWidth="1"/>
    <col min="9714" max="9718" width="10" customWidth="1"/>
    <col min="9722" max="9723" width="10.85546875" bestFit="1" customWidth="1"/>
    <col min="9724" max="9724" width="10" bestFit="1" customWidth="1"/>
    <col min="9725" max="9726" width="9.28515625" bestFit="1" customWidth="1"/>
    <col min="9965" max="9965" width="7.42578125" customWidth="1"/>
    <col min="9966" max="9967" width="10.85546875" bestFit="1" customWidth="1"/>
    <col min="9968" max="9969" width="10.85546875" customWidth="1"/>
    <col min="9970" max="9974" width="10" customWidth="1"/>
    <col min="9978" max="9979" width="10.85546875" bestFit="1" customWidth="1"/>
    <col min="9980" max="9980" width="10" bestFit="1" customWidth="1"/>
    <col min="9981" max="9982" width="9.28515625" bestFit="1" customWidth="1"/>
    <col min="10221" max="10221" width="7.42578125" customWidth="1"/>
    <col min="10222" max="10223" width="10.85546875" bestFit="1" customWidth="1"/>
    <col min="10224" max="10225" width="10.85546875" customWidth="1"/>
    <col min="10226" max="10230" width="10" customWidth="1"/>
    <col min="10234" max="10235" width="10.85546875" bestFit="1" customWidth="1"/>
    <col min="10236" max="10236" width="10" bestFit="1" customWidth="1"/>
    <col min="10237" max="10238" width="9.28515625" bestFit="1" customWidth="1"/>
    <col min="10477" max="10477" width="7.42578125" customWidth="1"/>
    <col min="10478" max="10479" width="10.85546875" bestFit="1" customWidth="1"/>
    <col min="10480" max="10481" width="10.85546875" customWidth="1"/>
    <col min="10482" max="10486" width="10" customWidth="1"/>
    <col min="10490" max="10491" width="10.85546875" bestFit="1" customWidth="1"/>
    <col min="10492" max="10492" width="10" bestFit="1" customWidth="1"/>
    <col min="10493" max="10494" width="9.28515625" bestFit="1" customWidth="1"/>
    <col min="10733" max="10733" width="7.42578125" customWidth="1"/>
    <col min="10734" max="10735" width="10.85546875" bestFit="1" customWidth="1"/>
    <col min="10736" max="10737" width="10.85546875" customWidth="1"/>
    <col min="10738" max="10742" width="10" customWidth="1"/>
    <col min="10746" max="10747" width="10.85546875" bestFit="1" customWidth="1"/>
    <col min="10748" max="10748" width="10" bestFit="1" customWidth="1"/>
    <col min="10749" max="10750" width="9.28515625" bestFit="1" customWidth="1"/>
    <col min="10989" max="10989" width="7.42578125" customWidth="1"/>
    <col min="10990" max="10991" width="10.85546875" bestFit="1" customWidth="1"/>
    <col min="10992" max="10993" width="10.85546875" customWidth="1"/>
    <col min="10994" max="10998" width="10" customWidth="1"/>
    <col min="11002" max="11003" width="10.85546875" bestFit="1" customWidth="1"/>
    <col min="11004" max="11004" width="10" bestFit="1" customWidth="1"/>
    <col min="11005" max="11006" width="9.28515625" bestFit="1" customWidth="1"/>
    <col min="11245" max="11245" width="7.42578125" customWidth="1"/>
    <col min="11246" max="11247" width="10.85546875" bestFit="1" customWidth="1"/>
    <col min="11248" max="11249" width="10.85546875" customWidth="1"/>
    <col min="11250" max="11254" width="10" customWidth="1"/>
    <col min="11258" max="11259" width="10.85546875" bestFit="1" customWidth="1"/>
    <col min="11260" max="11260" width="10" bestFit="1" customWidth="1"/>
    <col min="11261" max="11262" width="9.28515625" bestFit="1" customWidth="1"/>
    <col min="11501" max="11501" width="7.42578125" customWidth="1"/>
    <col min="11502" max="11503" width="10.85546875" bestFit="1" customWidth="1"/>
    <col min="11504" max="11505" width="10.85546875" customWidth="1"/>
    <col min="11506" max="11510" width="10" customWidth="1"/>
    <col min="11514" max="11515" width="10.85546875" bestFit="1" customWidth="1"/>
    <col min="11516" max="11516" width="10" bestFit="1" customWidth="1"/>
    <col min="11517" max="11518" width="9.28515625" bestFit="1" customWidth="1"/>
    <col min="11757" max="11757" width="7.42578125" customWidth="1"/>
    <col min="11758" max="11759" width="10.85546875" bestFit="1" customWidth="1"/>
    <col min="11760" max="11761" width="10.85546875" customWidth="1"/>
    <col min="11762" max="11766" width="10" customWidth="1"/>
    <col min="11770" max="11771" width="10.85546875" bestFit="1" customWidth="1"/>
    <col min="11772" max="11772" width="10" bestFit="1" customWidth="1"/>
    <col min="11773" max="11774" width="9.28515625" bestFit="1" customWidth="1"/>
    <col min="12013" max="12013" width="7.42578125" customWidth="1"/>
    <col min="12014" max="12015" width="10.85546875" bestFit="1" customWidth="1"/>
    <col min="12016" max="12017" width="10.85546875" customWidth="1"/>
    <col min="12018" max="12022" width="10" customWidth="1"/>
    <col min="12026" max="12027" width="10.85546875" bestFit="1" customWidth="1"/>
    <col min="12028" max="12028" width="10" bestFit="1" customWidth="1"/>
    <col min="12029" max="12030" width="9.28515625" bestFit="1" customWidth="1"/>
    <col min="12269" max="12269" width="7.42578125" customWidth="1"/>
    <col min="12270" max="12271" width="10.85546875" bestFit="1" customWidth="1"/>
    <col min="12272" max="12273" width="10.85546875" customWidth="1"/>
    <col min="12274" max="12278" width="10" customWidth="1"/>
    <col min="12282" max="12283" width="10.85546875" bestFit="1" customWidth="1"/>
    <col min="12284" max="12284" width="10" bestFit="1" customWidth="1"/>
    <col min="12285" max="12286" width="9.28515625" bestFit="1" customWidth="1"/>
    <col min="12525" max="12525" width="7.42578125" customWidth="1"/>
    <col min="12526" max="12527" width="10.85546875" bestFit="1" customWidth="1"/>
    <col min="12528" max="12529" width="10.85546875" customWidth="1"/>
    <col min="12530" max="12534" width="10" customWidth="1"/>
    <col min="12538" max="12539" width="10.85546875" bestFit="1" customWidth="1"/>
    <col min="12540" max="12540" width="10" bestFit="1" customWidth="1"/>
    <col min="12541" max="12542" width="9.28515625" bestFit="1" customWidth="1"/>
    <col min="12781" max="12781" width="7.42578125" customWidth="1"/>
    <col min="12782" max="12783" width="10.85546875" bestFit="1" customWidth="1"/>
    <col min="12784" max="12785" width="10.85546875" customWidth="1"/>
    <col min="12786" max="12790" width="10" customWidth="1"/>
    <col min="12794" max="12795" width="10.85546875" bestFit="1" customWidth="1"/>
    <col min="12796" max="12796" width="10" bestFit="1" customWidth="1"/>
    <col min="12797" max="12798" width="9.28515625" bestFit="1" customWidth="1"/>
    <col min="13037" max="13037" width="7.42578125" customWidth="1"/>
    <col min="13038" max="13039" width="10.85546875" bestFit="1" customWidth="1"/>
    <col min="13040" max="13041" width="10.85546875" customWidth="1"/>
    <col min="13042" max="13046" width="10" customWidth="1"/>
    <col min="13050" max="13051" width="10.85546875" bestFit="1" customWidth="1"/>
    <col min="13052" max="13052" width="10" bestFit="1" customWidth="1"/>
    <col min="13053" max="13054" width="9.28515625" bestFit="1" customWidth="1"/>
    <col min="13293" max="13293" width="7.42578125" customWidth="1"/>
    <col min="13294" max="13295" width="10.85546875" bestFit="1" customWidth="1"/>
    <col min="13296" max="13297" width="10.85546875" customWidth="1"/>
    <col min="13298" max="13302" width="10" customWidth="1"/>
    <col min="13306" max="13307" width="10.85546875" bestFit="1" customWidth="1"/>
    <col min="13308" max="13308" width="10" bestFit="1" customWidth="1"/>
    <col min="13309" max="13310" width="9.28515625" bestFit="1" customWidth="1"/>
    <col min="13549" max="13549" width="7.42578125" customWidth="1"/>
    <col min="13550" max="13551" width="10.85546875" bestFit="1" customWidth="1"/>
    <col min="13552" max="13553" width="10.85546875" customWidth="1"/>
    <col min="13554" max="13558" width="10" customWidth="1"/>
    <col min="13562" max="13563" width="10.85546875" bestFit="1" customWidth="1"/>
    <col min="13564" max="13564" width="10" bestFit="1" customWidth="1"/>
    <col min="13565" max="13566" width="9.28515625" bestFit="1" customWidth="1"/>
    <col min="13805" max="13805" width="7.42578125" customWidth="1"/>
    <col min="13806" max="13807" width="10.85546875" bestFit="1" customWidth="1"/>
    <col min="13808" max="13809" width="10.85546875" customWidth="1"/>
    <col min="13810" max="13814" width="10" customWidth="1"/>
    <col min="13818" max="13819" width="10.85546875" bestFit="1" customWidth="1"/>
    <col min="13820" max="13820" width="10" bestFit="1" customWidth="1"/>
    <col min="13821" max="13822" width="9.28515625" bestFit="1" customWidth="1"/>
    <col min="14061" max="14061" width="7.42578125" customWidth="1"/>
    <col min="14062" max="14063" width="10.85546875" bestFit="1" customWidth="1"/>
    <col min="14064" max="14065" width="10.85546875" customWidth="1"/>
    <col min="14066" max="14070" width="10" customWidth="1"/>
    <col min="14074" max="14075" width="10.85546875" bestFit="1" customWidth="1"/>
    <col min="14076" max="14076" width="10" bestFit="1" customWidth="1"/>
    <col min="14077" max="14078" width="9.28515625" bestFit="1" customWidth="1"/>
    <col min="14317" max="14317" width="7.42578125" customWidth="1"/>
    <col min="14318" max="14319" width="10.85546875" bestFit="1" customWidth="1"/>
    <col min="14320" max="14321" width="10.85546875" customWidth="1"/>
    <col min="14322" max="14326" width="10" customWidth="1"/>
    <col min="14330" max="14331" width="10.85546875" bestFit="1" customWidth="1"/>
    <col min="14332" max="14332" width="10" bestFit="1" customWidth="1"/>
    <col min="14333" max="14334" width="9.28515625" bestFit="1" customWidth="1"/>
    <col min="14573" max="14573" width="7.42578125" customWidth="1"/>
    <col min="14574" max="14575" width="10.85546875" bestFit="1" customWidth="1"/>
    <col min="14576" max="14577" width="10.85546875" customWidth="1"/>
    <col min="14578" max="14582" width="10" customWidth="1"/>
    <col min="14586" max="14587" width="10.85546875" bestFit="1" customWidth="1"/>
    <col min="14588" max="14588" width="10" bestFit="1" customWidth="1"/>
    <col min="14589" max="14590" width="9.28515625" bestFit="1" customWidth="1"/>
    <col min="14829" max="14829" width="7.42578125" customWidth="1"/>
    <col min="14830" max="14831" width="10.85546875" bestFit="1" customWidth="1"/>
    <col min="14832" max="14833" width="10.85546875" customWidth="1"/>
    <col min="14834" max="14838" width="10" customWidth="1"/>
    <col min="14842" max="14843" width="10.85546875" bestFit="1" customWidth="1"/>
    <col min="14844" max="14844" width="10" bestFit="1" customWidth="1"/>
    <col min="14845" max="14846" width="9.28515625" bestFit="1" customWidth="1"/>
    <col min="15085" max="15085" width="7.42578125" customWidth="1"/>
    <col min="15086" max="15087" width="10.85546875" bestFit="1" customWidth="1"/>
    <col min="15088" max="15089" width="10.85546875" customWidth="1"/>
    <col min="15090" max="15094" width="10" customWidth="1"/>
    <col min="15098" max="15099" width="10.85546875" bestFit="1" customWidth="1"/>
    <col min="15100" max="15100" width="10" bestFit="1" customWidth="1"/>
    <col min="15101" max="15102" width="9.28515625" bestFit="1" customWidth="1"/>
    <col min="15341" max="15341" width="7.42578125" customWidth="1"/>
    <col min="15342" max="15343" width="10.85546875" bestFit="1" customWidth="1"/>
    <col min="15344" max="15345" width="10.85546875" customWidth="1"/>
    <col min="15346" max="15350" width="10" customWidth="1"/>
    <col min="15354" max="15355" width="10.85546875" bestFit="1" customWidth="1"/>
    <col min="15356" max="15356" width="10" bestFit="1" customWidth="1"/>
    <col min="15357" max="15358" width="9.28515625" bestFit="1" customWidth="1"/>
    <col min="15597" max="15597" width="7.42578125" customWidth="1"/>
    <col min="15598" max="15599" width="10.85546875" bestFit="1" customWidth="1"/>
    <col min="15600" max="15601" width="10.85546875" customWidth="1"/>
    <col min="15602" max="15606" width="10" customWidth="1"/>
    <col min="15610" max="15611" width="10.85546875" bestFit="1" customWidth="1"/>
    <col min="15612" max="15612" width="10" bestFit="1" customWidth="1"/>
    <col min="15613" max="15614" width="9.28515625" bestFit="1" customWidth="1"/>
    <col min="15853" max="15853" width="7.42578125" customWidth="1"/>
    <col min="15854" max="15855" width="10.85546875" bestFit="1" customWidth="1"/>
    <col min="15856" max="15857" width="10.85546875" customWidth="1"/>
    <col min="15858" max="15862" width="10" customWidth="1"/>
    <col min="15866" max="15867" width="10.85546875" bestFit="1" customWidth="1"/>
    <col min="15868" max="15868" width="10" bestFit="1" customWidth="1"/>
    <col min="15869" max="15870" width="9.28515625" bestFit="1" customWidth="1"/>
  </cols>
  <sheetData>
    <row r="1" spans="1:48" x14ac:dyDescent="0.2">
      <c r="A1" s="83" t="s">
        <v>2</v>
      </c>
      <c r="B1" s="14"/>
      <c r="C1" s="15"/>
      <c r="D1" s="15"/>
      <c r="E1" s="15"/>
      <c r="F1" s="15"/>
      <c r="G1" s="15"/>
      <c r="H1" s="15"/>
    </row>
    <row r="2" spans="1:48" x14ac:dyDescent="0.2">
      <c r="A2" s="83" t="s">
        <v>3</v>
      </c>
      <c r="B2" s="14"/>
      <c r="C2" s="15"/>
      <c r="D2" s="15"/>
      <c r="E2" s="15"/>
      <c r="F2" s="15"/>
      <c r="G2" s="15"/>
      <c r="H2" s="15"/>
    </row>
    <row r="3" spans="1:48" x14ac:dyDescent="0.2">
      <c r="A3" s="1052" t="s">
        <v>4</v>
      </c>
      <c r="B3" s="1052"/>
      <c r="C3" s="1052"/>
      <c r="D3" s="1052"/>
      <c r="E3" s="1052"/>
      <c r="F3" s="1052"/>
      <c r="G3" s="1052"/>
      <c r="H3" s="1052"/>
      <c r="I3" s="1052"/>
    </row>
    <row r="4" spans="1:48" x14ac:dyDescent="0.2">
      <c r="A4" s="13"/>
      <c r="B4" s="14"/>
      <c r="C4" s="15"/>
      <c r="D4" s="15"/>
      <c r="E4" s="15"/>
      <c r="F4" s="15"/>
      <c r="G4" s="15"/>
      <c r="H4" s="15"/>
      <c r="AM4" s="14"/>
      <c r="AN4" s="14"/>
      <c r="AO4" s="14"/>
      <c r="AP4" s="14"/>
      <c r="AQ4" s="14"/>
      <c r="AR4" s="14"/>
    </row>
    <row r="5" spans="1:48" ht="16.5" customHeight="1" x14ac:dyDescent="0.25">
      <c r="A5" s="290" t="s">
        <v>856</v>
      </c>
      <c r="B5" s="91"/>
      <c r="C5" s="91"/>
      <c r="D5" s="91"/>
      <c r="E5" s="92"/>
      <c r="F5" s="485"/>
      <c r="G5" s="485"/>
      <c r="H5" s="92"/>
      <c r="I5" s="285"/>
      <c r="J5" s="272"/>
      <c r="K5" s="272"/>
      <c r="L5" s="272"/>
      <c r="M5" s="184"/>
      <c r="AM5" s="14"/>
      <c r="AN5" s="14"/>
      <c r="AO5" s="14"/>
      <c r="AP5" s="14"/>
      <c r="AQ5" s="14"/>
      <c r="AR5" s="14"/>
    </row>
    <row r="6" spans="1:48" ht="16.5" customHeight="1" thickBot="1" x14ac:dyDescent="0.3">
      <c r="A6" s="89"/>
      <c r="B6" s="13"/>
      <c r="F6" s="17"/>
      <c r="G6" s="13"/>
      <c r="H6" s="19"/>
      <c r="I6" s="18"/>
    </row>
    <row r="7" spans="1:48" ht="15.75" x14ac:dyDescent="0.25">
      <c r="A7" s="17"/>
      <c r="B7" s="952" t="s">
        <v>849</v>
      </c>
      <c r="C7" s="953"/>
      <c r="D7" s="953"/>
      <c r="E7" s="953"/>
      <c r="F7" s="953"/>
      <c r="G7" s="953"/>
      <c r="H7" s="953"/>
      <c r="I7" s="953"/>
      <c r="J7" s="953"/>
      <c r="K7" s="953"/>
      <c r="L7" s="954"/>
      <c r="M7" s="969" t="s">
        <v>829</v>
      </c>
      <c r="N7" s="969"/>
      <c r="O7" s="969"/>
      <c r="P7" s="969"/>
      <c r="Q7" s="969"/>
      <c r="R7" s="969"/>
      <c r="S7" s="969"/>
      <c r="T7" s="969"/>
      <c r="U7" s="969"/>
      <c r="V7" s="969"/>
      <c r="W7" s="969"/>
      <c r="X7" s="969"/>
      <c r="Y7" s="969"/>
      <c r="Z7" s="969"/>
      <c r="AA7" s="969"/>
      <c r="AB7" s="969"/>
      <c r="AC7" s="969"/>
      <c r="AD7" s="969"/>
      <c r="AE7" s="969"/>
      <c r="AF7" s="969"/>
      <c r="AG7" s="969"/>
      <c r="AH7" s="969"/>
      <c r="AI7" s="969"/>
      <c r="AJ7" s="969"/>
      <c r="AK7" s="969"/>
      <c r="AL7" s="1015" t="s">
        <v>857</v>
      </c>
      <c r="AM7" s="1016"/>
      <c r="AN7" s="1016"/>
      <c r="AO7" s="1016"/>
      <c r="AP7" s="1016"/>
      <c r="AQ7" s="1016"/>
      <c r="AR7" s="1016"/>
      <c r="AS7" s="1016"/>
      <c r="AT7" s="1016"/>
      <c r="AU7" s="1016"/>
      <c r="AV7" s="1017"/>
    </row>
    <row r="8" spans="1:48" ht="13.5" thickBot="1" x14ac:dyDescent="0.25">
      <c r="B8" s="955"/>
      <c r="C8" s="956"/>
      <c r="D8" s="956"/>
      <c r="E8" s="956"/>
      <c r="F8" s="956"/>
      <c r="G8" s="956"/>
      <c r="H8" s="956"/>
      <c r="I8" s="956"/>
      <c r="J8" s="956"/>
      <c r="K8" s="956"/>
      <c r="L8" s="957"/>
      <c r="M8" s="996" t="s">
        <v>287</v>
      </c>
      <c r="N8" s="996"/>
      <c r="O8" s="996"/>
      <c r="P8" s="996"/>
      <c r="Q8" s="997"/>
      <c r="R8" s="1007" t="s">
        <v>288</v>
      </c>
      <c r="S8" s="996"/>
      <c r="T8" s="996"/>
      <c r="U8" s="997"/>
      <c r="V8" s="959" t="s">
        <v>289</v>
      </c>
      <c r="W8" s="959" t="s">
        <v>5</v>
      </c>
      <c r="X8" s="959" t="s">
        <v>290</v>
      </c>
      <c r="Y8" s="1009" t="s">
        <v>291</v>
      </c>
      <c r="Z8" s="1010"/>
      <c r="AA8" s="1010"/>
      <c r="AB8" s="1011"/>
      <c r="AC8" s="959" t="s">
        <v>313</v>
      </c>
      <c r="AD8" s="1021" t="s">
        <v>292</v>
      </c>
      <c r="AE8" s="1022"/>
      <c r="AF8" s="1022"/>
      <c r="AG8" s="1022"/>
      <c r="AH8" s="1022"/>
      <c r="AI8" s="1022"/>
      <c r="AJ8" s="1022"/>
      <c r="AK8" s="1022"/>
      <c r="AL8" s="1018"/>
      <c r="AM8" s="1019"/>
      <c r="AN8" s="1019"/>
      <c r="AO8" s="1019"/>
      <c r="AP8" s="1019"/>
      <c r="AQ8" s="1019"/>
      <c r="AR8" s="1019"/>
      <c r="AS8" s="1019"/>
      <c r="AT8" s="1019"/>
      <c r="AU8" s="1019"/>
      <c r="AV8" s="1020"/>
    </row>
    <row r="9" spans="1:48" ht="12.75" customHeight="1" x14ac:dyDescent="0.2">
      <c r="B9" s="962" t="s">
        <v>6</v>
      </c>
      <c r="C9" s="978" t="s">
        <v>823</v>
      </c>
      <c r="D9" s="979"/>
      <c r="E9" s="979"/>
      <c r="F9" s="979"/>
      <c r="G9" s="979"/>
      <c r="H9" s="980"/>
      <c r="I9" s="965" t="s">
        <v>284</v>
      </c>
      <c r="J9" s="978" t="s">
        <v>824</v>
      </c>
      <c r="K9" s="979"/>
      <c r="L9" s="983"/>
      <c r="M9" s="999"/>
      <c r="N9" s="999"/>
      <c r="O9" s="999"/>
      <c r="P9" s="999"/>
      <c r="Q9" s="1000"/>
      <c r="R9" s="1008"/>
      <c r="S9" s="999"/>
      <c r="T9" s="999"/>
      <c r="U9" s="1000"/>
      <c r="V9" s="960"/>
      <c r="W9" s="960"/>
      <c r="X9" s="960"/>
      <c r="Y9" s="1012"/>
      <c r="Z9" s="1013"/>
      <c r="AA9" s="1013"/>
      <c r="AB9" s="1014"/>
      <c r="AC9" s="960"/>
      <c r="AD9" s="1024" t="s">
        <v>293</v>
      </c>
      <c r="AE9" s="1025"/>
      <c r="AF9" s="993" t="s">
        <v>294</v>
      </c>
      <c r="AG9" s="1024" t="s">
        <v>295</v>
      </c>
      <c r="AH9" s="1025"/>
      <c r="AI9" s="1028" t="s">
        <v>296</v>
      </c>
      <c r="AJ9" s="1029"/>
      <c r="AK9" s="1029"/>
      <c r="AL9" s="962" t="s">
        <v>6</v>
      </c>
      <c r="AM9" s="990" t="s">
        <v>823</v>
      </c>
      <c r="AN9" s="991"/>
      <c r="AO9" s="991"/>
      <c r="AP9" s="991"/>
      <c r="AQ9" s="991"/>
      <c r="AR9" s="992"/>
      <c r="AS9" s="965" t="s">
        <v>284</v>
      </c>
      <c r="AT9" s="978" t="s">
        <v>825</v>
      </c>
      <c r="AU9" s="979"/>
      <c r="AV9" s="983"/>
    </row>
    <row r="10" spans="1:48" ht="20.25" customHeight="1" x14ac:dyDescent="0.2">
      <c r="A10"/>
      <c r="B10" s="963"/>
      <c r="C10" s="971" t="s">
        <v>830</v>
      </c>
      <c r="D10" s="972"/>
      <c r="E10" s="973"/>
      <c r="F10" s="974" t="s">
        <v>5</v>
      </c>
      <c r="G10" s="974" t="s">
        <v>1</v>
      </c>
      <c r="H10" s="976" t="s">
        <v>7</v>
      </c>
      <c r="I10" s="966"/>
      <c r="J10" s="950" t="s">
        <v>285</v>
      </c>
      <c r="K10" s="950" t="s">
        <v>846</v>
      </c>
      <c r="L10" s="981" t="s">
        <v>286</v>
      </c>
      <c r="M10" s="1050" t="s">
        <v>297</v>
      </c>
      <c r="N10" s="1003" t="s">
        <v>294</v>
      </c>
      <c r="O10" s="1003" t="s">
        <v>842</v>
      </c>
      <c r="P10" s="1003" t="s">
        <v>295</v>
      </c>
      <c r="Q10" s="1003" t="s">
        <v>788</v>
      </c>
      <c r="R10" s="1001" t="s">
        <v>298</v>
      </c>
      <c r="S10" s="1003" t="s">
        <v>822</v>
      </c>
      <c r="T10" s="1001" t="s">
        <v>299</v>
      </c>
      <c r="U10" s="1003" t="s">
        <v>789</v>
      </c>
      <c r="V10" s="960"/>
      <c r="W10" s="960"/>
      <c r="X10" s="960"/>
      <c r="Y10" s="1003" t="s">
        <v>294</v>
      </c>
      <c r="Z10" s="988" t="s">
        <v>844</v>
      </c>
      <c r="AA10" s="1003" t="s">
        <v>300</v>
      </c>
      <c r="AB10" s="1003" t="s">
        <v>790</v>
      </c>
      <c r="AC10" s="960"/>
      <c r="AD10" s="1026"/>
      <c r="AE10" s="1027"/>
      <c r="AF10" s="994"/>
      <c r="AG10" s="1026"/>
      <c r="AH10" s="1027"/>
      <c r="AI10" s="1031"/>
      <c r="AJ10" s="1032"/>
      <c r="AK10" s="1032"/>
      <c r="AL10" s="963"/>
      <c r="AM10" s="984" t="s">
        <v>830</v>
      </c>
      <c r="AN10" s="985"/>
      <c r="AO10" s="985"/>
      <c r="AP10" s="986" t="s">
        <v>5</v>
      </c>
      <c r="AQ10" s="986" t="s">
        <v>1</v>
      </c>
      <c r="AR10" s="986" t="s">
        <v>7</v>
      </c>
      <c r="AS10" s="966"/>
      <c r="AT10" s="950" t="s">
        <v>285</v>
      </c>
      <c r="AU10" s="950" t="s">
        <v>846</v>
      </c>
      <c r="AV10" s="981" t="s">
        <v>286</v>
      </c>
    </row>
    <row r="11" spans="1:48" s="12" customFormat="1" ht="44.25" customHeight="1" thickBot="1" x14ac:dyDescent="0.25">
      <c r="A11" s="20" t="s">
        <v>254</v>
      </c>
      <c r="B11" s="964"/>
      <c r="C11" s="72" t="s">
        <v>278</v>
      </c>
      <c r="D11" s="886" t="s">
        <v>843</v>
      </c>
      <c r="E11" s="72" t="s">
        <v>288</v>
      </c>
      <c r="F11" s="975"/>
      <c r="G11" s="975"/>
      <c r="H11" s="977"/>
      <c r="I11" s="967"/>
      <c r="J11" s="951"/>
      <c r="K11" s="951"/>
      <c r="L11" s="982"/>
      <c r="M11" s="1051"/>
      <c r="N11" s="1004"/>
      <c r="O11" s="1004"/>
      <c r="P11" s="1004"/>
      <c r="Q11" s="1004"/>
      <c r="R11" s="1002"/>
      <c r="S11" s="1004"/>
      <c r="T11" s="1002"/>
      <c r="U11" s="1004"/>
      <c r="V11" s="961"/>
      <c r="W11" s="961"/>
      <c r="X11" s="961"/>
      <c r="Y11" s="1004"/>
      <c r="Z11" s="989"/>
      <c r="AA11" s="1004"/>
      <c r="AB11" s="1004"/>
      <c r="AC11" s="961"/>
      <c r="AD11" s="250" t="s">
        <v>285</v>
      </c>
      <c r="AE11" s="267" t="s">
        <v>286</v>
      </c>
      <c r="AF11" s="250" t="s">
        <v>285</v>
      </c>
      <c r="AG11" s="250" t="s">
        <v>285</v>
      </c>
      <c r="AH11" s="267" t="s">
        <v>286</v>
      </c>
      <c r="AI11" s="250" t="s">
        <v>285</v>
      </c>
      <c r="AJ11" s="267" t="s">
        <v>286</v>
      </c>
      <c r="AK11" s="267" t="s">
        <v>309</v>
      </c>
      <c r="AL11" s="964"/>
      <c r="AM11" s="73" t="s">
        <v>278</v>
      </c>
      <c r="AN11" s="886" t="s">
        <v>843</v>
      </c>
      <c r="AO11" s="785" t="s">
        <v>288</v>
      </c>
      <c r="AP11" s="987"/>
      <c r="AQ11" s="987"/>
      <c r="AR11" s="987"/>
      <c r="AS11" s="967"/>
      <c r="AT11" s="951"/>
      <c r="AU11" s="951"/>
      <c r="AV11" s="982"/>
    </row>
    <row r="12" spans="1:48" s="12" customFormat="1" ht="12" customHeight="1" thickBot="1" x14ac:dyDescent="0.25">
      <c r="A12" s="39" t="s">
        <v>255</v>
      </c>
      <c r="B12" s="212" t="s">
        <v>272</v>
      </c>
      <c r="C12" s="213" t="s">
        <v>273</v>
      </c>
      <c r="D12" s="213" t="s">
        <v>273</v>
      </c>
      <c r="E12" s="213" t="s">
        <v>279</v>
      </c>
      <c r="F12" s="213" t="s">
        <v>274</v>
      </c>
      <c r="G12" s="213" t="s">
        <v>275</v>
      </c>
      <c r="H12" s="213" t="s">
        <v>276</v>
      </c>
      <c r="I12" s="932" t="s">
        <v>277</v>
      </c>
      <c r="J12" s="214" t="s">
        <v>569</v>
      </c>
      <c r="K12" s="214" t="s">
        <v>569</v>
      </c>
      <c r="L12" s="215" t="s">
        <v>570</v>
      </c>
      <c r="M12" s="212" t="s">
        <v>301</v>
      </c>
      <c r="N12" s="213" t="s">
        <v>301</v>
      </c>
      <c r="O12" s="213" t="s">
        <v>301</v>
      </c>
      <c r="P12" s="213" t="s">
        <v>301</v>
      </c>
      <c r="Q12" s="213" t="s">
        <v>301</v>
      </c>
      <c r="R12" s="213" t="s">
        <v>302</v>
      </c>
      <c r="S12" s="213" t="s">
        <v>302</v>
      </c>
      <c r="T12" s="213" t="s">
        <v>303</v>
      </c>
      <c r="U12" s="213" t="s">
        <v>302</v>
      </c>
      <c r="V12" s="213" t="s">
        <v>304</v>
      </c>
      <c r="W12" s="213" t="s">
        <v>305</v>
      </c>
      <c r="X12" s="213" t="s">
        <v>306</v>
      </c>
      <c r="Y12" s="213" t="s">
        <v>308</v>
      </c>
      <c r="Z12" s="213" t="s">
        <v>307</v>
      </c>
      <c r="AA12" s="213" t="s">
        <v>307</v>
      </c>
      <c r="AB12" s="213" t="s">
        <v>307</v>
      </c>
      <c r="AC12" s="213" t="s">
        <v>314</v>
      </c>
      <c r="AD12" s="214" t="s">
        <v>310</v>
      </c>
      <c r="AE12" s="214" t="s">
        <v>311</v>
      </c>
      <c r="AF12" s="214" t="s">
        <v>310</v>
      </c>
      <c r="AG12" s="214" t="s">
        <v>310</v>
      </c>
      <c r="AH12" s="214" t="s">
        <v>311</v>
      </c>
      <c r="AI12" s="214" t="s">
        <v>310</v>
      </c>
      <c r="AJ12" s="214" t="s">
        <v>311</v>
      </c>
      <c r="AK12" s="273" t="s">
        <v>312</v>
      </c>
      <c r="AL12" s="341" t="s">
        <v>272</v>
      </c>
      <c r="AM12" s="341" t="s">
        <v>841</v>
      </c>
      <c r="AN12" s="786" t="s">
        <v>845</v>
      </c>
      <c r="AO12" s="213" t="s">
        <v>279</v>
      </c>
      <c r="AP12" s="213" t="s">
        <v>274</v>
      </c>
      <c r="AQ12" s="213" t="s">
        <v>275</v>
      </c>
      <c r="AR12" s="213" t="s">
        <v>276</v>
      </c>
      <c r="AS12" s="214" t="s">
        <v>277</v>
      </c>
      <c r="AT12" s="214" t="s">
        <v>569</v>
      </c>
      <c r="AU12" s="214" t="s">
        <v>569</v>
      </c>
      <c r="AV12" s="273" t="s">
        <v>570</v>
      </c>
    </row>
    <row r="13" spans="1:48" x14ac:dyDescent="0.2">
      <c r="A13" s="268" t="s">
        <v>256</v>
      </c>
      <c r="B13" s="40">
        <f>LB!I463</f>
        <v>1706069926</v>
      </c>
      <c r="C13" s="869">
        <f>LB!J463</f>
        <v>1225410865</v>
      </c>
      <c r="D13" s="869">
        <f>LB!K463</f>
        <v>2425080</v>
      </c>
      <c r="E13" s="869">
        <f>LB!L463</f>
        <v>8354413</v>
      </c>
      <c r="F13" s="869">
        <f>LB!M463</f>
        <v>416895345</v>
      </c>
      <c r="G13" s="869">
        <f>LB!N463</f>
        <v>24508226</v>
      </c>
      <c r="H13" s="869">
        <f>LB!O463</f>
        <v>30901077</v>
      </c>
      <c r="I13" s="870">
        <f>LB!P463</f>
        <v>2648.9036999999994</v>
      </c>
      <c r="J13" s="870">
        <f>LB!Q463</f>
        <v>1911.6431000000009</v>
      </c>
      <c r="K13" s="870">
        <f>LB!R463</f>
        <v>7.0003000000000011</v>
      </c>
      <c r="L13" s="883">
        <f>LB!S463</f>
        <v>737.26059999999984</v>
      </c>
      <c r="M13" s="40">
        <f>LB!T463</f>
        <v>-421200</v>
      </c>
      <c r="N13" s="869">
        <f>LB!U463</f>
        <v>66401</v>
      </c>
      <c r="O13" s="869">
        <f>LB!V463</f>
        <v>-1454129</v>
      </c>
      <c r="P13" s="869">
        <f>LB!W463</f>
        <v>22840</v>
      </c>
      <c r="Q13" s="869">
        <f>LB!X463</f>
        <v>-1786088</v>
      </c>
      <c r="R13" s="869">
        <f>LB!Y463</f>
        <v>421200</v>
      </c>
      <c r="S13" s="869">
        <f>LB!Z463</f>
        <v>0</v>
      </c>
      <c r="T13" s="869">
        <f>LB!AA463</f>
        <v>0</v>
      </c>
      <c r="U13" s="869">
        <f>LB!AB463</f>
        <v>421200</v>
      </c>
      <c r="V13" s="869">
        <f>LB!AC463</f>
        <v>-1364888</v>
      </c>
      <c r="W13" s="869">
        <f>LB!AD463</f>
        <v>-461326</v>
      </c>
      <c r="X13" s="869">
        <f>LB!AE463</f>
        <v>-35719</v>
      </c>
      <c r="Y13" s="869">
        <f>LB!AF463</f>
        <v>14200</v>
      </c>
      <c r="Z13" s="869">
        <f>LB!AG463</f>
        <v>1974700</v>
      </c>
      <c r="AA13" s="869">
        <f>LB!AH463</f>
        <v>0</v>
      </c>
      <c r="AB13" s="869">
        <f>LB!AI463</f>
        <v>1988900</v>
      </c>
      <c r="AC13" s="869">
        <f>LB!AJ463</f>
        <v>126967</v>
      </c>
      <c r="AD13" s="870">
        <f>LB!AK463</f>
        <v>-0.21000000000000005</v>
      </c>
      <c r="AE13" s="870">
        <f>LB!AL463</f>
        <v>-0.35</v>
      </c>
      <c r="AF13" s="870">
        <f>LB!AM463</f>
        <v>0.18</v>
      </c>
      <c r="AG13" s="870">
        <f>LB!AN463</f>
        <v>0.04</v>
      </c>
      <c r="AH13" s="870">
        <f>LB!AO463</f>
        <v>0</v>
      </c>
      <c r="AI13" s="870">
        <f>LB!AP463</f>
        <v>9.9999999999999811E-3</v>
      </c>
      <c r="AJ13" s="870">
        <f>LB!AQ463</f>
        <v>-0.35</v>
      </c>
      <c r="AK13" s="871">
        <f>LB!AR463</f>
        <v>-0.34000000000000014</v>
      </c>
      <c r="AL13" s="832">
        <f>LB!AS463</f>
        <v>1706196893</v>
      </c>
      <c r="AM13" s="869">
        <f>LB!AT463</f>
        <v>1223624777</v>
      </c>
      <c r="AN13" s="869">
        <f>LB!AU463</f>
        <v>2425080</v>
      </c>
      <c r="AO13" s="869">
        <f>LB!AV463</f>
        <v>8775613</v>
      </c>
      <c r="AP13" s="869">
        <f>LB!AW463</f>
        <v>416434019</v>
      </c>
      <c r="AQ13" s="869">
        <f>LB!AX463</f>
        <v>24472507</v>
      </c>
      <c r="AR13" s="869">
        <f>LB!AY463</f>
        <v>32889977</v>
      </c>
      <c r="AS13" s="870">
        <f>LB!AZ463</f>
        <v>2648.5636999999992</v>
      </c>
      <c r="AT13" s="870">
        <f>LB!BA463</f>
        <v>1911.6531000000009</v>
      </c>
      <c r="AU13" s="870">
        <f>LB!BB463</f>
        <v>7.0003000000000011</v>
      </c>
      <c r="AV13" s="871">
        <f>LB!BC463</f>
        <v>736.91059999999982</v>
      </c>
    </row>
    <row r="14" spans="1:48" x14ac:dyDescent="0.2">
      <c r="A14" s="269" t="s">
        <v>257</v>
      </c>
      <c r="B14" s="4">
        <f>FR!I131</f>
        <v>317357980</v>
      </c>
      <c r="C14" s="830">
        <f>FR!J131</f>
        <v>227434174</v>
      </c>
      <c r="D14" s="830">
        <f>FR!K131</f>
        <v>173220</v>
      </c>
      <c r="E14" s="830">
        <f>FR!L131</f>
        <v>1883400</v>
      </c>
      <c r="F14" s="830">
        <f>FR!M131</f>
        <v>77509338</v>
      </c>
      <c r="G14" s="830">
        <f>FR!N131</f>
        <v>4548688</v>
      </c>
      <c r="H14" s="830">
        <f>FR!O131</f>
        <v>5982380</v>
      </c>
      <c r="I14" s="835">
        <f>FR!P131</f>
        <v>504.35069999999996</v>
      </c>
      <c r="J14" s="835">
        <f>FR!Q131</f>
        <v>368.0849</v>
      </c>
      <c r="K14" s="835">
        <f>FR!R131</f>
        <v>0.5</v>
      </c>
      <c r="L14" s="837">
        <f>FR!S131</f>
        <v>136.26579999999998</v>
      </c>
      <c r="M14" s="4">
        <f>FR!T131</f>
        <v>-100000</v>
      </c>
      <c r="N14" s="830">
        <f>FR!U131</f>
        <v>-15221</v>
      </c>
      <c r="O14" s="830">
        <f>FR!V131</f>
        <v>-81002</v>
      </c>
      <c r="P14" s="830">
        <f>FR!W131</f>
        <v>0</v>
      </c>
      <c r="Q14" s="830">
        <f>FR!X131</f>
        <v>-196223</v>
      </c>
      <c r="R14" s="830">
        <f>FR!Y131</f>
        <v>100000</v>
      </c>
      <c r="S14" s="830">
        <f>FR!Z131</f>
        <v>0</v>
      </c>
      <c r="T14" s="830">
        <f>FR!AA131</f>
        <v>0</v>
      </c>
      <c r="U14" s="830">
        <f>FR!AB131</f>
        <v>100000</v>
      </c>
      <c r="V14" s="830">
        <f>FR!AC131</f>
        <v>-96223</v>
      </c>
      <c r="W14" s="830">
        <f>FR!AD131</f>
        <v>-32522</v>
      </c>
      <c r="X14" s="830">
        <f>FR!AE131</f>
        <v>-3926</v>
      </c>
      <c r="Y14" s="830">
        <f>FR!AF131</f>
        <v>8500</v>
      </c>
      <c r="Z14" s="830">
        <f>FR!AG131</f>
        <v>110000</v>
      </c>
      <c r="AA14" s="830">
        <f>FR!AH131</f>
        <v>0</v>
      </c>
      <c r="AB14" s="830">
        <f>FR!AI131</f>
        <v>118500</v>
      </c>
      <c r="AC14" s="830">
        <f>FR!AJ131</f>
        <v>-14171</v>
      </c>
      <c r="AD14" s="835">
        <f>FR!AK131</f>
        <v>-0.16999999999999998</v>
      </c>
      <c r="AE14" s="835">
        <f>FR!AL131</f>
        <v>-0.1</v>
      </c>
      <c r="AF14" s="835">
        <f>FR!AM131</f>
        <v>-5.9999999999999984E-2</v>
      </c>
      <c r="AG14" s="835">
        <f>FR!AN131</f>
        <v>0</v>
      </c>
      <c r="AH14" s="835">
        <f>FR!AO131</f>
        <v>0</v>
      </c>
      <c r="AI14" s="835">
        <f>FR!AP131</f>
        <v>-0.22999999999999998</v>
      </c>
      <c r="AJ14" s="835">
        <f>FR!AQ131</f>
        <v>-0.1</v>
      </c>
      <c r="AK14" s="872">
        <f>FR!AR131</f>
        <v>-0.33</v>
      </c>
      <c r="AL14" s="833">
        <f>FR!AS131</f>
        <v>317343809</v>
      </c>
      <c r="AM14" s="830">
        <f>FR!AT131</f>
        <v>227237951</v>
      </c>
      <c r="AN14" s="830">
        <f>FR!AU131</f>
        <v>173220</v>
      </c>
      <c r="AO14" s="830">
        <f>FR!AV131</f>
        <v>1983400</v>
      </c>
      <c r="AP14" s="830">
        <f>FR!AW131</f>
        <v>77476816</v>
      </c>
      <c r="AQ14" s="830">
        <f>FR!AX131</f>
        <v>4544762</v>
      </c>
      <c r="AR14" s="830">
        <f>FR!AY131</f>
        <v>6100880</v>
      </c>
      <c r="AS14" s="835">
        <f>FR!AZ131</f>
        <v>504.02069999999998</v>
      </c>
      <c r="AT14" s="835">
        <f>FR!BA131</f>
        <v>367.85489999999999</v>
      </c>
      <c r="AU14" s="835">
        <f>FR!BB131</f>
        <v>0.5</v>
      </c>
      <c r="AV14" s="872">
        <f>FR!BC131</f>
        <v>136.16579999999999</v>
      </c>
    </row>
    <row r="15" spans="1:48" s="3" customFormat="1" x14ac:dyDescent="0.2">
      <c r="A15" s="269" t="s">
        <v>258</v>
      </c>
      <c r="B15" s="36">
        <f>JN!I187</f>
        <v>627301196</v>
      </c>
      <c r="C15" s="30">
        <f>JN!J187</f>
        <v>452484118</v>
      </c>
      <c r="D15" s="30">
        <f>JN!K187</f>
        <v>923840</v>
      </c>
      <c r="E15" s="30">
        <f>JN!L187</f>
        <v>2168206</v>
      </c>
      <c r="F15" s="30">
        <f>JN!M187</f>
        <v>153672490</v>
      </c>
      <c r="G15" s="30">
        <f>JN!N187</f>
        <v>9049681</v>
      </c>
      <c r="H15" s="30">
        <f>JN!O187</f>
        <v>9926701</v>
      </c>
      <c r="I15" s="438">
        <f>JN!P187</f>
        <v>996.17259999999987</v>
      </c>
      <c r="J15" s="438">
        <f>JN!Q187</f>
        <v>695.86460000000011</v>
      </c>
      <c r="K15" s="438">
        <f>JN!R187</f>
        <v>2.6665999999999999</v>
      </c>
      <c r="L15" s="33">
        <f>JN!S187</f>
        <v>300.30799999999999</v>
      </c>
      <c r="M15" s="36">
        <f>JN!T187</f>
        <v>17000</v>
      </c>
      <c r="N15" s="30">
        <f>JN!U187</f>
        <v>13632</v>
      </c>
      <c r="O15" s="30">
        <f>JN!V187</f>
        <v>-1721427</v>
      </c>
      <c r="P15" s="30">
        <f>JN!W187</f>
        <v>0</v>
      </c>
      <c r="Q15" s="30">
        <f>JN!X187</f>
        <v>-1690795</v>
      </c>
      <c r="R15" s="30">
        <f>JN!Y187</f>
        <v>-17000</v>
      </c>
      <c r="S15" s="30">
        <f>JN!Z187</f>
        <v>0</v>
      </c>
      <c r="T15" s="30">
        <f>JN!AA187</f>
        <v>0</v>
      </c>
      <c r="U15" s="30">
        <f>JN!AB187</f>
        <v>-17000</v>
      </c>
      <c r="V15" s="30">
        <f>JN!AC187</f>
        <v>-1707795</v>
      </c>
      <c r="W15" s="30">
        <f>JN!AD187</f>
        <v>-577239</v>
      </c>
      <c r="X15" s="30">
        <f>JN!AE187</f>
        <v>-33816</v>
      </c>
      <c r="Y15" s="30">
        <f>JN!AF187</f>
        <v>3250</v>
      </c>
      <c r="Z15" s="30">
        <f>JN!AG187</f>
        <v>2337702</v>
      </c>
      <c r="AA15" s="30">
        <f>JN!AH187</f>
        <v>0</v>
      </c>
      <c r="AB15" s="30">
        <f>JN!AI187</f>
        <v>2340952</v>
      </c>
      <c r="AC15" s="30">
        <f>JN!AJ187</f>
        <v>22102</v>
      </c>
      <c r="AD15" s="438">
        <f>JN!AK187</f>
        <v>0</v>
      </c>
      <c r="AE15" s="438">
        <f>JN!AL187</f>
        <v>0</v>
      </c>
      <c r="AF15" s="438">
        <f>JN!AM187</f>
        <v>0.02</v>
      </c>
      <c r="AG15" s="438">
        <f>JN!AN187</f>
        <v>0</v>
      </c>
      <c r="AH15" s="438">
        <f>JN!AO187</f>
        <v>0</v>
      </c>
      <c r="AI15" s="438">
        <f>JN!AP187</f>
        <v>0.02</v>
      </c>
      <c r="AJ15" s="438">
        <f>JN!AQ187</f>
        <v>0</v>
      </c>
      <c r="AK15" s="836">
        <f>JN!AR187</f>
        <v>0.02</v>
      </c>
      <c r="AL15" s="834">
        <f>JN!AS187</f>
        <v>627323298</v>
      </c>
      <c r="AM15" s="30">
        <f>JN!AT187</f>
        <v>450793323</v>
      </c>
      <c r="AN15" s="30">
        <f>JN!AU187</f>
        <v>923840</v>
      </c>
      <c r="AO15" s="30">
        <f>JN!AV187</f>
        <v>2151206</v>
      </c>
      <c r="AP15" s="30">
        <f>JN!AW187</f>
        <v>153095251</v>
      </c>
      <c r="AQ15" s="30">
        <f>JN!AX187</f>
        <v>9015865</v>
      </c>
      <c r="AR15" s="30">
        <f>JN!AY187</f>
        <v>12267653</v>
      </c>
      <c r="AS15" s="438">
        <f>JN!AZ187</f>
        <v>996.19259999999986</v>
      </c>
      <c r="AT15" s="438">
        <f>JN!BA187</f>
        <v>695.88460000000009</v>
      </c>
      <c r="AU15" s="438">
        <f>JN!BB187</f>
        <v>2.6665999999999999</v>
      </c>
      <c r="AV15" s="836">
        <f>JN!BC187</f>
        <v>300.30799999999999</v>
      </c>
    </row>
    <row r="16" spans="1:48" x14ac:dyDescent="0.2">
      <c r="A16" s="269" t="s">
        <v>259</v>
      </c>
      <c r="B16" s="4">
        <f>TA!I100</f>
        <v>244630263</v>
      </c>
      <c r="C16" s="830">
        <f>TA!J100</f>
        <v>175945835</v>
      </c>
      <c r="D16" s="830">
        <f>TA!K100</f>
        <v>288700</v>
      </c>
      <c r="E16" s="830">
        <f>TA!L100</f>
        <v>1333650</v>
      </c>
      <c r="F16" s="830">
        <f>TA!M100</f>
        <v>59920469</v>
      </c>
      <c r="G16" s="830">
        <f>TA!N100</f>
        <v>3518914</v>
      </c>
      <c r="H16" s="830">
        <f>TA!O100</f>
        <v>3911395</v>
      </c>
      <c r="I16" s="835">
        <f>TA!P100</f>
        <v>389.80740000000014</v>
      </c>
      <c r="J16" s="835">
        <f>TA!Q100</f>
        <v>284.99110000000002</v>
      </c>
      <c r="K16" s="835">
        <f>TA!R100</f>
        <v>0.83339999999999992</v>
      </c>
      <c r="L16" s="837">
        <f>TA!S100</f>
        <v>104.81629999999998</v>
      </c>
      <c r="M16" s="4">
        <f>TA!T100</f>
        <v>23200</v>
      </c>
      <c r="N16" s="830">
        <f>TA!U100</f>
        <v>36624</v>
      </c>
      <c r="O16" s="830">
        <f>TA!V100</f>
        <v>-231959</v>
      </c>
      <c r="P16" s="830">
        <f>TA!W100</f>
        <v>0</v>
      </c>
      <c r="Q16" s="830">
        <f>TA!X100</f>
        <v>-172135</v>
      </c>
      <c r="R16" s="830">
        <f>TA!Y100</f>
        <v>-23200</v>
      </c>
      <c r="S16" s="830">
        <f>TA!Z100</f>
        <v>0</v>
      </c>
      <c r="T16" s="830">
        <f>TA!AA100</f>
        <v>0</v>
      </c>
      <c r="U16" s="830">
        <f>TA!AB100</f>
        <v>-23200</v>
      </c>
      <c r="V16" s="830">
        <f>TA!AC100</f>
        <v>-195335</v>
      </c>
      <c r="W16" s="830">
        <f>TA!AD100</f>
        <v>-66023</v>
      </c>
      <c r="X16" s="830">
        <f>TA!AE100</f>
        <v>-3442</v>
      </c>
      <c r="Y16" s="830">
        <f>TA!AF100</f>
        <v>4950</v>
      </c>
      <c r="Z16" s="830">
        <f>TA!AG100</f>
        <v>315000</v>
      </c>
      <c r="AA16" s="830">
        <f>TA!AH100</f>
        <v>0</v>
      </c>
      <c r="AB16" s="830">
        <f>TA!AI100</f>
        <v>319950</v>
      </c>
      <c r="AC16" s="830">
        <f>TA!AJ100</f>
        <v>55150</v>
      </c>
      <c r="AD16" s="835">
        <f>TA!AK100</f>
        <v>0</v>
      </c>
      <c r="AE16" s="835">
        <f>TA!AL100</f>
        <v>0.12</v>
      </c>
      <c r="AF16" s="835">
        <f>TA!AM100</f>
        <v>0.09</v>
      </c>
      <c r="AG16" s="835">
        <f>TA!AN100</f>
        <v>0</v>
      </c>
      <c r="AH16" s="835">
        <f>TA!AO100</f>
        <v>0</v>
      </c>
      <c r="AI16" s="835">
        <f>TA!AP100</f>
        <v>0.09</v>
      </c>
      <c r="AJ16" s="835">
        <f>TA!AQ100</f>
        <v>0.12</v>
      </c>
      <c r="AK16" s="872">
        <f>TA!AR100</f>
        <v>0.21000000000000002</v>
      </c>
      <c r="AL16" s="833">
        <f>TA!AS100</f>
        <v>244685413</v>
      </c>
      <c r="AM16" s="830">
        <f>TA!AT100</f>
        <v>175773700</v>
      </c>
      <c r="AN16" s="830">
        <f>TA!AU100</f>
        <v>288700</v>
      </c>
      <c r="AO16" s="830">
        <f>TA!AV100</f>
        <v>1310450</v>
      </c>
      <c r="AP16" s="830">
        <f>TA!AW100</f>
        <v>59854446</v>
      </c>
      <c r="AQ16" s="830">
        <f>TA!AX100</f>
        <v>3515472</v>
      </c>
      <c r="AR16" s="830">
        <f>TA!AY100</f>
        <v>4231345</v>
      </c>
      <c r="AS16" s="835">
        <f>TA!AZ100</f>
        <v>390.01740000000007</v>
      </c>
      <c r="AT16" s="835">
        <f>TA!BA100</f>
        <v>285.08110000000005</v>
      </c>
      <c r="AU16" s="835">
        <f>TA!BB100</f>
        <v>0.83339999999999992</v>
      </c>
      <c r="AV16" s="872">
        <f>TA!BC100</f>
        <v>104.93629999999999</v>
      </c>
    </row>
    <row r="17" spans="1:59" x14ac:dyDescent="0.2">
      <c r="A17" s="269" t="s">
        <v>260</v>
      </c>
      <c r="B17" s="4">
        <f>ŽB!I74</f>
        <v>140951450</v>
      </c>
      <c r="C17" s="830">
        <f>ŽB!J74</f>
        <v>101264247</v>
      </c>
      <c r="D17" s="830">
        <f>ŽB!K74</f>
        <v>57740</v>
      </c>
      <c r="E17" s="830">
        <f>ŽB!L74</f>
        <v>821600</v>
      </c>
      <c r="F17" s="830">
        <f>ŽB!M74</f>
        <v>34505015</v>
      </c>
      <c r="G17" s="830">
        <f>ŽB!N74</f>
        <v>2025285</v>
      </c>
      <c r="H17" s="830">
        <f>ŽB!O74</f>
        <v>2335303</v>
      </c>
      <c r="I17" s="835">
        <f>ŽB!P74</f>
        <v>218.05049999999997</v>
      </c>
      <c r="J17" s="835">
        <f>ŽB!Q74</f>
        <v>150.37129999999999</v>
      </c>
      <c r="K17" s="835">
        <f>ŽB!R74</f>
        <v>0.16669999999999999</v>
      </c>
      <c r="L17" s="837">
        <f>ŽB!S74</f>
        <v>67.679199999999994</v>
      </c>
      <c r="M17" s="4">
        <f>ŽB!T74</f>
        <v>-9400</v>
      </c>
      <c r="N17" s="830">
        <f>ŽB!U74</f>
        <v>4765</v>
      </c>
      <c r="O17" s="830">
        <f>ŽB!V74</f>
        <v>-191458</v>
      </c>
      <c r="P17" s="830">
        <f>ŽB!W74</f>
        <v>0</v>
      </c>
      <c r="Q17" s="830">
        <f>ŽB!X74</f>
        <v>-196093</v>
      </c>
      <c r="R17" s="830">
        <f>ŽB!Y74</f>
        <v>9400</v>
      </c>
      <c r="S17" s="830">
        <f>ŽB!Z74</f>
        <v>0</v>
      </c>
      <c r="T17" s="830">
        <f>ŽB!AA74</f>
        <v>0</v>
      </c>
      <c r="U17" s="830">
        <f>ŽB!AB74</f>
        <v>9400</v>
      </c>
      <c r="V17" s="830">
        <f>ŽB!AC74</f>
        <v>-186693</v>
      </c>
      <c r="W17" s="830">
        <f>ŽB!AD74</f>
        <v>-63103</v>
      </c>
      <c r="X17" s="830">
        <f>ŽB!AE74</f>
        <v>-3923</v>
      </c>
      <c r="Y17" s="830">
        <f>ŽB!AF74</f>
        <v>0</v>
      </c>
      <c r="Z17" s="830">
        <f>ŽB!AG74</f>
        <v>260002</v>
      </c>
      <c r="AA17" s="830">
        <f>ŽB!AH74</f>
        <v>0</v>
      </c>
      <c r="AB17" s="830">
        <f>ŽB!AI74</f>
        <v>260002</v>
      </c>
      <c r="AC17" s="830">
        <f>ŽB!AJ74</f>
        <v>6283</v>
      </c>
      <c r="AD17" s="835">
        <f>ŽB!AK74</f>
        <v>0.05</v>
      </c>
      <c r="AE17" s="835">
        <f>ŽB!AL74</f>
        <v>0</v>
      </c>
      <c r="AF17" s="835">
        <f>ŽB!AM74</f>
        <v>0</v>
      </c>
      <c r="AG17" s="835">
        <f>ŽB!AN74</f>
        <v>0</v>
      </c>
      <c r="AH17" s="835">
        <f>ŽB!AO74</f>
        <v>0</v>
      </c>
      <c r="AI17" s="835">
        <f>ŽB!AP74</f>
        <v>0.05</v>
      </c>
      <c r="AJ17" s="835">
        <f>ŽB!AQ74</f>
        <v>0</v>
      </c>
      <c r="AK17" s="872">
        <f>ŽB!AR74</f>
        <v>0.05</v>
      </c>
      <c r="AL17" s="833">
        <f>ŽB!AS74</f>
        <v>140957733</v>
      </c>
      <c r="AM17" s="830">
        <f>ŽB!AT74</f>
        <v>101068154</v>
      </c>
      <c r="AN17" s="830">
        <f>ŽB!AU74</f>
        <v>57740</v>
      </c>
      <c r="AO17" s="830">
        <f>ŽB!AV74</f>
        <v>831000</v>
      </c>
      <c r="AP17" s="830">
        <f>ŽB!AW74</f>
        <v>34441912</v>
      </c>
      <c r="AQ17" s="830">
        <f>ŽB!AX74</f>
        <v>2021362</v>
      </c>
      <c r="AR17" s="830">
        <f>ŽB!AY74</f>
        <v>2595305</v>
      </c>
      <c r="AS17" s="835">
        <f>ŽB!AZ74</f>
        <v>218.10049999999998</v>
      </c>
      <c r="AT17" s="835">
        <f>ŽB!BA74</f>
        <v>150.42129999999997</v>
      </c>
      <c r="AU17" s="835">
        <f>ŽB!BB74</f>
        <v>0.16669999999999999</v>
      </c>
      <c r="AV17" s="872">
        <f>ŽB!BC74</f>
        <v>67.679199999999994</v>
      </c>
    </row>
    <row r="18" spans="1:59" s="3" customFormat="1" x14ac:dyDescent="0.2">
      <c r="A18" s="269" t="s">
        <v>261</v>
      </c>
      <c r="B18" s="36">
        <f>ČL!I305</f>
        <v>973575993</v>
      </c>
      <c r="C18" s="30">
        <f>ČL!J305</f>
        <v>700448487</v>
      </c>
      <c r="D18" s="30">
        <f>ČL!K305</f>
        <v>461920</v>
      </c>
      <c r="E18" s="30">
        <f>ČL!L305</f>
        <v>4163508</v>
      </c>
      <c r="F18" s="30">
        <f>ČL!M305</f>
        <v>238158853</v>
      </c>
      <c r="G18" s="30">
        <f>ČL!N305</f>
        <v>14008971</v>
      </c>
      <c r="H18" s="30">
        <f>ČL!O305</f>
        <v>16796174</v>
      </c>
      <c r="I18" s="438">
        <f>ČL!P305</f>
        <v>1523.6123000000002</v>
      </c>
      <c r="J18" s="438">
        <f>ČL!Q305</f>
        <v>1090.1941999999997</v>
      </c>
      <c r="K18" s="438">
        <f>ČL!R305</f>
        <v>1.3332999999999999</v>
      </c>
      <c r="L18" s="33">
        <f>ČL!S305</f>
        <v>433.41810000000009</v>
      </c>
      <c r="M18" s="36">
        <f>ČL!T305</f>
        <v>0</v>
      </c>
      <c r="N18" s="30">
        <f>ČL!U305</f>
        <v>3849</v>
      </c>
      <c r="O18" s="30">
        <f>ČL!V305</f>
        <v>-734120</v>
      </c>
      <c r="P18" s="30">
        <f>ČL!W305</f>
        <v>14846</v>
      </c>
      <c r="Q18" s="30">
        <f>ČL!X305</f>
        <v>-715425</v>
      </c>
      <c r="R18" s="30">
        <f>ČL!Y305</f>
        <v>0</v>
      </c>
      <c r="S18" s="30">
        <f>ČL!Z305</f>
        <v>0</v>
      </c>
      <c r="T18" s="30">
        <f>ČL!AA305</f>
        <v>0</v>
      </c>
      <c r="U18" s="30">
        <f>ČL!AB305</f>
        <v>0</v>
      </c>
      <c r="V18" s="30">
        <f>ČL!AC305</f>
        <v>-715425</v>
      </c>
      <c r="W18" s="30">
        <f>ČL!AD305</f>
        <v>-241815</v>
      </c>
      <c r="X18" s="30">
        <f>ČL!AE305</f>
        <v>-14309</v>
      </c>
      <c r="Y18" s="30">
        <f>ČL!AF305</f>
        <v>11250</v>
      </c>
      <c r="Z18" s="30">
        <f>ČL!AG305</f>
        <v>996938</v>
      </c>
      <c r="AA18" s="30">
        <f>ČL!AH305</f>
        <v>0</v>
      </c>
      <c r="AB18" s="30">
        <f>ČL!AI305</f>
        <v>1008188</v>
      </c>
      <c r="AC18" s="30">
        <f>ČL!AJ305</f>
        <v>36639</v>
      </c>
      <c r="AD18" s="438">
        <f>ČL!AK305</f>
        <v>0</v>
      </c>
      <c r="AE18" s="438">
        <f>ČL!AL305</f>
        <v>0</v>
      </c>
      <c r="AF18" s="438">
        <f>ČL!AM305</f>
        <v>-1.0000000000000005E-2</v>
      </c>
      <c r="AG18" s="438">
        <f>ČL!AN305</f>
        <v>0.03</v>
      </c>
      <c r="AH18" s="438">
        <f>ČL!AO305</f>
        <v>0</v>
      </c>
      <c r="AI18" s="438">
        <f>ČL!AP305</f>
        <v>1.9999999999999993E-2</v>
      </c>
      <c r="AJ18" s="438">
        <f>ČL!AQ305</f>
        <v>0</v>
      </c>
      <c r="AK18" s="836">
        <f>ČL!AR305</f>
        <v>1.9999999999999993E-2</v>
      </c>
      <c r="AL18" s="834">
        <f>ČL!AS305</f>
        <v>973612632</v>
      </c>
      <c r="AM18" s="30">
        <f>ČL!AT305</f>
        <v>699733062</v>
      </c>
      <c r="AN18" s="30">
        <f>ČL!AU305</f>
        <v>461920</v>
      </c>
      <c r="AO18" s="30">
        <f>ČL!AV305</f>
        <v>4163508</v>
      </c>
      <c r="AP18" s="30">
        <f>ČL!AW305</f>
        <v>237917038</v>
      </c>
      <c r="AQ18" s="30">
        <f>ČL!AX305</f>
        <v>13994662</v>
      </c>
      <c r="AR18" s="30">
        <f>ČL!AY305</f>
        <v>17804362</v>
      </c>
      <c r="AS18" s="438">
        <f>ČL!AZ305</f>
        <v>1523.6323000000002</v>
      </c>
      <c r="AT18" s="438">
        <f>ČL!BA305</f>
        <v>1090.2141999999997</v>
      </c>
      <c r="AU18" s="438">
        <f>ČL!BB305</f>
        <v>1.3332999999999999</v>
      </c>
      <c r="AV18" s="836">
        <f>ČL!BC305</f>
        <v>433.41810000000009</v>
      </c>
    </row>
    <row r="19" spans="1:59" x14ac:dyDescent="0.2">
      <c r="A19" s="269" t="s">
        <v>262</v>
      </c>
      <c r="B19" s="4">
        <f>NB!I123</f>
        <v>317661070</v>
      </c>
      <c r="C19" s="830">
        <f>NB!J123</f>
        <v>228373780</v>
      </c>
      <c r="D19" s="830">
        <f>NB!K123</f>
        <v>0</v>
      </c>
      <c r="E19" s="830">
        <f>NB!L123</f>
        <v>1459950</v>
      </c>
      <c r="F19" s="830">
        <f>NB!M123</f>
        <v>77683799</v>
      </c>
      <c r="G19" s="830">
        <f>NB!N123</f>
        <v>4567481</v>
      </c>
      <c r="H19" s="830">
        <f>NB!O123</f>
        <v>5576060</v>
      </c>
      <c r="I19" s="835">
        <f>NB!P123</f>
        <v>497.78309999999999</v>
      </c>
      <c r="J19" s="835">
        <f>NB!Q123</f>
        <v>348.71799999999996</v>
      </c>
      <c r="K19" s="835">
        <f>NB!R123</f>
        <v>0</v>
      </c>
      <c r="L19" s="837">
        <f>NB!S123</f>
        <v>149.06509999999997</v>
      </c>
      <c r="M19" s="4">
        <f>NB!T123</f>
        <v>-18960</v>
      </c>
      <c r="N19" s="830">
        <f>NB!U123</f>
        <v>-15032</v>
      </c>
      <c r="O19" s="830">
        <f>NB!V123</f>
        <v>-513703</v>
      </c>
      <c r="P19" s="830">
        <f>NB!W123</f>
        <v>0</v>
      </c>
      <c r="Q19" s="830">
        <f>NB!X123</f>
        <v>-547695</v>
      </c>
      <c r="R19" s="830">
        <f>NB!Y123</f>
        <v>18960</v>
      </c>
      <c r="S19" s="830">
        <f>NB!Z123</f>
        <v>0</v>
      </c>
      <c r="T19" s="830">
        <f>NB!AA123</f>
        <v>0</v>
      </c>
      <c r="U19" s="830">
        <f>NB!AB123</f>
        <v>18960</v>
      </c>
      <c r="V19" s="830">
        <f>NB!AC123</f>
        <v>-528735</v>
      </c>
      <c r="W19" s="830">
        <f>NB!AD123</f>
        <v>-178711</v>
      </c>
      <c r="X19" s="830">
        <f>NB!AE123</f>
        <v>-10954</v>
      </c>
      <c r="Y19" s="830">
        <f>NB!AF123</f>
        <v>1000</v>
      </c>
      <c r="Z19" s="830">
        <f>NB!AG123</f>
        <v>697609</v>
      </c>
      <c r="AA19" s="830">
        <f>NB!AH123</f>
        <v>0</v>
      </c>
      <c r="AB19" s="830">
        <f>NB!AI123</f>
        <v>698609</v>
      </c>
      <c r="AC19" s="830">
        <f>NB!AJ123</f>
        <v>-19791</v>
      </c>
      <c r="AD19" s="835">
        <f>NB!AK123</f>
        <v>0</v>
      </c>
      <c r="AE19" s="835">
        <f>NB!AL123</f>
        <v>0</v>
      </c>
      <c r="AF19" s="835">
        <f>NB!AM123</f>
        <v>0.11</v>
      </c>
      <c r="AG19" s="835">
        <f>NB!AN123</f>
        <v>0</v>
      </c>
      <c r="AH19" s="835">
        <f>NB!AO123</f>
        <v>0</v>
      </c>
      <c r="AI19" s="835">
        <f>NB!AP123</f>
        <v>0.11</v>
      </c>
      <c r="AJ19" s="835">
        <f>NB!AQ123</f>
        <v>0</v>
      </c>
      <c r="AK19" s="872">
        <f>NB!AR123</f>
        <v>0.11</v>
      </c>
      <c r="AL19" s="833">
        <f>NB!AS123</f>
        <v>317641279</v>
      </c>
      <c r="AM19" s="830">
        <f>NB!AT123</f>
        <v>227826085</v>
      </c>
      <c r="AN19" s="830">
        <f>NB!AU123</f>
        <v>0</v>
      </c>
      <c r="AO19" s="830">
        <f>NB!AV123</f>
        <v>1478910</v>
      </c>
      <c r="AP19" s="830">
        <f>NB!AW123</f>
        <v>77505088</v>
      </c>
      <c r="AQ19" s="830">
        <f>NB!AX123</f>
        <v>4556527</v>
      </c>
      <c r="AR19" s="830">
        <f>NB!AY123</f>
        <v>6274669</v>
      </c>
      <c r="AS19" s="835">
        <f>NB!AZ123</f>
        <v>497.8931</v>
      </c>
      <c r="AT19" s="835">
        <f>NB!BA123</f>
        <v>348.82799999999997</v>
      </c>
      <c r="AU19" s="835">
        <f>NB!BB123</f>
        <v>0</v>
      </c>
      <c r="AV19" s="872">
        <f>NB!BC123</f>
        <v>149.06509999999997</v>
      </c>
      <c r="AW19" s="27"/>
      <c r="AX19" s="27"/>
      <c r="AY19" s="12"/>
      <c r="AZ19" s="27"/>
      <c r="BA19" s="27"/>
      <c r="BB19" s="27"/>
      <c r="BC19" s="27"/>
      <c r="BD19" s="12"/>
      <c r="BE19" s="12"/>
      <c r="BF19" s="12"/>
      <c r="BG19" s="12"/>
    </row>
    <row r="20" spans="1:59" x14ac:dyDescent="0.2">
      <c r="A20" s="269" t="s">
        <v>263</v>
      </c>
      <c r="B20" s="4">
        <f>SM!I166</f>
        <v>336125208</v>
      </c>
      <c r="C20" s="830">
        <f>SM!J166</f>
        <v>241964526</v>
      </c>
      <c r="D20" s="830">
        <f>SM!K166</f>
        <v>230960</v>
      </c>
      <c r="E20" s="830">
        <f>SM!L166</f>
        <v>1699780</v>
      </c>
      <c r="F20" s="830">
        <f>SM!M166</f>
        <v>82346951</v>
      </c>
      <c r="G20" s="830">
        <f>SM!N166</f>
        <v>4839296</v>
      </c>
      <c r="H20" s="830">
        <f>SM!O166</f>
        <v>5274655</v>
      </c>
      <c r="I20" s="835">
        <f>SM!P166</f>
        <v>519.36374999999987</v>
      </c>
      <c r="J20" s="835">
        <f>SM!Q166</f>
        <v>357.72710000000006</v>
      </c>
      <c r="K20" s="835">
        <f>SM!R166</f>
        <v>0.66669999999999996</v>
      </c>
      <c r="L20" s="837">
        <f>SM!S166</f>
        <v>161.63665000000003</v>
      </c>
      <c r="M20" s="4">
        <f>SM!T166</f>
        <v>-5000</v>
      </c>
      <c r="N20" s="830">
        <f>SM!U166</f>
        <v>-80999</v>
      </c>
      <c r="O20" s="830">
        <f>SM!V166</f>
        <v>-455098</v>
      </c>
      <c r="P20" s="830">
        <f>SM!W166</f>
        <v>-727324</v>
      </c>
      <c r="Q20" s="830">
        <f>SM!X166</f>
        <v>-1268421</v>
      </c>
      <c r="R20" s="830">
        <f>SM!Y166</f>
        <v>5000</v>
      </c>
      <c r="S20" s="830">
        <f>SM!Z166</f>
        <v>0</v>
      </c>
      <c r="T20" s="830">
        <f>SM!AA166</f>
        <v>-34272</v>
      </c>
      <c r="U20" s="830">
        <f>SM!AB166</f>
        <v>-29272</v>
      </c>
      <c r="V20" s="830">
        <f>SM!AC166</f>
        <v>-1297693</v>
      </c>
      <c r="W20" s="830">
        <f>SM!AD166</f>
        <v>-427038</v>
      </c>
      <c r="X20" s="830">
        <f>SM!AE166</f>
        <v>-25371</v>
      </c>
      <c r="Y20" s="830">
        <f>SM!AF166</f>
        <v>2500</v>
      </c>
      <c r="Z20" s="830">
        <f>SM!AG166</f>
        <v>618026</v>
      </c>
      <c r="AA20" s="830">
        <f>SM!AH166</f>
        <v>0</v>
      </c>
      <c r="AB20" s="830">
        <f>SM!AI166</f>
        <v>620526</v>
      </c>
      <c r="AC20" s="830">
        <f>SM!AJ166</f>
        <v>-1129576</v>
      </c>
      <c r="AD20" s="835">
        <f>SM!AK166</f>
        <v>0</v>
      </c>
      <c r="AE20" s="835">
        <f>SM!AL166</f>
        <v>0</v>
      </c>
      <c r="AF20" s="835">
        <f>SM!AM166</f>
        <v>-0.23000000000000004</v>
      </c>
      <c r="AG20" s="835">
        <f>SM!AN166</f>
        <v>-1.24</v>
      </c>
      <c r="AH20" s="835">
        <f>SM!AO166</f>
        <v>0</v>
      </c>
      <c r="AI20" s="835">
        <f>SM!AP166</f>
        <v>-1.47</v>
      </c>
      <c r="AJ20" s="835">
        <f>SM!AQ166</f>
        <v>0</v>
      </c>
      <c r="AK20" s="872">
        <f>SM!AR166</f>
        <v>-1.47</v>
      </c>
      <c r="AL20" s="833">
        <f>SM!AS166</f>
        <v>334995632</v>
      </c>
      <c r="AM20" s="830">
        <f>SM!AT166</f>
        <v>240696105</v>
      </c>
      <c r="AN20" s="830">
        <f>SM!AU166</f>
        <v>230960</v>
      </c>
      <c r="AO20" s="830">
        <f>SM!AV166</f>
        <v>1670508</v>
      </c>
      <c r="AP20" s="830">
        <f>SM!AW166</f>
        <v>81919913</v>
      </c>
      <c r="AQ20" s="830">
        <f>SM!AX166</f>
        <v>4813925</v>
      </c>
      <c r="AR20" s="830">
        <f>SM!AY166</f>
        <v>5895181</v>
      </c>
      <c r="AS20" s="835">
        <f>SM!AZ166</f>
        <v>517.89374999999995</v>
      </c>
      <c r="AT20" s="835">
        <f>SM!BA166</f>
        <v>356.25710000000004</v>
      </c>
      <c r="AU20" s="835">
        <f>SM!BB166</f>
        <v>0.66669999999999996</v>
      </c>
      <c r="AV20" s="872">
        <f>SM!BC166</f>
        <v>161.63665000000003</v>
      </c>
      <c r="AW20" s="27"/>
      <c r="AX20" s="27"/>
      <c r="AY20" s="27"/>
      <c r="AZ20" s="27"/>
      <c r="BA20" s="27"/>
      <c r="BB20" s="27"/>
      <c r="BC20" s="27"/>
      <c r="BD20" s="7"/>
      <c r="BE20" s="7"/>
      <c r="BF20" s="7"/>
      <c r="BG20" s="7"/>
    </row>
    <row r="21" spans="1:59" s="3" customFormat="1" x14ac:dyDescent="0.2">
      <c r="A21" s="269" t="s">
        <v>264</v>
      </c>
      <c r="B21" s="36">
        <f>JI!I143</f>
        <v>277875498</v>
      </c>
      <c r="C21" s="30">
        <f>JI!J143</f>
        <v>201080551</v>
      </c>
      <c r="D21" s="30">
        <f>JI!K143</f>
        <v>346440</v>
      </c>
      <c r="E21" s="30">
        <f>JI!L143</f>
        <v>968950</v>
      </c>
      <c r="F21" s="30">
        <f>JI!M143</f>
        <v>68292729</v>
      </c>
      <c r="G21" s="30">
        <f>JI!N143</f>
        <v>4021612</v>
      </c>
      <c r="H21" s="30">
        <f>JI!O143</f>
        <v>3511656</v>
      </c>
      <c r="I21" s="438">
        <f>JI!P143</f>
        <v>432.79329999999993</v>
      </c>
      <c r="J21" s="438">
        <f>JI!Q143</f>
        <v>305.81459999999998</v>
      </c>
      <c r="K21" s="438">
        <f>JI!R143</f>
        <v>0.99999999999999989</v>
      </c>
      <c r="L21" s="33">
        <f>JI!S143</f>
        <v>126.97869999999999</v>
      </c>
      <c r="M21" s="36">
        <f>JI!T143</f>
        <v>-29300</v>
      </c>
      <c r="N21" s="30">
        <f>JI!U143</f>
        <v>-36088</v>
      </c>
      <c r="O21" s="30">
        <f>JI!V143</f>
        <v>-444771</v>
      </c>
      <c r="P21" s="30">
        <f>JI!W143</f>
        <v>0</v>
      </c>
      <c r="Q21" s="30">
        <f>JI!X143</f>
        <v>-510159</v>
      </c>
      <c r="R21" s="30">
        <f>JI!Y143</f>
        <v>29300</v>
      </c>
      <c r="S21" s="30">
        <f>JI!Z143</f>
        <v>0</v>
      </c>
      <c r="T21" s="30">
        <f>JI!AA143</f>
        <v>0</v>
      </c>
      <c r="U21" s="30">
        <f>JI!AB143</f>
        <v>29300</v>
      </c>
      <c r="V21" s="30">
        <f>JI!AC143</f>
        <v>-480859</v>
      </c>
      <c r="W21" s="30">
        <f>JI!AD143</f>
        <v>-162529</v>
      </c>
      <c r="X21" s="30">
        <f>JI!AE143</f>
        <v>-10204</v>
      </c>
      <c r="Y21" s="30">
        <f>JI!AF143</f>
        <v>0</v>
      </c>
      <c r="Z21" s="30">
        <f>JI!AG143</f>
        <v>603999</v>
      </c>
      <c r="AA21" s="30">
        <f>JI!AH143</f>
        <v>0</v>
      </c>
      <c r="AB21" s="30">
        <f>JI!AI143</f>
        <v>603999</v>
      </c>
      <c r="AC21" s="30">
        <f>JI!AJ143</f>
        <v>-49593</v>
      </c>
      <c r="AD21" s="438">
        <f>JI!AK143</f>
        <v>0</v>
      </c>
      <c r="AE21" s="438">
        <f>JI!AL143</f>
        <v>0</v>
      </c>
      <c r="AF21" s="438">
        <f>JI!AM143</f>
        <v>-0.11000000000000001</v>
      </c>
      <c r="AG21" s="438">
        <f>JI!AN143</f>
        <v>0</v>
      </c>
      <c r="AH21" s="438">
        <f>JI!AO143</f>
        <v>0</v>
      </c>
      <c r="AI21" s="438">
        <f>JI!AP143</f>
        <v>-0.11000000000000001</v>
      </c>
      <c r="AJ21" s="438">
        <f>JI!AQ143</f>
        <v>0</v>
      </c>
      <c r="AK21" s="836">
        <f>JI!AR143</f>
        <v>-0.11000000000000001</v>
      </c>
      <c r="AL21" s="834">
        <f>JI!AS143</f>
        <v>277825905</v>
      </c>
      <c r="AM21" s="30">
        <f>JI!AT143</f>
        <v>200570392</v>
      </c>
      <c r="AN21" s="30">
        <f>JI!AU143</f>
        <v>346440</v>
      </c>
      <c r="AO21" s="30">
        <f>JI!AV143</f>
        <v>998250</v>
      </c>
      <c r="AP21" s="30">
        <f>JI!AW143</f>
        <v>68130200</v>
      </c>
      <c r="AQ21" s="30">
        <f>JI!AX143</f>
        <v>4011408</v>
      </c>
      <c r="AR21" s="30">
        <f>JI!AY143</f>
        <v>4115655</v>
      </c>
      <c r="AS21" s="438">
        <f>JI!AZ143</f>
        <v>432.68329999999992</v>
      </c>
      <c r="AT21" s="438">
        <f>JI!BA143</f>
        <v>305.70459999999997</v>
      </c>
      <c r="AU21" s="438">
        <f>JI!BB143</f>
        <v>0.99999999999999989</v>
      </c>
      <c r="AV21" s="836">
        <f>JI!BC143</f>
        <v>126.97869999999999</v>
      </c>
      <c r="AW21" s="27"/>
      <c r="AX21" s="27"/>
      <c r="AY21" s="27"/>
      <c r="AZ21" s="27"/>
      <c r="BA21" s="27"/>
      <c r="BB21" s="27"/>
      <c r="BC21" s="27"/>
      <c r="BD21" s="7"/>
      <c r="BE21" s="7"/>
      <c r="BF21" s="7"/>
      <c r="BG21" s="7"/>
    </row>
    <row r="22" spans="1:59" ht="13.5" thickBot="1" x14ac:dyDescent="0.25">
      <c r="A22" s="831" t="s">
        <v>265</v>
      </c>
      <c r="B22" s="873">
        <f>TU!I198</f>
        <v>426372300</v>
      </c>
      <c r="C22" s="874">
        <f>TU!J198</f>
        <v>306911900</v>
      </c>
      <c r="D22" s="874">
        <f>TU!K198</f>
        <v>461920</v>
      </c>
      <c r="E22" s="874">
        <f>TU!L198</f>
        <v>1989756</v>
      </c>
      <c r="F22" s="874">
        <f>TU!M198</f>
        <v>104408761</v>
      </c>
      <c r="G22" s="874">
        <f>TU!N198</f>
        <v>6138247</v>
      </c>
      <c r="H22" s="874">
        <f>TU!O198</f>
        <v>6923636</v>
      </c>
      <c r="I22" s="879">
        <f>TU!P198</f>
        <v>670.05029999999999</v>
      </c>
      <c r="J22" s="879">
        <f>TU!Q198</f>
        <v>462.44720000000001</v>
      </c>
      <c r="K22" s="879">
        <f>TU!R198</f>
        <v>1.3332999999999999</v>
      </c>
      <c r="L22" s="884">
        <f>TU!S198</f>
        <v>207.60309999999993</v>
      </c>
      <c r="M22" s="873">
        <f>TU!T198</f>
        <v>-145970</v>
      </c>
      <c r="N22" s="874">
        <f>TU!U198</f>
        <v>-65453</v>
      </c>
      <c r="O22" s="874">
        <f>TU!V198</f>
        <v>-1065618</v>
      </c>
      <c r="P22" s="874">
        <f>TU!W198</f>
        <v>182413</v>
      </c>
      <c r="Q22" s="874">
        <f>TU!X198</f>
        <v>-1094628</v>
      </c>
      <c r="R22" s="874">
        <f>TU!Y198</f>
        <v>145970</v>
      </c>
      <c r="S22" s="874">
        <f>TU!Z198</f>
        <v>0</v>
      </c>
      <c r="T22" s="874">
        <f>TU!AA198</f>
        <v>0</v>
      </c>
      <c r="U22" s="874">
        <f>TU!AB198</f>
        <v>145970</v>
      </c>
      <c r="V22" s="874">
        <f>TU!AC198</f>
        <v>-948658</v>
      </c>
      <c r="W22" s="874">
        <f>TU!AD198</f>
        <v>-320648</v>
      </c>
      <c r="X22" s="874">
        <f>TU!AE198</f>
        <v>-21893</v>
      </c>
      <c r="Y22" s="874">
        <f>TU!AF198</f>
        <v>0</v>
      </c>
      <c r="Z22" s="874">
        <f>TU!AG198</f>
        <v>1447111</v>
      </c>
      <c r="AA22" s="874">
        <f>TU!AH198</f>
        <v>0</v>
      </c>
      <c r="AB22" s="874">
        <f>TU!AI198</f>
        <v>1447111</v>
      </c>
      <c r="AC22" s="874">
        <f>TU!AJ198</f>
        <v>155912</v>
      </c>
      <c r="AD22" s="879">
        <f>TU!AK198</f>
        <v>0</v>
      </c>
      <c r="AE22" s="879">
        <f>TU!AL198</f>
        <v>-0.63</v>
      </c>
      <c r="AF22" s="879">
        <f>TU!AM198</f>
        <v>-0.19</v>
      </c>
      <c r="AG22" s="879">
        <f>TU!AN198</f>
        <v>0.3</v>
      </c>
      <c r="AH22" s="879">
        <f>TU!AO198</f>
        <v>0</v>
      </c>
      <c r="AI22" s="879">
        <f>TU!AP198</f>
        <v>0.10999999999999997</v>
      </c>
      <c r="AJ22" s="879">
        <f>TU!AQ198</f>
        <v>-0.63</v>
      </c>
      <c r="AK22" s="880">
        <f>TU!AR198</f>
        <v>-0.52</v>
      </c>
      <c r="AL22" s="881">
        <f>TU!AS198</f>
        <v>426528212</v>
      </c>
      <c r="AM22" s="874">
        <f>TU!AT198</f>
        <v>305817272</v>
      </c>
      <c r="AN22" s="874">
        <f>TU!AU198</f>
        <v>461920</v>
      </c>
      <c r="AO22" s="874">
        <f>TU!AV198</f>
        <v>2135726</v>
      </c>
      <c r="AP22" s="874">
        <f>TU!AW198</f>
        <v>104088113</v>
      </c>
      <c r="AQ22" s="874">
        <f>TU!AX198</f>
        <v>6116354</v>
      </c>
      <c r="AR22" s="874">
        <f>TU!AY198</f>
        <v>8370747</v>
      </c>
      <c r="AS22" s="879">
        <f>TU!AZ198</f>
        <v>669.53030000000001</v>
      </c>
      <c r="AT22" s="879">
        <f>TU!BA198</f>
        <v>462.55720000000002</v>
      </c>
      <c r="AU22" s="879">
        <f>TU!BB198</f>
        <v>1.3332999999999999</v>
      </c>
      <c r="AV22" s="880">
        <f>TU!BC198</f>
        <v>206.97309999999993</v>
      </c>
      <c r="AW22" s="27"/>
      <c r="AX22" s="27"/>
      <c r="AY22" s="27"/>
      <c r="AZ22" s="27"/>
      <c r="BA22" s="27"/>
      <c r="BB22" s="27"/>
      <c r="BC22" s="27"/>
      <c r="BD22" s="7"/>
      <c r="BE22" s="7"/>
      <c r="BF22" s="7"/>
      <c r="BG22" s="7"/>
    </row>
    <row r="23" spans="1:59" s="3" customFormat="1" ht="13.5" thickBot="1" x14ac:dyDescent="0.25">
      <c r="A23" s="270" t="s">
        <v>266</v>
      </c>
      <c r="B23" s="875">
        <f>SUM(B13:B22)</f>
        <v>5367920884</v>
      </c>
      <c r="C23" s="876">
        <f t="shared" ref="C23:AV23" si="0">SUM(C13:C22)</f>
        <v>3861318483</v>
      </c>
      <c r="D23" s="876">
        <f t="shared" si="0"/>
        <v>5369820</v>
      </c>
      <c r="E23" s="876">
        <f t="shared" si="0"/>
        <v>24843213</v>
      </c>
      <c r="F23" s="876">
        <f t="shared" si="0"/>
        <v>1313393750</v>
      </c>
      <c r="G23" s="876">
        <f t="shared" si="0"/>
        <v>77226401</v>
      </c>
      <c r="H23" s="876">
        <f t="shared" si="0"/>
        <v>91139037</v>
      </c>
      <c r="I23" s="877">
        <f t="shared" si="0"/>
        <v>8400.8876499999988</v>
      </c>
      <c r="J23" s="877">
        <f t="shared" si="0"/>
        <v>5975.8561</v>
      </c>
      <c r="K23" s="877">
        <f t="shared" si="0"/>
        <v>15.500300000000001</v>
      </c>
      <c r="L23" s="885">
        <f t="shared" si="0"/>
        <v>2425.0315499999997</v>
      </c>
      <c r="M23" s="875">
        <f t="shared" si="0"/>
        <v>-689630</v>
      </c>
      <c r="N23" s="876">
        <f t="shared" si="0"/>
        <v>-87522</v>
      </c>
      <c r="O23" s="876">
        <f t="shared" si="0"/>
        <v>-6893285</v>
      </c>
      <c r="P23" s="876">
        <f t="shared" si="0"/>
        <v>-507225</v>
      </c>
      <c r="Q23" s="876">
        <f t="shared" si="0"/>
        <v>-8177662</v>
      </c>
      <c r="R23" s="876">
        <f t="shared" si="0"/>
        <v>689630</v>
      </c>
      <c r="S23" s="876">
        <f t="shared" si="0"/>
        <v>0</v>
      </c>
      <c r="T23" s="876">
        <f t="shared" si="0"/>
        <v>-34272</v>
      </c>
      <c r="U23" s="876">
        <f t="shared" si="0"/>
        <v>655358</v>
      </c>
      <c r="V23" s="876">
        <f t="shared" si="0"/>
        <v>-7522304</v>
      </c>
      <c r="W23" s="876">
        <f t="shared" si="0"/>
        <v>-2530954</v>
      </c>
      <c r="X23" s="876">
        <f t="shared" si="0"/>
        <v>-163557</v>
      </c>
      <c r="Y23" s="876">
        <f t="shared" si="0"/>
        <v>45650</v>
      </c>
      <c r="Z23" s="876">
        <f t="shared" si="0"/>
        <v>9361087</v>
      </c>
      <c r="AA23" s="876">
        <f t="shared" si="0"/>
        <v>0</v>
      </c>
      <c r="AB23" s="876">
        <f t="shared" si="0"/>
        <v>9406737</v>
      </c>
      <c r="AC23" s="876">
        <f t="shared" si="0"/>
        <v>-810078</v>
      </c>
      <c r="AD23" s="877">
        <f t="shared" si="0"/>
        <v>-0.33</v>
      </c>
      <c r="AE23" s="877">
        <f t="shared" si="0"/>
        <v>-0.96</v>
      </c>
      <c r="AF23" s="877">
        <f t="shared" si="0"/>
        <v>-0.20000000000000004</v>
      </c>
      <c r="AG23" s="877">
        <f t="shared" si="0"/>
        <v>-0.86999999999999988</v>
      </c>
      <c r="AH23" s="877">
        <f t="shared" si="0"/>
        <v>0</v>
      </c>
      <c r="AI23" s="877">
        <f t="shared" si="0"/>
        <v>-1.4000000000000001</v>
      </c>
      <c r="AJ23" s="877">
        <f t="shared" si="0"/>
        <v>-0.96</v>
      </c>
      <c r="AK23" s="878">
        <f t="shared" si="0"/>
        <v>-2.3600000000000003</v>
      </c>
      <c r="AL23" s="882">
        <f t="shared" si="0"/>
        <v>5367110806</v>
      </c>
      <c r="AM23" s="876">
        <f t="shared" si="0"/>
        <v>3853140821</v>
      </c>
      <c r="AN23" s="876">
        <f t="shared" ref="AN23" si="1">SUM(AN13:AN22)</f>
        <v>5369820</v>
      </c>
      <c r="AO23" s="876">
        <f t="shared" si="0"/>
        <v>25498571</v>
      </c>
      <c r="AP23" s="876">
        <f t="shared" si="0"/>
        <v>1310862796</v>
      </c>
      <c r="AQ23" s="876">
        <f t="shared" si="0"/>
        <v>77062844</v>
      </c>
      <c r="AR23" s="876">
        <f t="shared" si="0"/>
        <v>100545774</v>
      </c>
      <c r="AS23" s="877">
        <f t="shared" si="0"/>
        <v>8398.5276499999982</v>
      </c>
      <c r="AT23" s="877">
        <f t="shared" si="0"/>
        <v>5974.4561000000003</v>
      </c>
      <c r="AU23" s="877">
        <f t="shared" ref="AU23" si="2">SUM(AU13:AU22)</f>
        <v>15.500300000000001</v>
      </c>
      <c r="AV23" s="878">
        <f t="shared" si="0"/>
        <v>2424.0715500000006</v>
      </c>
      <c r="AW23" s="27"/>
      <c r="AX23" s="27"/>
      <c r="AY23" s="27"/>
      <c r="AZ23" s="27"/>
      <c r="BA23" s="27"/>
      <c r="BB23" s="27"/>
      <c r="BC23" s="27"/>
      <c r="BD23" s="7"/>
      <c r="BE23" s="7"/>
      <c r="BF23" s="7"/>
      <c r="BG23" s="7"/>
    </row>
    <row r="24" spans="1:59" x14ac:dyDescent="0.2">
      <c r="A24" s="41" t="s">
        <v>267</v>
      </c>
      <c r="B24" s="94">
        <f>C23+E23+F23+G23+H23</f>
        <v>5367920884</v>
      </c>
      <c r="C24" s="94"/>
      <c r="D24" s="94"/>
      <c r="E24" s="94"/>
      <c r="F24" s="94"/>
      <c r="G24" s="94"/>
      <c r="H24" s="94"/>
      <c r="I24" s="95">
        <f>J23+L23</f>
        <v>8400.8876500000006</v>
      </c>
      <c r="J24" s="95"/>
      <c r="K24" s="95"/>
      <c r="L24" s="95"/>
      <c r="M24" s="94"/>
      <c r="N24" s="94"/>
      <c r="O24" s="94"/>
      <c r="P24" s="94"/>
      <c r="Q24" s="216">
        <f>SUM(M23:P23)</f>
        <v>-8177662</v>
      </c>
      <c r="R24" s="217">
        <f>M23+R23</f>
        <v>0</v>
      </c>
      <c r="S24" s="217"/>
      <c r="T24" s="217"/>
      <c r="U24" s="216">
        <f>SUM(R23:T23)</f>
        <v>655358</v>
      </c>
      <c r="V24" s="216">
        <f>Q23+U23</f>
        <v>-7522304</v>
      </c>
      <c r="W24" s="218"/>
      <c r="X24" s="218"/>
      <c r="Y24" s="217"/>
      <c r="Z24" s="217"/>
      <c r="AA24" s="217"/>
      <c r="AB24" s="216">
        <f>SUM(Y23:AA23)</f>
        <v>9406737</v>
      </c>
      <c r="AC24" s="216">
        <f>V23+W23+X23+AB23</f>
        <v>-810078</v>
      </c>
      <c r="AD24" s="137"/>
      <c r="AE24" s="137"/>
      <c r="AF24" s="137"/>
      <c r="AG24" s="137"/>
      <c r="AH24" s="137"/>
      <c r="AI24" s="138">
        <f>AD23+AF23+AG23</f>
        <v>-1.4</v>
      </c>
      <c r="AJ24" s="138">
        <f>AE23+AH23</f>
        <v>-0.96</v>
      </c>
      <c r="AK24" s="138">
        <f>SUM(AI23:AJ23)</f>
        <v>-2.3600000000000003</v>
      </c>
      <c r="AL24" s="94">
        <f>AM23+AO23+AP23+AQ23+AR23</f>
        <v>5367110806</v>
      </c>
      <c r="AM24" s="93"/>
      <c r="AN24" s="93"/>
      <c r="AO24" s="93"/>
      <c r="AP24" s="93"/>
      <c r="AQ24" s="93"/>
      <c r="AR24" s="93"/>
      <c r="AS24" s="95">
        <f>AT23+AV23</f>
        <v>8398.52765</v>
      </c>
      <c r="AT24" s="141"/>
      <c r="AU24" s="141"/>
      <c r="AV24" s="141"/>
      <c r="AW24" s="15"/>
      <c r="AX24" s="15"/>
      <c r="AY24" s="15"/>
      <c r="AZ24" s="15"/>
      <c r="BA24" s="15"/>
      <c r="BB24" s="15"/>
      <c r="BC24" s="15"/>
      <c r="BD24" s="14"/>
      <c r="BE24" s="14"/>
      <c r="BF24" s="14"/>
      <c r="BG24" s="14"/>
    </row>
    <row r="25" spans="1:59" ht="13.5" thickBot="1" x14ac:dyDescent="0.25">
      <c r="A25" s="41"/>
      <c r="B25" s="139">
        <f ca="1">C26+E26+F26+G26+H26</f>
        <v>5367920884</v>
      </c>
      <c r="C25" s="91"/>
      <c r="D25" s="91"/>
      <c r="E25" s="91"/>
      <c r="F25" s="91"/>
      <c r="G25" s="91"/>
      <c r="H25" s="91"/>
      <c r="I25" s="140">
        <f ca="1">J26+L26</f>
        <v>8400.8876499999988</v>
      </c>
      <c r="J25" s="266"/>
      <c r="K25" s="266"/>
      <c r="L25" s="266"/>
      <c r="M25" s="312"/>
      <c r="N25" s="312"/>
      <c r="O25" s="312"/>
      <c r="P25" s="312"/>
      <c r="Q25" s="300">
        <f ca="1">SUM(M26:P26)</f>
        <v>-8177662</v>
      </c>
      <c r="R25" s="301"/>
      <c r="S25" s="301"/>
      <c r="T25" s="301"/>
      <c r="U25" s="300">
        <f ca="1">SUM(R26:T26)</f>
        <v>655358</v>
      </c>
      <c r="V25" s="300">
        <f ca="1">Q26+U26</f>
        <v>-7522304</v>
      </c>
      <c r="W25" s="302"/>
      <c r="X25" s="302"/>
      <c r="Y25" s="301"/>
      <c r="Z25" s="301"/>
      <c r="AA25" s="301"/>
      <c r="AB25" s="300">
        <f ca="1">SUM(Y26:AA26)</f>
        <v>9406737</v>
      </c>
      <c r="AC25" s="300">
        <f ca="1">V26+W26+X26+AB26</f>
        <v>-810078</v>
      </c>
      <c r="AD25" s="303"/>
      <c r="AE25" s="303"/>
      <c r="AF25" s="303"/>
      <c r="AG25" s="303"/>
      <c r="AH25" s="303"/>
      <c r="AI25" s="304">
        <f ca="1">AD26+AF26+AG26</f>
        <v>-1.4</v>
      </c>
      <c r="AJ25" s="304">
        <f ca="1">AE26+AH26</f>
        <v>-0.96000000000000008</v>
      </c>
      <c r="AK25" s="304">
        <f ca="1">SUM(AI26:AJ26)</f>
        <v>-2.36</v>
      </c>
      <c r="AL25" s="94">
        <f ca="1">AM26+AO26+AP26+AQ26+AR26</f>
        <v>5367110806</v>
      </c>
      <c r="AM25" s="93"/>
      <c r="AN25" s="93"/>
      <c r="AO25" s="93"/>
      <c r="AP25" s="93"/>
      <c r="AQ25" s="93"/>
      <c r="AR25" s="93"/>
      <c r="AS25" s="95">
        <f ca="1">AT26+AV26</f>
        <v>8398.52765</v>
      </c>
      <c r="AT25" s="141"/>
      <c r="AU25" s="141"/>
      <c r="AV25" s="141"/>
      <c r="AW25" s="15"/>
      <c r="AX25" s="15"/>
      <c r="AY25" s="15"/>
      <c r="AZ25" s="15"/>
      <c r="BA25" s="15"/>
      <c r="BB25" s="15"/>
      <c r="BC25" s="15"/>
      <c r="BD25" s="14"/>
      <c r="BE25" s="14"/>
      <c r="BF25" s="14"/>
      <c r="BG25" s="14"/>
    </row>
    <row r="26" spans="1:59" ht="13.5" thickBot="1" x14ac:dyDescent="0.25">
      <c r="A26" s="44" t="s">
        <v>0</v>
      </c>
      <c r="B26" s="937">
        <f ca="1">SUM(B27:B36)</f>
        <v>5367920884</v>
      </c>
      <c r="C26" s="938">
        <f t="shared" ref="C26:AV26" ca="1" si="3">SUM(C27:C36)</f>
        <v>3861318483</v>
      </c>
      <c r="D26" s="938">
        <f t="shared" ca="1" si="3"/>
        <v>5369820</v>
      </c>
      <c r="E26" s="938">
        <f t="shared" ca="1" si="3"/>
        <v>24843213</v>
      </c>
      <c r="F26" s="938">
        <f t="shared" ca="1" si="3"/>
        <v>1313393750</v>
      </c>
      <c r="G26" s="938">
        <f t="shared" ca="1" si="3"/>
        <v>77226401</v>
      </c>
      <c r="H26" s="938">
        <f t="shared" ca="1" si="3"/>
        <v>91139037</v>
      </c>
      <c r="I26" s="939">
        <f t="shared" ca="1" si="3"/>
        <v>8400.8876500000006</v>
      </c>
      <c r="J26" s="939">
        <f t="shared" ca="1" si="3"/>
        <v>5975.8560999999991</v>
      </c>
      <c r="K26" s="939">
        <f t="shared" ca="1" si="3"/>
        <v>15.500300000000001</v>
      </c>
      <c r="L26" s="940">
        <f t="shared" ca="1" si="3"/>
        <v>2425.0315499999997</v>
      </c>
      <c r="M26" s="937">
        <f t="shared" ca="1" si="3"/>
        <v>-689630</v>
      </c>
      <c r="N26" s="938">
        <f t="shared" ca="1" si="3"/>
        <v>-87522</v>
      </c>
      <c r="O26" s="938">
        <f t="shared" ca="1" si="3"/>
        <v>-6893285</v>
      </c>
      <c r="P26" s="938">
        <f t="shared" ca="1" si="3"/>
        <v>-507225</v>
      </c>
      <c r="Q26" s="938">
        <f t="shared" ca="1" si="3"/>
        <v>-8177662</v>
      </c>
      <c r="R26" s="938">
        <f t="shared" ca="1" si="3"/>
        <v>689630</v>
      </c>
      <c r="S26" s="938">
        <f t="shared" ca="1" si="3"/>
        <v>0</v>
      </c>
      <c r="T26" s="938">
        <f t="shared" ca="1" si="3"/>
        <v>-34272</v>
      </c>
      <c r="U26" s="938">
        <f t="shared" ca="1" si="3"/>
        <v>655358</v>
      </c>
      <c r="V26" s="938">
        <f t="shared" ca="1" si="3"/>
        <v>-7522304</v>
      </c>
      <c r="W26" s="938">
        <f t="shared" ca="1" si="3"/>
        <v>-2530954</v>
      </c>
      <c r="X26" s="938">
        <f t="shared" ca="1" si="3"/>
        <v>-163557</v>
      </c>
      <c r="Y26" s="938">
        <f t="shared" ca="1" si="3"/>
        <v>45650</v>
      </c>
      <c r="Z26" s="938">
        <f t="shared" ca="1" si="3"/>
        <v>9361087</v>
      </c>
      <c r="AA26" s="938">
        <f t="shared" ca="1" si="3"/>
        <v>0</v>
      </c>
      <c r="AB26" s="938">
        <f t="shared" ca="1" si="3"/>
        <v>9406737</v>
      </c>
      <c r="AC26" s="938">
        <f t="shared" ca="1" si="3"/>
        <v>-810078</v>
      </c>
      <c r="AD26" s="939">
        <f t="shared" ca="1" si="3"/>
        <v>-0.32999999999999996</v>
      </c>
      <c r="AE26" s="939">
        <f t="shared" ca="1" si="3"/>
        <v>-0.96000000000000008</v>
      </c>
      <c r="AF26" s="939">
        <f t="shared" ca="1" si="3"/>
        <v>-0.2</v>
      </c>
      <c r="AG26" s="939">
        <f t="shared" ca="1" si="3"/>
        <v>-0.86999999999999988</v>
      </c>
      <c r="AH26" s="939">
        <f t="shared" ca="1" si="3"/>
        <v>0</v>
      </c>
      <c r="AI26" s="939">
        <f t="shared" ca="1" si="3"/>
        <v>-1.4</v>
      </c>
      <c r="AJ26" s="939">
        <f t="shared" ca="1" si="3"/>
        <v>-0.96000000000000008</v>
      </c>
      <c r="AK26" s="941">
        <f t="shared" ca="1" si="3"/>
        <v>-2.3599999999999994</v>
      </c>
      <c r="AL26" s="942">
        <f t="shared" ca="1" si="3"/>
        <v>5367110806</v>
      </c>
      <c r="AM26" s="938">
        <f t="shared" ca="1" si="3"/>
        <v>3853140821</v>
      </c>
      <c r="AN26" s="938">
        <f t="shared" ref="AN26" ca="1" si="4">SUM(AN27:AN36)</f>
        <v>5369820</v>
      </c>
      <c r="AO26" s="938">
        <f t="shared" ca="1" si="3"/>
        <v>25498571</v>
      </c>
      <c r="AP26" s="938">
        <f t="shared" ca="1" si="3"/>
        <v>1310862796</v>
      </c>
      <c r="AQ26" s="938">
        <f t="shared" ca="1" si="3"/>
        <v>77062844</v>
      </c>
      <c r="AR26" s="938">
        <f t="shared" ca="1" si="3"/>
        <v>100545774</v>
      </c>
      <c r="AS26" s="939">
        <f t="shared" ca="1" si="3"/>
        <v>8398.52765</v>
      </c>
      <c r="AT26" s="939">
        <f t="shared" ca="1" si="3"/>
        <v>5974.4560999999994</v>
      </c>
      <c r="AU26" s="939">
        <f t="shared" ref="AU26" ca="1" si="5">SUM(AU27:AU36)</f>
        <v>15.500300000000001</v>
      </c>
      <c r="AV26" s="941">
        <f t="shared" ca="1" si="3"/>
        <v>2424.0715499999997</v>
      </c>
      <c r="AW26" s="15"/>
      <c r="AX26" s="15"/>
      <c r="AY26" s="15"/>
      <c r="AZ26" s="15"/>
      <c r="BA26" s="15"/>
      <c r="BB26" s="15"/>
      <c r="BC26" s="15"/>
      <c r="BD26" s="14"/>
      <c r="BE26" s="14"/>
      <c r="BF26" s="14"/>
      <c r="BG26" s="14"/>
    </row>
    <row r="27" spans="1:59" x14ac:dyDescent="0.2">
      <c r="A27" s="1">
        <v>3111</v>
      </c>
      <c r="B27" s="943">
        <f ca="1">LB!I467+FR!I135+JN!I191+TA!I104+ŽB!I78+ČL!I309+NB!I127+SM!I170+JI!I147+TU!I202</f>
        <v>1126874272</v>
      </c>
      <c r="C27" s="944">
        <f ca="1">LB!J467+FR!J135+JN!J191+TA!J104+ŽB!J78+ČL!J309+NB!J127+SM!J170+JI!J147+TU!J202</f>
        <v>817066751</v>
      </c>
      <c r="D27" s="944">
        <f ca="1">LB!K467+FR!K135+JN!K191+TA!K104+ŽB!K78+ČL!K309+NB!K127+SM!K170+JI!K147+TU!K202</f>
        <v>0</v>
      </c>
      <c r="E27" s="944">
        <f ca="1">LB!L467+FR!L135+JN!L191+TA!L104+ŽB!L78+ČL!L309+NB!L127+SM!L170+JI!L147+TU!L202</f>
        <v>3784839</v>
      </c>
      <c r="F27" s="944">
        <f ca="1">LB!M467+FR!M135+JN!M191+TA!M104+ŽB!M78+ČL!M309+NB!M127+SM!M170+JI!M147+TU!M202</f>
        <v>277416435</v>
      </c>
      <c r="G27" s="944">
        <f ca="1">LB!N467+FR!N135+JN!N191+TA!N104+ŽB!N78+ČL!N309+NB!N127+SM!N170+JI!N147+TU!N202</f>
        <v>16341351</v>
      </c>
      <c r="H27" s="944">
        <f ca="1">LB!O467+FR!O135+JN!O191+TA!O104+ŽB!O78+ČL!O309+NB!O127+SM!O170+JI!O147+TU!O202</f>
        <v>12264896</v>
      </c>
      <c r="I27" s="945">
        <f ca="1">LB!P467+FR!P135+JN!P191+TA!P104+ŽB!P78+ČL!P309+NB!P127+SM!P170+JI!P147+TU!P202</f>
        <v>1910.8881499999998</v>
      </c>
      <c r="J27" s="945">
        <f ca="1">LB!Q467+FR!Q135+JN!Q191+TA!Q104+ŽB!Q78+ČL!Q309+NB!Q127+SM!Q170+JI!Q147+TU!Q202</f>
        <v>1468.3187</v>
      </c>
      <c r="K27" s="945">
        <f ca="1">LB!R467+FR!R135+JN!R191+TA!R104+ŽB!R78+ČL!R309+NB!R127+SM!R170+JI!R147+TU!R202</f>
        <v>0</v>
      </c>
      <c r="L27" s="947">
        <f ca="1">LB!S467+FR!S135+JN!S191+TA!S104+ŽB!S78+ČL!S309+NB!S127+SM!S170+JI!S147+TU!S202</f>
        <v>442.56945000000002</v>
      </c>
      <c r="M27" s="943">
        <f ca="1">LB!T467+FR!T135+JN!T191+TA!T104+ŽB!T78+ČL!T309+NB!T127+SM!T170+JI!T147+TU!T202</f>
        <v>-57000</v>
      </c>
      <c r="N27" s="944">
        <f ca="1">LB!U467+FR!U135+JN!U191+TA!U104+ŽB!U78+ČL!U309+NB!U127+SM!U170+JI!U147+TU!U202</f>
        <v>-130363</v>
      </c>
      <c r="O27" s="944">
        <f ca="1">LB!V467+FR!V135+JN!V191+TA!V104+ŽB!V78+ČL!V309+NB!V127+SM!V170+JI!V147+TU!V202</f>
        <v>-2055306</v>
      </c>
      <c r="P27" s="944">
        <f ca="1">LB!W467+FR!W135+JN!W191+TA!W104+ŽB!W78+ČL!W309+NB!W127+SM!W170+JI!W147+TU!W202</f>
        <v>0</v>
      </c>
      <c r="Q27" s="944">
        <f ca="1">LB!X467+FR!X135+JN!X191+TA!X104+ŽB!X78+ČL!X309+NB!X127+SM!X170+JI!X147+TU!X202</f>
        <v>-2242669</v>
      </c>
      <c r="R27" s="944">
        <f ca="1">LB!Y467+FR!Y135+JN!Y191+TA!Y104+ŽB!Y78+ČL!Y309+NB!Y127+SM!Y170+JI!Y147+TU!Y202</f>
        <v>57000</v>
      </c>
      <c r="S27" s="944">
        <f ca="1">LB!Z467+FR!Z135+JN!Z191+TA!Z104+ŽB!Z78+ČL!Z309+NB!Z127+SM!Z170+JI!Z147+TU!Z202</f>
        <v>0</v>
      </c>
      <c r="T27" s="944">
        <f ca="1">LB!AA467+FR!AA135+JN!AA191+TA!AA104+ŽB!AA78+ČL!AA309+NB!AA127+SM!AA170+JI!AA147+TU!AA202</f>
        <v>0</v>
      </c>
      <c r="U27" s="944">
        <f ca="1">LB!AB467+FR!AB135+JN!AB191+TA!AB104+ŽB!AB78+ČL!AB309+NB!AB127+SM!AB170+JI!AB147+TU!AB202</f>
        <v>57000</v>
      </c>
      <c r="V27" s="944">
        <f ca="1">LB!AC467+FR!AC135+JN!AC191+TA!AC104+ŽB!AC78+ČL!AC309+NB!AC127+SM!AC170+JI!AC147+TU!AC202</f>
        <v>-2185669</v>
      </c>
      <c r="W27" s="944">
        <f ca="1">LB!AD467+FR!AD135+JN!AD191+TA!AD104+ŽB!AD78+ČL!AD309+NB!AD127+SM!AD170+JI!AD147+TU!AD202</f>
        <v>-738757</v>
      </c>
      <c r="X27" s="944">
        <f ca="1">LB!AE467+FR!AE135+JN!AE191+TA!AE104+ŽB!AE78+ČL!AE309+NB!AE127+SM!AE170+JI!AE147+TU!AE202</f>
        <v>-44857</v>
      </c>
      <c r="Y27" s="944">
        <f ca="1">LB!AF467+FR!AF135+JN!AF191+TA!AF104+ŽB!AF78+ČL!AF309+NB!AF127+SM!AF170+JI!AF147+TU!AF202</f>
        <v>4700</v>
      </c>
      <c r="Z27" s="944">
        <f ca="1">LB!AG467+FR!AG135+JN!AG191+TA!AG104+ŽB!AG78+ČL!AG309+NB!AG127+SM!AG170+JI!AG147+TU!AG202</f>
        <v>2791111</v>
      </c>
      <c r="AA27" s="944">
        <f ca="1">LB!AH467+FR!AH135+JN!AH191+TA!AH104+ŽB!AH78+ČL!AH309+NB!AH127+SM!AH170+JI!AH147+TU!AH202</f>
        <v>0</v>
      </c>
      <c r="AB27" s="944">
        <f ca="1">LB!AI467+FR!AI135+JN!AI191+TA!AI104+ŽB!AI78+ČL!AI309+NB!AI127+SM!AI170+JI!AI147+TU!AI202</f>
        <v>2795811</v>
      </c>
      <c r="AC27" s="944">
        <f ca="1">LB!AJ467+FR!AJ135+JN!AJ191+TA!AJ104+ŽB!AJ78+ČL!AJ309+NB!AJ127+SM!AJ170+JI!AJ147+TU!AJ202</f>
        <v>-173472</v>
      </c>
      <c r="AD27" s="945">
        <f ca="1">LB!AK467+FR!AK135+JN!AK191+TA!AK104+ŽB!AK78+ČL!AK309+NB!AK127+SM!AK170+JI!AK147+TU!AK202</f>
        <v>0.05</v>
      </c>
      <c r="AE27" s="945">
        <f ca="1">LB!AL467+FR!AL135+JN!AL191+TA!AL104+ŽB!AL78+ČL!AL309+NB!AL127+SM!AL170+JI!AL147+TU!AL202</f>
        <v>0</v>
      </c>
      <c r="AF27" s="945">
        <f ca="1">LB!AM467+FR!AM135+JN!AM191+TA!AM104+ŽB!AM78+ČL!AM309+NB!AM127+SM!AM170+JI!AM147+TU!AM202</f>
        <v>-0.29000000000000004</v>
      </c>
      <c r="AG27" s="945">
        <f ca="1">LB!AN467+FR!AN135+JN!AN191+TA!AN104+ŽB!AN78+ČL!AN309+NB!AN127+SM!AN170+JI!AN147+TU!AN202</f>
        <v>0</v>
      </c>
      <c r="AH27" s="945">
        <f ca="1">LB!AO467+FR!AO135+JN!AO191+TA!AO104+ŽB!AO78+ČL!AO309+NB!AO127+SM!AO170+JI!AO147+TU!AO202</f>
        <v>0</v>
      </c>
      <c r="AI27" s="945">
        <f ca="1">LB!AP467+FR!AP135+JN!AP191+TA!AP104+ŽB!AP78+ČL!AP309+NB!AP127+SM!AP170+JI!AP147+TU!AP202</f>
        <v>-0.24000000000000002</v>
      </c>
      <c r="AJ27" s="945">
        <f ca="1">LB!AQ467+FR!AQ135+JN!AQ191+TA!AQ104+ŽB!AQ78+ČL!AQ309+NB!AQ127+SM!AQ170+JI!AQ147+TU!AQ202</f>
        <v>0</v>
      </c>
      <c r="AK27" s="946">
        <f ca="1">LB!AR467+FR!AR135+JN!AR191+TA!AR104+ŽB!AR78+ČL!AR309+NB!AR127+SM!AR170+JI!AR147+TU!AR202</f>
        <v>-0.24000000000000002</v>
      </c>
      <c r="AL27" s="948">
        <f ca="1">LB!AS467+FR!AS135+JN!AS191+TA!AS104+ŽB!AS78+ČL!AS309+NB!AS127+SM!AS170+JI!AS147+TU!AS202</f>
        <v>1126700800</v>
      </c>
      <c r="AM27" s="944">
        <f ca="1">LB!AT467+FR!AT135+JN!AT191+TA!AT104+ŽB!AT78+ČL!AT309+NB!AT127+SM!AT170+JI!AT147+TU!AT202</f>
        <v>814824082</v>
      </c>
      <c r="AN27" s="944">
        <f ca="1">LB!AU467+FR!AU135+JN!AU191+TA!AU104+ŽB!AU78+ČL!AU309+NB!AU127+SM!AU170+JI!AU147+TU!AU202</f>
        <v>0</v>
      </c>
      <c r="AO27" s="944">
        <f ca="1">LB!AV467+FR!AV135+JN!AV191+TA!AV104+ŽB!AV78+ČL!AV309+NB!AV127+SM!AV170+JI!AV147+TU!AV202</f>
        <v>3841839</v>
      </c>
      <c r="AP27" s="944">
        <f ca="1">LB!AW467+FR!AW135+JN!AW191+TA!AW104+ŽB!AW78+ČL!AW309+NB!AW127+SM!AW170+JI!AW147+TU!AW202</f>
        <v>276677678</v>
      </c>
      <c r="AQ27" s="944">
        <f ca="1">LB!AX467+FR!AX135+JN!AX191+TA!AX104+ŽB!AX78+ČL!AX309+NB!AX127+SM!AX170+JI!AX147+TU!AX202</f>
        <v>16296494</v>
      </c>
      <c r="AR27" s="944">
        <f ca="1">LB!AY467+FR!AY135+JN!AY191+TA!AY104+ŽB!AY78+ČL!AY309+NB!AY127+SM!AY170+JI!AY147+TU!AY202</f>
        <v>15060707</v>
      </c>
      <c r="AS27" s="945">
        <f ca="1">LB!AZ467+FR!AZ135+JN!AZ191+TA!AZ104+ŽB!AZ78+ČL!AZ309+NB!AZ127+SM!AZ170+JI!AZ147+TU!AZ202</f>
        <v>1910.6481499999995</v>
      </c>
      <c r="AT27" s="945">
        <f ca="1">LB!BA467+FR!BA135+JN!BA191+TA!BA104+ŽB!BA78+ČL!BA309+NB!BA127+SM!BA170+JI!BA147+TU!BA202</f>
        <v>1468.0787000000003</v>
      </c>
      <c r="AU27" s="945">
        <f ca="1">LB!BB467+FR!BB135+JN!BB191+TA!BB104+ŽB!BB78+ČL!BB309+NB!BB127+SM!BB170+JI!BB147+TU!BB202</f>
        <v>0</v>
      </c>
      <c r="AV27" s="946">
        <f ca="1">LB!BC467+FR!BC135+JN!BC191+TA!BC104+ŽB!BC78+ČL!BC309+NB!BC127+SM!BC170+JI!BC147+TU!BC202</f>
        <v>442.56945000000002</v>
      </c>
      <c r="AW27" s="15"/>
      <c r="AX27" s="15"/>
      <c r="AY27" s="15"/>
      <c r="AZ27" s="15"/>
      <c r="BA27" s="15"/>
      <c r="BB27" s="15"/>
      <c r="BC27" s="15"/>
      <c r="BD27" s="14"/>
      <c r="BE27" s="14"/>
      <c r="BF27" s="14"/>
      <c r="BG27" s="14"/>
    </row>
    <row r="28" spans="1:59" x14ac:dyDescent="0.2">
      <c r="A28" s="2">
        <v>3113</v>
      </c>
      <c r="B28" s="257">
        <f>LB!I468+FR!I136+JN!I192+TA!I105+ŽB!I79+ČL!I310+NB!I128+SM!I171+JI!I148+TU!I203</f>
        <v>2769378041</v>
      </c>
      <c r="C28" s="28">
        <f>LB!J468+FR!J136+JN!J192+TA!J105+ŽB!J79+ČL!J310+NB!J128+SM!J171+JI!J148+TU!J203</f>
        <v>1980254504</v>
      </c>
      <c r="D28" s="28">
        <f>LB!K468+FR!K136+JN!K192+TA!K105+ŽB!K79+ČL!K310+NB!K128+SM!K171+JI!K148+TU!K203</f>
        <v>5312080</v>
      </c>
      <c r="E28" s="28">
        <f>LB!L468+FR!L136+JN!L192+TA!L105+ŽB!L79+ČL!L310+NB!L128+SM!L171+JI!L148+TU!L203</f>
        <v>11120387</v>
      </c>
      <c r="F28" s="28">
        <f>LB!M468+FR!M136+JN!M192+TA!M105+ŽB!M79+ČL!M310+NB!M128+SM!M171+JI!M148+TU!M203</f>
        <v>672987233</v>
      </c>
      <c r="G28" s="28">
        <f>LB!N468+FR!N136+JN!N192+TA!N105+ŽB!N79+ČL!N310+NB!N128+SM!N171+JI!N148+TU!N203</f>
        <v>39605096</v>
      </c>
      <c r="H28" s="28">
        <f>LB!O468+FR!O136+JN!O192+TA!O105+ŽB!O79+ČL!O310+NB!O128+SM!O171+JI!O148+TU!O203</f>
        <v>65410821</v>
      </c>
      <c r="I28" s="21">
        <f>LB!P468+FR!P136+JN!P192+TA!P105+ŽB!P79+ČL!P310+NB!P128+SM!P171+JI!P148+TU!P203</f>
        <v>3910.0263999999997</v>
      </c>
      <c r="J28" s="21">
        <f>LB!Q468+FR!Q136+JN!Q192+TA!Q105+ŽB!Q79+ČL!Q310+NB!Q128+SM!Q171+JI!Q148+TU!Q203</f>
        <v>3139.7859999999991</v>
      </c>
      <c r="K28" s="21">
        <f>LB!R468+FR!R136+JN!R192+TA!R105+ŽB!R79+ČL!R310+NB!R128+SM!R171+JI!R148+TU!R203</f>
        <v>15.333600000000001</v>
      </c>
      <c r="L28" s="259">
        <f>LB!S468+FR!S136+JN!S192+TA!S105+ŽB!S79+ČL!S310+NB!S128+SM!S171+JI!S148+TU!S203</f>
        <v>770.24039999999991</v>
      </c>
      <c r="M28" s="257">
        <f>LB!T468+FR!T136+JN!T192+TA!T105+ŽB!T79+ČL!T310+NB!T128+SM!T171+JI!T148+TU!T203</f>
        <v>-505270</v>
      </c>
      <c r="N28" s="28">
        <f>LB!U468+FR!U136+JN!U192+TA!U105+ŽB!U79+ČL!U310+NB!U128+SM!U171+JI!U148+TU!U203</f>
        <v>81331</v>
      </c>
      <c r="O28" s="28">
        <f>LB!V468+FR!V136+JN!V192+TA!V105+ŽB!V79+ČL!V310+NB!V128+SM!V171+JI!V148+TU!V203</f>
        <v>-3929258</v>
      </c>
      <c r="P28" s="28">
        <f>LB!W468+FR!W136+JN!W192+TA!W105+ŽB!W79+ČL!W310+NB!W128+SM!W171+JI!W148+TU!W203</f>
        <v>-507225</v>
      </c>
      <c r="Q28" s="28">
        <f>LB!X468+FR!X136+JN!X192+TA!X105+ŽB!X79+ČL!X310+NB!X128+SM!X171+JI!X148+TU!X203</f>
        <v>-4860422</v>
      </c>
      <c r="R28" s="28">
        <f>LB!Y468+FR!Y136+JN!Y192+TA!Y105+ŽB!Y79+ČL!Y310+NB!Y128+SM!Y171+JI!Y148+TU!Y203</f>
        <v>505270</v>
      </c>
      <c r="S28" s="28">
        <f>LB!Z468+FR!Z136+JN!Z192+TA!Z105+ŽB!Z79+ČL!Z310+NB!Z128+SM!Z171+JI!Z148+TU!Z203</f>
        <v>0</v>
      </c>
      <c r="T28" s="28">
        <f>LB!AA468+FR!AA136+JN!AA192+TA!AA105+ŽB!AA79+ČL!AA310+NB!AA128+SM!AA171+JI!AA148+TU!AA203</f>
        <v>-34272</v>
      </c>
      <c r="U28" s="28">
        <f>LB!AB468+FR!AB136+JN!AB192+TA!AB105+ŽB!AB79+ČL!AB310+NB!AB128+SM!AB171+JI!AB148+TU!AB203</f>
        <v>470998</v>
      </c>
      <c r="V28" s="28">
        <f>LB!AC468+FR!AC136+JN!AC192+TA!AC105+ŽB!AC79+ČL!AC310+NB!AC128+SM!AC171+JI!AC148+TU!AC203</f>
        <v>-4389424</v>
      </c>
      <c r="W28" s="28">
        <f>LB!AD468+FR!AD136+JN!AD192+TA!AD105+ŽB!AD79+ČL!AD310+NB!AD128+SM!AD171+JI!AD148+TU!AD203</f>
        <v>-1472041</v>
      </c>
      <c r="X28" s="28">
        <f>LB!AE468+FR!AE136+JN!AE192+TA!AE105+ŽB!AE79+ČL!AE310+NB!AE128+SM!AE171+JI!AE148+TU!AE203</f>
        <v>-97209</v>
      </c>
      <c r="Y28" s="28">
        <f>LB!AF468+FR!AF136+JN!AF192+TA!AF105+ŽB!AF79+ČL!AF310+NB!AF128+SM!AF171+JI!AF148+TU!AF203</f>
        <v>32950</v>
      </c>
      <c r="Z28" s="28">
        <f>LB!AG468+FR!AG136+JN!AG192+TA!AG105+ŽB!AG79+ČL!AG310+NB!AG128+SM!AG171+JI!AG148+TU!AG203</f>
        <v>5335935</v>
      </c>
      <c r="AA28" s="28">
        <f>LB!AH468+FR!AH136+JN!AH192+TA!AH105+ŽB!AH79+ČL!AH310+NB!AH128+SM!AH171+JI!AH148+TU!AH203</f>
        <v>0</v>
      </c>
      <c r="AB28" s="28">
        <f>LB!AI468+FR!AI136+JN!AI192+TA!AI105+ŽB!AI79+ČL!AI310+NB!AI128+SM!AI171+JI!AI148+TU!AI203</f>
        <v>5368885</v>
      </c>
      <c r="AC28" s="28">
        <f>LB!AJ468+FR!AJ136+JN!AJ192+TA!AJ105+ŽB!AJ79+ČL!AJ310+NB!AJ128+SM!AJ171+JI!AJ148+TU!AJ203</f>
        <v>-589789</v>
      </c>
      <c r="AD28" s="21">
        <f>LB!AK468+FR!AK136+JN!AK192+TA!AK105+ŽB!AK79+ČL!AK310+NB!AK128+SM!AK171+JI!AK148+TU!AK203</f>
        <v>-0.62</v>
      </c>
      <c r="AE28" s="21">
        <f>LB!AL468+FR!AL136+JN!AL192+TA!AL105+ŽB!AL79+ČL!AL310+NB!AL128+SM!AL171+JI!AL148+TU!AL203</f>
        <v>-0.44000000000000006</v>
      </c>
      <c r="AF28" s="21">
        <f>LB!AM468+FR!AM136+JN!AM192+TA!AM105+ŽB!AM79+ČL!AM310+NB!AM128+SM!AM171+JI!AM148+TU!AM203</f>
        <v>0.22</v>
      </c>
      <c r="AG28" s="21">
        <f>LB!AN468+FR!AN136+JN!AN192+TA!AN105+ŽB!AN79+ČL!AN310+NB!AN128+SM!AN171+JI!AN148+TU!AN203</f>
        <v>-0.86999999999999988</v>
      </c>
      <c r="AH28" s="21">
        <f>LB!AO468+FR!AO136+JN!AO192+TA!AO105+ŽB!AO79+ČL!AO310+NB!AO128+SM!AO171+JI!AO148+TU!AO203</f>
        <v>0</v>
      </c>
      <c r="AI28" s="21">
        <f>LB!AP468+FR!AP136+JN!AP192+TA!AP105+ŽB!AP79+ČL!AP310+NB!AP128+SM!AP171+JI!AP148+TU!AP203</f>
        <v>-1.27</v>
      </c>
      <c r="AJ28" s="21">
        <f>LB!AQ468+FR!AQ136+JN!AQ192+TA!AQ105+ŽB!AQ79+ČL!AQ310+NB!AQ128+SM!AQ171+JI!AQ148+TU!AQ203</f>
        <v>-0.44000000000000006</v>
      </c>
      <c r="AK28" s="29">
        <f>LB!AR468+FR!AR136+JN!AR192+TA!AR105+ŽB!AR79+ČL!AR310+NB!AR128+SM!AR171+JI!AR148+TU!AR203</f>
        <v>-1.7099999999999997</v>
      </c>
      <c r="AL28" s="258">
        <f>LB!AS468+FR!AS136+JN!AS192+TA!AS105+ŽB!AS79+ČL!AS310+NB!AS128+SM!AS171+JI!AS148+TU!AS203</f>
        <v>2768788252</v>
      </c>
      <c r="AM28" s="28">
        <f>LB!AT468+FR!AT136+JN!AT192+TA!AT105+ŽB!AT79+ČL!AT310+NB!AT128+SM!AT171+JI!AT148+TU!AT203</f>
        <v>1975394082</v>
      </c>
      <c r="AN28" s="28">
        <f>LB!AU468+FR!AU136+JN!AU192+TA!AU105+ŽB!AU79+ČL!AU310+NB!AU128+SM!AU171+JI!AU148+TU!AU203</f>
        <v>5312080</v>
      </c>
      <c r="AO28" s="28">
        <f>LB!AV468+FR!AV136+JN!AV192+TA!AV105+ŽB!AV79+ČL!AV310+NB!AV128+SM!AV171+JI!AV148+TU!AV203</f>
        <v>11591385</v>
      </c>
      <c r="AP28" s="28">
        <f>LB!AW468+FR!AW136+JN!AW192+TA!AW105+ŽB!AW79+ČL!AW310+NB!AW128+SM!AW171+JI!AW148+TU!AW203</f>
        <v>671515192</v>
      </c>
      <c r="AQ28" s="28">
        <f>LB!AX468+FR!AX136+JN!AX192+TA!AX105+ŽB!AX79+ČL!AX310+NB!AX128+SM!AX171+JI!AX148+TU!AX203</f>
        <v>39507887</v>
      </c>
      <c r="AR28" s="28">
        <f>LB!AY468+FR!AY136+JN!AY192+TA!AY105+ŽB!AY79+ČL!AY310+NB!AY128+SM!AY171+JI!AY148+TU!AY203</f>
        <v>70779706</v>
      </c>
      <c r="AS28" s="21">
        <f>LB!AZ468+FR!AZ136+JN!AZ192+TA!AZ105+ŽB!AZ79+ČL!AZ310+NB!AZ128+SM!AZ171+JI!AZ148+TU!AZ203</f>
        <v>3908.3164000000002</v>
      </c>
      <c r="AT28" s="21">
        <f>LB!BA468+FR!BA136+JN!BA192+TA!BA105+ŽB!BA79+ČL!BA310+NB!BA128+SM!BA171+JI!BA148+TU!BA203</f>
        <v>3138.5159999999996</v>
      </c>
      <c r="AU28" s="21">
        <f>LB!BB468+FR!BB136+JN!BB192+TA!BB105+ŽB!BB79+ČL!BB310+NB!BB128+SM!BB171+JI!BB148+TU!BB203</f>
        <v>15.333600000000001</v>
      </c>
      <c r="AV28" s="29">
        <f>LB!BC468+FR!BC136+JN!BC192+TA!BC105+ŽB!BC79+ČL!BC310+NB!BC128+SM!BC171+JI!BC148+TU!BC203</f>
        <v>769.80039999999997</v>
      </c>
    </row>
    <row r="29" spans="1:59" x14ac:dyDescent="0.2">
      <c r="A29" s="2">
        <v>3114</v>
      </c>
      <c r="B29" s="257">
        <f>LB!I469+FR!I137+JN!I193+TA!I106+ŽB!I80+ČL!I311+NB!I129+SM!I172+JI!I149+TU!I204</f>
        <v>165072470</v>
      </c>
      <c r="C29" s="28">
        <f>LB!J469+FR!J137+JN!J193+TA!J106+ŽB!J80+ČL!J311+NB!J129+SM!J172+JI!J149+TU!J204</f>
        <v>119058153</v>
      </c>
      <c r="D29" s="28">
        <f>LB!K469+FR!K137+JN!K193+TA!K106+ŽB!K80+ČL!K311+NB!K129+SM!K172+JI!K149+TU!K204</f>
        <v>0</v>
      </c>
      <c r="E29" s="28">
        <f>LB!L469+FR!L137+JN!L193+TA!L106+ŽB!L80+ČL!L311+NB!L129+SM!L172+JI!L149+TU!L204</f>
        <v>506568</v>
      </c>
      <c r="F29" s="28">
        <f>LB!M469+FR!M137+JN!M193+TA!M106+ŽB!M80+ČL!M311+NB!M129+SM!M172+JI!M149+TU!M204</f>
        <v>40412876</v>
      </c>
      <c r="G29" s="28">
        <f>LB!N469+FR!N137+JN!N193+TA!N106+ŽB!N80+ČL!N311+NB!N129+SM!N172+JI!N149+TU!N204</f>
        <v>2381163</v>
      </c>
      <c r="H29" s="28">
        <f>LB!O469+FR!O137+JN!O193+TA!O106+ŽB!O80+ČL!O311+NB!O129+SM!O172+JI!O149+TU!O204</f>
        <v>2713710</v>
      </c>
      <c r="I29" s="21">
        <f>LB!P469+FR!P137+JN!P193+TA!P106+ŽB!P80+ČL!P311+NB!P129+SM!P172+JI!P149+TU!P204</f>
        <v>236.26830000000001</v>
      </c>
      <c r="J29" s="21">
        <f>LB!Q469+FR!Q137+JN!Q193+TA!Q106+ŽB!Q80+ČL!Q311+NB!Q129+SM!Q172+JI!Q149+TU!Q204</f>
        <v>191.06440000000001</v>
      </c>
      <c r="K29" s="21">
        <f>LB!R469+FR!R137+JN!R193+TA!R106+ŽB!R80+ČL!R311+NB!R129+SM!R172+JI!R149+TU!R204</f>
        <v>0</v>
      </c>
      <c r="L29" s="259">
        <f>LB!S469+FR!S137+JN!S193+TA!S106+ŽB!S80+ČL!S311+NB!S129+SM!S172+JI!S149+TU!S204</f>
        <v>45.20389999999999</v>
      </c>
      <c r="M29" s="257">
        <f>LB!T469+FR!T137+JN!T193+TA!T106+ŽB!T80+ČL!T311+NB!T129+SM!T172+JI!T149+TU!T204</f>
        <v>0</v>
      </c>
      <c r="N29" s="28">
        <f>LB!U469+FR!U137+JN!U193+TA!U106+ŽB!U80+ČL!U311+NB!U129+SM!U172+JI!U149+TU!U204</f>
        <v>3856</v>
      </c>
      <c r="O29" s="28">
        <f>LB!V469+FR!V137+JN!V193+TA!V106+ŽB!V80+ČL!V311+NB!V129+SM!V172+JI!V149+TU!V204</f>
        <v>-243004</v>
      </c>
      <c r="P29" s="28">
        <f>LB!W469+FR!W137+JN!W193+TA!W106+ŽB!W80+ČL!W311+NB!W129+SM!W172+JI!W149+TU!W204</f>
        <v>0</v>
      </c>
      <c r="Q29" s="28">
        <f>LB!X469+FR!X137+JN!X193+TA!X106+ŽB!X80+ČL!X311+NB!X129+SM!X172+JI!X149+TU!X204</f>
        <v>-239148</v>
      </c>
      <c r="R29" s="28">
        <f>LB!Y469+FR!Y137+JN!Y193+TA!Y106+ŽB!Y80+ČL!Y311+NB!Y129+SM!Y172+JI!Y149+TU!Y204</f>
        <v>0</v>
      </c>
      <c r="S29" s="28">
        <f>LB!Z469+FR!Z137+JN!Z193+TA!Z106+ŽB!Z80+ČL!Z311+NB!Z129+SM!Z172+JI!Z149+TU!Z204</f>
        <v>0</v>
      </c>
      <c r="T29" s="28">
        <f>LB!AA469+FR!AA137+JN!AA193+TA!AA106+ŽB!AA80+ČL!AA311+NB!AA129+SM!AA172+JI!AA149+TU!AA204</f>
        <v>0</v>
      </c>
      <c r="U29" s="28">
        <f>LB!AB469+FR!AB137+JN!AB193+TA!AB106+ŽB!AB80+ČL!AB311+NB!AB129+SM!AB172+JI!AB149+TU!AB204</f>
        <v>0</v>
      </c>
      <c r="V29" s="28">
        <f>LB!AC469+FR!AC137+JN!AC193+TA!AC106+ŽB!AC80+ČL!AC311+NB!AC129+SM!AC172+JI!AC149+TU!AC204</f>
        <v>-239148</v>
      </c>
      <c r="W29" s="28">
        <f>LB!AD469+FR!AD137+JN!AD193+TA!AD106+ŽB!AD80+ČL!AD311+NB!AD129+SM!AD172+JI!AD149+TU!AD204</f>
        <v>-80832</v>
      </c>
      <c r="X29" s="28">
        <f>LB!AE469+FR!AE137+JN!AE193+TA!AE106+ŽB!AE80+ČL!AE311+NB!AE129+SM!AE172+JI!AE149+TU!AE204</f>
        <v>-4784</v>
      </c>
      <c r="Y29" s="28">
        <f>LB!AF469+FR!AF137+JN!AF193+TA!AF106+ŽB!AF80+ČL!AF311+NB!AF129+SM!AF172+JI!AF149+TU!AF204</f>
        <v>0</v>
      </c>
      <c r="Z29" s="28">
        <f>LB!AG469+FR!AG137+JN!AG193+TA!AG106+ŽB!AG80+ČL!AG311+NB!AG129+SM!AG172+JI!AG149+TU!AG204</f>
        <v>330000</v>
      </c>
      <c r="AA29" s="28">
        <f>LB!AH469+FR!AH137+JN!AH193+TA!AH106+ŽB!AH80+ČL!AH311+NB!AH129+SM!AH172+JI!AH149+TU!AH204</f>
        <v>0</v>
      </c>
      <c r="AB29" s="28">
        <f>LB!AI469+FR!AI137+JN!AI193+TA!AI106+ŽB!AI80+ČL!AI311+NB!AI129+SM!AI172+JI!AI149+TU!AI204</f>
        <v>330000</v>
      </c>
      <c r="AC29" s="28">
        <f>LB!AJ469+FR!AJ137+JN!AJ193+TA!AJ106+ŽB!AJ80+ČL!AJ311+NB!AJ129+SM!AJ172+JI!AJ149+TU!AJ204</f>
        <v>5236</v>
      </c>
      <c r="AD29" s="21">
        <f>LB!AK469+FR!AK137+JN!AK193+TA!AK106+ŽB!AK80+ČL!AK311+NB!AK129+SM!AK172+JI!AK149+TU!AK204</f>
        <v>0</v>
      </c>
      <c r="AE29" s="21">
        <f>LB!AL469+FR!AL137+JN!AL193+TA!AL106+ŽB!AL80+ČL!AL311+NB!AL129+SM!AL172+JI!AL149+TU!AL204</f>
        <v>0</v>
      </c>
      <c r="AF29" s="21">
        <f>LB!AM469+FR!AM137+JN!AM193+TA!AM106+ŽB!AM80+ČL!AM311+NB!AM129+SM!AM172+JI!AM149+TU!AM204</f>
        <v>0.01</v>
      </c>
      <c r="AG29" s="21">
        <f>LB!AN469+FR!AN137+JN!AN193+TA!AN106+ŽB!AN80+ČL!AN311+NB!AN129+SM!AN172+JI!AN149+TU!AN204</f>
        <v>0</v>
      </c>
      <c r="AH29" s="21">
        <f>LB!AO469+FR!AO137+JN!AO193+TA!AO106+ŽB!AO80+ČL!AO311+NB!AO129+SM!AO172+JI!AO149+TU!AO204</f>
        <v>0</v>
      </c>
      <c r="AI29" s="21">
        <f>LB!AP469+FR!AP137+JN!AP193+TA!AP106+ŽB!AP80+ČL!AP311+NB!AP129+SM!AP172+JI!AP149+TU!AP204</f>
        <v>0.01</v>
      </c>
      <c r="AJ29" s="21">
        <f>LB!AQ469+FR!AQ137+JN!AQ193+TA!AQ106+ŽB!AQ80+ČL!AQ311+NB!AQ129+SM!AQ172+JI!AQ149+TU!AQ204</f>
        <v>0</v>
      </c>
      <c r="AK29" s="29">
        <f>LB!AR469+FR!AR137+JN!AR193+TA!AR106+ŽB!AR80+ČL!AR311+NB!AR129+SM!AR172+JI!AR149+TU!AR204</f>
        <v>0.01</v>
      </c>
      <c r="AL29" s="258">
        <f>LB!AS469+FR!AS137+JN!AS193+TA!AS106+ŽB!AS80+ČL!AS311+NB!AS129+SM!AS172+JI!AS149+TU!AS204</f>
        <v>165077706</v>
      </c>
      <c r="AM29" s="28">
        <f>LB!AT469+FR!AT137+JN!AT193+TA!AT106+ŽB!AT80+ČL!AT311+NB!AT129+SM!AT172+JI!AT149+TU!AT204</f>
        <v>118819005</v>
      </c>
      <c r="AN29" s="28">
        <f>LB!AU469+FR!AU137+JN!AU193+TA!AU106+ŽB!AU80+ČL!AU311+NB!AU129+SM!AU172+JI!AU149+TU!AU204</f>
        <v>0</v>
      </c>
      <c r="AO29" s="28">
        <f>LB!AV469+FR!AV137+JN!AV193+TA!AV106+ŽB!AV80+ČL!AV311+NB!AV129+SM!AV172+JI!AV149+TU!AV204</f>
        <v>506568</v>
      </c>
      <c r="AP29" s="28">
        <f>LB!AW469+FR!AW137+JN!AW193+TA!AW106+ŽB!AW80+ČL!AW311+NB!AW129+SM!AW172+JI!AW149+TU!AW204</f>
        <v>40332044</v>
      </c>
      <c r="AQ29" s="28">
        <f>LB!AX469+FR!AX137+JN!AX193+TA!AX106+ŽB!AX80+ČL!AX311+NB!AX129+SM!AX172+JI!AX149+TU!AX204</f>
        <v>2376379</v>
      </c>
      <c r="AR29" s="28">
        <f>LB!AY469+FR!AY137+JN!AY193+TA!AY106+ŽB!AY80+ČL!AY311+NB!AY129+SM!AY172+JI!AY149+TU!AY204</f>
        <v>3043710</v>
      </c>
      <c r="AS29" s="21">
        <f>LB!AZ469+FR!AZ137+JN!AZ193+TA!AZ106+ŽB!AZ80+ČL!AZ311+NB!AZ129+SM!AZ172+JI!AZ149+TU!AZ204</f>
        <v>236.2783</v>
      </c>
      <c r="AT29" s="21">
        <f>LB!BA469+FR!BA137+JN!BA193+TA!BA106+ŽB!BA80+ČL!BA311+NB!BA129+SM!BA172+JI!BA149+TU!BA204</f>
        <v>191.07440000000003</v>
      </c>
      <c r="AU29" s="21">
        <f>LB!BB469+FR!BB137+JN!BB193+TA!BB106+ŽB!BB80+ČL!BB311+NB!BB129+SM!BB172+JI!BB149+TU!BB204</f>
        <v>0</v>
      </c>
      <c r="AV29" s="29">
        <f>LB!BC469+FR!BC137+JN!BC193+TA!BC106+ŽB!BC80+ČL!BC311+NB!BC129+SM!BC172+JI!BC149+TU!BC204</f>
        <v>45.20389999999999</v>
      </c>
    </row>
    <row r="30" spans="1:59" x14ac:dyDescent="0.2">
      <c r="A30" s="2">
        <v>3117</v>
      </c>
      <c r="B30" s="257">
        <f>LB!I470+FR!I138+JN!I194+TA!I107+ŽB!I81+ČL!I312+NB!I130+SM!I173+JI!I150+TU!I205</f>
        <v>297025360</v>
      </c>
      <c r="C30" s="28">
        <f>LB!J470+FR!J138+JN!J194+TA!J107+ŽB!J81+ČL!J312+NB!J130+SM!J173+JI!J150+TU!J205</f>
        <v>212953631</v>
      </c>
      <c r="D30" s="28">
        <f>LB!K470+FR!K138+JN!K194+TA!K107+ŽB!K81+ČL!K312+NB!K130+SM!K173+JI!K150+TU!K205</f>
        <v>57740</v>
      </c>
      <c r="E30" s="28">
        <f>LB!L470+FR!L138+JN!L194+TA!L107+ŽB!L81+ČL!L312+NB!L130+SM!L173+JI!L150+TU!L205</f>
        <v>1384949</v>
      </c>
      <c r="F30" s="28">
        <f>LB!M470+FR!M138+JN!M194+TA!M107+ŽB!M81+ČL!M312+NB!M130+SM!M173+JI!M150+TU!M205</f>
        <v>72446435</v>
      </c>
      <c r="G30" s="28">
        <f>LB!N470+FR!N138+JN!N194+TA!N107+ŽB!N81+ČL!N312+NB!N130+SM!N173+JI!N150+TU!N205</f>
        <v>4259074</v>
      </c>
      <c r="H30" s="28">
        <f>LB!O470+FR!O138+JN!O194+TA!O107+ŽB!O81+ČL!O312+NB!O130+SM!O173+JI!O150+TU!O205</f>
        <v>5981271</v>
      </c>
      <c r="I30" s="21">
        <f>LB!P470+FR!P138+JN!P194+TA!P107+ŽB!P81+ČL!P312+NB!P130+SM!P173+JI!P150+TU!P205</f>
        <v>446.55580000000003</v>
      </c>
      <c r="J30" s="21">
        <f>LB!Q470+FR!Q138+JN!Q194+TA!Q107+ŽB!Q81+ČL!Q312+NB!Q130+SM!Q173+JI!Q150+TU!Q205</f>
        <v>332.31180000000001</v>
      </c>
      <c r="K30" s="21">
        <f>LB!R470+FR!R138+JN!R194+TA!R107+ŽB!R81+ČL!R312+NB!R130+SM!R173+JI!R150+TU!R205</f>
        <v>0.16669999999999999</v>
      </c>
      <c r="L30" s="259">
        <f>LB!S470+FR!S138+JN!S194+TA!S107+ŽB!S81+ČL!S312+NB!S130+SM!S173+JI!S150+TU!S205</f>
        <v>114.24400000000001</v>
      </c>
      <c r="M30" s="257">
        <f>LB!T470+FR!T138+JN!T194+TA!T107+ŽB!T81+ČL!T312+NB!T130+SM!T173+JI!T150+TU!T205</f>
        <v>-120800</v>
      </c>
      <c r="N30" s="28">
        <f>LB!U470+FR!U138+JN!U194+TA!U107+ŽB!U81+ČL!U312+NB!U130+SM!U173+JI!U150+TU!U205</f>
        <v>-42346</v>
      </c>
      <c r="O30" s="28">
        <f>LB!V470+FR!V138+JN!V194+TA!V107+ŽB!V81+ČL!V312+NB!V130+SM!V173+JI!V150+TU!V205</f>
        <v>-354125</v>
      </c>
      <c r="P30" s="28">
        <f>LB!W470+FR!W138+JN!W194+TA!W107+ŽB!W81+ČL!W312+NB!W130+SM!W173+JI!W150+TU!W205</f>
        <v>0</v>
      </c>
      <c r="Q30" s="28">
        <f>LB!X470+FR!X138+JN!X194+TA!X107+ŽB!X81+ČL!X312+NB!X130+SM!X173+JI!X150+TU!X205</f>
        <v>-517271</v>
      </c>
      <c r="R30" s="28">
        <f>LB!Y470+FR!Y138+JN!Y194+TA!Y107+ŽB!Y81+ČL!Y312+NB!Y130+SM!Y173+JI!Y150+TU!Y205</f>
        <v>120800</v>
      </c>
      <c r="S30" s="28">
        <f>LB!Z470+FR!Z138+JN!Z194+TA!Z107+ŽB!Z81+ČL!Z312+NB!Z130+SM!Z173+JI!Z150+TU!Z205</f>
        <v>0</v>
      </c>
      <c r="T30" s="28">
        <f>LB!AA470+FR!AA138+JN!AA194+TA!AA107+ŽB!AA81+ČL!AA312+NB!AA130+SM!AA173+JI!AA150+TU!AA205</f>
        <v>0</v>
      </c>
      <c r="U30" s="28">
        <f>LB!AB470+FR!AB138+JN!AB194+TA!AB107+ŽB!AB81+ČL!AB312+NB!AB130+SM!AB173+JI!AB150+TU!AB205</f>
        <v>120800</v>
      </c>
      <c r="V30" s="28">
        <f>LB!AC470+FR!AC138+JN!AC194+TA!AC107+ŽB!AC81+ČL!AC312+NB!AC130+SM!AC173+JI!AC150+TU!AC205</f>
        <v>-396471</v>
      </c>
      <c r="W30" s="28">
        <f>LB!AD470+FR!AD138+JN!AD194+TA!AD107+ŽB!AD81+ČL!AD312+NB!AD130+SM!AD173+JI!AD150+TU!AD205</f>
        <v>-134006</v>
      </c>
      <c r="X30" s="28">
        <f>LB!AE470+FR!AE138+JN!AE194+TA!AE107+ŽB!AE81+ČL!AE312+NB!AE130+SM!AE173+JI!AE150+TU!AE205</f>
        <v>-10345</v>
      </c>
      <c r="Y30" s="28">
        <f>LB!AF470+FR!AF138+JN!AF194+TA!AF107+ŽB!AF81+ČL!AF312+NB!AF130+SM!AF173+JI!AF150+TU!AF205</f>
        <v>8000</v>
      </c>
      <c r="Z30" s="28">
        <f>LB!AG470+FR!AG138+JN!AG194+TA!AG107+ŽB!AG81+ČL!AG312+NB!AG130+SM!AG173+JI!AG150+TU!AG205</f>
        <v>480900</v>
      </c>
      <c r="AA30" s="28">
        <f>LB!AH470+FR!AH138+JN!AH194+TA!AH107+ŽB!AH81+ČL!AH312+NB!AH130+SM!AH173+JI!AH150+TU!AH205</f>
        <v>0</v>
      </c>
      <c r="AB30" s="28">
        <f>LB!AI470+FR!AI138+JN!AI194+TA!AI107+ŽB!AI81+ČL!AI312+NB!AI130+SM!AI173+JI!AI150+TU!AI205</f>
        <v>488900</v>
      </c>
      <c r="AC30" s="28">
        <f>LB!AJ470+FR!AJ138+JN!AJ194+TA!AJ107+ŽB!AJ81+ČL!AJ312+NB!AJ130+SM!AJ173+JI!AJ150+TU!AJ205</f>
        <v>-51922</v>
      </c>
      <c r="AD30" s="21">
        <f>LB!AK470+FR!AK138+JN!AK194+TA!AK107+ŽB!AK81+ČL!AK312+NB!AK130+SM!AK173+JI!AK150+TU!AK205</f>
        <v>0</v>
      </c>
      <c r="AE30" s="21">
        <f>LB!AL470+FR!AL138+JN!AL194+TA!AL107+ŽB!AL81+ČL!AL312+NB!AL130+SM!AL173+JI!AL150+TU!AL205</f>
        <v>-0.51</v>
      </c>
      <c r="AF30" s="21">
        <f>LB!AM470+FR!AM138+JN!AM194+TA!AM107+ŽB!AM81+ČL!AM312+NB!AM130+SM!AM173+JI!AM150+TU!AM205</f>
        <v>-0.13999999999999999</v>
      </c>
      <c r="AG30" s="21">
        <f>LB!AN470+FR!AN138+JN!AN194+TA!AN107+ŽB!AN81+ČL!AN312+NB!AN130+SM!AN173+JI!AN150+TU!AN205</f>
        <v>0</v>
      </c>
      <c r="AH30" s="21">
        <f>LB!AO470+FR!AO138+JN!AO194+TA!AO107+ŽB!AO81+ČL!AO312+NB!AO130+SM!AO173+JI!AO150+TU!AO205</f>
        <v>0</v>
      </c>
      <c r="AI30" s="21">
        <f>LB!AP470+FR!AP138+JN!AP194+TA!AP107+ŽB!AP81+ČL!AP312+NB!AP130+SM!AP173+JI!AP150+TU!AP205</f>
        <v>-0.13999999999999999</v>
      </c>
      <c r="AJ30" s="21">
        <f>LB!AQ470+FR!AQ138+JN!AQ194+TA!AQ107+ŽB!AQ81+ČL!AQ312+NB!AQ130+SM!AQ173+JI!AQ150+TU!AQ205</f>
        <v>-0.51</v>
      </c>
      <c r="AK30" s="29">
        <f>LB!AR470+FR!AR138+JN!AR194+TA!AR107+ŽB!AR81+ČL!AR312+NB!AR130+SM!AR173+JI!AR150+TU!AR205</f>
        <v>-0.65</v>
      </c>
      <c r="AL30" s="258">
        <f>LB!AS470+FR!AS138+JN!AS194+TA!AS107+ŽB!AS81+ČL!AS312+NB!AS130+SM!AS173+JI!AS150+TU!AS205</f>
        <v>296973438</v>
      </c>
      <c r="AM30" s="28">
        <f>LB!AT470+FR!AT138+JN!AT194+TA!AT107+ŽB!AT81+ČL!AT312+NB!AT130+SM!AT173+JI!AT150+TU!AT205</f>
        <v>212436360</v>
      </c>
      <c r="AN30" s="28">
        <f>LB!AU470+FR!AU138+JN!AU194+TA!AU107+ŽB!AU81+ČL!AU312+NB!AU130+SM!AU173+JI!AU150+TU!AU205</f>
        <v>57740</v>
      </c>
      <c r="AO30" s="28">
        <f>LB!AV470+FR!AV138+JN!AV194+TA!AV107+ŽB!AV81+ČL!AV312+NB!AV130+SM!AV173+JI!AV150+TU!AV205</f>
        <v>1505749</v>
      </c>
      <c r="AP30" s="28">
        <f>LB!AW470+FR!AW138+JN!AW194+TA!AW107+ŽB!AW81+ČL!AW312+NB!AW130+SM!AW173+JI!AW150+TU!AW205</f>
        <v>72312429</v>
      </c>
      <c r="AQ30" s="28">
        <f>LB!AX470+FR!AX138+JN!AX194+TA!AX107+ŽB!AX81+ČL!AX312+NB!AX130+SM!AX173+JI!AX150+TU!AX205</f>
        <v>4248729</v>
      </c>
      <c r="AR30" s="28">
        <f>LB!AY470+FR!AY138+JN!AY194+TA!AY107+ŽB!AY81+ČL!AY312+NB!AY130+SM!AY173+JI!AY150+TU!AY205</f>
        <v>6470171</v>
      </c>
      <c r="AS30" s="21">
        <f>LB!AZ470+FR!AZ138+JN!AZ194+TA!AZ107+ŽB!AZ81+ČL!AZ312+NB!AZ130+SM!AZ173+JI!AZ150+TU!AZ205</f>
        <v>445.90579999999994</v>
      </c>
      <c r="AT30" s="21">
        <f>LB!BA470+FR!BA138+JN!BA194+TA!BA107+ŽB!BA81+ČL!BA312+NB!BA130+SM!BA173+JI!BA150+TU!BA205</f>
        <v>332.17180000000002</v>
      </c>
      <c r="AU30" s="21">
        <f>LB!BB470+FR!BB138+JN!BB194+TA!BB107+ŽB!BB81+ČL!BB312+NB!BB130+SM!BB173+JI!BB150+TU!BB205</f>
        <v>0.16669999999999999</v>
      </c>
      <c r="AV30" s="29">
        <f>LB!BC470+FR!BC138+JN!BC194+TA!BC107+ŽB!BC81+ČL!BC312+NB!BC130+SM!BC173+JI!BC150+TU!BC205</f>
        <v>113.73400000000002</v>
      </c>
    </row>
    <row r="31" spans="1:59" x14ac:dyDescent="0.2">
      <c r="A31" s="2">
        <v>3122</v>
      </c>
      <c r="B31" s="257">
        <f>LB!I471+FR!I139+JN!I195+TA!I108+ŽB!I82+ČL!I313+NB!I131+SM!I174+JI!I151+TU!I206</f>
        <v>8227221</v>
      </c>
      <c r="C31" s="28">
        <f>LB!J471+FR!J139+JN!J195+TA!J108+ŽB!J82+ČL!J313+NB!J131+SM!J174+JI!J151+TU!J206</f>
        <v>5800826</v>
      </c>
      <c r="D31" s="28">
        <f>LB!K471+FR!K139+JN!K195+TA!K108+ŽB!K82+ČL!K313+NB!K131+SM!K174+JI!K151+TU!K206</f>
        <v>0</v>
      </c>
      <c r="E31" s="28">
        <f>LB!L471+FR!L139+JN!L195+TA!L108+ŽB!L82+ČL!L313+NB!L131+SM!L174+JI!L151+TU!L206</f>
        <v>192600</v>
      </c>
      <c r="F31" s="28">
        <f>LB!M471+FR!M139+JN!M195+TA!M108+ŽB!M82+ČL!M313+NB!M131+SM!M174+JI!M151+TU!M206</f>
        <v>2025778</v>
      </c>
      <c r="G31" s="28">
        <f>LB!N471+FR!N139+JN!N195+TA!N108+ŽB!N82+ČL!N313+NB!N131+SM!N174+JI!N151+TU!N206</f>
        <v>116017</v>
      </c>
      <c r="H31" s="28">
        <f>LB!O471+FR!O139+JN!O195+TA!O108+ŽB!O82+ČL!O313+NB!O131+SM!O174+JI!O151+TU!O206</f>
        <v>92000</v>
      </c>
      <c r="I31" s="21">
        <f>LB!P471+FR!P139+JN!P195+TA!P108+ŽB!P82+ČL!P313+NB!P131+SM!P174+JI!P151+TU!P206</f>
        <v>10.052899999999999</v>
      </c>
      <c r="J31" s="21">
        <f>LB!Q471+FR!Q139+JN!Q195+TA!Q108+ŽB!Q82+ČL!Q313+NB!Q131+SM!Q174+JI!Q151+TU!Q206</f>
        <v>8.7301000000000002</v>
      </c>
      <c r="K31" s="21">
        <f>LB!R471+FR!R139+JN!R195+TA!R108+ŽB!R82+ČL!R313+NB!R131+SM!R174+JI!R151+TU!R206</f>
        <v>0</v>
      </c>
      <c r="L31" s="259">
        <f>LB!S471+FR!S139+JN!S195+TA!S108+ŽB!S82+ČL!S313+NB!S131+SM!S174+JI!S151+TU!S206</f>
        <v>1.3228</v>
      </c>
      <c r="M31" s="257">
        <f>LB!T471+FR!T139+JN!T195+TA!T108+ŽB!T82+ČL!T313+NB!T131+SM!T174+JI!T151+TU!T206</f>
        <v>0</v>
      </c>
      <c r="N31" s="28">
        <f>LB!U471+FR!U139+JN!U195+TA!U108+ŽB!U82+ČL!U313+NB!U131+SM!U174+JI!U151+TU!U206</f>
        <v>0</v>
      </c>
      <c r="O31" s="28">
        <f>LB!V471+FR!V139+JN!V195+TA!V108+ŽB!V82+ČL!V313+NB!V131+SM!V174+JI!V151+TU!V206</f>
        <v>0</v>
      </c>
      <c r="P31" s="28">
        <f>LB!W471+FR!W139+JN!W195+TA!W108+ŽB!W82+ČL!W313+NB!W131+SM!W174+JI!W151+TU!W206</f>
        <v>0</v>
      </c>
      <c r="Q31" s="28">
        <f>LB!X471+FR!X139+JN!X195+TA!X108+ŽB!X82+ČL!X313+NB!X131+SM!X174+JI!X151+TU!X206</f>
        <v>0</v>
      </c>
      <c r="R31" s="28">
        <f>LB!Y471+FR!Y139+JN!Y195+TA!Y108+ŽB!Y82+ČL!Y313+NB!Y131+SM!Y174+JI!Y151+TU!Y206</f>
        <v>0</v>
      </c>
      <c r="S31" s="28">
        <f>LB!Z471+FR!Z139+JN!Z195+TA!Z108+ŽB!Z82+ČL!Z313+NB!Z131+SM!Z174+JI!Z151+TU!Z206</f>
        <v>0</v>
      </c>
      <c r="T31" s="28">
        <f>LB!AA471+FR!AA139+JN!AA195+TA!AA108+ŽB!AA82+ČL!AA313+NB!AA131+SM!AA174+JI!AA151+TU!AA206</f>
        <v>0</v>
      </c>
      <c r="U31" s="28">
        <f>LB!AB471+FR!AB139+JN!AB195+TA!AB108+ŽB!AB82+ČL!AB313+NB!AB131+SM!AB174+JI!AB151+TU!AB206</f>
        <v>0</v>
      </c>
      <c r="V31" s="28">
        <f>LB!AC471+FR!AC139+JN!AC195+TA!AC108+ŽB!AC82+ČL!AC313+NB!AC131+SM!AC174+JI!AC151+TU!AC206</f>
        <v>0</v>
      </c>
      <c r="W31" s="28">
        <f>LB!AD471+FR!AD139+JN!AD195+TA!AD108+ŽB!AD82+ČL!AD313+NB!AD131+SM!AD174+JI!AD151+TU!AD206</f>
        <v>0</v>
      </c>
      <c r="X31" s="28">
        <f>LB!AE471+FR!AE139+JN!AE195+TA!AE108+ŽB!AE82+ČL!AE313+NB!AE131+SM!AE174+JI!AE151+TU!AE206</f>
        <v>0</v>
      </c>
      <c r="Y31" s="28">
        <f>LB!AF471+FR!AF139+JN!AF195+TA!AF108+ŽB!AF82+ČL!AF313+NB!AF131+SM!AF174+JI!AF151+TU!AF206</f>
        <v>0</v>
      </c>
      <c r="Z31" s="28">
        <f>LB!AG471+FR!AG139+JN!AG195+TA!AG108+ŽB!AG82+ČL!AG313+NB!AG131+SM!AG174+JI!AG151+TU!AG206</f>
        <v>0</v>
      </c>
      <c r="AA31" s="28">
        <f>LB!AH471+FR!AH139+JN!AH195+TA!AH108+ŽB!AH82+ČL!AH313+NB!AH131+SM!AH174+JI!AH151+TU!AH206</f>
        <v>0</v>
      </c>
      <c r="AB31" s="28">
        <f>LB!AI471+FR!AI139+JN!AI195+TA!AI108+ŽB!AI82+ČL!AI313+NB!AI131+SM!AI174+JI!AI151+TU!AI206</f>
        <v>0</v>
      </c>
      <c r="AC31" s="28">
        <f>LB!AJ471+FR!AJ139+JN!AJ195+TA!AJ108+ŽB!AJ82+ČL!AJ313+NB!AJ131+SM!AJ174+JI!AJ151+TU!AJ206</f>
        <v>0</v>
      </c>
      <c r="AD31" s="21">
        <f>LB!AK471+FR!AK139+JN!AK195+TA!AK108+ŽB!AK82+ČL!AK313+NB!AK131+SM!AK174+JI!AK151+TU!AK206</f>
        <v>0</v>
      </c>
      <c r="AE31" s="21">
        <f>LB!AL471+FR!AL139+JN!AL195+TA!AL108+ŽB!AL82+ČL!AL313+NB!AL131+SM!AL174+JI!AL151+TU!AL206</f>
        <v>0</v>
      </c>
      <c r="AF31" s="21">
        <f>LB!AM471+FR!AM139+JN!AM195+TA!AM108+ŽB!AM82+ČL!AM313+NB!AM131+SM!AM174+JI!AM151+TU!AM206</f>
        <v>0</v>
      </c>
      <c r="AG31" s="21">
        <f>LB!AN471+FR!AN139+JN!AN195+TA!AN108+ŽB!AN82+ČL!AN313+NB!AN131+SM!AN174+JI!AN151+TU!AN206</f>
        <v>0</v>
      </c>
      <c r="AH31" s="21">
        <f>LB!AO471+FR!AO139+JN!AO195+TA!AO108+ŽB!AO82+ČL!AO313+NB!AO131+SM!AO174+JI!AO151+TU!AO206</f>
        <v>0</v>
      </c>
      <c r="AI31" s="21">
        <f>LB!AP471+FR!AP139+JN!AP195+TA!AP108+ŽB!AP82+ČL!AP313+NB!AP131+SM!AP174+JI!AP151+TU!AP206</f>
        <v>0</v>
      </c>
      <c r="AJ31" s="21">
        <f>LB!AQ471+FR!AQ139+JN!AQ195+TA!AQ108+ŽB!AQ82+ČL!AQ313+NB!AQ131+SM!AQ174+JI!AQ151+TU!AQ206</f>
        <v>0</v>
      </c>
      <c r="AK31" s="29">
        <f>LB!AR471+FR!AR139+JN!AR195+TA!AR108+ŽB!AR82+ČL!AR313+NB!AR131+SM!AR174+JI!AR151+TU!AR206</f>
        <v>0</v>
      </c>
      <c r="AL31" s="258">
        <f>LB!AS471+FR!AS139+JN!AS195+TA!AS108+ŽB!AS82+ČL!AS313+NB!AS131+SM!AS174+JI!AS151+TU!AS206</f>
        <v>8227221</v>
      </c>
      <c r="AM31" s="28">
        <f>LB!AT471+FR!AT139+JN!AT195+TA!AT108+ŽB!AT82+ČL!AT313+NB!AT131+SM!AT174+JI!AT151+TU!AT206</f>
        <v>5800826</v>
      </c>
      <c r="AN31" s="28">
        <f>LB!AU471+FR!AU139+JN!AU195+TA!AU108+ŽB!AU82+ČL!AU313+NB!AU131+SM!AU174+JI!AU151+TU!AU206</f>
        <v>0</v>
      </c>
      <c r="AO31" s="28">
        <f>LB!AV471+FR!AV139+JN!AV195+TA!AV108+ŽB!AV82+ČL!AV313+NB!AV131+SM!AV174+JI!AV151+TU!AV206</f>
        <v>192600</v>
      </c>
      <c r="AP31" s="28">
        <f>LB!AW471+FR!AW139+JN!AW195+TA!AW108+ŽB!AW82+ČL!AW313+NB!AW131+SM!AW174+JI!AW151+TU!AW206</f>
        <v>2025778</v>
      </c>
      <c r="AQ31" s="28">
        <f>LB!AX471+FR!AX139+JN!AX195+TA!AX108+ŽB!AX82+ČL!AX313+NB!AX131+SM!AX174+JI!AX151+TU!AX206</f>
        <v>116017</v>
      </c>
      <c r="AR31" s="28">
        <f>LB!AY471+FR!AY139+JN!AY195+TA!AY108+ŽB!AY82+ČL!AY313+NB!AY131+SM!AY174+JI!AY151+TU!AY206</f>
        <v>92000</v>
      </c>
      <c r="AS31" s="21">
        <f>LB!AZ471+FR!AZ139+JN!AZ195+TA!AZ108+ŽB!AZ82+ČL!AZ313+NB!AZ131+SM!AZ174+JI!AZ151+TU!AZ206</f>
        <v>10.052899999999999</v>
      </c>
      <c r="AT31" s="21">
        <f>LB!BA471+FR!BA139+JN!BA195+TA!BA108+ŽB!BA82+ČL!BA313+NB!BA131+SM!BA174+JI!BA151+TU!BA206</f>
        <v>8.7301000000000002</v>
      </c>
      <c r="AU31" s="21">
        <f>LB!BB471+FR!BB139+JN!BB195+TA!BB108+ŽB!BB82+ČL!BB313+NB!BB131+SM!BB174+JI!BB151+TU!BB206</f>
        <v>0</v>
      </c>
      <c r="AV31" s="29">
        <f>LB!BC471+FR!BC139+JN!BC195+TA!BC108+ŽB!BC82+ČL!BC313+NB!BC131+SM!BC174+JI!BC151+TU!BC206</f>
        <v>1.3228</v>
      </c>
    </row>
    <row r="32" spans="1:59" x14ac:dyDescent="0.2">
      <c r="A32" s="2">
        <v>3124</v>
      </c>
      <c r="B32" s="257">
        <f>LB!I472+FR!I140+JN!I196+TA!I109+ŽB!I83+ČL!I314+NB!I132+SM!I175+JI!I152+TU!I207</f>
        <v>4189511</v>
      </c>
      <c r="C32" s="28">
        <f>LB!J472+FR!J140+JN!J196+TA!J109+ŽB!J83+ČL!J314+NB!J132+SM!J175+JI!J152+TU!J207</f>
        <v>3067534</v>
      </c>
      <c r="D32" s="28">
        <f>LB!K472+FR!K140+JN!K196+TA!K109+ŽB!K83+ČL!K314+NB!K132+SM!K175+JI!K152+TU!K207</f>
        <v>0</v>
      </c>
      <c r="E32" s="28">
        <f>LB!L472+FR!L140+JN!L196+TA!L109+ŽB!L83+ČL!L314+NB!L132+SM!L175+JI!L152+TU!L207</f>
        <v>0</v>
      </c>
      <c r="F32" s="28">
        <f>LB!M472+FR!M140+JN!M196+TA!M109+ŽB!M83+ČL!M314+NB!M132+SM!M175+JI!M152+TU!M207</f>
        <v>1036826</v>
      </c>
      <c r="G32" s="28">
        <f>LB!N472+FR!N140+JN!N196+TA!N109+ŽB!N83+ČL!N314+NB!N132+SM!N175+JI!N152+TU!N207</f>
        <v>61351</v>
      </c>
      <c r="H32" s="28">
        <f>LB!O472+FR!O140+JN!O196+TA!O109+ŽB!O83+ČL!O314+NB!O132+SM!O175+JI!O152+TU!O207</f>
        <v>23800</v>
      </c>
      <c r="I32" s="21">
        <f>LB!P472+FR!P140+JN!P196+TA!P109+ŽB!P83+ČL!P314+NB!P132+SM!P175+JI!P152+TU!P207</f>
        <v>5.9693000000000005</v>
      </c>
      <c r="J32" s="21">
        <f>LB!Q472+FR!Q140+JN!Q196+TA!Q109+ŽB!Q83+ČL!Q314+NB!Q132+SM!Q175+JI!Q152+TU!Q207</f>
        <v>5.2062999999999997</v>
      </c>
      <c r="K32" s="21">
        <f>LB!R472+FR!R140+JN!R196+TA!R109+ŽB!R83+ČL!R314+NB!R132+SM!R175+JI!R152+TU!R207</f>
        <v>0</v>
      </c>
      <c r="L32" s="259">
        <f>LB!S472+FR!S140+JN!S196+TA!S109+ŽB!S83+ČL!S314+NB!S132+SM!S175+JI!S152+TU!S207</f>
        <v>0.76300000000000001</v>
      </c>
      <c r="M32" s="257">
        <f>LB!T472+FR!T140+JN!T196+TA!T109+ŽB!T83+ČL!T314+NB!T132+SM!T175+JI!T152+TU!T207</f>
        <v>0</v>
      </c>
      <c r="N32" s="28">
        <f>LB!U472+FR!U140+JN!U196+TA!U109+ŽB!U83+ČL!U314+NB!U132+SM!U175+JI!U152+TU!U207</f>
        <v>0</v>
      </c>
      <c r="O32" s="28">
        <f>LB!V472+FR!V140+JN!V196+TA!V109+ŽB!V83+ČL!V314+NB!V132+SM!V175+JI!V152+TU!V207</f>
        <v>0</v>
      </c>
      <c r="P32" s="28">
        <f>LB!W472+FR!W140+JN!W196+TA!W109+ŽB!W83+ČL!W314+NB!W132+SM!W175+JI!W152+TU!W207</f>
        <v>0</v>
      </c>
      <c r="Q32" s="28">
        <f>LB!X472+FR!X140+JN!X196+TA!X109+ŽB!X83+ČL!X314+NB!X132+SM!X175+JI!X152+TU!X207</f>
        <v>0</v>
      </c>
      <c r="R32" s="28">
        <f>LB!Y472+FR!Y140+JN!Y196+TA!Y109+ŽB!Y83+ČL!Y314+NB!Y132+SM!Y175+JI!Y152+TU!Y207</f>
        <v>0</v>
      </c>
      <c r="S32" s="28">
        <f>LB!Z472+FR!Z140+JN!Z196+TA!Z109+ŽB!Z83+ČL!Z314+NB!Z132+SM!Z175+JI!Z152+TU!Z207</f>
        <v>0</v>
      </c>
      <c r="T32" s="28">
        <f>LB!AA472+FR!AA140+JN!AA196+TA!AA109+ŽB!AA83+ČL!AA314+NB!AA132+SM!AA175+JI!AA152+TU!AA207</f>
        <v>0</v>
      </c>
      <c r="U32" s="28">
        <f>LB!AB472+FR!AB140+JN!AB196+TA!AB109+ŽB!AB83+ČL!AB314+NB!AB132+SM!AB175+JI!AB152+TU!AB207</f>
        <v>0</v>
      </c>
      <c r="V32" s="28">
        <f>LB!AC472+FR!AC140+JN!AC196+TA!AC109+ŽB!AC83+ČL!AC314+NB!AC132+SM!AC175+JI!AC152+TU!AC207</f>
        <v>0</v>
      </c>
      <c r="W32" s="28">
        <f>LB!AD472+FR!AD140+JN!AD196+TA!AD109+ŽB!AD83+ČL!AD314+NB!AD132+SM!AD175+JI!AD152+TU!AD207</f>
        <v>0</v>
      </c>
      <c r="X32" s="28">
        <f>LB!AE472+FR!AE140+JN!AE196+TA!AE109+ŽB!AE83+ČL!AE314+NB!AE132+SM!AE175+JI!AE152+TU!AE207</f>
        <v>0</v>
      </c>
      <c r="Y32" s="28">
        <f>LB!AF472+FR!AF140+JN!AF196+TA!AF109+ŽB!AF83+ČL!AF314+NB!AF132+SM!AF175+JI!AF152+TU!AF207</f>
        <v>0</v>
      </c>
      <c r="Z32" s="28">
        <f>LB!AG472+FR!AG140+JN!AG196+TA!AG109+ŽB!AG83+ČL!AG314+NB!AG132+SM!AG175+JI!AG152+TU!AG207</f>
        <v>0</v>
      </c>
      <c r="AA32" s="28">
        <f>LB!AH472+FR!AH140+JN!AH196+TA!AH109+ŽB!AH83+ČL!AH314+NB!AH132+SM!AH175+JI!AH152+TU!AH207</f>
        <v>0</v>
      </c>
      <c r="AB32" s="28">
        <f>LB!AI472+FR!AI140+JN!AI196+TA!AI109+ŽB!AI83+ČL!AI314+NB!AI132+SM!AI175+JI!AI152+TU!AI207</f>
        <v>0</v>
      </c>
      <c r="AC32" s="28">
        <f>LB!AJ472+FR!AJ140+JN!AJ196+TA!AJ109+ŽB!AJ83+ČL!AJ314+NB!AJ132+SM!AJ175+JI!AJ152+TU!AJ207</f>
        <v>0</v>
      </c>
      <c r="AD32" s="21">
        <f>LB!AK472+FR!AK140+JN!AK196+TA!AK109+ŽB!AK83+ČL!AK314+NB!AK132+SM!AK175+JI!AK152+TU!AK207</f>
        <v>0</v>
      </c>
      <c r="AE32" s="21">
        <f>LB!AL472+FR!AL140+JN!AL196+TA!AL109+ŽB!AL83+ČL!AL314+NB!AL132+SM!AL175+JI!AL152+TU!AL207</f>
        <v>0</v>
      </c>
      <c r="AF32" s="21">
        <f>LB!AM472+FR!AM140+JN!AM196+TA!AM109+ŽB!AM83+ČL!AM314+NB!AM132+SM!AM175+JI!AM152+TU!AM207</f>
        <v>0</v>
      </c>
      <c r="AG32" s="21">
        <f>LB!AN472+FR!AN140+JN!AN196+TA!AN109+ŽB!AN83+ČL!AN314+NB!AN132+SM!AN175+JI!AN152+TU!AN207</f>
        <v>0</v>
      </c>
      <c r="AH32" s="21">
        <f>LB!AO472+FR!AO140+JN!AO196+TA!AO109+ŽB!AO83+ČL!AO314+NB!AO132+SM!AO175+JI!AO152+TU!AO207</f>
        <v>0</v>
      </c>
      <c r="AI32" s="21">
        <f>LB!AP472+FR!AP140+JN!AP196+TA!AP109+ŽB!AP83+ČL!AP314+NB!AP132+SM!AP175+JI!AP152+TU!AP207</f>
        <v>0</v>
      </c>
      <c r="AJ32" s="21">
        <f>LB!AQ472+FR!AQ140+JN!AQ196+TA!AQ109+ŽB!AQ83+ČL!AQ314+NB!AQ132+SM!AQ175+JI!AQ152+TU!AQ207</f>
        <v>0</v>
      </c>
      <c r="AK32" s="29">
        <f>LB!AR472+FR!AR140+JN!AR196+TA!AR109+ŽB!AR83+ČL!AR314+NB!AR132+SM!AR175+JI!AR152+TU!AR207</f>
        <v>0</v>
      </c>
      <c r="AL32" s="258">
        <f>LB!AS472+FR!AS140+JN!AS196+TA!AS109+ŽB!AS83+ČL!AS314+NB!AS132+SM!AS175+JI!AS152+TU!AS207</f>
        <v>4189511</v>
      </c>
      <c r="AM32" s="28">
        <f>LB!AT472+FR!AT140+JN!AT196+TA!AT109+ŽB!AT83+ČL!AT314+NB!AT132+SM!AT175+JI!AT152+TU!AT207</f>
        <v>3067534</v>
      </c>
      <c r="AN32" s="28">
        <f>LB!AU472+FR!AU140+JN!AU196+TA!AU109+ŽB!AU83+ČL!AU314+NB!AU132+SM!AU175+JI!AU152+TU!AU207</f>
        <v>0</v>
      </c>
      <c r="AO32" s="28">
        <f>LB!AV472+FR!AV140+JN!AV196+TA!AV109+ŽB!AV83+ČL!AV314+NB!AV132+SM!AV175+JI!AV152+TU!AV207</f>
        <v>0</v>
      </c>
      <c r="AP32" s="28">
        <f>LB!AW472+FR!AW140+JN!AW196+TA!AW109+ŽB!AW83+ČL!AW314+NB!AW132+SM!AW175+JI!AW152+TU!AW207</f>
        <v>1036826</v>
      </c>
      <c r="AQ32" s="28">
        <f>LB!AX472+FR!AX140+JN!AX196+TA!AX109+ŽB!AX83+ČL!AX314+NB!AX132+SM!AX175+JI!AX152+TU!AX207</f>
        <v>61351</v>
      </c>
      <c r="AR32" s="28">
        <f>LB!AY472+FR!AY140+JN!AY196+TA!AY109+ŽB!AY83+ČL!AY314+NB!AY132+SM!AY175+JI!AY152+TU!AY207</f>
        <v>23800</v>
      </c>
      <c r="AS32" s="21">
        <f>LB!AZ472+FR!AZ140+JN!AZ196+TA!AZ109+ŽB!AZ83+ČL!AZ314+NB!AZ132+SM!AZ175+JI!AZ152+TU!AZ207</f>
        <v>5.9693000000000005</v>
      </c>
      <c r="AT32" s="21">
        <f>LB!BA472+FR!BA140+JN!BA196+TA!BA109+ŽB!BA83+ČL!BA314+NB!BA132+SM!BA175+JI!BA152+TU!BA207</f>
        <v>5.2062999999999997</v>
      </c>
      <c r="AU32" s="21">
        <f>LB!BB472+FR!BB140+JN!BB196+TA!BB109+ŽB!BB83+ČL!BB314+NB!BB132+SM!BB175+JI!BB152+TU!BB207</f>
        <v>0</v>
      </c>
      <c r="AV32" s="29">
        <f>LB!BC472+FR!BC140+JN!BC196+TA!BC109+ŽB!BC83+ČL!BC314+NB!BC132+SM!BC175+JI!BC152+TU!BC207</f>
        <v>0.76300000000000001</v>
      </c>
    </row>
    <row r="33" spans="1:48" x14ac:dyDescent="0.2">
      <c r="A33" s="2">
        <v>3141</v>
      </c>
      <c r="B33" s="257">
        <f>LB!I473+FR!I141+JN!I197+TA!I110+ŽB!I84+ČL!I315+NB!I133+SM!I176+JI!I153+TU!I208</f>
        <v>381911982</v>
      </c>
      <c r="C33" s="28">
        <f>LB!J473+FR!J141+JN!J197+TA!J110+ŽB!J84+ČL!J315+NB!J133+SM!J176+JI!J153+TU!J208</f>
        <v>277261723</v>
      </c>
      <c r="D33" s="28">
        <f>LB!K473+FR!K141+JN!K197+TA!K110+ŽB!K84+ČL!K315+NB!K133+SM!K176+JI!K153+TU!K208</f>
        <v>0</v>
      </c>
      <c r="E33" s="28">
        <f>LB!L473+FR!L141+JN!L197+TA!L110+ŽB!L84+ČL!L315+NB!L133+SM!L176+JI!L153+TU!L208</f>
        <v>1987530</v>
      </c>
      <c r="F33" s="28">
        <f>LB!M473+FR!M141+JN!M197+TA!M110+ŽB!M84+ČL!M315+NB!M133+SM!M176+JI!M153+TU!M208</f>
        <v>94386240</v>
      </c>
      <c r="G33" s="28">
        <f>LB!N473+FR!N141+JN!N197+TA!N110+ŽB!N84+ČL!N315+NB!N133+SM!N176+JI!N153+TU!N208</f>
        <v>5545234</v>
      </c>
      <c r="H33" s="28">
        <f>LB!O473+FR!O141+JN!O197+TA!O110+ŽB!O84+ČL!O315+NB!O133+SM!O176+JI!O153+TU!O208</f>
        <v>2731255</v>
      </c>
      <c r="I33" s="21">
        <f>LB!P473+FR!P141+JN!P197+TA!P110+ŽB!P84+ČL!P315+NB!P133+SM!P176+JI!P153+TU!P208</f>
        <v>946.2600000000001</v>
      </c>
      <c r="J33" s="21">
        <f>LB!Q473+FR!Q141+JN!Q197+TA!Q110+ŽB!Q84+ČL!Q315+NB!Q133+SM!Q176+JI!Q153+TU!Q208</f>
        <v>0.11</v>
      </c>
      <c r="K33" s="21">
        <f>LB!R473+FR!R141+JN!R197+TA!R110+ŽB!R84+ČL!R315+NB!R133+SM!R176+JI!R153+TU!R208</f>
        <v>0</v>
      </c>
      <c r="L33" s="259">
        <f>LB!S473+FR!S141+JN!S197+TA!S110+ŽB!S84+ČL!S315+NB!S133+SM!S176+JI!S153+TU!S208</f>
        <v>946.15000000000009</v>
      </c>
      <c r="M33" s="257">
        <f>LB!T473+FR!T141+JN!T197+TA!T110+ŽB!T84+ČL!T315+NB!T133+SM!T176+JI!T153+TU!T208</f>
        <v>-86260</v>
      </c>
      <c r="N33" s="28">
        <f>LB!U473+FR!U141+JN!U197+TA!U110+ŽB!U84+ČL!U315+NB!U133+SM!U176+JI!U153+TU!U208</f>
        <v>0</v>
      </c>
      <c r="O33" s="28">
        <f>LB!V473+FR!V141+JN!V197+TA!V110+ŽB!V84+ČL!V315+NB!V133+SM!V176+JI!V153+TU!V208</f>
        <v>-28719</v>
      </c>
      <c r="P33" s="28">
        <f>LB!W473+FR!W141+JN!W197+TA!W110+ŽB!W84+ČL!W315+NB!W133+SM!W176+JI!W153+TU!W208</f>
        <v>0</v>
      </c>
      <c r="Q33" s="28">
        <f>LB!X473+FR!X141+JN!X197+TA!X110+ŽB!X84+ČL!X315+NB!X133+SM!X176+JI!X153+TU!X208</f>
        <v>-114979</v>
      </c>
      <c r="R33" s="28">
        <f>LB!Y473+FR!Y141+JN!Y197+TA!Y110+ŽB!Y84+ČL!Y315+NB!Y133+SM!Y176+JI!Y153+TU!Y208</f>
        <v>86260</v>
      </c>
      <c r="S33" s="28">
        <f>LB!Z473+FR!Z141+JN!Z197+TA!Z110+ŽB!Z84+ČL!Z315+NB!Z133+SM!Z176+JI!Z153+TU!Z208</f>
        <v>0</v>
      </c>
      <c r="T33" s="28">
        <f>LB!AA473+FR!AA141+JN!AA197+TA!AA110+ŽB!AA84+ČL!AA315+NB!AA133+SM!AA176+JI!AA153+TU!AA208</f>
        <v>0</v>
      </c>
      <c r="U33" s="28">
        <f>LB!AB473+FR!AB141+JN!AB197+TA!AB110+ŽB!AB84+ČL!AB315+NB!AB133+SM!AB176+JI!AB153+TU!AB208</f>
        <v>86260</v>
      </c>
      <c r="V33" s="28">
        <f>LB!AC473+FR!AC141+JN!AC197+TA!AC110+ŽB!AC84+ČL!AC315+NB!AC133+SM!AC176+JI!AC153+TU!AC208</f>
        <v>-28719</v>
      </c>
      <c r="W33" s="28">
        <f>LB!AD473+FR!AD141+JN!AD197+TA!AD110+ŽB!AD84+ČL!AD315+NB!AD133+SM!AD176+JI!AD153+TU!AD208</f>
        <v>-9707</v>
      </c>
      <c r="X33" s="28">
        <f>LB!AE473+FR!AE141+JN!AE197+TA!AE110+ŽB!AE84+ČL!AE315+NB!AE133+SM!AE176+JI!AE153+TU!AE208</f>
        <v>-2299</v>
      </c>
      <c r="Y33" s="28">
        <f>LB!AF473+FR!AF141+JN!AF197+TA!AF110+ŽB!AF84+ČL!AF315+NB!AF133+SM!AF176+JI!AF153+TU!AF208</f>
        <v>0</v>
      </c>
      <c r="Z33" s="28">
        <f>LB!AG473+FR!AG141+JN!AG197+TA!AG110+ŽB!AG84+ČL!AG315+NB!AG133+SM!AG176+JI!AG153+TU!AG208</f>
        <v>39000</v>
      </c>
      <c r="AA33" s="28">
        <f>LB!AH473+FR!AH141+JN!AH197+TA!AH110+ŽB!AH84+ČL!AH315+NB!AH133+SM!AH176+JI!AH153+TU!AH208</f>
        <v>0</v>
      </c>
      <c r="AB33" s="28">
        <f>LB!AI473+FR!AI141+JN!AI197+TA!AI110+ŽB!AI84+ČL!AI315+NB!AI133+SM!AI176+JI!AI153+TU!AI208</f>
        <v>39000</v>
      </c>
      <c r="AC33" s="28">
        <f>LB!AJ473+FR!AJ141+JN!AJ197+TA!AJ110+ŽB!AJ84+ČL!AJ315+NB!AJ133+SM!AJ176+JI!AJ153+TU!AJ208</f>
        <v>-1725</v>
      </c>
      <c r="AD33" s="21">
        <f>LB!AK473+FR!AK141+JN!AK197+TA!AK110+ŽB!AK84+ČL!AK315+NB!AK133+SM!AK176+JI!AK153+TU!AK208</f>
        <v>0</v>
      </c>
      <c r="AE33" s="21">
        <f>LB!AL473+FR!AL141+JN!AL197+TA!AL110+ŽB!AL84+ČL!AL315+NB!AL133+SM!AL176+JI!AL153+TU!AL208</f>
        <v>-1.0000000000000002E-2</v>
      </c>
      <c r="AF33" s="21">
        <f>LB!AM473+FR!AM141+JN!AM197+TA!AM110+ŽB!AM84+ČL!AM315+NB!AM133+SM!AM176+JI!AM153+TU!AM208</f>
        <v>0</v>
      </c>
      <c r="AG33" s="21">
        <f>LB!AN473+FR!AN141+JN!AN197+TA!AN110+ŽB!AN84+ČL!AN315+NB!AN133+SM!AN176+JI!AN153+TU!AN208</f>
        <v>0</v>
      </c>
      <c r="AH33" s="21">
        <f>LB!AO473+FR!AO141+JN!AO197+TA!AO110+ŽB!AO84+ČL!AO315+NB!AO133+SM!AO176+JI!AO153+TU!AO208</f>
        <v>0</v>
      </c>
      <c r="AI33" s="21">
        <f>LB!AP473+FR!AP141+JN!AP197+TA!AP110+ŽB!AP84+ČL!AP315+NB!AP133+SM!AP176+JI!AP153+TU!AP208</f>
        <v>0</v>
      </c>
      <c r="AJ33" s="21">
        <f>LB!AQ473+FR!AQ141+JN!AQ197+TA!AQ110+ŽB!AQ84+ČL!AQ315+NB!AQ133+SM!AQ176+JI!AQ153+TU!AQ208</f>
        <v>-1.0000000000000002E-2</v>
      </c>
      <c r="AK33" s="29">
        <f>LB!AR473+FR!AR141+JN!AR197+TA!AR110+ŽB!AR84+ČL!AR315+NB!AR133+SM!AR176+JI!AR153+TU!AR208</f>
        <v>-1.0000000000000002E-2</v>
      </c>
      <c r="AL33" s="258">
        <f>LB!AS473+FR!AS141+JN!AS197+TA!AS110+ŽB!AS84+ČL!AS315+NB!AS133+SM!AS176+JI!AS153+TU!AS208</f>
        <v>381910257</v>
      </c>
      <c r="AM33" s="28">
        <f>LB!AT473+FR!AT141+JN!AT197+TA!AT110+ŽB!AT84+ČL!AT315+NB!AT133+SM!AT176+JI!AT153+TU!AT208</f>
        <v>277146744</v>
      </c>
      <c r="AN33" s="28">
        <f>LB!AU473+FR!AU141+JN!AU197+TA!AU110+ŽB!AU84+ČL!AU315+NB!AU133+SM!AU176+JI!AU153+TU!AU208</f>
        <v>0</v>
      </c>
      <c r="AO33" s="28">
        <f>LB!AV473+FR!AV141+JN!AV197+TA!AV110+ŽB!AV84+ČL!AV315+NB!AV133+SM!AV176+JI!AV153+TU!AV208</f>
        <v>2073790</v>
      </c>
      <c r="AP33" s="28">
        <f>LB!AW473+FR!AW141+JN!AW197+TA!AW110+ŽB!AW84+ČL!AW315+NB!AW133+SM!AW176+JI!AW153+TU!AW208</f>
        <v>94376533</v>
      </c>
      <c r="AQ33" s="28">
        <f>LB!AX473+FR!AX141+JN!AX197+TA!AX110+ŽB!AX84+ČL!AX315+NB!AX133+SM!AX176+JI!AX153+TU!AX208</f>
        <v>5542935</v>
      </c>
      <c r="AR33" s="28">
        <f>LB!AY473+FR!AY141+JN!AY197+TA!AY110+ŽB!AY84+ČL!AY315+NB!AY133+SM!AY176+JI!AY153+TU!AY208</f>
        <v>2770255</v>
      </c>
      <c r="AS33" s="21">
        <f>LB!AZ473+FR!AZ141+JN!AZ197+TA!AZ110+ŽB!AZ84+ČL!AZ315+NB!AZ133+SM!AZ176+JI!AZ153+TU!AZ208</f>
        <v>946.25000000000011</v>
      </c>
      <c r="AT33" s="21">
        <f>LB!BA473+FR!BA141+JN!BA197+TA!BA110+ŽB!BA84+ČL!BA315+NB!BA133+SM!BA176+JI!BA153+TU!BA208</f>
        <v>0.11</v>
      </c>
      <c r="AU33" s="21">
        <f>LB!BB473+FR!BB141+JN!BB197+TA!BB110+ŽB!BB84+ČL!BB315+NB!BB133+SM!BB176+JI!BB153+TU!BB208</f>
        <v>0</v>
      </c>
      <c r="AV33" s="29">
        <f>LB!BC473+FR!BC141+JN!BC197+TA!BC110+ŽB!BC84+ČL!BC315+NB!BC133+SM!BC176+JI!BC153+TU!BC208</f>
        <v>946.1400000000001</v>
      </c>
    </row>
    <row r="34" spans="1:48" x14ac:dyDescent="0.2">
      <c r="A34" s="2">
        <v>3143</v>
      </c>
      <c r="B34" s="257">
        <f>LB!I474+FR!I142+JN!I198+TA!I111+ŽB!I85+ČL!I316+NB!I134+SM!I177+JI!I154+TU!I209</f>
        <v>280443262</v>
      </c>
      <c r="C34" s="28">
        <f>LB!J474+FR!J142+JN!J198+TA!J111+ŽB!J85+ČL!J316+NB!J134+SM!J177+JI!J154+TU!J209</f>
        <v>204893248</v>
      </c>
      <c r="D34" s="28">
        <f>LB!K474+FR!K142+JN!K198+TA!K111+ŽB!K85+ČL!K316+NB!K134+SM!K177+JI!K154+TU!K209</f>
        <v>0</v>
      </c>
      <c r="E34" s="28">
        <f>LB!L474+FR!L142+JN!L198+TA!L111+ŽB!L85+ČL!L316+NB!L134+SM!L177+JI!L154+TU!L209</f>
        <v>1356420</v>
      </c>
      <c r="F34" s="28">
        <f>LB!M474+FR!M142+JN!M198+TA!M111+ŽB!M85+ČL!M316+NB!M134+SM!M177+JI!M154+TU!M209</f>
        <v>69712379</v>
      </c>
      <c r="G34" s="28">
        <f>LB!N474+FR!N142+JN!N198+TA!N111+ŽB!N85+ČL!N316+NB!N134+SM!N177+JI!N154+TU!N209</f>
        <v>4097875</v>
      </c>
      <c r="H34" s="28">
        <f>LB!O474+FR!O142+JN!O198+TA!O111+ŽB!O85+ČL!O316+NB!O134+SM!O177+JI!O154+TU!O209</f>
        <v>383340</v>
      </c>
      <c r="I34" s="21">
        <f>LB!P474+FR!P142+JN!P198+TA!P111+ŽB!P85+ČL!P316+NB!P134+SM!P177+JI!P154+TU!P209</f>
        <v>452.49160000000006</v>
      </c>
      <c r="J34" s="21">
        <f>LB!Q474+FR!Q142+JN!Q198+TA!Q111+ŽB!Q85+ČL!Q316+NB!Q134+SM!Q177+JI!Q154+TU!Q209</f>
        <v>425.83159999999998</v>
      </c>
      <c r="K34" s="21">
        <f>LB!R474+FR!R142+JN!R198+TA!R111+ŽB!R85+ČL!R316+NB!R134+SM!R177+JI!R154+TU!R209</f>
        <v>0</v>
      </c>
      <c r="L34" s="259">
        <f>LB!S474+FR!S142+JN!S198+TA!S111+ŽB!S85+ČL!S316+NB!S134+SM!S177+JI!S154+TU!S209</f>
        <v>26.66</v>
      </c>
      <c r="M34" s="257">
        <f>LB!T474+FR!T142+JN!T198+TA!T111+ŽB!T85+ČL!T316+NB!T134+SM!T177+JI!T154+TU!T209</f>
        <v>-50300</v>
      </c>
      <c r="N34" s="28">
        <f>LB!U474+FR!U142+JN!U198+TA!U111+ŽB!U85+ČL!U316+NB!U134+SM!U177+JI!U154+TU!U209</f>
        <v>0</v>
      </c>
      <c r="O34" s="28">
        <f>LB!V474+FR!V142+JN!V198+TA!V111+ŽB!V85+ČL!V316+NB!V134+SM!V177+JI!V154+TU!V209</f>
        <v>0</v>
      </c>
      <c r="P34" s="28">
        <f>LB!W474+FR!W142+JN!W198+TA!W111+ŽB!W85+ČL!W316+NB!W134+SM!W177+JI!W154+TU!W209</f>
        <v>0</v>
      </c>
      <c r="Q34" s="28">
        <f>LB!X474+FR!X142+JN!X198+TA!X111+ŽB!X85+ČL!X316+NB!X134+SM!X177+JI!X154+TU!X209</f>
        <v>-50300</v>
      </c>
      <c r="R34" s="28">
        <f>LB!Y474+FR!Y142+JN!Y198+TA!Y111+ŽB!Y85+ČL!Y316+NB!Y134+SM!Y177+JI!Y154+TU!Y209</f>
        <v>50300</v>
      </c>
      <c r="S34" s="28">
        <f>LB!Z474+FR!Z142+JN!Z198+TA!Z111+ŽB!Z85+ČL!Z316+NB!Z134+SM!Z177+JI!Z154+TU!Z209</f>
        <v>0</v>
      </c>
      <c r="T34" s="28">
        <f>LB!AA474+FR!AA142+JN!AA198+TA!AA111+ŽB!AA85+ČL!AA316+NB!AA134+SM!AA177+JI!AA154+TU!AA209</f>
        <v>0</v>
      </c>
      <c r="U34" s="28">
        <f>LB!AB474+FR!AB142+JN!AB198+TA!AB111+ŽB!AB85+ČL!AB316+NB!AB134+SM!AB177+JI!AB154+TU!AB209</f>
        <v>50300</v>
      </c>
      <c r="V34" s="28">
        <f>LB!AC474+FR!AC142+JN!AC198+TA!AC111+ŽB!AC85+ČL!AC316+NB!AC134+SM!AC177+JI!AC154+TU!AC209</f>
        <v>0</v>
      </c>
      <c r="W34" s="28">
        <f>LB!AD474+FR!AD142+JN!AD198+TA!AD111+ŽB!AD85+ČL!AD316+NB!AD134+SM!AD177+JI!AD154+TU!AD209</f>
        <v>0</v>
      </c>
      <c r="X34" s="28">
        <f>LB!AE474+FR!AE142+JN!AE198+TA!AE111+ŽB!AE85+ČL!AE316+NB!AE134+SM!AE177+JI!AE154+TU!AE209</f>
        <v>-1006</v>
      </c>
      <c r="Y34" s="28">
        <f>LB!AF474+FR!AF142+JN!AF198+TA!AF111+ŽB!AF85+ČL!AF316+NB!AF134+SM!AF177+JI!AF154+TU!AF209</f>
        <v>0</v>
      </c>
      <c r="Z34" s="28">
        <f>LB!AG474+FR!AG142+JN!AG198+TA!AG111+ŽB!AG85+ČL!AG316+NB!AG134+SM!AG177+JI!AG154+TU!AG209</f>
        <v>0</v>
      </c>
      <c r="AA34" s="28">
        <f>LB!AH474+FR!AH142+JN!AH198+TA!AH111+ŽB!AH85+ČL!AH316+NB!AH134+SM!AH177+JI!AH154+TU!AH209</f>
        <v>0</v>
      </c>
      <c r="AB34" s="28">
        <f>LB!AI474+FR!AI142+JN!AI198+TA!AI111+ŽB!AI85+ČL!AI316+NB!AI134+SM!AI177+JI!AI154+TU!AI209</f>
        <v>0</v>
      </c>
      <c r="AC34" s="28">
        <f>LB!AJ474+FR!AJ142+JN!AJ198+TA!AJ111+ŽB!AJ85+ČL!AJ316+NB!AJ134+SM!AJ177+JI!AJ154+TU!AJ209</f>
        <v>-1006</v>
      </c>
      <c r="AD34" s="21">
        <f>LB!AK474+FR!AK142+JN!AK198+TA!AK111+ŽB!AK85+ČL!AK316+NB!AK134+SM!AK177+JI!AK154+TU!AK209</f>
        <v>0</v>
      </c>
      <c r="AE34" s="21">
        <f>LB!AL474+FR!AL142+JN!AL198+TA!AL111+ŽB!AL85+ČL!AL316+NB!AL134+SM!AL177+JI!AL154+TU!AL209</f>
        <v>0</v>
      </c>
      <c r="AF34" s="21">
        <f>LB!AM474+FR!AM142+JN!AM198+TA!AM111+ŽB!AM85+ČL!AM316+NB!AM134+SM!AM177+JI!AM154+TU!AM209</f>
        <v>0</v>
      </c>
      <c r="AG34" s="21">
        <f>LB!AN474+FR!AN142+JN!AN198+TA!AN111+ŽB!AN85+ČL!AN316+NB!AN134+SM!AN177+JI!AN154+TU!AN209</f>
        <v>0</v>
      </c>
      <c r="AH34" s="21">
        <f>LB!AO474+FR!AO142+JN!AO198+TA!AO111+ŽB!AO85+ČL!AO316+NB!AO134+SM!AO177+JI!AO154+TU!AO209</f>
        <v>0</v>
      </c>
      <c r="AI34" s="21">
        <f>LB!AP474+FR!AP142+JN!AP198+TA!AP111+ŽB!AP85+ČL!AP316+NB!AP134+SM!AP177+JI!AP154+TU!AP209</f>
        <v>0</v>
      </c>
      <c r="AJ34" s="21">
        <f>LB!AQ474+FR!AQ142+JN!AQ198+TA!AQ111+ŽB!AQ85+ČL!AQ316+NB!AQ134+SM!AQ177+JI!AQ154+TU!AQ209</f>
        <v>0</v>
      </c>
      <c r="AK34" s="29">
        <f>LB!AR474+FR!AR142+JN!AR198+TA!AR111+ŽB!AR85+ČL!AR316+NB!AR134+SM!AR177+JI!AR154+TU!AR209</f>
        <v>0</v>
      </c>
      <c r="AL34" s="258">
        <f>LB!AS474+FR!AS142+JN!AS198+TA!AS111+ŽB!AS85+ČL!AS316+NB!AS134+SM!AS177+JI!AS154+TU!AS209</f>
        <v>280442256</v>
      </c>
      <c r="AM34" s="28">
        <f>LB!AT474+FR!AT142+JN!AT198+TA!AT111+ŽB!AT85+ČL!AT316+NB!AT134+SM!AT177+JI!AT154+TU!AT209</f>
        <v>204842948</v>
      </c>
      <c r="AN34" s="28">
        <f>LB!AU474+FR!AU142+JN!AU198+TA!AU111+ŽB!AU85+ČL!AU316+NB!AU134+SM!AU177+JI!AU154+TU!AU209</f>
        <v>0</v>
      </c>
      <c r="AO34" s="28">
        <f>LB!AV474+FR!AV142+JN!AV198+TA!AV111+ŽB!AV85+ČL!AV316+NB!AV134+SM!AV177+JI!AV154+TU!AV209</f>
        <v>1406720</v>
      </c>
      <c r="AP34" s="28">
        <f>LB!AW474+FR!AW142+JN!AW198+TA!AW111+ŽB!AW85+ČL!AW316+NB!AW134+SM!AW177+JI!AW154+TU!AW209</f>
        <v>69712379</v>
      </c>
      <c r="AQ34" s="28">
        <f>LB!AX474+FR!AX142+JN!AX198+TA!AX111+ŽB!AX85+ČL!AX316+NB!AX134+SM!AX177+JI!AX154+TU!AX209</f>
        <v>4096869</v>
      </c>
      <c r="AR34" s="28">
        <f>LB!AY474+FR!AY142+JN!AY198+TA!AY111+ŽB!AY85+ČL!AY316+NB!AY134+SM!AY177+JI!AY154+TU!AY209</f>
        <v>383340</v>
      </c>
      <c r="AS34" s="21">
        <f>LB!AZ474+FR!AZ142+JN!AZ198+TA!AZ111+ŽB!AZ85+ČL!AZ316+NB!AZ134+SM!AZ177+JI!AZ154+TU!AZ209</f>
        <v>452.49160000000006</v>
      </c>
      <c r="AT34" s="21">
        <f>LB!BA474+FR!BA142+JN!BA198+TA!BA111+ŽB!BA85+ČL!BA316+NB!BA134+SM!BA177+JI!BA154+TU!BA209</f>
        <v>425.83159999999998</v>
      </c>
      <c r="AU34" s="21">
        <f>LB!BB474+FR!BB142+JN!BB198+TA!BB111+ŽB!BB85+ČL!BB316+NB!BB134+SM!BB177+JI!BB154+TU!BB209</f>
        <v>0</v>
      </c>
      <c r="AV34" s="29">
        <f>LB!BC474+FR!BC142+JN!BC198+TA!BC111+ŽB!BC85+ČL!BC316+NB!BC134+SM!BC177+JI!BC154+TU!BC209</f>
        <v>26.66</v>
      </c>
    </row>
    <row r="35" spans="1:48" x14ac:dyDescent="0.2">
      <c r="A35" s="2">
        <v>3231</v>
      </c>
      <c r="B35" s="257">
        <f>LB!I475+FR!I143+JN!I199+TA!I112+ŽB!I86+ČL!I317+NB!I135+SM!I178+JI!I155+TU!I210</f>
        <v>275011309</v>
      </c>
      <c r="C35" s="28">
        <f>LB!J475+FR!J143+JN!J199+TA!J112+ŽB!J86+ČL!J317+NB!J135+SM!J178+JI!J155+TU!J210</f>
        <v>200336630</v>
      </c>
      <c r="D35" s="28">
        <f>LB!K475+FR!K143+JN!K199+TA!K112+ŽB!K86+ČL!K317+NB!K135+SM!K178+JI!K155+TU!K210</f>
        <v>0</v>
      </c>
      <c r="E35" s="28">
        <f>LB!L475+FR!L143+JN!L199+TA!L112+ŽB!L86+ČL!L317+NB!L135+SM!L178+JI!L155+TU!L210</f>
        <v>1504600</v>
      </c>
      <c r="F35" s="28">
        <f>LB!M475+FR!M143+JN!M199+TA!M112+ŽB!M86+ČL!M317+NB!M135+SM!M178+JI!M155+TU!M210</f>
        <v>68222338</v>
      </c>
      <c r="G35" s="28">
        <f>LB!N475+FR!N143+JN!N199+TA!N112+ŽB!N86+ČL!N317+NB!N135+SM!N178+JI!N155+TU!N210</f>
        <v>4006732</v>
      </c>
      <c r="H35" s="28">
        <f>LB!O475+FR!O143+JN!O199+TA!O112+ŽB!O86+ČL!O317+NB!O135+SM!O178+JI!O155+TU!O210</f>
        <v>941009</v>
      </c>
      <c r="I35" s="21">
        <f>LB!P475+FR!P143+JN!P199+TA!P112+ŽB!P86+ČL!P317+NB!P135+SM!P178+JI!P155+TU!P210</f>
        <v>387.85520000000002</v>
      </c>
      <c r="J35" s="21">
        <f>LB!Q475+FR!Q143+JN!Q199+TA!Q112+ŽB!Q86+ČL!Q317+NB!Q135+SM!Q178+JI!Q155+TU!Q210</f>
        <v>345.30719999999997</v>
      </c>
      <c r="K35" s="21">
        <f>LB!R475+FR!R143+JN!R199+TA!R112+ŽB!R86+ČL!R317+NB!R135+SM!R178+JI!R155+TU!R210</f>
        <v>0</v>
      </c>
      <c r="L35" s="259">
        <f>LB!S475+FR!S143+JN!S199+TA!S112+ŽB!S86+ČL!S317+NB!S135+SM!S178+JI!S155+TU!S210</f>
        <v>42.548000000000002</v>
      </c>
      <c r="M35" s="257">
        <f>LB!T475+FR!T143+JN!T199+TA!T112+ŽB!T86+ČL!T317+NB!T135+SM!T178+JI!T155+TU!T210</f>
        <v>130000</v>
      </c>
      <c r="N35" s="28">
        <f>LB!U475+FR!U143+JN!U199+TA!U112+ŽB!U86+ČL!U317+NB!U135+SM!U178+JI!U155+TU!U210</f>
        <v>0</v>
      </c>
      <c r="O35" s="28">
        <f>LB!V475+FR!V143+JN!V199+TA!V112+ŽB!V86+ČL!V317+NB!V135+SM!V178+JI!V155+TU!V210</f>
        <v>-282873</v>
      </c>
      <c r="P35" s="28">
        <f>LB!W475+FR!W143+JN!W199+TA!W112+ŽB!W86+ČL!W317+NB!W135+SM!W178+JI!W155+TU!W210</f>
        <v>0</v>
      </c>
      <c r="Q35" s="28">
        <f>LB!X475+FR!X143+JN!X199+TA!X112+ŽB!X86+ČL!X317+NB!X135+SM!X178+JI!X155+TU!X210</f>
        <v>-152873</v>
      </c>
      <c r="R35" s="28">
        <f>LB!Y475+FR!Y143+JN!Y199+TA!Y112+ŽB!Y86+ČL!Y317+NB!Y135+SM!Y178+JI!Y155+TU!Y210</f>
        <v>-130000</v>
      </c>
      <c r="S35" s="28">
        <f>LB!Z475+FR!Z143+JN!Z199+TA!Z112+ŽB!Z86+ČL!Z317+NB!Z135+SM!Z178+JI!Z155+TU!Z210</f>
        <v>0</v>
      </c>
      <c r="T35" s="28">
        <f>LB!AA475+FR!AA143+JN!AA199+TA!AA112+ŽB!AA86+ČL!AA317+NB!AA135+SM!AA178+JI!AA155+TU!AA210</f>
        <v>0</v>
      </c>
      <c r="U35" s="28">
        <f>LB!AB475+FR!AB143+JN!AB199+TA!AB112+ŽB!AB86+ČL!AB317+NB!AB135+SM!AB178+JI!AB155+TU!AB210</f>
        <v>-130000</v>
      </c>
      <c r="V35" s="28">
        <f>LB!AC475+FR!AC143+JN!AC199+TA!AC112+ŽB!AC86+ČL!AC317+NB!AC135+SM!AC178+JI!AC155+TU!AC210</f>
        <v>-282873</v>
      </c>
      <c r="W35" s="28">
        <f>LB!AD475+FR!AD143+JN!AD199+TA!AD112+ŽB!AD86+ČL!AD317+NB!AD135+SM!AD178+JI!AD155+TU!AD210</f>
        <v>-95611</v>
      </c>
      <c r="X35" s="28">
        <f>LB!AE475+FR!AE143+JN!AE199+TA!AE112+ŽB!AE86+ČL!AE317+NB!AE135+SM!AE178+JI!AE155+TU!AE210</f>
        <v>-3057</v>
      </c>
      <c r="Y35" s="28">
        <f>LB!AF475+FR!AF143+JN!AF199+TA!AF112+ŽB!AF86+ČL!AF317+NB!AF135+SM!AF178+JI!AF155+TU!AF210</f>
        <v>0</v>
      </c>
      <c r="Z35" s="28">
        <f>LB!AG475+FR!AG143+JN!AG199+TA!AG112+ŽB!AG86+ČL!AG317+NB!AG135+SM!AG178+JI!AG155+TU!AG210</f>
        <v>384141</v>
      </c>
      <c r="AA35" s="28">
        <f>LB!AH475+FR!AH143+JN!AH199+TA!AH112+ŽB!AH86+ČL!AH317+NB!AH135+SM!AH178+JI!AH155+TU!AH210</f>
        <v>0</v>
      </c>
      <c r="AB35" s="28">
        <f>LB!AI475+FR!AI143+JN!AI199+TA!AI112+ŽB!AI86+ČL!AI317+NB!AI135+SM!AI178+JI!AI155+TU!AI210</f>
        <v>384141</v>
      </c>
      <c r="AC35" s="28">
        <f>LB!AJ475+FR!AJ143+JN!AJ199+TA!AJ112+ŽB!AJ86+ČL!AJ317+NB!AJ135+SM!AJ178+JI!AJ155+TU!AJ210</f>
        <v>2600</v>
      </c>
      <c r="AD35" s="21">
        <f>LB!AK475+FR!AK143+JN!AK199+TA!AK112+ŽB!AK86+ČL!AK317+NB!AK135+SM!AK178+JI!AK155+TU!AK210</f>
        <v>0.24</v>
      </c>
      <c r="AE35" s="21">
        <f>LB!AL475+FR!AL143+JN!AL199+TA!AL112+ŽB!AL86+ČL!AL317+NB!AL135+SM!AL178+JI!AL155+TU!AL210</f>
        <v>0</v>
      </c>
      <c r="AF35" s="21">
        <f>LB!AM475+FR!AM143+JN!AM199+TA!AM112+ŽB!AM86+ČL!AM317+NB!AM135+SM!AM178+JI!AM155+TU!AM210</f>
        <v>0</v>
      </c>
      <c r="AG35" s="21">
        <f>LB!AN475+FR!AN143+JN!AN199+TA!AN112+ŽB!AN86+ČL!AN317+NB!AN135+SM!AN178+JI!AN155+TU!AN210</f>
        <v>0</v>
      </c>
      <c r="AH35" s="21">
        <f>LB!AO475+FR!AO143+JN!AO199+TA!AO112+ŽB!AO86+ČL!AO317+NB!AO135+SM!AO178+JI!AO155+TU!AO210</f>
        <v>0</v>
      </c>
      <c r="AI35" s="21">
        <f>LB!AP475+FR!AP143+JN!AP199+TA!AP112+ŽB!AP86+ČL!AP317+NB!AP135+SM!AP178+JI!AP155+TU!AP210</f>
        <v>0.24</v>
      </c>
      <c r="AJ35" s="21">
        <f>LB!AQ475+FR!AQ143+JN!AQ199+TA!AQ112+ŽB!AQ86+ČL!AQ317+NB!AQ135+SM!AQ178+JI!AQ155+TU!AQ210</f>
        <v>0</v>
      </c>
      <c r="AK35" s="29">
        <f>LB!AR475+FR!AR143+JN!AR199+TA!AR112+ŽB!AR86+ČL!AR317+NB!AR135+SM!AR178+JI!AR155+TU!AR210</f>
        <v>0.24</v>
      </c>
      <c r="AL35" s="258">
        <f>LB!AS475+FR!AS143+JN!AS199+TA!AS112+ŽB!AS86+ČL!AS317+NB!AS135+SM!AS178+JI!AS155+TU!AS210</f>
        <v>275013909</v>
      </c>
      <c r="AM35" s="28">
        <f>LB!AT475+FR!AT143+JN!AT199+TA!AT112+ŽB!AT86+ČL!AT317+NB!AT135+SM!AT178+JI!AT155+TU!AT210</f>
        <v>200183757</v>
      </c>
      <c r="AN35" s="28">
        <f>LB!AU475+FR!AU143+JN!AU199+TA!AU112+ŽB!AU86+ČL!AU317+NB!AU135+SM!AU178+JI!AU155+TU!AU210</f>
        <v>0</v>
      </c>
      <c r="AO35" s="28">
        <f>LB!AV475+FR!AV143+JN!AV199+TA!AV112+ŽB!AV86+ČL!AV317+NB!AV135+SM!AV178+JI!AV155+TU!AV210</f>
        <v>1374600</v>
      </c>
      <c r="AP35" s="28">
        <f>LB!AW475+FR!AW143+JN!AW199+TA!AW112+ŽB!AW86+ČL!AW317+NB!AW135+SM!AW178+JI!AW155+TU!AW210</f>
        <v>68126727</v>
      </c>
      <c r="AQ35" s="28">
        <f>LB!AX475+FR!AX143+JN!AX199+TA!AX112+ŽB!AX86+ČL!AX317+NB!AX135+SM!AX178+JI!AX155+TU!AX210</f>
        <v>4003675</v>
      </c>
      <c r="AR35" s="28">
        <f>LB!AY475+FR!AY143+JN!AY199+TA!AY112+ŽB!AY86+ČL!AY317+NB!AY135+SM!AY178+JI!AY155+TU!AY210</f>
        <v>1325150</v>
      </c>
      <c r="AS35" s="21">
        <f>LB!AZ475+FR!AZ143+JN!AZ199+TA!AZ112+ŽB!AZ86+ČL!AZ317+NB!AZ135+SM!AZ178+JI!AZ155+TU!AZ210</f>
        <v>388.09520000000003</v>
      </c>
      <c r="AT35" s="21">
        <f>LB!BA475+FR!BA143+JN!BA199+TA!BA112+ŽB!BA86+ČL!BA317+NB!BA135+SM!BA178+JI!BA155+TU!BA210</f>
        <v>345.54719999999998</v>
      </c>
      <c r="AU35" s="21">
        <f>LB!BB475+FR!BB143+JN!BB199+TA!BB112+ŽB!BB86+ČL!BB317+NB!BB135+SM!BB178+JI!BB155+TU!BB210</f>
        <v>0</v>
      </c>
      <c r="AV35" s="29">
        <f>LB!BC475+FR!BC143+JN!BC199+TA!BC112+ŽB!BC86+ČL!BC317+NB!BC135+SM!BC178+JI!BC155+TU!BC210</f>
        <v>42.548000000000002</v>
      </c>
    </row>
    <row r="36" spans="1:48" ht="13.5" thickBot="1" x14ac:dyDescent="0.25">
      <c r="A36" s="231">
        <v>3233</v>
      </c>
      <c r="B36" s="260">
        <f>LB!I476+FR!I144+JN!I200+TA!I113+ŽB!I87+ČL!I318+NB!I136+SM!I179+JI!I156+TU!I211</f>
        <v>59787456</v>
      </c>
      <c r="C36" s="261">
        <f>LB!J476+FR!J144+JN!J200+TA!J113+ŽB!J87+ČL!J318+NB!J136+SM!J179+JI!J156+TU!J211</f>
        <v>40625483</v>
      </c>
      <c r="D36" s="261">
        <f>LB!K476+FR!K144+JN!K200+TA!K113+ŽB!K87+ČL!K318+NB!K136+SM!K179+JI!K156+TU!K211</f>
        <v>0</v>
      </c>
      <c r="E36" s="261">
        <f>LB!L476+FR!L144+JN!L200+TA!L113+ŽB!L87+ČL!L318+NB!L136+SM!L179+JI!L156+TU!L211</f>
        <v>3005320</v>
      </c>
      <c r="F36" s="261">
        <f>LB!M476+FR!M144+JN!M200+TA!M113+ŽB!M87+ČL!M318+NB!M136+SM!M179+JI!M156+TU!M211</f>
        <v>14747210</v>
      </c>
      <c r="G36" s="261">
        <f>LB!N476+FR!N144+JN!N200+TA!N113+ŽB!N87+ČL!N318+NB!N136+SM!N179+JI!N156+TU!N211</f>
        <v>812508</v>
      </c>
      <c r="H36" s="261">
        <f>LB!O476+FR!O144+JN!O200+TA!O113+ŽB!O87+ČL!O318+NB!O136+SM!O179+JI!O156+TU!O211</f>
        <v>596935</v>
      </c>
      <c r="I36" s="262">
        <f>LB!P476+FR!P144+JN!P200+TA!P113+ŽB!P87+ČL!P318+NB!P136+SM!P179+JI!P156+TU!P211</f>
        <v>94.52000000000001</v>
      </c>
      <c r="J36" s="262">
        <f>LB!Q476+FR!Q144+JN!Q200+TA!Q113+ŽB!Q87+ČL!Q318+NB!Q136+SM!Q179+JI!Q156+TU!Q211</f>
        <v>59.19</v>
      </c>
      <c r="K36" s="262">
        <f>LB!R476+FR!R144+JN!R200+TA!R113+ŽB!R87+ČL!R318+NB!R136+SM!R179+JI!R156+TU!R211</f>
        <v>0</v>
      </c>
      <c r="L36" s="265">
        <f>LB!S476+FR!S144+JN!S200+TA!S113+ŽB!S87+ČL!S318+NB!S136+SM!S179+JI!S156+TU!S211</f>
        <v>35.33</v>
      </c>
      <c r="M36" s="260">
        <f>LB!T476+FR!T144+JN!T200+TA!T113+ŽB!T87+ČL!T318+NB!T136+SM!T179+JI!T156+TU!T211</f>
        <v>0</v>
      </c>
      <c r="N36" s="261">
        <f>LB!U476+FR!U144+JN!U200+TA!U113+ŽB!U87+ČL!U318+NB!U136+SM!U179+JI!U156+TU!U211</f>
        <v>0</v>
      </c>
      <c r="O36" s="261">
        <f>LB!V476+FR!V144+JN!V200+TA!V113+ŽB!V87+ČL!V318+NB!V136+SM!V179+JI!V156+TU!V211</f>
        <v>0</v>
      </c>
      <c r="P36" s="261">
        <f>LB!W476+FR!W144+JN!W200+TA!W113+ŽB!W87+ČL!W318+NB!W136+SM!W179+JI!W156+TU!W211</f>
        <v>0</v>
      </c>
      <c r="Q36" s="261">
        <f>LB!X476+FR!X144+JN!X200+TA!X113+ŽB!X87+ČL!X318+NB!X136+SM!X179+JI!X156+TU!X211</f>
        <v>0</v>
      </c>
      <c r="R36" s="261">
        <f>LB!Y476+FR!Y144+JN!Y200+TA!Y113+ŽB!Y87+ČL!Y318+NB!Y136+SM!Y179+JI!Y156+TU!Y211</f>
        <v>0</v>
      </c>
      <c r="S36" s="261">
        <f>LB!Z476+FR!Z144+JN!Z200+TA!Z113+ŽB!Z87+ČL!Z318+NB!Z136+SM!Z179+JI!Z156+TU!Z211</f>
        <v>0</v>
      </c>
      <c r="T36" s="261">
        <f>LB!AA476+FR!AA144+JN!AA200+TA!AA113+ŽB!AA87+ČL!AA318+NB!AA136+SM!AA179+JI!AA156+TU!AA211</f>
        <v>0</v>
      </c>
      <c r="U36" s="261">
        <f>LB!AB476+FR!AB144+JN!AB200+TA!AB113+ŽB!AB87+ČL!AB318+NB!AB136+SM!AB179+JI!AB156+TU!AB211</f>
        <v>0</v>
      </c>
      <c r="V36" s="261">
        <f>LB!AC476+FR!AC144+JN!AC200+TA!AC113+ŽB!AC87+ČL!AC318+NB!AC136+SM!AC179+JI!AC156+TU!AC211</f>
        <v>0</v>
      </c>
      <c r="W36" s="261">
        <f>LB!AD476+FR!AD144+JN!AD200+TA!AD113+ŽB!AD87+ČL!AD318+NB!AD136+SM!AD179+JI!AD156+TU!AD211</f>
        <v>0</v>
      </c>
      <c r="X36" s="261">
        <f>LB!AE476+FR!AE144+JN!AE200+TA!AE113+ŽB!AE87+ČL!AE318+NB!AE136+SM!AE179+JI!AE156+TU!AE211</f>
        <v>0</v>
      </c>
      <c r="Y36" s="261">
        <f>LB!AF476+FR!AF144+JN!AF200+TA!AF113+ŽB!AF87+ČL!AF318+NB!AF136+SM!AF179+JI!AF156+TU!AF211</f>
        <v>0</v>
      </c>
      <c r="Z36" s="261">
        <f>LB!AG476+FR!AG144+JN!AG200+TA!AG113+ŽB!AG87+ČL!AG318+NB!AG136+SM!AG179+JI!AG156+TU!AG211</f>
        <v>0</v>
      </c>
      <c r="AA36" s="261">
        <f>LB!AH476+FR!AH144+JN!AH200+TA!AH113+ŽB!AH87+ČL!AH318+NB!AH136+SM!AH179+JI!AH156+TU!AH211</f>
        <v>0</v>
      </c>
      <c r="AB36" s="261">
        <f>LB!AI476+FR!AI144+JN!AI200+TA!AI113+ŽB!AI87+ČL!AI318+NB!AI136+SM!AI179+JI!AI156+TU!AI211</f>
        <v>0</v>
      </c>
      <c r="AC36" s="261">
        <f>LB!AJ476+FR!AJ144+JN!AJ200+TA!AJ113+ŽB!AJ87+ČL!AJ318+NB!AJ136+SM!AJ179+JI!AJ156+TU!AJ211</f>
        <v>0</v>
      </c>
      <c r="AD36" s="262">
        <f>LB!AK476+FR!AK144+JN!AK200+TA!AK113+ŽB!AK87+ČL!AK318+NB!AK136+SM!AK179+JI!AK156+TU!AK211</f>
        <v>0</v>
      </c>
      <c r="AE36" s="262">
        <f>LB!AL476+FR!AL144+JN!AL200+TA!AL113+ŽB!AL87+ČL!AL318+NB!AL136+SM!AL179+JI!AL156+TU!AL211</f>
        <v>0</v>
      </c>
      <c r="AF36" s="262">
        <f>LB!AM476+FR!AM144+JN!AM200+TA!AM113+ŽB!AM87+ČL!AM318+NB!AM136+SM!AM179+JI!AM156+TU!AM211</f>
        <v>0</v>
      </c>
      <c r="AG36" s="262">
        <f>LB!AN476+FR!AN144+JN!AN200+TA!AN113+ŽB!AN87+ČL!AN318+NB!AN136+SM!AN179+JI!AN156+TU!AN211</f>
        <v>0</v>
      </c>
      <c r="AH36" s="262">
        <f>LB!AO476+FR!AO144+JN!AO200+TA!AO113+ŽB!AO87+ČL!AO318+NB!AO136+SM!AO179+JI!AO156+TU!AO211</f>
        <v>0</v>
      </c>
      <c r="AI36" s="262">
        <f>LB!AP476+FR!AP144+JN!AP200+TA!AP113+ŽB!AP87+ČL!AP318+NB!AP136+SM!AP179+JI!AP156+TU!AP211</f>
        <v>0</v>
      </c>
      <c r="AJ36" s="262">
        <f>LB!AQ476+FR!AQ144+JN!AQ200+TA!AQ113+ŽB!AQ87+ČL!AQ318+NB!AQ136+SM!AQ179+JI!AQ156+TU!AQ211</f>
        <v>0</v>
      </c>
      <c r="AK36" s="263">
        <f>LB!AR476+FR!AR144+JN!AR200+TA!AR113+ŽB!AR87+ČL!AR318+NB!AR136+SM!AR179+JI!AR156+TU!AR211</f>
        <v>0</v>
      </c>
      <c r="AL36" s="264">
        <f>LB!AS476+FR!AS144+JN!AS200+TA!AS113+ŽB!AS87+ČL!AS318+NB!AS136+SM!AS179+JI!AS156+TU!AS211</f>
        <v>59787456</v>
      </c>
      <c r="AM36" s="261">
        <f>LB!AT476+FR!AT144+JN!AT200+TA!AT113+ŽB!AT87+ČL!AT318+NB!AT136+SM!AT179+JI!AT156+TU!AT211</f>
        <v>40625483</v>
      </c>
      <c r="AN36" s="261">
        <f>LB!AU476+FR!AU144+JN!AU200+TA!AU113+ŽB!AU87+ČL!AU318+NB!AU136+SM!AU179+JI!AU156+TU!AU211</f>
        <v>0</v>
      </c>
      <c r="AO36" s="261">
        <f>LB!AV476+FR!AV144+JN!AV200+TA!AV113+ŽB!AV87+ČL!AV318+NB!AV136+SM!AV179+JI!AV156+TU!AV211</f>
        <v>3005320</v>
      </c>
      <c r="AP36" s="261">
        <f>LB!AW476+FR!AW144+JN!AW200+TA!AW113+ŽB!AW87+ČL!AW318+NB!AW136+SM!AW179+JI!AW156+TU!AW211</f>
        <v>14747210</v>
      </c>
      <c r="AQ36" s="261">
        <f>LB!AX476+FR!AX144+JN!AX200+TA!AX113+ŽB!AX87+ČL!AX318+NB!AX136+SM!AX179+JI!AX156+TU!AX211</f>
        <v>812508</v>
      </c>
      <c r="AR36" s="261">
        <f>LB!AY476+FR!AY144+JN!AY200+TA!AY113+ŽB!AY87+ČL!AY318+NB!AY136+SM!AY179+JI!AY156+TU!AY211</f>
        <v>596935</v>
      </c>
      <c r="AS36" s="262">
        <f>LB!AZ476+FR!AZ144+JN!AZ200+TA!AZ113+ŽB!AZ87+ČL!AZ318+NB!AZ136+SM!AZ179+JI!AZ156+TU!AZ211</f>
        <v>94.52000000000001</v>
      </c>
      <c r="AT36" s="262">
        <f>LB!BA476+FR!BA144+JN!BA200+TA!BA113+ŽB!BA87+ČL!BA318+NB!BA136+SM!BA179+JI!BA156+TU!BA211</f>
        <v>59.19</v>
      </c>
      <c r="AU36" s="262">
        <f>LB!BB476+FR!BB144+JN!BB200+TA!BB113+ŽB!BB87+ČL!BB318+NB!BB136+SM!BB179+JI!BB156+TU!BB211</f>
        <v>0</v>
      </c>
      <c r="AV36" s="263">
        <f>LB!BC476+FR!BC144+JN!BC200+TA!BC113+ŽB!BC87+ČL!BC318+NB!BC136+SM!BC179+JI!BC156+TU!BC211</f>
        <v>35.33</v>
      </c>
    </row>
    <row r="37" spans="1:48" x14ac:dyDescent="0.2">
      <c r="A37" s="16"/>
      <c r="B37" s="27"/>
      <c r="C37" s="27"/>
      <c r="D37" s="27"/>
      <c r="E37" s="27"/>
      <c r="F37" s="27"/>
      <c r="G37" s="27"/>
      <c r="H37" s="27"/>
      <c r="I37" s="7"/>
      <c r="J37" s="7"/>
      <c r="K37" s="7"/>
      <c r="L37" s="7"/>
    </row>
    <row r="38" spans="1:48" x14ac:dyDescent="0.2">
      <c r="A38" s="16"/>
      <c r="B38" s="12"/>
      <c r="C38" s="12"/>
      <c r="D38" s="12"/>
      <c r="E38" s="12"/>
      <c r="F38" s="12"/>
      <c r="G38" s="12"/>
      <c r="H38" s="12"/>
      <c r="I38" s="7"/>
      <c r="J38" s="7"/>
      <c r="K38" s="7"/>
      <c r="L38" s="7"/>
    </row>
    <row r="39" spans="1:48" x14ac:dyDescent="0.2">
      <c r="A39" s="16"/>
      <c r="B39" s="12"/>
      <c r="C39" s="12"/>
      <c r="D39" s="12"/>
      <c r="E39" s="12"/>
      <c r="F39" s="12"/>
      <c r="G39" s="12"/>
      <c r="H39" s="12"/>
      <c r="I39" s="7"/>
      <c r="J39" s="7"/>
      <c r="K39" s="7"/>
      <c r="L39" s="7"/>
    </row>
    <row r="40" spans="1:48" s="27" customFormat="1" x14ac:dyDescent="0.2">
      <c r="A40" s="16"/>
      <c r="B40" s="12"/>
      <c r="C40" s="12"/>
      <c r="D40" s="12"/>
      <c r="E40" s="12"/>
      <c r="F40" s="12"/>
      <c r="G40" s="12"/>
      <c r="H40" s="12"/>
      <c r="I40" s="7"/>
      <c r="J40" s="7"/>
      <c r="K40" s="7"/>
      <c r="L40" s="7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 s="14"/>
      <c r="AE40" s="14"/>
      <c r="AF40" s="14"/>
      <c r="AG40" s="14"/>
      <c r="AH40" s="14"/>
      <c r="AI40" s="14"/>
      <c r="AJ40" s="14"/>
      <c r="AK40" s="14"/>
      <c r="AL40" s="15"/>
      <c r="AM40"/>
      <c r="AN40"/>
      <c r="AO40"/>
      <c r="AP40"/>
      <c r="AQ40"/>
      <c r="AR40"/>
      <c r="AS40" s="14"/>
      <c r="AT40" s="14"/>
      <c r="AU40" s="14"/>
      <c r="AV40" s="14"/>
    </row>
    <row r="41" spans="1:48" s="27" customFormat="1" x14ac:dyDescent="0.2">
      <c r="A41" s="16"/>
      <c r="B41" s="12"/>
      <c r="C41" s="12"/>
      <c r="D41" s="12"/>
      <c r="E41" s="12"/>
      <c r="F41" s="12"/>
      <c r="G41" s="12"/>
      <c r="H41" s="12"/>
      <c r="I41" s="7"/>
      <c r="J41" s="7"/>
      <c r="K41" s="7"/>
      <c r="L41" s="7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 s="14"/>
      <c r="AE41" s="14"/>
      <c r="AF41" s="14"/>
      <c r="AG41" s="14"/>
      <c r="AH41" s="14"/>
      <c r="AI41" s="14"/>
      <c r="AJ41" s="14"/>
      <c r="AK41" s="14"/>
      <c r="AL41" s="15"/>
      <c r="AM41"/>
      <c r="AN41"/>
      <c r="AO41"/>
      <c r="AP41"/>
      <c r="AQ41"/>
      <c r="AR41"/>
      <c r="AS41" s="14"/>
      <c r="AT41" s="14"/>
      <c r="AU41" s="14"/>
      <c r="AV41" s="14"/>
    </row>
    <row r="42" spans="1:48" s="27" customFormat="1" x14ac:dyDescent="0.2">
      <c r="A42" s="16"/>
      <c r="B42" s="12"/>
      <c r="C42" s="12"/>
      <c r="D42" s="12"/>
      <c r="E42" s="12"/>
      <c r="F42" s="12"/>
      <c r="G42" s="12"/>
      <c r="H42" s="12"/>
      <c r="I42" s="7"/>
      <c r="J42" s="7"/>
      <c r="K42" s="7"/>
      <c r="L42" s="7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 s="14"/>
      <c r="AE42" s="14"/>
      <c r="AF42" s="14"/>
      <c r="AG42" s="14"/>
      <c r="AH42" s="14"/>
      <c r="AI42" s="14"/>
      <c r="AJ42" s="14"/>
      <c r="AK42" s="14"/>
      <c r="AL42" s="15"/>
      <c r="AM42"/>
      <c r="AN42"/>
      <c r="AO42"/>
      <c r="AP42"/>
      <c r="AQ42"/>
      <c r="AR42"/>
      <c r="AS42" s="14"/>
      <c r="AT42" s="14"/>
      <c r="AU42" s="14"/>
      <c r="AV42" s="14"/>
    </row>
    <row r="43" spans="1:48" s="27" customFormat="1" x14ac:dyDescent="0.2">
      <c r="A43" s="16"/>
      <c r="B43" s="12"/>
      <c r="C43" s="12"/>
      <c r="D43" s="12"/>
      <c r="E43" s="12"/>
      <c r="F43" s="12"/>
      <c r="G43" s="12"/>
      <c r="H43" s="12"/>
      <c r="I43" s="7"/>
      <c r="J43" s="7"/>
      <c r="K43" s="7"/>
      <c r="L43" s="7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 s="14"/>
      <c r="AE43" s="14"/>
      <c r="AF43" s="14"/>
      <c r="AG43" s="14"/>
      <c r="AH43" s="14"/>
      <c r="AI43" s="14"/>
      <c r="AJ43" s="14"/>
      <c r="AK43" s="14"/>
      <c r="AL43" s="15"/>
      <c r="AM43"/>
      <c r="AN43"/>
      <c r="AO43"/>
      <c r="AP43"/>
      <c r="AQ43"/>
      <c r="AR43"/>
      <c r="AS43" s="14"/>
      <c r="AT43" s="14"/>
      <c r="AU43" s="14"/>
      <c r="AV43" s="14"/>
    </row>
    <row r="44" spans="1:48" s="27" customFormat="1" x14ac:dyDescent="0.2">
      <c r="A44" s="16"/>
      <c r="B44" s="12"/>
      <c r="C44" s="12"/>
      <c r="D44" s="12"/>
      <c r="E44" s="12"/>
      <c r="F44" s="12"/>
      <c r="G44" s="12"/>
      <c r="H44" s="12"/>
      <c r="I44" s="7"/>
      <c r="J44" s="7"/>
      <c r="K44" s="7"/>
      <c r="L44" s="7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 s="14"/>
      <c r="AE44" s="14"/>
      <c r="AF44" s="14"/>
      <c r="AG44" s="14"/>
      <c r="AH44" s="14"/>
      <c r="AI44" s="14"/>
      <c r="AJ44" s="14"/>
      <c r="AK44" s="14"/>
      <c r="AL44" s="15"/>
      <c r="AM44"/>
      <c r="AN44"/>
      <c r="AO44"/>
      <c r="AP44"/>
      <c r="AQ44"/>
      <c r="AR44"/>
      <c r="AS44" s="14"/>
      <c r="AT44" s="14"/>
      <c r="AU44" s="14"/>
      <c r="AV44" s="14"/>
    </row>
    <row r="45" spans="1:48" s="27" customFormat="1" x14ac:dyDescent="0.2">
      <c r="A45" s="16"/>
      <c r="B45" s="12"/>
      <c r="C45" s="12"/>
      <c r="D45" s="12"/>
      <c r="E45" s="12"/>
      <c r="F45" s="12"/>
      <c r="G45" s="12"/>
      <c r="H45" s="12"/>
      <c r="I45" s="7"/>
      <c r="J45" s="7"/>
      <c r="K45" s="7"/>
      <c r="L45" s="7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 s="14"/>
      <c r="AE45" s="14"/>
      <c r="AF45" s="14"/>
      <c r="AG45" s="14"/>
      <c r="AH45" s="14"/>
      <c r="AI45" s="14"/>
      <c r="AJ45" s="14"/>
      <c r="AK45" s="14"/>
      <c r="AL45" s="15"/>
      <c r="AM45"/>
      <c r="AN45"/>
      <c r="AO45"/>
      <c r="AP45"/>
      <c r="AQ45"/>
      <c r="AR45"/>
      <c r="AS45" s="14"/>
      <c r="AT45" s="14"/>
      <c r="AU45" s="14"/>
      <c r="AV45" s="14"/>
    </row>
    <row r="46" spans="1:48" s="27" customFormat="1" x14ac:dyDescent="0.2">
      <c r="A46" s="16"/>
      <c r="B46" s="12"/>
      <c r="C46" s="12"/>
      <c r="D46" s="12"/>
      <c r="E46" s="12"/>
      <c r="F46" s="12"/>
      <c r="G46" s="12"/>
      <c r="H46" s="12"/>
      <c r="I46" s="7"/>
      <c r="J46" s="7"/>
      <c r="K46" s="7"/>
      <c r="L46" s="7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 s="14"/>
      <c r="AE46" s="14"/>
      <c r="AF46" s="14"/>
      <c r="AG46" s="14"/>
      <c r="AH46" s="14"/>
      <c r="AI46" s="14"/>
      <c r="AJ46" s="14"/>
      <c r="AK46" s="14"/>
      <c r="AL46" s="15"/>
      <c r="AM46"/>
      <c r="AN46"/>
      <c r="AO46"/>
      <c r="AP46"/>
      <c r="AQ46"/>
      <c r="AR46"/>
      <c r="AS46" s="14"/>
      <c r="AT46" s="14"/>
      <c r="AU46" s="14"/>
      <c r="AV46" s="14"/>
    </row>
    <row r="47" spans="1:48" s="27" customFormat="1" x14ac:dyDescent="0.2">
      <c r="A47" s="16"/>
      <c r="B47" s="12"/>
      <c r="C47" s="12"/>
      <c r="D47" s="12"/>
      <c r="E47" s="12"/>
      <c r="F47" s="12"/>
      <c r="G47" s="12"/>
      <c r="H47" s="12"/>
      <c r="I47" s="7"/>
      <c r="J47" s="7"/>
      <c r="K47" s="7"/>
      <c r="L47" s="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 s="14"/>
      <c r="AE47" s="14"/>
      <c r="AF47" s="14"/>
      <c r="AG47" s="14"/>
      <c r="AH47" s="14"/>
      <c r="AI47" s="14"/>
      <c r="AJ47" s="14"/>
      <c r="AK47" s="14"/>
      <c r="AL47" s="15"/>
      <c r="AM47"/>
      <c r="AN47"/>
      <c r="AO47"/>
      <c r="AP47"/>
      <c r="AQ47"/>
      <c r="AR47"/>
      <c r="AS47" s="14"/>
      <c r="AT47" s="14"/>
      <c r="AU47" s="14"/>
      <c r="AV47" s="14"/>
    </row>
    <row r="48" spans="1:48" s="27" customFormat="1" x14ac:dyDescent="0.2">
      <c r="A48" s="16"/>
      <c r="B48" s="12"/>
      <c r="C48" s="12"/>
      <c r="D48" s="12"/>
      <c r="E48" s="12"/>
      <c r="F48" s="12"/>
      <c r="G48" s="12"/>
      <c r="H48" s="12"/>
      <c r="I48" s="7"/>
      <c r="J48" s="7"/>
      <c r="K48" s="7"/>
      <c r="L48" s="7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 s="14"/>
      <c r="AE48" s="14"/>
      <c r="AF48" s="14"/>
      <c r="AG48" s="14"/>
      <c r="AH48" s="14"/>
      <c r="AI48" s="14"/>
      <c r="AJ48" s="14"/>
      <c r="AK48" s="14"/>
      <c r="AL48" s="15"/>
      <c r="AM48"/>
      <c r="AN48"/>
      <c r="AO48"/>
      <c r="AP48"/>
      <c r="AQ48"/>
      <c r="AR48"/>
      <c r="AS48" s="14"/>
      <c r="AT48" s="14"/>
      <c r="AU48" s="14"/>
      <c r="AV48" s="14"/>
    </row>
    <row r="49" spans="1:48" s="27" customFormat="1" x14ac:dyDescent="0.2">
      <c r="A49" s="16"/>
      <c r="B49" s="12"/>
      <c r="C49" s="12"/>
      <c r="D49" s="12"/>
      <c r="E49" s="12"/>
      <c r="F49" s="12"/>
      <c r="G49" s="12"/>
      <c r="H49" s="12"/>
      <c r="I49" s="7"/>
      <c r="J49" s="7"/>
      <c r="K49" s="7"/>
      <c r="L49" s="7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 s="14"/>
      <c r="AE49" s="14"/>
      <c r="AF49" s="14"/>
      <c r="AG49" s="14"/>
      <c r="AH49" s="14"/>
      <c r="AI49" s="14"/>
      <c r="AJ49" s="14"/>
      <c r="AK49" s="14"/>
      <c r="AL49" s="15"/>
      <c r="AM49"/>
      <c r="AN49"/>
      <c r="AO49"/>
      <c r="AP49"/>
      <c r="AQ49"/>
      <c r="AR49"/>
      <c r="AS49" s="14"/>
      <c r="AT49" s="14"/>
      <c r="AU49" s="14"/>
      <c r="AV49" s="14"/>
    </row>
    <row r="50" spans="1:48" s="27" customFormat="1" x14ac:dyDescent="0.2">
      <c r="A50" s="16"/>
      <c r="B50" s="12"/>
      <c r="C50" s="12"/>
      <c r="D50" s="12"/>
      <c r="E50" s="12"/>
      <c r="F50" s="12"/>
      <c r="G50" s="12"/>
      <c r="H50" s="12"/>
      <c r="I50" s="7"/>
      <c r="J50" s="7"/>
      <c r="K50" s="7"/>
      <c r="L50" s="7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 s="14"/>
      <c r="AE50" s="14"/>
      <c r="AF50" s="14"/>
      <c r="AG50" s="14"/>
      <c r="AH50" s="14"/>
      <c r="AI50" s="14"/>
      <c r="AJ50" s="14"/>
      <c r="AK50" s="14"/>
      <c r="AL50" s="15"/>
      <c r="AM50"/>
      <c r="AN50"/>
      <c r="AO50"/>
      <c r="AP50"/>
      <c r="AQ50"/>
      <c r="AR50"/>
      <c r="AS50" s="14"/>
      <c r="AT50" s="14"/>
      <c r="AU50" s="14"/>
      <c r="AV50" s="14"/>
    </row>
    <row r="51" spans="1:48" s="27" customFormat="1" x14ac:dyDescent="0.2">
      <c r="A51" s="16"/>
      <c r="B51" s="12"/>
      <c r="C51" s="12"/>
      <c r="D51" s="12"/>
      <c r="E51" s="12"/>
      <c r="F51" s="12"/>
      <c r="G51" s="12"/>
      <c r="H51" s="12"/>
      <c r="I51" s="7"/>
      <c r="J51" s="7"/>
      <c r="K51" s="7"/>
      <c r="L51" s="7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 s="14"/>
      <c r="AE51" s="14"/>
      <c r="AF51" s="14"/>
      <c r="AG51" s="14"/>
      <c r="AH51" s="14"/>
      <c r="AI51" s="14"/>
      <c r="AJ51" s="14"/>
      <c r="AK51" s="14"/>
      <c r="AL51" s="15"/>
      <c r="AM51"/>
      <c r="AN51"/>
      <c r="AO51"/>
      <c r="AP51"/>
      <c r="AQ51"/>
      <c r="AR51"/>
      <c r="AS51" s="14"/>
      <c r="AT51" s="14"/>
      <c r="AU51" s="14"/>
      <c r="AV51" s="14"/>
    </row>
    <row r="52" spans="1:48" s="27" customFormat="1" x14ac:dyDescent="0.2">
      <c r="A52" s="16"/>
      <c r="B52" s="12"/>
      <c r="C52" s="12"/>
      <c r="D52" s="12"/>
      <c r="E52" s="12"/>
      <c r="F52" s="12"/>
      <c r="G52" s="12"/>
      <c r="H52" s="12"/>
      <c r="I52" s="7"/>
      <c r="J52" s="7"/>
      <c r="K52" s="7"/>
      <c r="L52" s="7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 s="14"/>
      <c r="AE52" s="14"/>
      <c r="AF52" s="14"/>
      <c r="AG52" s="14"/>
      <c r="AH52" s="14"/>
      <c r="AI52" s="14"/>
      <c r="AJ52" s="14"/>
      <c r="AK52" s="14"/>
      <c r="AL52" s="15"/>
      <c r="AM52"/>
      <c r="AN52"/>
      <c r="AO52"/>
      <c r="AP52"/>
      <c r="AQ52"/>
      <c r="AR52"/>
      <c r="AS52" s="14"/>
      <c r="AT52" s="14"/>
      <c r="AU52" s="14"/>
      <c r="AV52" s="14"/>
    </row>
    <row r="53" spans="1:48" s="27" customFormat="1" x14ac:dyDescent="0.2">
      <c r="A53" s="16"/>
      <c r="B53" s="12"/>
      <c r="C53" s="12"/>
      <c r="D53" s="12"/>
      <c r="E53" s="12"/>
      <c r="F53" s="12"/>
      <c r="G53" s="12"/>
      <c r="H53" s="12"/>
      <c r="I53" s="7"/>
      <c r="J53" s="7"/>
      <c r="K53" s="7"/>
      <c r="L53" s="7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 s="14"/>
      <c r="AE53" s="14"/>
      <c r="AF53" s="14"/>
      <c r="AG53" s="14"/>
      <c r="AH53" s="14"/>
      <c r="AI53" s="14"/>
      <c r="AJ53" s="14"/>
      <c r="AK53" s="14"/>
      <c r="AL53" s="15"/>
      <c r="AM53"/>
      <c r="AN53"/>
      <c r="AO53"/>
      <c r="AP53"/>
      <c r="AQ53"/>
      <c r="AR53"/>
      <c r="AS53" s="14"/>
      <c r="AT53" s="14"/>
      <c r="AU53" s="14"/>
      <c r="AV53" s="14"/>
    </row>
    <row r="54" spans="1:48" s="27" customFormat="1" x14ac:dyDescent="0.2">
      <c r="A54" s="16"/>
      <c r="B54" s="12"/>
      <c r="C54" s="12"/>
      <c r="D54" s="12"/>
      <c r="E54" s="12"/>
      <c r="F54" s="12"/>
      <c r="G54" s="12"/>
      <c r="H54" s="12"/>
      <c r="I54" s="7"/>
      <c r="J54" s="7"/>
      <c r="K54" s="7"/>
      <c r="L54" s="7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14"/>
      <c r="AE54" s="14"/>
      <c r="AF54" s="14"/>
      <c r="AG54" s="14"/>
      <c r="AH54" s="14"/>
      <c r="AI54" s="14"/>
      <c r="AJ54" s="14"/>
      <c r="AK54" s="14"/>
      <c r="AL54" s="15"/>
      <c r="AM54"/>
      <c r="AN54"/>
      <c r="AO54"/>
      <c r="AP54"/>
      <c r="AQ54"/>
      <c r="AR54"/>
      <c r="AS54" s="14"/>
      <c r="AT54" s="14"/>
      <c r="AU54" s="14"/>
      <c r="AV54" s="14"/>
    </row>
    <row r="55" spans="1:48" s="27" customFormat="1" x14ac:dyDescent="0.2">
      <c r="A55" s="16"/>
      <c r="B55" s="12"/>
      <c r="C55" s="12"/>
      <c r="D55" s="12"/>
      <c r="E55" s="12"/>
      <c r="F55" s="12"/>
      <c r="G55" s="12"/>
      <c r="H55" s="12"/>
      <c r="I55" s="7"/>
      <c r="J55" s="7"/>
      <c r="K55" s="7"/>
      <c r="L55" s="7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 s="14"/>
      <c r="AE55" s="14"/>
      <c r="AF55" s="14"/>
      <c r="AG55" s="14"/>
      <c r="AH55" s="14"/>
      <c r="AI55" s="14"/>
      <c r="AJ55" s="14"/>
      <c r="AK55" s="14"/>
      <c r="AL55" s="15"/>
      <c r="AM55"/>
      <c r="AN55"/>
      <c r="AO55"/>
      <c r="AP55"/>
      <c r="AQ55"/>
      <c r="AR55"/>
      <c r="AS55" s="14"/>
      <c r="AT55" s="14"/>
      <c r="AU55" s="14"/>
      <c r="AV55" s="14"/>
    </row>
    <row r="56" spans="1:48" s="27" customFormat="1" x14ac:dyDescent="0.2">
      <c r="A56" s="16"/>
      <c r="B56" s="12"/>
      <c r="C56" s="12"/>
      <c r="D56" s="12"/>
      <c r="E56" s="12"/>
      <c r="F56" s="12"/>
      <c r="G56" s="12"/>
      <c r="H56" s="12"/>
      <c r="I56" s="7"/>
      <c r="J56" s="7"/>
      <c r="K56" s="7"/>
      <c r="L56" s="7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 s="14"/>
      <c r="AE56" s="14"/>
      <c r="AF56" s="14"/>
      <c r="AG56" s="14"/>
      <c r="AH56" s="14"/>
      <c r="AI56" s="14"/>
      <c r="AJ56" s="14"/>
      <c r="AK56" s="14"/>
      <c r="AL56" s="15"/>
      <c r="AM56"/>
      <c r="AN56"/>
      <c r="AO56"/>
      <c r="AP56"/>
      <c r="AQ56"/>
      <c r="AR56"/>
      <c r="AS56" s="14"/>
      <c r="AT56" s="14"/>
      <c r="AU56" s="14"/>
      <c r="AV56" s="14"/>
    </row>
    <row r="57" spans="1:48" s="27" customFormat="1" x14ac:dyDescent="0.2">
      <c r="A57" s="16"/>
      <c r="B57" s="12"/>
      <c r="C57" s="12"/>
      <c r="D57" s="12"/>
      <c r="E57" s="12"/>
      <c r="F57" s="12"/>
      <c r="G57" s="12"/>
      <c r="H57" s="12"/>
      <c r="I57" s="7"/>
      <c r="J57" s="7"/>
      <c r="K57" s="7"/>
      <c r="L57" s="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 s="14"/>
      <c r="AE57" s="14"/>
      <c r="AF57" s="14"/>
      <c r="AG57" s="14"/>
      <c r="AH57" s="14"/>
      <c r="AI57" s="14"/>
      <c r="AJ57" s="14"/>
      <c r="AK57" s="14"/>
      <c r="AL57" s="15"/>
      <c r="AM57"/>
      <c r="AN57"/>
      <c r="AO57"/>
      <c r="AP57"/>
      <c r="AQ57"/>
      <c r="AR57"/>
      <c r="AS57" s="14"/>
      <c r="AT57" s="14"/>
      <c r="AU57" s="14"/>
      <c r="AV57" s="14"/>
    </row>
    <row r="58" spans="1:48" s="27" customFormat="1" x14ac:dyDescent="0.2">
      <c r="A58" s="16"/>
      <c r="B58" s="12"/>
      <c r="C58" s="12"/>
      <c r="D58" s="12"/>
      <c r="E58" s="12"/>
      <c r="F58" s="12"/>
      <c r="G58" s="12"/>
      <c r="H58" s="12"/>
      <c r="I58" s="7"/>
      <c r="J58" s="7"/>
      <c r="K58" s="7"/>
      <c r="L58" s="7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 s="14"/>
      <c r="AE58" s="14"/>
      <c r="AF58" s="14"/>
      <c r="AG58" s="14"/>
      <c r="AH58" s="14"/>
      <c r="AI58" s="14"/>
      <c r="AJ58" s="14"/>
      <c r="AK58" s="14"/>
      <c r="AL58" s="15"/>
      <c r="AM58"/>
      <c r="AN58"/>
      <c r="AO58"/>
      <c r="AP58"/>
      <c r="AQ58"/>
      <c r="AR58"/>
      <c r="AS58" s="14"/>
      <c r="AT58" s="14"/>
      <c r="AU58" s="14"/>
      <c r="AV58" s="14"/>
    </row>
    <row r="59" spans="1:48" s="27" customFormat="1" x14ac:dyDescent="0.2">
      <c r="A59" s="16"/>
      <c r="B59" s="12"/>
      <c r="C59" s="12"/>
      <c r="D59" s="12"/>
      <c r="E59" s="12"/>
      <c r="F59" s="12"/>
      <c r="G59" s="12"/>
      <c r="H59" s="12"/>
      <c r="I59" s="7"/>
      <c r="J59" s="7"/>
      <c r="K59" s="7"/>
      <c r="L59" s="7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 s="14"/>
      <c r="AE59" s="14"/>
      <c r="AF59" s="14"/>
      <c r="AG59" s="14"/>
      <c r="AH59" s="14"/>
      <c r="AI59" s="14"/>
      <c r="AJ59" s="14"/>
      <c r="AK59" s="14"/>
      <c r="AL59" s="15"/>
      <c r="AM59"/>
      <c r="AN59"/>
      <c r="AO59"/>
      <c r="AP59"/>
      <c r="AQ59"/>
      <c r="AR59"/>
      <c r="AS59" s="14"/>
      <c r="AT59" s="14"/>
      <c r="AU59" s="14"/>
      <c r="AV59" s="14"/>
    </row>
    <row r="60" spans="1:48" s="27" customFormat="1" x14ac:dyDescent="0.2">
      <c r="A60" s="16"/>
      <c r="B60" s="12"/>
      <c r="C60" s="12"/>
      <c r="D60" s="12"/>
      <c r="E60" s="12"/>
      <c r="F60" s="12"/>
      <c r="G60" s="12"/>
      <c r="H60" s="12"/>
      <c r="I60" s="7"/>
      <c r="J60" s="7"/>
      <c r="K60" s="7"/>
      <c r="L60" s="7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 s="14"/>
      <c r="AE60" s="14"/>
      <c r="AF60" s="14"/>
      <c r="AG60" s="14"/>
      <c r="AH60" s="14"/>
      <c r="AI60" s="14"/>
      <c r="AJ60" s="14"/>
      <c r="AK60" s="14"/>
      <c r="AL60" s="15"/>
      <c r="AM60"/>
      <c r="AN60"/>
      <c r="AO60"/>
      <c r="AP60"/>
      <c r="AQ60"/>
      <c r="AR60"/>
      <c r="AS60" s="14"/>
      <c r="AT60" s="14"/>
      <c r="AU60" s="14"/>
      <c r="AV60" s="14"/>
    </row>
    <row r="61" spans="1:48" s="27" customFormat="1" x14ac:dyDescent="0.2">
      <c r="A61" s="16"/>
      <c r="B61" s="12"/>
      <c r="C61" s="12"/>
      <c r="D61" s="12"/>
      <c r="E61" s="12"/>
      <c r="F61" s="12"/>
      <c r="G61" s="12"/>
      <c r="H61" s="12"/>
      <c r="I61" s="7"/>
      <c r="J61" s="7"/>
      <c r="K61" s="7"/>
      <c r="L61" s="7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 s="14"/>
      <c r="AE61" s="14"/>
      <c r="AF61" s="14"/>
      <c r="AG61" s="14"/>
      <c r="AH61" s="14"/>
      <c r="AI61" s="14"/>
      <c r="AJ61" s="14"/>
      <c r="AK61" s="14"/>
      <c r="AL61" s="15"/>
      <c r="AM61"/>
      <c r="AN61"/>
      <c r="AO61"/>
      <c r="AP61"/>
      <c r="AQ61"/>
      <c r="AR61"/>
      <c r="AS61" s="14"/>
      <c r="AT61" s="14"/>
      <c r="AU61" s="14"/>
      <c r="AV61" s="14"/>
    </row>
    <row r="62" spans="1:48" s="27" customFormat="1" x14ac:dyDescent="0.2">
      <c r="A62" s="16"/>
      <c r="B62" s="12"/>
      <c r="C62" s="12"/>
      <c r="D62" s="12"/>
      <c r="E62" s="12"/>
      <c r="F62" s="12"/>
      <c r="G62" s="12"/>
      <c r="H62" s="12"/>
      <c r="I62" s="7"/>
      <c r="J62" s="7"/>
      <c r="K62" s="7"/>
      <c r="L62" s="7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 s="14"/>
      <c r="AE62" s="14"/>
      <c r="AF62" s="14"/>
      <c r="AG62" s="14"/>
      <c r="AH62" s="14"/>
      <c r="AI62" s="14"/>
      <c r="AJ62" s="14"/>
      <c r="AK62" s="14"/>
      <c r="AL62" s="15"/>
      <c r="AM62"/>
      <c r="AN62"/>
      <c r="AO62"/>
      <c r="AP62"/>
      <c r="AQ62"/>
      <c r="AR62"/>
      <c r="AS62" s="14"/>
      <c r="AT62" s="14"/>
      <c r="AU62" s="14"/>
      <c r="AV62" s="14"/>
    </row>
    <row r="63" spans="1:48" s="27" customFormat="1" x14ac:dyDescent="0.2">
      <c r="A63" s="16"/>
      <c r="B63" s="12"/>
      <c r="C63" s="12"/>
      <c r="D63" s="12"/>
      <c r="E63" s="12"/>
      <c r="F63" s="12"/>
      <c r="G63" s="12"/>
      <c r="H63" s="12"/>
      <c r="I63" s="7"/>
      <c r="J63" s="7"/>
      <c r="K63" s="7"/>
      <c r="L63" s="7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 s="14"/>
      <c r="AE63" s="14"/>
      <c r="AF63" s="14"/>
      <c r="AG63" s="14"/>
      <c r="AH63" s="14"/>
      <c r="AI63" s="14"/>
      <c r="AJ63" s="14"/>
      <c r="AK63" s="14"/>
      <c r="AL63" s="15"/>
      <c r="AM63"/>
      <c r="AN63"/>
      <c r="AO63"/>
      <c r="AP63"/>
      <c r="AQ63"/>
      <c r="AR63"/>
      <c r="AS63" s="14"/>
      <c r="AT63" s="14"/>
      <c r="AU63" s="14"/>
      <c r="AV63" s="14"/>
    </row>
    <row r="64" spans="1:48" s="27" customFormat="1" x14ac:dyDescent="0.2">
      <c r="A64" s="16"/>
      <c r="B64" s="12"/>
      <c r="C64" s="12"/>
      <c r="D64" s="12"/>
      <c r="E64" s="12"/>
      <c r="F64" s="12"/>
      <c r="G64" s="12"/>
      <c r="H64" s="12"/>
      <c r="I64" s="7"/>
      <c r="J64" s="7"/>
      <c r="K64" s="7"/>
      <c r="L64" s="7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 s="14"/>
      <c r="AE64" s="14"/>
      <c r="AF64" s="14"/>
      <c r="AG64" s="14"/>
      <c r="AH64" s="14"/>
      <c r="AI64" s="14"/>
      <c r="AJ64" s="14"/>
      <c r="AK64" s="14"/>
      <c r="AL64" s="15"/>
      <c r="AM64"/>
      <c r="AN64"/>
      <c r="AO64"/>
      <c r="AP64"/>
      <c r="AQ64"/>
      <c r="AR64"/>
      <c r="AS64" s="14"/>
      <c r="AT64" s="14"/>
      <c r="AU64" s="14"/>
      <c r="AV64" s="14"/>
    </row>
    <row r="65" spans="1:48" s="27" customFormat="1" x14ac:dyDescent="0.2">
      <c r="A65" s="16"/>
      <c r="B65" s="12"/>
      <c r="C65" s="12"/>
      <c r="D65" s="12"/>
      <c r="E65" s="12"/>
      <c r="F65" s="12"/>
      <c r="G65" s="12"/>
      <c r="H65" s="12"/>
      <c r="I65" s="7"/>
      <c r="J65" s="7"/>
      <c r="K65" s="7"/>
      <c r="L65" s="7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 s="14"/>
      <c r="AE65" s="14"/>
      <c r="AF65" s="14"/>
      <c r="AG65" s="14"/>
      <c r="AH65" s="14"/>
      <c r="AI65" s="14"/>
      <c r="AJ65" s="14"/>
      <c r="AK65" s="14"/>
      <c r="AL65" s="15"/>
      <c r="AM65"/>
      <c r="AN65"/>
      <c r="AO65"/>
      <c r="AP65"/>
      <c r="AQ65"/>
      <c r="AR65"/>
      <c r="AS65" s="14"/>
      <c r="AT65" s="14"/>
      <c r="AU65" s="14"/>
      <c r="AV65" s="14"/>
    </row>
    <row r="66" spans="1:48" s="27" customFormat="1" x14ac:dyDescent="0.2">
      <c r="A66" s="16"/>
      <c r="B66" s="12"/>
      <c r="C66" s="12"/>
      <c r="D66" s="12"/>
      <c r="E66" s="12"/>
      <c r="F66" s="12"/>
      <c r="G66" s="12"/>
      <c r="H66" s="12"/>
      <c r="I66" s="7"/>
      <c r="J66" s="7"/>
      <c r="K66" s="7"/>
      <c r="L66" s="7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 s="14"/>
      <c r="AE66" s="14"/>
      <c r="AF66" s="14"/>
      <c r="AG66" s="14"/>
      <c r="AH66" s="14"/>
      <c r="AI66" s="14"/>
      <c r="AJ66" s="14"/>
      <c r="AK66" s="14"/>
      <c r="AL66" s="15"/>
      <c r="AM66"/>
      <c r="AN66"/>
      <c r="AO66"/>
      <c r="AP66"/>
      <c r="AQ66"/>
      <c r="AR66"/>
      <c r="AS66" s="14"/>
      <c r="AT66" s="14"/>
      <c r="AU66" s="14"/>
      <c r="AV66" s="14"/>
    </row>
    <row r="67" spans="1:48" s="27" customFormat="1" x14ac:dyDescent="0.2">
      <c r="A67" s="16"/>
      <c r="B67" s="12"/>
      <c r="C67" s="12"/>
      <c r="D67" s="12"/>
      <c r="E67" s="12"/>
      <c r="F67" s="12"/>
      <c r="G67" s="12"/>
      <c r="H67" s="12"/>
      <c r="I67" s="7"/>
      <c r="J67" s="7"/>
      <c r="K67" s="7"/>
      <c r="L67" s="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 s="14"/>
      <c r="AE67" s="14"/>
      <c r="AF67" s="14"/>
      <c r="AG67" s="14"/>
      <c r="AH67" s="14"/>
      <c r="AI67" s="14"/>
      <c r="AJ67" s="14"/>
      <c r="AK67" s="14"/>
      <c r="AL67" s="15"/>
      <c r="AM67"/>
      <c r="AN67"/>
      <c r="AO67"/>
      <c r="AP67"/>
      <c r="AQ67"/>
      <c r="AR67"/>
      <c r="AS67" s="14"/>
      <c r="AT67" s="14"/>
      <c r="AU67" s="14"/>
      <c r="AV67" s="14"/>
    </row>
    <row r="68" spans="1:48" s="27" customFormat="1" x14ac:dyDescent="0.2">
      <c r="A68" s="16"/>
      <c r="B68" s="12"/>
      <c r="C68" s="12"/>
      <c r="D68" s="12"/>
      <c r="E68" s="12"/>
      <c r="F68" s="12"/>
      <c r="G68" s="12"/>
      <c r="H68" s="12"/>
      <c r="I68" s="7"/>
      <c r="J68" s="7"/>
      <c r="K68" s="7"/>
      <c r="L68" s="7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 s="14"/>
      <c r="AE68" s="14"/>
      <c r="AF68" s="14"/>
      <c r="AG68" s="14"/>
      <c r="AH68" s="14"/>
      <c r="AI68" s="14"/>
      <c r="AJ68" s="14"/>
      <c r="AK68" s="14"/>
      <c r="AL68" s="15"/>
      <c r="AM68"/>
      <c r="AN68"/>
      <c r="AO68"/>
      <c r="AP68"/>
      <c r="AQ68"/>
      <c r="AR68"/>
      <c r="AS68" s="14"/>
      <c r="AT68" s="14"/>
      <c r="AU68" s="14"/>
      <c r="AV68" s="14"/>
    </row>
    <row r="69" spans="1:48" s="27" customFormat="1" x14ac:dyDescent="0.2">
      <c r="A69" s="16"/>
      <c r="B69" s="12"/>
      <c r="C69" s="12"/>
      <c r="D69" s="12"/>
      <c r="E69" s="12"/>
      <c r="F69" s="12"/>
      <c r="G69" s="12"/>
      <c r="H69" s="12"/>
      <c r="I69" s="7"/>
      <c r="J69" s="7"/>
      <c r="K69" s="7"/>
      <c r="L69" s="7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 s="14"/>
      <c r="AE69" s="14"/>
      <c r="AF69" s="14"/>
      <c r="AG69" s="14"/>
      <c r="AH69" s="14"/>
      <c r="AI69" s="14"/>
      <c r="AJ69" s="14"/>
      <c r="AK69" s="14"/>
      <c r="AL69" s="15"/>
      <c r="AM69"/>
      <c r="AN69"/>
      <c r="AO69"/>
      <c r="AP69"/>
      <c r="AQ69"/>
      <c r="AR69"/>
      <c r="AS69" s="14"/>
      <c r="AT69" s="14"/>
      <c r="AU69" s="14"/>
      <c r="AV69" s="14"/>
    </row>
    <row r="70" spans="1:48" s="27" customFormat="1" x14ac:dyDescent="0.2">
      <c r="A70" s="16"/>
      <c r="B70" s="12"/>
      <c r="C70" s="12"/>
      <c r="D70" s="12"/>
      <c r="E70" s="12"/>
      <c r="F70" s="12"/>
      <c r="G70" s="12"/>
      <c r="H70" s="12"/>
      <c r="I70" s="7"/>
      <c r="J70" s="7"/>
      <c r="K70" s="7"/>
      <c r="L70" s="7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 s="14"/>
      <c r="AE70" s="14"/>
      <c r="AF70" s="14"/>
      <c r="AG70" s="14"/>
      <c r="AH70" s="14"/>
      <c r="AI70" s="14"/>
      <c r="AJ70" s="14"/>
      <c r="AK70" s="14"/>
      <c r="AL70" s="15"/>
      <c r="AM70"/>
      <c r="AN70"/>
      <c r="AO70"/>
      <c r="AP70"/>
      <c r="AQ70"/>
      <c r="AR70"/>
      <c r="AS70" s="14"/>
      <c r="AT70" s="14"/>
      <c r="AU70" s="14"/>
      <c r="AV70" s="14"/>
    </row>
    <row r="71" spans="1:48" s="27" customFormat="1" x14ac:dyDescent="0.2">
      <c r="A71" s="16"/>
      <c r="B71" s="12"/>
      <c r="C71" s="12"/>
      <c r="D71" s="12"/>
      <c r="E71" s="12"/>
      <c r="F71" s="12"/>
      <c r="G71" s="12"/>
      <c r="H71" s="12"/>
      <c r="I71" s="7"/>
      <c r="J71" s="7"/>
      <c r="K71" s="7"/>
      <c r="L71" s="7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 s="14"/>
      <c r="AE71" s="14"/>
      <c r="AF71" s="14"/>
      <c r="AG71" s="14"/>
      <c r="AH71" s="14"/>
      <c r="AI71" s="14"/>
      <c r="AJ71" s="14"/>
      <c r="AK71" s="14"/>
      <c r="AL71" s="15"/>
      <c r="AM71"/>
      <c r="AN71"/>
      <c r="AO71"/>
      <c r="AP71"/>
      <c r="AQ71"/>
      <c r="AR71"/>
      <c r="AS71" s="14"/>
      <c r="AT71" s="14"/>
      <c r="AU71" s="14"/>
      <c r="AV71" s="14"/>
    </row>
    <row r="72" spans="1:48" s="27" customFormat="1" x14ac:dyDescent="0.2">
      <c r="A72" s="16"/>
      <c r="B72" s="12"/>
      <c r="C72" s="12"/>
      <c r="D72" s="12"/>
      <c r="E72" s="12"/>
      <c r="F72" s="12"/>
      <c r="G72" s="12"/>
      <c r="H72" s="12"/>
      <c r="I72" s="7"/>
      <c r="J72" s="7"/>
      <c r="K72" s="7"/>
      <c r="L72" s="7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 s="14"/>
      <c r="AE72" s="14"/>
      <c r="AF72" s="14"/>
      <c r="AG72" s="14"/>
      <c r="AH72" s="14"/>
      <c r="AI72" s="14"/>
      <c r="AJ72" s="14"/>
      <c r="AK72" s="14"/>
      <c r="AL72" s="15"/>
      <c r="AM72"/>
      <c r="AN72"/>
      <c r="AO72"/>
      <c r="AP72"/>
      <c r="AQ72"/>
      <c r="AR72"/>
      <c r="AS72" s="14"/>
      <c r="AT72" s="14"/>
      <c r="AU72" s="14"/>
      <c r="AV72" s="14"/>
    </row>
    <row r="73" spans="1:48" s="27" customFormat="1" x14ac:dyDescent="0.2">
      <c r="A73" s="16"/>
      <c r="B73" s="12"/>
      <c r="C73" s="12"/>
      <c r="D73" s="12"/>
      <c r="E73" s="12"/>
      <c r="F73" s="12"/>
      <c r="G73" s="12"/>
      <c r="H73" s="12"/>
      <c r="I73" s="7"/>
      <c r="J73" s="7"/>
      <c r="K73" s="7"/>
      <c r="L73" s="7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 s="14"/>
      <c r="AE73" s="14"/>
      <c r="AF73" s="14"/>
      <c r="AG73" s="14"/>
      <c r="AH73" s="14"/>
      <c r="AI73" s="14"/>
      <c r="AJ73" s="14"/>
      <c r="AK73" s="14"/>
      <c r="AL73" s="15"/>
      <c r="AM73"/>
      <c r="AN73"/>
      <c r="AO73"/>
      <c r="AP73"/>
      <c r="AQ73"/>
      <c r="AR73"/>
      <c r="AS73" s="14"/>
      <c r="AT73" s="14"/>
      <c r="AU73" s="14"/>
      <c r="AV73" s="14"/>
    </row>
    <row r="74" spans="1:48" s="27" customFormat="1" x14ac:dyDescent="0.2">
      <c r="A74" s="16"/>
      <c r="B74" s="12"/>
      <c r="C74" s="12"/>
      <c r="D74" s="12"/>
      <c r="E74" s="12"/>
      <c r="F74" s="12"/>
      <c r="G74" s="12"/>
      <c r="H74" s="12"/>
      <c r="I74" s="7"/>
      <c r="J74" s="7"/>
      <c r="K74" s="7"/>
      <c r="L74" s="7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 s="14"/>
      <c r="AE74" s="14"/>
      <c r="AF74" s="14"/>
      <c r="AG74" s="14"/>
      <c r="AH74" s="14"/>
      <c r="AI74" s="14"/>
      <c r="AJ74" s="14"/>
      <c r="AK74" s="14"/>
      <c r="AL74" s="15"/>
      <c r="AM74"/>
      <c r="AN74"/>
      <c r="AO74"/>
      <c r="AP74"/>
      <c r="AQ74"/>
      <c r="AR74"/>
      <c r="AS74" s="14"/>
      <c r="AT74" s="14"/>
      <c r="AU74" s="14"/>
      <c r="AV74" s="14"/>
    </row>
    <row r="75" spans="1:48" s="27" customFormat="1" x14ac:dyDescent="0.2">
      <c r="A75" s="16"/>
      <c r="B75" s="12"/>
      <c r="C75" s="12"/>
      <c r="D75" s="12"/>
      <c r="E75" s="12"/>
      <c r="F75" s="12"/>
      <c r="G75" s="12"/>
      <c r="H75" s="12"/>
      <c r="I75" s="7"/>
      <c r="J75" s="7"/>
      <c r="K75" s="7"/>
      <c r="L75" s="7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 s="14"/>
      <c r="AE75" s="14"/>
      <c r="AF75" s="14"/>
      <c r="AG75" s="14"/>
      <c r="AH75" s="14"/>
      <c r="AI75" s="14"/>
      <c r="AJ75" s="14"/>
      <c r="AK75" s="14"/>
      <c r="AL75" s="15"/>
      <c r="AM75"/>
      <c r="AN75"/>
      <c r="AO75"/>
      <c r="AP75"/>
      <c r="AQ75"/>
      <c r="AR75"/>
      <c r="AS75" s="14"/>
      <c r="AT75" s="14"/>
      <c r="AU75" s="14"/>
      <c r="AV75" s="14"/>
    </row>
    <row r="76" spans="1:48" s="27" customFormat="1" x14ac:dyDescent="0.2">
      <c r="A76" s="16"/>
      <c r="B76" s="12"/>
      <c r="C76" s="12"/>
      <c r="D76" s="12"/>
      <c r="E76" s="12"/>
      <c r="F76" s="12"/>
      <c r="G76" s="12"/>
      <c r="H76" s="12"/>
      <c r="I76" s="7"/>
      <c r="J76" s="7"/>
      <c r="K76" s="7"/>
      <c r="L76" s="7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 s="14"/>
      <c r="AE76" s="14"/>
      <c r="AF76" s="14"/>
      <c r="AG76" s="14"/>
      <c r="AH76" s="14"/>
      <c r="AI76" s="14"/>
      <c r="AJ76" s="14"/>
      <c r="AK76" s="14"/>
      <c r="AL76" s="15"/>
      <c r="AM76"/>
      <c r="AN76"/>
      <c r="AO76"/>
      <c r="AP76"/>
      <c r="AQ76"/>
      <c r="AR76"/>
      <c r="AS76" s="14"/>
      <c r="AT76" s="14"/>
      <c r="AU76" s="14"/>
      <c r="AV76" s="14"/>
    </row>
    <row r="77" spans="1:48" s="27" customFormat="1" x14ac:dyDescent="0.2">
      <c r="A77" s="16"/>
      <c r="B77" s="12"/>
      <c r="C77" s="12"/>
      <c r="D77" s="12"/>
      <c r="E77" s="12"/>
      <c r="F77" s="12"/>
      <c r="G77" s="12"/>
      <c r="H77" s="12"/>
      <c r="I77" s="7"/>
      <c r="J77" s="7"/>
      <c r="K77" s="7"/>
      <c r="L77" s="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 s="14"/>
      <c r="AE77" s="14"/>
      <c r="AF77" s="14"/>
      <c r="AG77" s="14"/>
      <c r="AH77" s="14"/>
      <c r="AI77" s="14"/>
      <c r="AJ77" s="14"/>
      <c r="AK77" s="14"/>
      <c r="AL77" s="15"/>
      <c r="AM77"/>
      <c r="AN77"/>
      <c r="AO77"/>
      <c r="AP77"/>
      <c r="AQ77"/>
      <c r="AR77"/>
      <c r="AS77" s="14"/>
      <c r="AT77" s="14"/>
      <c r="AU77" s="14"/>
      <c r="AV77" s="14"/>
    </row>
    <row r="78" spans="1:48" s="27" customFormat="1" x14ac:dyDescent="0.2">
      <c r="A78" s="16"/>
      <c r="B78" s="12"/>
      <c r="C78" s="12"/>
      <c r="D78" s="12"/>
      <c r="E78" s="12"/>
      <c r="F78" s="12"/>
      <c r="G78" s="12"/>
      <c r="H78" s="12"/>
      <c r="I78" s="7"/>
      <c r="J78" s="7"/>
      <c r="K78" s="7"/>
      <c r="L78" s="7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 s="14"/>
      <c r="AE78" s="14"/>
      <c r="AF78" s="14"/>
      <c r="AG78" s="14"/>
      <c r="AH78" s="14"/>
      <c r="AI78" s="14"/>
      <c r="AJ78" s="14"/>
      <c r="AK78" s="14"/>
      <c r="AL78" s="15"/>
      <c r="AM78"/>
      <c r="AN78"/>
      <c r="AO78"/>
      <c r="AP78"/>
      <c r="AQ78"/>
      <c r="AR78"/>
      <c r="AS78" s="14"/>
      <c r="AT78" s="14"/>
      <c r="AU78" s="14"/>
      <c r="AV78" s="14"/>
    </row>
    <row r="79" spans="1:48" s="27" customFormat="1" x14ac:dyDescent="0.2">
      <c r="A79" s="16"/>
      <c r="B79" s="12"/>
      <c r="C79" s="12"/>
      <c r="D79" s="12"/>
      <c r="E79" s="12"/>
      <c r="F79" s="12"/>
      <c r="G79" s="12"/>
      <c r="H79" s="12"/>
      <c r="I79" s="7"/>
      <c r="J79" s="7"/>
      <c r="K79" s="7"/>
      <c r="L79" s="7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 s="14"/>
      <c r="AE79" s="14"/>
      <c r="AF79" s="14"/>
      <c r="AG79" s="14"/>
      <c r="AH79" s="14"/>
      <c r="AI79" s="14"/>
      <c r="AJ79" s="14"/>
      <c r="AK79" s="14"/>
      <c r="AL79" s="15"/>
      <c r="AM79"/>
      <c r="AN79"/>
      <c r="AO79"/>
      <c r="AP79"/>
      <c r="AQ79"/>
      <c r="AR79"/>
      <c r="AS79" s="14"/>
      <c r="AT79" s="14"/>
      <c r="AU79" s="14"/>
      <c r="AV79" s="14"/>
    </row>
    <row r="80" spans="1:48" s="27" customFormat="1" x14ac:dyDescent="0.2">
      <c r="A80" s="16"/>
      <c r="B80" s="12"/>
      <c r="C80" s="12"/>
      <c r="D80" s="12"/>
      <c r="E80" s="12"/>
      <c r="F80" s="12"/>
      <c r="G80" s="12"/>
      <c r="H80" s="12"/>
      <c r="I80" s="7"/>
      <c r="J80" s="7"/>
      <c r="K80" s="7"/>
      <c r="L80" s="7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 s="14"/>
      <c r="AE80" s="14"/>
      <c r="AF80" s="14"/>
      <c r="AG80" s="14"/>
      <c r="AH80" s="14"/>
      <c r="AI80" s="14"/>
      <c r="AJ80" s="14"/>
      <c r="AK80" s="14"/>
      <c r="AL80" s="15"/>
      <c r="AM80"/>
      <c r="AN80"/>
      <c r="AO80"/>
      <c r="AP80"/>
      <c r="AQ80"/>
      <c r="AR80"/>
      <c r="AS80" s="14"/>
      <c r="AT80" s="14"/>
      <c r="AU80" s="14"/>
      <c r="AV80" s="14"/>
    </row>
    <row r="81" spans="1:48" s="27" customFormat="1" x14ac:dyDescent="0.2">
      <c r="A81" s="16"/>
      <c r="B81" s="12"/>
      <c r="C81" s="12"/>
      <c r="D81" s="12"/>
      <c r="E81" s="12"/>
      <c r="F81" s="12"/>
      <c r="G81" s="12"/>
      <c r="H81" s="12"/>
      <c r="I81" s="7"/>
      <c r="J81" s="7"/>
      <c r="K81" s="7"/>
      <c r="L81" s="7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 s="14"/>
      <c r="AE81" s="14"/>
      <c r="AF81" s="14"/>
      <c r="AG81" s="14"/>
      <c r="AH81" s="14"/>
      <c r="AI81" s="14"/>
      <c r="AJ81" s="14"/>
      <c r="AK81" s="14"/>
      <c r="AL81" s="15"/>
      <c r="AM81"/>
      <c r="AN81"/>
      <c r="AO81"/>
      <c r="AP81"/>
      <c r="AQ81"/>
      <c r="AR81"/>
      <c r="AS81" s="14"/>
      <c r="AT81" s="14"/>
      <c r="AU81" s="14"/>
      <c r="AV81" s="14"/>
    </row>
    <row r="82" spans="1:48" s="27" customFormat="1" x14ac:dyDescent="0.2">
      <c r="A82" s="16"/>
      <c r="B82" s="12"/>
      <c r="C82" s="12"/>
      <c r="D82" s="12"/>
      <c r="E82" s="12"/>
      <c r="F82" s="12"/>
      <c r="G82" s="12"/>
      <c r="H82" s="12"/>
      <c r="I82" s="7"/>
      <c r="J82" s="7"/>
      <c r="K82" s="7"/>
      <c r="L82" s="7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 s="14"/>
      <c r="AE82" s="14"/>
      <c r="AF82" s="14"/>
      <c r="AG82" s="14"/>
      <c r="AH82" s="14"/>
      <c r="AI82" s="14"/>
      <c r="AJ82" s="14"/>
      <c r="AK82" s="14"/>
      <c r="AL82" s="15"/>
      <c r="AM82"/>
      <c r="AN82"/>
      <c r="AO82"/>
      <c r="AP82"/>
      <c r="AQ82"/>
      <c r="AR82"/>
      <c r="AS82" s="14"/>
      <c r="AT82" s="14"/>
      <c r="AU82" s="14"/>
      <c r="AV82" s="14"/>
    </row>
    <row r="83" spans="1:48" s="27" customFormat="1" x14ac:dyDescent="0.2">
      <c r="A83" s="16"/>
      <c r="B83" s="12"/>
      <c r="C83" s="12"/>
      <c r="D83" s="12"/>
      <c r="E83" s="12"/>
      <c r="F83" s="12"/>
      <c r="G83" s="12"/>
      <c r="H83" s="12"/>
      <c r="I83" s="7"/>
      <c r="J83" s="7"/>
      <c r="K83" s="7"/>
      <c r="L83" s="7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 s="14"/>
      <c r="AE83" s="14"/>
      <c r="AF83" s="14"/>
      <c r="AG83" s="14"/>
      <c r="AH83" s="14"/>
      <c r="AI83" s="14"/>
      <c r="AJ83" s="14"/>
      <c r="AK83" s="14"/>
      <c r="AL83" s="15"/>
      <c r="AM83"/>
      <c r="AN83"/>
      <c r="AO83"/>
      <c r="AP83"/>
      <c r="AQ83"/>
      <c r="AR83"/>
      <c r="AS83" s="14"/>
      <c r="AT83" s="14"/>
      <c r="AU83" s="14"/>
      <c r="AV83" s="14"/>
    </row>
    <row r="84" spans="1:48" s="27" customFormat="1" x14ac:dyDescent="0.2">
      <c r="A84" s="16"/>
      <c r="B84" s="12"/>
      <c r="C84" s="12"/>
      <c r="D84" s="12"/>
      <c r="E84" s="12"/>
      <c r="F84" s="12"/>
      <c r="G84" s="12"/>
      <c r="H84" s="12"/>
      <c r="I84" s="7"/>
      <c r="J84" s="7"/>
      <c r="K84" s="7"/>
      <c r="L84" s="7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 s="14"/>
      <c r="AE84" s="14"/>
      <c r="AF84" s="14"/>
      <c r="AG84" s="14"/>
      <c r="AH84" s="14"/>
      <c r="AI84" s="14"/>
      <c r="AJ84" s="14"/>
      <c r="AK84" s="14"/>
      <c r="AL84" s="15"/>
      <c r="AM84"/>
      <c r="AN84"/>
      <c r="AO84"/>
      <c r="AP84"/>
      <c r="AQ84"/>
      <c r="AR84"/>
      <c r="AS84" s="14"/>
      <c r="AT84" s="14"/>
      <c r="AU84" s="14"/>
      <c r="AV84" s="14"/>
    </row>
    <row r="85" spans="1:48" s="27" customFormat="1" x14ac:dyDescent="0.2">
      <c r="A85" s="16"/>
      <c r="B85" s="12"/>
      <c r="C85" s="12"/>
      <c r="D85" s="12"/>
      <c r="E85" s="12"/>
      <c r="F85" s="12"/>
      <c r="G85" s="12"/>
      <c r="H85" s="12"/>
      <c r="I85" s="7"/>
      <c r="J85" s="7"/>
      <c r="K85" s="7"/>
      <c r="L85" s="7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 s="14"/>
      <c r="AE85" s="14"/>
      <c r="AF85" s="14"/>
      <c r="AG85" s="14"/>
      <c r="AH85" s="14"/>
      <c r="AI85" s="14"/>
      <c r="AJ85" s="14"/>
      <c r="AK85" s="14"/>
      <c r="AL85" s="15"/>
      <c r="AM85"/>
      <c r="AN85"/>
      <c r="AO85"/>
      <c r="AP85"/>
      <c r="AQ85"/>
      <c r="AR85"/>
      <c r="AS85" s="14"/>
      <c r="AT85" s="14"/>
      <c r="AU85" s="14"/>
      <c r="AV85" s="14"/>
    </row>
    <row r="86" spans="1:48" s="27" customFormat="1" x14ac:dyDescent="0.2">
      <c r="A86" s="16"/>
      <c r="B86" s="12"/>
      <c r="C86" s="12"/>
      <c r="D86" s="12"/>
      <c r="E86" s="12"/>
      <c r="F86" s="12"/>
      <c r="G86" s="12"/>
      <c r="H86" s="12"/>
      <c r="I86" s="7"/>
      <c r="J86" s="7"/>
      <c r="K86" s="7"/>
      <c r="L86" s="7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 s="14"/>
      <c r="AE86" s="14"/>
      <c r="AF86" s="14"/>
      <c r="AG86" s="14"/>
      <c r="AH86" s="14"/>
      <c r="AI86" s="14"/>
      <c r="AJ86" s="14"/>
      <c r="AK86" s="14"/>
      <c r="AL86" s="15"/>
      <c r="AM86"/>
      <c r="AN86"/>
      <c r="AO86"/>
      <c r="AP86"/>
      <c r="AQ86"/>
      <c r="AR86"/>
      <c r="AS86" s="14"/>
      <c r="AT86" s="14"/>
      <c r="AU86" s="14"/>
      <c r="AV86" s="14"/>
    </row>
    <row r="87" spans="1:48" s="27" customFormat="1" x14ac:dyDescent="0.2">
      <c r="A87" s="16"/>
      <c r="B87" s="12"/>
      <c r="C87" s="12"/>
      <c r="D87" s="12"/>
      <c r="E87" s="12"/>
      <c r="F87" s="12"/>
      <c r="G87" s="12"/>
      <c r="H87" s="12"/>
      <c r="I87" s="7"/>
      <c r="J87" s="7"/>
      <c r="K87" s="7"/>
      <c r="L87" s="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 s="14"/>
      <c r="AE87" s="14"/>
      <c r="AF87" s="14"/>
      <c r="AG87" s="14"/>
      <c r="AH87" s="14"/>
      <c r="AI87" s="14"/>
      <c r="AJ87" s="14"/>
      <c r="AK87" s="14"/>
      <c r="AL87" s="15"/>
      <c r="AM87"/>
      <c r="AN87"/>
      <c r="AO87"/>
      <c r="AP87"/>
      <c r="AQ87"/>
      <c r="AR87"/>
      <c r="AS87" s="14"/>
      <c r="AT87" s="14"/>
      <c r="AU87" s="14"/>
      <c r="AV87" s="14"/>
    </row>
    <row r="88" spans="1:48" s="27" customFormat="1" x14ac:dyDescent="0.2">
      <c r="A88" s="16"/>
      <c r="B88" s="12"/>
      <c r="C88" s="12"/>
      <c r="D88" s="12"/>
      <c r="E88" s="12"/>
      <c r="F88" s="12"/>
      <c r="G88" s="12"/>
      <c r="H88" s="12"/>
      <c r="I88" s="7"/>
      <c r="J88" s="7"/>
      <c r="K88" s="7"/>
      <c r="L88" s="7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 s="14"/>
      <c r="AE88" s="14"/>
      <c r="AF88" s="14"/>
      <c r="AG88" s="14"/>
      <c r="AH88" s="14"/>
      <c r="AI88" s="14"/>
      <c r="AJ88" s="14"/>
      <c r="AK88" s="14"/>
      <c r="AL88" s="15"/>
      <c r="AM88"/>
      <c r="AN88"/>
      <c r="AO88"/>
      <c r="AP88"/>
      <c r="AQ88"/>
      <c r="AR88"/>
      <c r="AS88" s="14"/>
      <c r="AT88" s="14"/>
      <c r="AU88" s="14"/>
      <c r="AV88" s="14"/>
    </row>
    <row r="89" spans="1:48" s="27" customFormat="1" x14ac:dyDescent="0.2">
      <c r="A89" s="16"/>
      <c r="B89" s="12"/>
      <c r="C89" s="12"/>
      <c r="D89" s="12"/>
      <c r="E89" s="12"/>
      <c r="F89" s="12"/>
      <c r="G89" s="12"/>
      <c r="H89" s="12"/>
      <c r="I89" s="7"/>
      <c r="J89" s="7"/>
      <c r="K89" s="7"/>
      <c r="L89" s="7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 s="14"/>
      <c r="AE89" s="14"/>
      <c r="AF89" s="14"/>
      <c r="AG89" s="14"/>
      <c r="AH89" s="14"/>
      <c r="AI89" s="14"/>
      <c r="AJ89" s="14"/>
      <c r="AK89" s="14"/>
      <c r="AL89" s="15"/>
      <c r="AM89"/>
      <c r="AN89"/>
      <c r="AO89"/>
      <c r="AP89"/>
      <c r="AQ89"/>
      <c r="AR89"/>
      <c r="AS89" s="14"/>
      <c r="AT89" s="14"/>
      <c r="AU89" s="14"/>
      <c r="AV89" s="14"/>
    </row>
    <row r="90" spans="1:48" s="27" customFormat="1" x14ac:dyDescent="0.2">
      <c r="A90" s="16"/>
      <c r="B90" s="12"/>
      <c r="C90" s="12"/>
      <c r="D90" s="12"/>
      <c r="E90" s="12"/>
      <c r="F90" s="12"/>
      <c r="G90" s="12"/>
      <c r="H90" s="12"/>
      <c r="I90" s="7"/>
      <c r="J90" s="7"/>
      <c r="K90" s="7"/>
      <c r="L90" s="7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 s="14"/>
      <c r="AE90" s="14"/>
      <c r="AF90" s="14"/>
      <c r="AG90" s="14"/>
      <c r="AH90" s="14"/>
      <c r="AI90" s="14"/>
      <c r="AJ90" s="14"/>
      <c r="AK90" s="14"/>
      <c r="AL90" s="15"/>
      <c r="AM90"/>
      <c r="AN90"/>
      <c r="AO90"/>
      <c r="AP90"/>
      <c r="AQ90"/>
      <c r="AR90"/>
      <c r="AS90" s="14"/>
      <c r="AT90" s="14"/>
      <c r="AU90" s="14"/>
      <c r="AV90" s="14"/>
    </row>
    <row r="91" spans="1:48" s="27" customFormat="1" x14ac:dyDescent="0.2">
      <c r="A91" s="16"/>
      <c r="B91" s="12"/>
      <c r="C91" s="12"/>
      <c r="D91" s="12"/>
      <c r="E91" s="12"/>
      <c r="F91" s="12"/>
      <c r="G91" s="12"/>
      <c r="H91" s="12"/>
      <c r="I91" s="7"/>
      <c r="J91" s="7"/>
      <c r="K91" s="7"/>
      <c r="L91" s="7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 s="14"/>
      <c r="AE91" s="14"/>
      <c r="AF91" s="14"/>
      <c r="AG91" s="14"/>
      <c r="AH91" s="14"/>
      <c r="AI91" s="14"/>
      <c r="AJ91" s="14"/>
      <c r="AK91" s="14"/>
      <c r="AL91" s="15"/>
      <c r="AM91"/>
      <c r="AN91"/>
      <c r="AO91"/>
      <c r="AP91"/>
      <c r="AQ91"/>
      <c r="AR91"/>
      <c r="AS91" s="14"/>
      <c r="AT91" s="14"/>
      <c r="AU91" s="14"/>
      <c r="AV91" s="14"/>
    </row>
    <row r="92" spans="1:48" s="27" customFormat="1" x14ac:dyDescent="0.2">
      <c r="A92" s="16"/>
      <c r="B92" s="12"/>
      <c r="C92" s="12"/>
      <c r="D92" s="12"/>
      <c r="E92" s="12"/>
      <c r="F92" s="12"/>
      <c r="G92" s="12"/>
      <c r="H92" s="12"/>
      <c r="I92" s="7"/>
      <c r="J92" s="7"/>
      <c r="K92" s="7"/>
      <c r="L92" s="7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 s="14"/>
      <c r="AE92" s="14"/>
      <c r="AF92" s="14"/>
      <c r="AG92" s="14"/>
      <c r="AH92" s="14"/>
      <c r="AI92" s="14"/>
      <c r="AJ92" s="14"/>
      <c r="AK92" s="14"/>
      <c r="AL92" s="15"/>
      <c r="AM92"/>
      <c r="AN92"/>
      <c r="AO92"/>
      <c r="AP92"/>
      <c r="AQ92"/>
      <c r="AR92"/>
      <c r="AS92" s="14"/>
      <c r="AT92" s="14"/>
      <c r="AU92" s="14"/>
      <c r="AV92" s="14"/>
    </row>
    <row r="93" spans="1:48" s="27" customFormat="1" x14ac:dyDescent="0.2">
      <c r="A93" s="16"/>
      <c r="B93" s="12"/>
      <c r="C93" s="12"/>
      <c r="D93" s="12"/>
      <c r="E93" s="12"/>
      <c r="F93" s="12"/>
      <c r="G93" s="12"/>
      <c r="H93" s="12"/>
      <c r="I93" s="7"/>
      <c r="J93" s="7"/>
      <c r="K93" s="7"/>
      <c r="L93" s="7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 s="14"/>
      <c r="AE93" s="14"/>
      <c r="AF93" s="14"/>
      <c r="AG93" s="14"/>
      <c r="AH93" s="14"/>
      <c r="AI93" s="14"/>
      <c r="AJ93" s="14"/>
      <c r="AK93" s="14"/>
      <c r="AL93" s="15"/>
      <c r="AM93"/>
      <c r="AN93"/>
      <c r="AO93"/>
      <c r="AP93"/>
      <c r="AQ93"/>
      <c r="AR93"/>
      <c r="AS93" s="14"/>
      <c r="AT93" s="14"/>
      <c r="AU93" s="14"/>
      <c r="AV93" s="14"/>
    </row>
    <row r="94" spans="1:48" s="27" customFormat="1" x14ac:dyDescent="0.2">
      <c r="A94" s="16"/>
      <c r="B94" s="12"/>
      <c r="C94" s="12"/>
      <c r="D94" s="12"/>
      <c r="E94" s="12"/>
      <c r="F94" s="12"/>
      <c r="G94" s="12"/>
      <c r="H94" s="12"/>
      <c r="I94" s="7"/>
      <c r="J94" s="7"/>
      <c r="K94" s="7"/>
      <c r="L94" s="7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 s="14"/>
      <c r="AE94" s="14"/>
      <c r="AF94" s="14"/>
      <c r="AG94" s="14"/>
      <c r="AH94" s="14"/>
      <c r="AI94" s="14"/>
      <c r="AJ94" s="14"/>
      <c r="AK94" s="14"/>
      <c r="AL94" s="15"/>
      <c r="AM94"/>
      <c r="AN94"/>
      <c r="AO94"/>
      <c r="AP94"/>
      <c r="AQ94"/>
      <c r="AR94"/>
      <c r="AS94" s="14"/>
      <c r="AT94" s="14"/>
      <c r="AU94" s="14"/>
      <c r="AV94" s="14"/>
    </row>
    <row r="95" spans="1:48" s="27" customFormat="1" x14ac:dyDescent="0.2">
      <c r="A95" s="16"/>
      <c r="B95" s="12"/>
      <c r="C95" s="12"/>
      <c r="D95" s="12"/>
      <c r="E95" s="12"/>
      <c r="F95" s="12"/>
      <c r="G95" s="12"/>
      <c r="H95" s="12"/>
      <c r="I95" s="7"/>
      <c r="J95" s="7"/>
      <c r="K95" s="7"/>
      <c r="L95" s="7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 s="14"/>
      <c r="AE95" s="14"/>
      <c r="AF95" s="14"/>
      <c r="AG95" s="14"/>
      <c r="AH95" s="14"/>
      <c r="AI95" s="14"/>
      <c r="AJ95" s="14"/>
      <c r="AK95" s="14"/>
      <c r="AL95" s="15"/>
      <c r="AM95"/>
      <c r="AN95"/>
      <c r="AO95"/>
      <c r="AP95"/>
      <c r="AQ95"/>
      <c r="AR95"/>
      <c r="AS95" s="14"/>
      <c r="AT95" s="14"/>
      <c r="AU95" s="14"/>
      <c r="AV95" s="14"/>
    </row>
    <row r="96" spans="1:48" s="27" customFormat="1" x14ac:dyDescent="0.2">
      <c r="A96" s="16"/>
      <c r="B96" s="12"/>
      <c r="C96" s="12"/>
      <c r="D96" s="12"/>
      <c r="E96" s="12"/>
      <c r="F96" s="12"/>
      <c r="G96" s="12"/>
      <c r="H96" s="12"/>
      <c r="I96" s="7"/>
      <c r="J96" s="7"/>
      <c r="K96" s="7"/>
      <c r="L96" s="7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 s="14"/>
      <c r="AE96" s="14"/>
      <c r="AF96" s="14"/>
      <c r="AG96" s="14"/>
      <c r="AH96" s="14"/>
      <c r="AI96" s="14"/>
      <c r="AJ96" s="14"/>
      <c r="AK96" s="14"/>
      <c r="AL96" s="15"/>
      <c r="AM96"/>
      <c r="AN96"/>
      <c r="AO96"/>
      <c r="AP96"/>
      <c r="AQ96"/>
      <c r="AR96"/>
      <c r="AS96" s="14"/>
      <c r="AT96" s="14"/>
      <c r="AU96" s="14"/>
      <c r="AV96" s="14"/>
    </row>
    <row r="97" spans="1:48" s="27" customFormat="1" x14ac:dyDescent="0.2">
      <c r="A97" s="16"/>
      <c r="B97" s="12"/>
      <c r="C97" s="12"/>
      <c r="D97" s="12"/>
      <c r="E97" s="12"/>
      <c r="F97" s="12"/>
      <c r="G97" s="12"/>
      <c r="H97" s="12"/>
      <c r="I97" s="7"/>
      <c r="J97" s="7"/>
      <c r="K97" s="7"/>
      <c r="L97" s="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 s="14"/>
      <c r="AE97" s="14"/>
      <c r="AF97" s="14"/>
      <c r="AG97" s="14"/>
      <c r="AH97" s="14"/>
      <c r="AI97" s="14"/>
      <c r="AJ97" s="14"/>
      <c r="AK97" s="14"/>
      <c r="AL97" s="15"/>
      <c r="AM97"/>
      <c r="AN97"/>
      <c r="AO97"/>
      <c r="AP97"/>
      <c r="AQ97"/>
      <c r="AR97"/>
      <c r="AS97" s="14"/>
      <c r="AT97" s="14"/>
      <c r="AU97" s="14"/>
      <c r="AV97" s="14"/>
    </row>
    <row r="98" spans="1:48" s="27" customFormat="1" x14ac:dyDescent="0.2">
      <c r="A98" s="16"/>
      <c r="B98" s="12"/>
      <c r="C98" s="12"/>
      <c r="D98" s="12"/>
      <c r="E98" s="12"/>
      <c r="F98" s="12"/>
      <c r="G98" s="12"/>
      <c r="H98" s="12"/>
      <c r="I98" s="7"/>
      <c r="J98" s="7"/>
      <c r="K98" s="7"/>
      <c r="L98" s="7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 s="14"/>
      <c r="AE98" s="14"/>
      <c r="AF98" s="14"/>
      <c r="AG98" s="14"/>
      <c r="AH98" s="14"/>
      <c r="AI98" s="14"/>
      <c r="AJ98" s="14"/>
      <c r="AK98" s="14"/>
      <c r="AL98" s="15"/>
      <c r="AM98"/>
      <c r="AN98"/>
      <c r="AO98"/>
      <c r="AP98"/>
      <c r="AQ98"/>
      <c r="AR98"/>
      <c r="AS98" s="14"/>
      <c r="AT98" s="14"/>
      <c r="AU98" s="14"/>
      <c r="AV98" s="14"/>
    </row>
    <row r="99" spans="1:48" s="27" customFormat="1" x14ac:dyDescent="0.2">
      <c r="A99" s="16"/>
      <c r="B99" s="12"/>
      <c r="C99" s="12"/>
      <c r="D99" s="12"/>
      <c r="E99" s="12"/>
      <c r="F99" s="12"/>
      <c r="G99" s="12"/>
      <c r="H99" s="12"/>
      <c r="I99" s="7"/>
      <c r="J99" s="7"/>
      <c r="K99" s="7"/>
      <c r="L99" s="7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 s="14"/>
      <c r="AE99" s="14"/>
      <c r="AF99" s="14"/>
      <c r="AG99" s="14"/>
      <c r="AH99" s="14"/>
      <c r="AI99" s="14"/>
      <c r="AJ99" s="14"/>
      <c r="AK99" s="14"/>
      <c r="AL99" s="15"/>
      <c r="AM99"/>
      <c r="AN99"/>
      <c r="AO99"/>
      <c r="AP99"/>
      <c r="AQ99"/>
      <c r="AR99"/>
      <c r="AS99" s="14"/>
      <c r="AT99" s="14"/>
      <c r="AU99" s="14"/>
      <c r="AV99" s="14"/>
    </row>
    <row r="100" spans="1:48" s="27" customFormat="1" x14ac:dyDescent="0.2">
      <c r="A100" s="16"/>
      <c r="B100" s="12"/>
      <c r="C100" s="12"/>
      <c r="D100" s="12"/>
      <c r="E100" s="12"/>
      <c r="F100" s="12"/>
      <c r="G100" s="12"/>
      <c r="H100" s="12"/>
      <c r="I100" s="7"/>
      <c r="J100" s="7"/>
      <c r="K100" s="7"/>
      <c r="L100" s="7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 s="14"/>
      <c r="AE100" s="14"/>
      <c r="AF100" s="14"/>
      <c r="AG100" s="14"/>
      <c r="AH100" s="14"/>
      <c r="AI100" s="14"/>
      <c r="AJ100" s="14"/>
      <c r="AK100" s="14"/>
      <c r="AL100" s="15"/>
      <c r="AM100"/>
      <c r="AN100"/>
      <c r="AO100"/>
      <c r="AP100"/>
      <c r="AQ100"/>
      <c r="AR100"/>
      <c r="AS100" s="14"/>
      <c r="AT100" s="14"/>
      <c r="AU100" s="14"/>
      <c r="AV100" s="14"/>
    </row>
    <row r="101" spans="1:48" s="27" customFormat="1" x14ac:dyDescent="0.2">
      <c r="A101" s="16"/>
      <c r="B101" s="12"/>
      <c r="C101" s="12"/>
      <c r="D101" s="12"/>
      <c r="E101" s="12"/>
      <c r="F101" s="12"/>
      <c r="G101" s="12"/>
      <c r="H101" s="12"/>
      <c r="I101" s="7"/>
      <c r="J101" s="7"/>
      <c r="K101" s="7"/>
      <c r="L101" s="7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 s="14"/>
      <c r="AE101" s="14"/>
      <c r="AF101" s="14"/>
      <c r="AG101" s="14"/>
      <c r="AH101" s="14"/>
      <c r="AI101" s="14"/>
      <c r="AJ101" s="14"/>
      <c r="AK101" s="14"/>
      <c r="AL101" s="15"/>
      <c r="AM101"/>
      <c r="AN101"/>
      <c r="AO101"/>
      <c r="AP101"/>
      <c r="AQ101"/>
      <c r="AR101"/>
      <c r="AS101" s="14"/>
      <c r="AT101" s="14"/>
      <c r="AU101" s="14"/>
      <c r="AV101" s="14"/>
    </row>
    <row r="102" spans="1:48" s="27" customFormat="1" x14ac:dyDescent="0.2">
      <c r="A102" s="16"/>
      <c r="B102" s="12"/>
      <c r="C102" s="12"/>
      <c r="D102" s="12"/>
      <c r="E102" s="12"/>
      <c r="F102" s="12"/>
      <c r="G102" s="12"/>
      <c r="H102" s="12"/>
      <c r="I102" s="7"/>
      <c r="J102" s="7"/>
      <c r="K102" s="7"/>
      <c r="L102" s="7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 s="14"/>
      <c r="AE102" s="14"/>
      <c r="AF102" s="14"/>
      <c r="AG102" s="14"/>
      <c r="AH102" s="14"/>
      <c r="AI102" s="14"/>
      <c r="AJ102" s="14"/>
      <c r="AK102" s="14"/>
      <c r="AL102" s="15"/>
      <c r="AM102"/>
      <c r="AN102"/>
      <c r="AO102"/>
      <c r="AP102"/>
      <c r="AQ102"/>
      <c r="AR102"/>
      <c r="AS102" s="14"/>
      <c r="AT102" s="14"/>
      <c r="AU102" s="14"/>
      <c r="AV102" s="14"/>
    </row>
    <row r="103" spans="1:48" s="27" customFormat="1" x14ac:dyDescent="0.2">
      <c r="A103" s="16"/>
      <c r="B103" s="12"/>
      <c r="C103" s="12"/>
      <c r="D103" s="12"/>
      <c r="E103" s="12"/>
      <c r="F103" s="12"/>
      <c r="G103" s="12"/>
      <c r="H103" s="12"/>
      <c r="I103" s="7"/>
      <c r="J103" s="7"/>
      <c r="K103" s="7"/>
      <c r="L103" s="7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 s="14"/>
      <c r="AE103" s="14"/>
      <c r="AF103" s="14"/>
      <c r="AG103" s="14"/>
      <c r="AH103" s="14"/>
      <c r="AI103" s="14"/>
      <c r="AJ103" s="14"/>
      <c r="AK103" s="14"/>
      <c r="AL103" s="15"/>
      <c r="AM103"/>
      <c r="AN103"/>
      <c r="AO103"/>
      <c r="AP103"/>
      <c r="AQ103"/>
      <c r="AR103"/>
      <c r="AS103" s="14"/>
      <c r="AT103" s="14"/>
      <c r="AU103" s="14"/>
      <c r="AV103" s="14"/>
    </row>
    <row r="104" spans="1:48" s="27" customFormat="1" x14ac:dyDescent="0.2">
      <c r="A104" s="16"/>
      <c r="B104" s="12"/>
      <c r="C104" s="12"/>
      <c r="D104" s="12"/>
      <c r="E104" s="12"/>
      <c r="F104" s="12"/>
      <c r="G104" s="12"/>
      <c r="H104" s="12"/>
      <c r="I104" s="7"/>
      <c r="J104" s="7"/>
      <c r="K104" s="7"/>
      <c r="L104" s="7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 s="14"/>
      <c r="AE104" s="14"/>
      <c r="AF104" s="14"/>
      <c r="AG104" s="14"/>
      <c r="AH104" s="14"/>
      <c r="AI104" s="14"/>
      <c r="AJ104" s="14"/>
      <c r="AK104" s="14"/>
      <c r="AL104" s="15"/>
      <c r="AM104"/>
      <c r="AN104"/>
      <c r="AO104"/>
      <c r="AP104"/>
      <c r="AQ104"/>
      <c r="AR104"/>
      <c r="AS104" s="14"/>
      <c r="AT104" s="14"/>
      <c r="AU104" s="14"/>
      <c r="AV104" s="14"/>
    </row>
    <row r="105" spans="1:48" s="27" customFormat="1" x14ac:dyDescent="0.2">
      <c r="A105" s="16"/>
      <c r="B105" s="12"/>
      <c r="C105" s="12"/>
      <c r="D105" s="12"/>
      <c r="E105" s="12"/>
      <c r="F105" s="12"/>
      <c r="G105" s="12"/>
      <c r="H105" s="12"/>
      <c r="I105" s="7"/>
      <c r="J105" s="7"/>
      <c r="K105" s="7"/>
      <c r="L105" s="7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 s="14"/>
      <c r="AE105" s="14"/>
      <c r="AF105" s="14"/>
      <c r="AG105" s="14"/>
      <c r="AH105" s="14"/>
      <c r="AI105" s="14"/>
      <c r="AJ105" s="14"/>
      <c r="AK105" s="14"/>
      <c r="AL105" s="15"/>
      <c r="AM105"/>
      <c r="AN105"/>
      <c r="AO105"/>
      <c r="AP105"/>
      <c r="AQ105"/>
      <c r="AR105"/>
      <c r="AS105" s="14"/>
      <c r="AT105" s="14"/>
      <c r="AU105" s="14"/>
      <c r="AV105" s="14"/>
    </row>
    <row r="106" spans="1:48" s="27" customFormat="1" x14ac:dyDescent="0.2">
      <c r="A106" s="16"/>
      <c r="B106" s="12"/>
      <c r="C106" s="12"/>
      <c r="D106" s="12"/>
      <c r="E106" s="12"/>
      <c r="F106" s="12"/>
      <c r="G106" s="12"/>
      <c r="H106" s="12"/>
      <c r="I106" s="7"/>
      <c r="J106" s="7"/>
      <c r="K106" s="7"/>
      <c r="L106" s="7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 s="14"/>
      <c r="AE106" s="14"/>
      <c r="AF106" s="14"/>
      <c r="AG106" s="14"/>
      <c r="AH106" s="14"/>
      <c r="AI106" s="14"/>
      <c r="AJ106" s="14"/>
      <c r="AK106" s="14"/>
      <c r="AL106" s="15"/>
      <c r="AM106"/>
      <c r="AN106"/>
      <c r="AO106"/>
      <c r="AP106"/>
      <c r="AQ106"/>
      <c r="AR106"/>
      <c r="AS106" s="14"/>
      <c r="AT106" s="14"/>
      <c r="AU106" s="14"/>
      <c r="AV106" s="14"/>
    </row>
    <row r="107" spans="1:48" s="27" customFormat="1" x14ac:dyDescent="0.2">
      <c r="A107" s="16"/>
      <c r="B107" s="12"/>
      <c r="C107" s="12"/>
      <c r="D107" s="12"/>
      <c r="E107" s="12"/>
      <c r="F107" s="12"/>
      <c r="G107" s="12"/>
      <c r="H107" s="12"/>
      <c r="I107" s="7"/>
      <c r="J107" s="7"/>
      <c r="K107" s="7"/>
      <c r="L107" s="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 s="14"/>
      <c r="AE107" s="14"/>
      <c r="AF107" s="14"/>
      <c r="AG107" s="14"/>
      <c r="AH107" s="14"/>
      <c r="AI107" s="14"/>
      <c r="AJ107" s="14"/>
      <c r="AK107" s="14"/>
      <c r="AL107" s="15"/>
      <c r="AM107"/>
      <c r="AN107"/>
      <c r="AO107"/>
      <c r="AP107"/>
      <c r="AQ107"/>
      <c r="AR107"/>
      <c r="AS107" s="14"/>
      <c r="AT107" s="14"/>
      <c r="AU107" s="14"/>
      <c r="AV107" s="14"/>
    </row>
    <row r="108" spans="1:48" s="27" customFormat="1" x14ac:dyDescent="0.2">
      <c r="A108" s="16"/>
      <c r="B108" s="12"/>
      <c r="C108" s="12"/>
      <c r="D108" s="12"/>
      <c r="E108" s="12"/>
      <c r="F108" s="12"/>
      <c r="G108" s="12"/>
      <c r="H108" s="12"/>
      <c r="I108" s="7"/>
      <c r="J108" s="7"/>
      <c r="K108" s="7"/>
      <c r="L108" s="7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 s="14"/>
      <c r="AE108" s="14"/>
      <c r="AF108" s="14"/>
      <c r="AG108" s="14"/>
      <c r="AH108" s="14"/>
      <c r="AI108" s="14"/>
      <c r="AJ108" s="14"/>
      <c r="AK108" s="14"/>
      <c r="AL108" s="15"/>
      <c r="AM108"/>
      <c r="AN108"/>
      <c r="AO108"/>
      <c r="AP108"/>
      <c r="AQ108"/>
      <c r="AR108"/>
      <c r="AS108" s="14"/>
      <c r="AT108" s="14"/>
      <c r="AU108" s="14"/>
      <c r="AV108" s="14"/>
    </row>
    <row r="109" spans="1:48" s="27" customFormat="1" x14ac:dyDescent="0.2">
      <c r="A109" s="16"/>
      <c r="B109" s="12"/>
      <c r="C109" s="12"/>
      <c r="D109" s="12"/>
      <c r="E109" s="12"/>
      <c r="F109" s="12"/>
      <c r="G109" s="12"/>
      <c r="H109" s="12"/>
      <c r="I109" s="7"/>
      <c r="J109" s="7"/>
      <c r="K109" s="7"/>
      <c r="L109" s="7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 s="14"/>
      <c r="AE109" s="14"/>
      <c r="AF109" s="14"/>
      <c r="AG109" s="14"/>
      <c r="AH109" s="14"/>
      <c r="AI109" s="14"/>
      <c r="AJ109" s="14"/>
      <c r="AK109" s="14"/>
      <c r="AL109" s="15"/>
      <c r="AM109"/>
      <c r="AN109"/>
      <c r="AO109"/>
      <c r="AP109"/>
      <c r="AQ109"/>
      <c r="AR109"/>
      <c r="AS109" s="14"/>
      <c r="AT109" s="14"/>
      <c r="AU109" s="14"/>
      <c r="AV109" s="14"/>
    </row>
    <row r="110" spans="1:48" s="27" customFormat="1" x14ac:dyDescent="0.2">
      <c r="A110" s="16"/>
      <c r="B110" s="12"/>
      <c r="C110" s="12"/>
      <c r="D110" s="12"/>
      <c r="E110" s="12"/>
      <c r="F110" s="12"/>
      <c r="G110" s="12"/>
      <c r="H110" s="12"/>
      <c r="I110" s="7"/>
      <c r="J110" s="7"/>
      <c r="K110" s="7"/>
      <c r="L110" s="7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 s="14"/>
      <c r="AE110" s="14"/>
      <c r="AF110" s="14"/>
      <c r="AG110" s="14"/>
      <c r="AH110" s="14"/>
      <c r="AI110" s="14"/>
      <c r="AJ110" s="14"/>
      <c r="AK110" s="14"/>
      <c r="AL110" s="15"/>
      <c r="AM110"/>
      <c r="AN110"/>
      <c r="AO110"/>
      <c r="AP110"/>
      <c r="AQ110"/>
      <c r="AR110"/>
      <c r="AS110" s="14"/>
      <c r="AT110" s="14"/>
      <c r="AU110" s="14"/>
      <c r="AV110" s="14"/>
    </row>
    <row r="111" spans="1:48" s="27" customFormat="1" x14ac:dyDescent="0.2">
      <c r="A111" s="16"/>
      <c r="B111" s="12"/>
      <c r="C111" s="12"/>
      <c r="D111" s="12"/>
      <c r="E111" s="12"/>
      <c r="F111" s="12"/>
      <c r="G111" s="12"/>
      <c r="H111" s="12"/>
      <c r="I111" s="7"/>
      <c r="J111" s="7"/>
      <c r="K111" s="7"/>
      <c r="L111" s="7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 s="14"/>
      <c r="AE111" s="14"/>
      <c r="AF111" s="14"/>
      <c r="AG111" s="14"/>
      <c r="AH111" s="14"/>
      <c r="AI111" s="14"/>
      <c r="AJ111" s="14"/>
      <c r="AK111" s="14"/>
      <c r="AL111" s="15"/>
      <c r="AM111"/>
      <c r="AN111"/>
      <c r="AO111"/>
      <c r="AP111"/>
      <c r="AQ111"/>
      <c r="AR111"/>
      <c r="AS111" s="14"/>
      <c r="AT111" s="14"/>
      <c r="AU111" s="14"/>
      <c r="AV111" s="14"/>
    </row>
    <row r="112" spans="1:48" s="27" customFormat="1" x14ac:dyDescent="0.2">
      <c r="A112" s="16"/>
      <c r="B112" s="12"/>
      <c r="C112" s="12"/>
      <c r="D112" s="12"/>
      <c r="E112" s="12"/>
      <c r="F112" s="12"/>
      <c r="G112" s="12"/>
      <c r="H112" s="12"/>
      <c r="I112" s="7"/>
      <c r="J112" s="7"/>
      <c r="K112" s="7"/>
      <c r="L112" s="7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 s="14"/>
      <c r="AE112" s="14"/>
      <c r="AF112" s="14"/>
      <c r="AG112" s="14"/>
      <c r="AH112" s="14"/>
      <c r="AI112" s="14"/>
      <c r="AJ112" s="14"/>
      <c r="AK112" s="14"/>
      <c r="AL112" s="15"/>
      <c r="AM112"/>
      <c r="AN112"/>
      <c r="AO112"/>
      <c r="AP112"/>
      <c r="AQ112"/>
      <c r="AR112"/>
      <c r="AS112" s="14"/>
      <c r="AT112" s="14"/>
      <c r="AU112" s="14"/>
      <c r="AV112" s="14"/>
    </row>
    <row r="113" spans="1:48" s="27" customFormat="1" x14ac:dyDescent="0.2">
      <c r="A113" s="16"/>
      <c r="B113" s="12"/>
      <c r="C113" s="12"/>
      <c r="D113" s="12"/>
      <c r="E113" s="12"/>
      <c r="F113" s="12"/>
      <c r="G113" s="12"/>
      <c r="H113" s="12"/>
      <c r="I113" s="7"/>
      <c r="J113" s="7"/>
      <c r="K113" s="7"/>
      <c r="L113" s="7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 s="14"/>
      <c r="AE113" s="14"/>
      <c r="AF113" s="14"/>
      <c r="AG113" s="14"/>
      <c r="AH113" s="14"/>
      <c r="AI113" s="14"/>
      <c r="AJ113" s="14"/>
      <c r="AK113" s="14"/>
      <c r="AL113" s="15"/>
      <c r="AM113"/>
      <c r="AN113"/>
      <c r="AO113"/>
      <c r="AP113"/>
      <c r="AQ113"/>
      <c r="AR113"/>
      <c r="AS113" s="14"/>
      <c r="AT113" s="14"/>
      <c r="AU113" s="14"/>
      <c r="AV113" s="14"/>
    </row>
    <row r="114" spans="1:48" s="27" customFormat="1" x14ac:dyDescent="0.2">
      <c r="A114" s="16"/>
      <c r="B114" s="12"/>
      <c r="C114" s="12"/>
      <c r="D114" s="12"/>
      <c r="E114" s="12"/>
      <c r="F114" s="12"/>
      <c r="G114" s="12"/>
      <c r="H114" s="12"/>
      <c r="I114" s="7"/>
      <c r="J114" s="7"/>
      <c r="K114" s="7"/>
      <c r="L114" s="7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 s="14"/>
      <c r="AE114" s="14"/>
      <c r="AF114" s="14"/>
      <c r="AG114" s="14"/>
      <c r="AH114" s="14"/>
      <c r="AI114" s="14"/>
      <c r="AJ114" s="14"/>
      <c r="AK114" s="14"/>
      <c r="AL114" s="15"/>
      <c r="AM114"/>
      <c r="AN114"/>
      <c r="AO114"/>
      <c r="AP114"/>
      <c r="AQ114"/>
      <c r="AR114"/>
      <c r="AS114" s="14"/>
      <c r="AT114" s="14"/>
      <c r="AU114" s="14"/>
      <c r="AV114" s="14"/>
    </row>
    <row r="115" spans="1:48" s="27" customFormat="1" x14ac:dyDescent="0.2">
      <c r="A115" s="16"/>
      <c r="B115" s="12"/>
      <c r="C115" s="12"/>
      <c r="D115" s="12"/>
      <c r="E115" s="12"/>
      <c r="F115" s="12"/>
      <c r="G115" s="12"/>
      <c r="H115" s="12"/>
      <c r="I115" s="7"/>
      <c r="J115" s="7"/>
      <c r="K115" s="7"/>
      <c r="L115" s="7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 s="14"/>
      <c r="AE115" s="14"/>
      <c r="AF115" s="14"/>
      <c r="AG115" s="14"/>
      <c r="AH115" s="14"/>
      <c r="AI115" s="14"/>
      <c r="AJ115" s="14"/>
      <c r="AK115" s="14"/>
      <c r="AL115" s="15"/>
      <c r="AM115"/>
      <c r="AN115"/>
      <c r="AO115"/>
      <c r="AP115"/>
      <c r="AQ115"/>
      <c r="AR115"/>
      <c r="AS115" s="14"/>
      <c r="AT115" s="14"/>
      <c r="AU115" s="14"/>
      <c r="AV115" s="14"/>
    </row>
    <row r="116" spans="1:48" s="27" customFormat="1" x14ac:dyDescent="0.2">
      <c r="A116" s="16"/>
      <c r="B116" s="12"/>
      <c r="C116" s="12"/>
      <c r="D116" s="12"/>
      <c r="E116" s="12"/>
      <c r="F116" s="12"/>
      <c r="G116" s="12"/>
      <c r="H116" s="12"/>
      <c r="I116" s="7"/>
      <c r="J116" s="7"/>
      <c r="K116" s="7"/>
      <c r="L116" s="7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 s="14"/>
      <c r="AE116" s="14"/>
      <c r="AF116" s="14"/>
      <c r="AG116" s="14"/>
      <c r="AH116" s="14"/>
      <c r="AI116" s="14"/>
      <c r="AJ116" s="14"/>
      <c r="AK116" s="14"/>
      <c r="AL116" s="15"/>
      <c r="AM116"/>
      <c r="AN116"/>
      <c r="AO116"/>
      <c r="AP116"/>
      <c r="AQ116"/>
      <c r="AR116"/>
      <c r="AS116" s="14"/>
      <c r="AT116" s="14"/>
      <c r="AU116" s="14"/>
      <c r="AV116" s="14"/>
    </row>
    <row r="117" spans="1:48" s="27" customFormat="1" x14ac:dyDescent="0.2">
      <c r="A117" s="16"/>
      <c r="B117" s="12"/>
      <c r="C117" s="12"/>
      <c r="D117" s="12"/>
      <c r="E117" s="12"/>
      <c r="F117" s="12"/>
      <c r="G117" s="12"/>
      <c r="H117" s="12"/>
      <c r="I117" s="7"/>
      <c r="J117" s="7"/>
      <c r="K117" s="7"/>
      <c r="L117" s="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 s="14"/>
      <c r="AE117" s="14"/>
      <c r="AF117" s="14"/>
      <c r="AG117" s="14"/>
      <c r="AH117" s="14"/>
      <c r="AI117" s="14"/>
      <c r="AJ117" s="14"/>
      <c r="AK117" s="14"/>
      <c r="AL117" s="15"/>
      <c r="AM117"/>
      <c r="AN117"/>
      <c r="AO117"/>
      <c r="AP117"/>
      <c r="AQ117"/>
      <c r="AR117"/>
      <c r="AS117" s="14"/>
      <c r="AT117" s="14"/>
      <c r="AU117" s="14"/>
      <c r="AV117" s="14"/>
    </row>
    <row r="118" spans="1:48" s="27" customFormat="1" x14ac:dyDescent="0.2">
      <c r="A118" s="16"/>
      <c r="B118" s="12"/>
      <c r="C118" s="12"/>
      <c r="D118" s="12"/>
      <c r="E118" s="12"/>
      <c r="F118" s="12"/>
      <c r="G118" s="12"/>
      <c r="H118" s="12"/>
      <c r="I118" s="7"/>
      <c r="J118" s="7"/>
      <c r="K118" s="7"/>
      <c r="L118" s="7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 s="14"/>
      <c r="AE118" s="14"/>
      <c r="AF118" s="14"/>
      <c r="AG118" s="14"/>
      <c r="AH118" s="14"/>
      <c r="AI118" s="14"/>
      <c r="AJ118" s="14"/>
      <c r="AK118" s="14"/>
      <c r="AL118" s="15"/>
      <c r="AM118"/>
      <c r="AN118"/>
      <c r="AO118"/>
      <c r="AP118"/>
      <c r="AQ118"/>
      <c r="AR118"/>
      <c r="AS118" s="14"/>
      <c r="AT118" s="14"/>
      <c r="AU118" s="14"/>
      <c r="AV118" s="14"/>
    </row>
    <row r="119" spans="1:48" s="27" customFormat="1" x14ac:dyDescent="0.2">
      <c r="A119" s="16"/>
      <c r="B119" s="12"/>
      <c r="C119" s="12"/>
      <c r="D119" s="12"/>
      <c r="E119" s="12"/>
      <c r="F119" s="12"/>
      <c r="G119" s="12"/>
      <c r="H119" s="12"/>
      <c r="I119" s="7"/>
      <c r="J119" s="7"/>
      <c r="K119" s="7"/>
      <c r="L119" s="7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 s="14"/>
      <c r="AE119" s="14"/>
      <c r="AF119" s="14"/>
      <c r="AG119" s="14"/>
      <c r="AH119" s="14"/>
      <c r="AI119" s="14"/>
      <c r="AJ119" s="14"/>
      <c r="AK119" s="14"/>
      <c r="AL119" s="15"/>
      <c r="AM119"/>
      <c r="AN119"/>
      <c r="AO119"/>
      <c r="AP119"/>
      <c r="AQ119"/>
      <c r="AR119"/>
      <c r="AS119" s="14"/>
      <c r="AT119" s="14"/>
      <c r="AU119" s="14"/>
      <c r="AV119" s="14"/>
    </row>
    <row r="120" spans="1:48" s="27" customFormat="1" x14ac:dyDescent="0.2">
      <c r="A120" s="16"/>
      <c r="B120" s="12"/>
      <c r="C120" s="12"/>
      <c r="D120" s="12"/>
      <c r="E120" s="12"/>
      <c r="F120" s="12"/>
      <c r="G120" s="12"/>
      <c r="H120" s="12"/>
      <c r="I120" s="7"/>
      <c r="J120" s="7"/>
      <c r="K120" s="7"/>
      <c r="L120" s="7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 s="14"/>
      <c r="AE120" s="14"/>
      <c r="AF120" s="14"/>
      <c r="AG120" s="14"/>
      <c r="AH120" s="14"/>
      <c r="AI120" s="14"/>
      <c r="AJ120" s="14"/>
      <c r="AK120" s="14"/>
      <c r="AL120" s="15"/>
      <c r="AM120"/>
      <c r="AN120"/>
      <c r="AO120"/>
      <c r="AP120"/>
      <c r="AQ120"/>
      <c r="AR120"/>
      <c r="AS120" s="14"/>
      <c r="AT120" s="14"/>
      <c r="AU120" s="14"/>
      <c r="AV120" s="14"/>
    </row>
    <row r="121" spans="1:48" s="27" customFormat="1" x14ac:dyDescent="0.2">
      <c r="A121" s="16"/>
      <c r="B121" s="12"/>
      <c r="C121" s="12"/>
      <c r="D121" s="12"/>
      <c r="E121" s="12"/>
      <c r="F121" s="12"/>
      <c r="G121" s="12"/>
      <c r="H121" s="12"/>
      <c r="I121" s="7"/>
      <c r="J121" s="7"/>
      <c r="K121" s="7"/>
      <c r="L121" s="7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 s="14"/>
      <c r="AE121" s="14"/>
      <c r="AF121" s="14"/>
      <c r="AG121" s="14"/>
      <c r="AH121" s="14"/>
      <c r="AI121" s="14"/>
      <c r="AJ121" s="14"/>
      <c r="AK121" s="14"/>
      <c r="AL121" s="15"/>
      <c r="AM121"/>
      <c r="AN121"/>
      <c r="AO121"/>
      <c r="AP121"/>
      <c r="AQ121"/>
      <c r="AR121"/>
      <c r="AS121" s="14"/>
      <c r="AT121" s="14"/>
      <c r="AU121" s="14"/>
      <c r="AV121" s="14"/>
    </row>
    <row r="122" spans="1:48" s="27" customFormat="1" x14ac:dyDescent="0.2">
      <c r="A122" s="16"/>
      <c r="B122" s="12"/>
      <c r="C122" s="12"/>
      <c r="D122" s="12"/>
      <c r="E122" s="12"/>
      <c r="F122" s="12"/>
      <c r="G122" s="12"/>
      <c r="H122" s="12"/>
      <c r="I122" s="7"/>
      <c r="J122" s="7"/>
      <c r="K122" s="7"/>
      <c r="L122" s="7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 s="14"/>
      <c r="AE122" s="14"/>
      <c r="AF122" s="14"/>
      <c r="AG122" s="14"/>
      <c r="AH122" s="14"/>
      <c r="AI122" s="14"/>
      <c r="AJ122" s="14"/>
      <c r="AK122" s="14"/>
      <c r="AL122" s="15"/>
      <c r="AM122"/>
      <c r="AN122"/>
      <c r="AO122"/>
      <c r="AP122"/>
      <c r="AQ122"/>
      <c r="AR122"/>
      <c r="AS122" s="14"/>
      <c r="AT122" s="14"/>
      <c r="AU122" s="14"/>
      <c r="AV122" s="14"/>
    </row>
    <row r="123" spans="1:48" s="27" customFormat="1" x14ac:dyDescent="0.2">
      <c r="A123" s="16"/>
      <c r="B123" s="12"/>
      <c r="C123" s="12"/>
      <c r="D123" s="12"/>
      <c r="E123" s="12"/>
      <c r="F123" s="12"/>
      <c r="G123" s="12"/>
      <c r="H123" s="12"/>
      <c r="I123" s="7"/>
      <c r="J123" s="7"/>
      <c r="K123" s="7"/>
      <c r="L123" s="7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 s="14"/>
      <c r="AE123" s="14"/>
      <c r="AF123" s="14"/>
      <c r="AG123" s="14"/>
      <c r="AH123" s="14"/>
      <c r="AI123" s="14"/>
      <c r="AJ123" s="14"/>
      <c r="AK123" s="14"/>
      <c r="AL123" s="15"/>
      <c r="AM123"/>
      <c r="AN123"/>
      <c r="AO123"/>
      <c r="AP123"/>
      <c r="AQ123"/>
      <c r="AR123"/>
      <c r="AS123" s="14"/>
      <c r="AT123" s="14"/>
      <c r="AU123" s="14"/>
      <c r="AV123" s="14"/>
    </row>
    <row r="124" spans="1:48" s="27" customFormat="1" x14ac:dyDescent="0.2">
      <c r="A124" s="16"/>
      <c r="B124" s="12"/>
      <c r="C124" s="12"/>
      <c r="D124" s="12"/>
      <c r="E124" s="12"/>
      <c r="F124" s="12"/>
      <c r="G124" s="12"/>
      <c r="H124" s="12"/>
      <c r="I124" s="7"/>
      <c r="J124" s="7"/>
      <c r="K124" s="7"/>
      <c r="L124" s="7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 s="14"/>
      <c r="AE124" s="14"/>
      <c r="AF124" s="14"/>
      <c r="AG124" s="14"/>
      <c r="AH124" s="14"/>
      <c r="AI124" s="14"/>
      <c r="AJ124" s="14"/>
      <c r="AK124" s="14"/>
      <c r="AL124" s="15"/>
      <c r="AM124"/>
      <c r="AN124"/>
      <c r="AO124"/>
      <c r="AP124"/>
      <c r="AQ124"/>
      <c r="AR124"/>
      <c r="AS124" s="14"/>
      <c r="AT124" s="14"/>
      <c r="AU124" s="14"/>
      <c r="AV124" s="14"/>
    </row>
    <row r="125" spans="1:48" s="27" customFormat="1" x14ac:dyDescent="0.2">
      <c r="A125" s="16"/>
      <c r="B125" s="12"/>
      <c r="C125" s="12"/>
      <c r="D125" s="12"/>
      <c r="E125" s="12"/>
      <c r="F125" s="12"/>
      <c r="G125" s="12"/>
      <c r="H125" s="12"/>
      <c r="I125" s="7"/>
      <c r="J125" s="7"/>
      <c r="K125" s="7"/>
      <c r="L125" s="7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 s="14"/>
      <c r="AE125" s="14"/>
      <c r="AF125" s="14"/>
      <c r="AG125" s="14"/>
      <c r="AH125" s="14"/>
      <c r="AI125" s="14"/>
      <c r="AJ125" s="14"/>
      <c r="AK125" s="14"/>
      <c r="AL125" s="15"/>
      <c r="AM125"/>
      <c r="AN125"/>
      <c r="AO125"/>
      <c r="AP125"/>
      <c r="AQ125"/>
      <c r="AR125"/>
      <c r="AS125" s="14"/>
      <c r="AT125" s="14"/>
      <c r="AU125" s="14"/>
      <c r="AV125" s="14"/>
    </row>
    <row r="126" spans="1:48" s="27" customFormat="1" x14ac:dyDescent="0.2">
      <c r="A126" s="16"/>
      <c r="B126" s="12"/>
      <c r="C126" s="12"/>
      <c r="D126" s="12"/>
      <c r="E126" s="12"/>
      <c r="F126" s="12"/>
      <c r="G126" s="12"/>
      <c r="H126" s="12"/>
      <c r="I126" s="7"/>
      <c r="J126" s="7"/>
      <c r="K126" s="7"/>
      <c r="L126" s="7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 s="14"/>
      <c r="AE126" s="14"/>
      <c r="AF126" s="14"/>
      <c r="AG126" s="14"/>
      <c r="AH126" s="14"/>
      <c r="AI126" s="14"/>
      <c r="AJ126" s="14"/>
      <c r="AK126" s="14"/>
      <c r="AL126" s="15"/>
      <c r="AM126"/>
      <c r="AN126"/>
      <c r="AO126"/>
      <c r="AP126"/>
      <c r="AQ126"/>
      <c r="AR126"/>
      <c r="AS126" s="14"/>
      <c r="AT126" s="14"/>
      <c r="AU126" s="14"/>
      <c r="AV126" s="14"/>
    </row>
    <row r="127" spans="1:48" s="27" customFormat="1" x14ac:dyDescent="0.2">
      <c r="A127" s="16"/>
      <c r="B127" s="12"/>
      <c r="C127" s="12"/>
      <c r="D127" s="12"/>
      <c r="E127" s="12"/>
      <c r="F127" s="12"/>
      <c r="G127" s="12"/>
      <c r="H127" s="12"/>
      <c r="I127" s="7"/>
      <c r="J127" s="7"/>
      <c r="K127" s="7"/>
      <c r="L127" s="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 s="14"/>
      <c r="AE127" s="14"/>
      <c r="AF127" s="14"/>
      <c r="AG127" s="14"/>
      <c r="AH127" s="14"/>
      <c r="AI127" s="14"/>
      <c r="AJ127" s="14"/>
      <c r="AK127" s="14"/>
      <c r="AL127" s="15"/>
      <c r="AM127"/>
      <c r="AN127"/>
      <c r="AO127"/>
      <c r="AP127"/>
      <c r="AQ127"/>
      <c r="AR127"/>
      <c r="AS127" s="14"/>
      <c r="AT127" s="14"/>
      <c r="AU127" s="14"/>
      <c r="AV127" s="14"/>
    </row>
    <row r="128" spans="1:48" s="27" customFormat="1" x14ac:dyDescent="0.2">
      <c r="A128" s="16"/>
      <c r="B128" s="12"/>
      <c r="C128" s="12"/>
      <c r="D128" s="12"/>
      <c r="E128" s="12"/>
      <c r="F128" s="12"/>
      <c r="G128" s="12"/>
      <c r="H128" s="12"/>
      <c r="I128" s="7"/>
      <c r="J128" s="7"/>
      <c r="K128" s="7"/>
      <c r="L128" s="7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 s="14"/>
      <c r="AE128" s="14"/>
      <c r="AF128" s="14"/>
      <c r="AG128" s="14"/>
      <c r="AH128" s="14"/>
      <c r="AI128" s="14"/>
      <c r="AJ128" s="14"/>
      <c r="AK128" s="14"/>
      <c r="AL128" s="15"/>
      <c r="AM128"/>
      <c r="AN128"/>
      <c r="AO128"/>
      <c r="AP128"/>
      <c r="AQ128"/>
      <c r="AR128"/>
      <c r="AS128" s="14"/>
      <c r="AT128" s="14"/>
      <c r="AU128" s="14"/>
      <c r="AV128" s="14"/>
    </row>
    <row r="129" spans="1:48" s="27" customFormat="1" x14ac:dyDescent="0.2">
      <c r="A129" s="16"/>
      <c r="B129" s="12"/>
      <c r="C129" s="12"/>
      <c r="D129" s="12"/>
      <c r="E129" s="12"/>
      <c r="F129" s="12"/>
      <c r="G129" s="12"/>
      <c r="H129" s="12"/>
      <c r="I129" s="7"/>
      <c r="J129" s="7"/>
      <c r="K129" s="7"/>
      <c r="L129" s="7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 s="14"/>
      <c r="AE129" s="14"/>
      <c r="AF129" s="14"/>
      <c r="AG129" s="14"/>
      <c r="AH129" s="14"/>
      <c r="AI129" s="14"/>
      <c r="AJ129" s="14"/>
      <c r="AK129" s="14"/>
      <c r="AL129" s="15"/>
      <c r="AM129"/>
      <c r="AN129"/>
      <c r="AO129"/>
      <c r="AP129"/>
      <c r="AQ129"/>
      <c r="AR129"/>
      <c r="AS129" s="14"/>
      <c r="AT129" s="14"/>
      <c r="AU129" s="14"/>
      <c r="AV129" s="14"/>
    </row>
    <row r="130" spans="1:48" s="27" customFormat="1" x14ac:dyDescent="0.2">
      <c r="A130" s="16"/>
      <c r="B130" s="12"/>
      <c r="C130" s="12"/>
      <c r="D130" s="12"/>
      <c r="E130" s="12"/>
      <c r="F130" s="12"/>
      <c r="G130" s="12"/>
      <c r="H130" s="12"/>
      <c r="I130" s="7"/>
      <c r="J130" s="7"/>
      <c r="K130" s="7"/>
      <c r="L130" s="7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 s="14"/>
      <c r="AE130" s="14"/>
      <c r="AF130" s="14"/>
      <c r="AG130" s="14"/>
      <c r="AH130" s="14"/>
      <c r="AI130" s="14"/>
      <c r="AJ130" s="14"/>
      <c r="AK130" s="14"/>
      <c r="AL130" s="15"/>
      <c r="AM130"/>
      <c r="AN130"/>
      <c r="AO130"/>
      <c r="AP130"/>
      <c r="AQ130"/>
      <c r="AR130"/>
      <c r="AS130" s="14"/>
      <c r="AT130" s="14"/>
      <c r="AU130" s="14"/>
      <c r="AV130" s="14"/>
    </row>
    <row r="131" spans="1:48" s="27" customFormat="1" x14ac:dyDescent="0.2">
      <c r="A131" s="16"/>
      <c r="B131" s="12"/>
      <c r="C131" s="12"/>
      <c r="D131" s="12"/>
      <c r="E131" s="12"/>
      <c r="F131" s="12"/>
      <c r="G131" s="12"/>
      <c r="H131" s="12"/>
      <c r="I131" s="7"/>
      <c r="J131" s="7"/>
      <c r="K131" s="7"/>
      <c r="L131" s="7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 s="14"/>
      <c r="AE131" s="14"/>
      <c r="AF131" s="14"/>
      <c r="AG131" s="14"/>
      <c r="AH131" s="14"/>
      <c r="AI131" s="14"/>
      <c r="AJ131" s="14"/>
      <c r="AK131" s="14"/>
      <c r="AL131" s="15"/>
      <c r="AM131"/>
      <c r="AN131"/>
      <c r="AO131"/>
      <c r="AP131"/>
      <c r="AQ131"/>
      <c r="AR131"/>
      <c r="AS131" s="14"/>
      <c r="AT131" s="14"/>
      <c r="AU131" s="14"/>
      <c r="AV131" s="14"/>
    </row>
    <row r="132" spans="1:48" s="27" customFormat="1" x14ac:dyDescent="0.2">
      <c r="A132" s="16"/>
      <c r="B132" s="12"/>
      <c r="C132" s="12"/>
      <c r="D132" s="12"/>
      <c r="E132" s="12"/>
      <c r="F132" s="12"/>
      <c r="G132" s="12"/>
      <c r="H132" s="12"/>
      <c r="I132" s="7"/>
      <c r="J132" s="7"/>
      <c r="K132" s="7"/>
      <c r="L132" s="7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 s="14"/>
      <c r="AE132" s="14"/>
      <c r="AF132" s="14"/>
      <c r="AG132" s="14"/>
      <c r="AH132" s="14"/>
      <c r="AI132" s="14"/>
      <c r="AJ132" s="14"/>
      <c r="AK132" s="14"/>
      <c r="AL132" s="15"/>
      <c r="AM132"/>
      <c r="AN132"/>
      <c r="AO132"/>
      <c r="AP132"/>
      <c r="AQ132"/>
      <c r="AR132"/>
      <c r="AS132" s="14"/>
      <c r="AT132" s="14"/>
      <c r="AU132" s="14"/>
      <c r="AV132" s="14"/>
    </row>
    <row r="133" spans="1:48" s="27" customFormat="1" x14ac:dyDescent="0.2">
      <c r="A133" s="16"/>
      <c r="B133" s="12"/>
      <c r="C133" s="12"/>
      <c r="D133" s="12"/>
      <c r="E133" s="12"/>
      <c r="F133" s="12"/>
      <c r="G133" s="12"/>
      <c r="H133" s="12"/>
      <c r="I133" s="7"/>
      <c r="J133" s="7"/>
      <c r="K133" s="7"/>
      <c r="L133" s="7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 s="14"/>
      <c r="AE133" s="14"/>
      <c r="AF133" s="14"/>
      <c r="AG133" s="14"/>
      <c r="AH133" s="14"/>
      <c r="AI133" s="14"/>
      <c r="AJ133" s="14"/>
      <c r="AK133" s="14"/>
      <c r="AL133" s="15"/>
      <c r="AM133"/>
      <c r="AN133"/>
      <c r="AO133"/>
      <c r="AP133"/>
      <c r="AQ133"/>
      <c r="AR133"/>
      <c r="AS133" s="14"/>
      <c r="AT133" s="14"/>
      <c r="AU133" s="14"/>
      <c r="AV133" s="14"/>
    </row>
    <row r="134" spans="1:48" s="27" customFormat="1" x14ac:dyDescent="0.2">
      <c r="A134" s="16"/>
      <c r="B134" s="12"/>
      <c r="C134" s="12"/>
      <c r="D134" s="12"/>
      <c r="E134" s="12"/>
      <c r="F134" s="12"/>
      <c r="G134" s="12"/>
      <c r="H134" s="12"/>
      <c r="I134" s="7"/>
      <c r="J134" s="7"/>
      <c r="K134" s="7"/>
      <c r="L134" s="7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 s="14"/>
      <c r="AE134" s="14"/>
      <c r="AF134" s="14"/>
      <c r="AG134" s="14"/>
      <c r="AH134" s="14"/>
      <c r="AI134" s="14"/>
      <c r="AJ134" s="14"/>
      <c r="AK134" s="14"/>
      <c r="AL134" s="15"/>
      <c r="AM134"/>
      <c r="AN134"/>
      <c r="AO134"/>
      <c r="AP134"/>
      <c r="AQ134"/>
      <c r="AR134"/>
      <c r="AS134" s="14"/>
      <c r="AT134" s="14"/>
      <c r="AU134" s="14"/>
      <c r="AV134" s="14"/>
    </row>
    <row r="135" spans="1:48" s="27" customFormat="1" x14ac:dyDescent="0.2">
      <c r="A135" s="16"/>
      <c r="B135" s="12"/>
      <c r="C135" s="12"/>
      <c r="D135" s="12"/>
      <c r="E135" s="12"/>
      <c r="F135" s="12"/>
      <c r="G135" s="12"/>
      <c r="H135" s="12"/>
      <c r="I135" s="7"/>
      <c r="J135" s="7"/>
      <c r="K135" s="7"/>
      <c r="L135" s="7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 s="14"/>
      <c r="AE135" s="14"/>
      <c r="AF135" s="14"/>
      <c r="AG135" s="14"/>
      <c r="AH135" s="14"/>
      <c r="AI135" s="14"/>
      <c r="AJ135" s="14"/>
      <c r="AK135" s="14"/>
      <c r="AL135" s="15"/>
      <c r="AM135"/>
      <c r="AN135"/>
      <c r="AO135"/>
      <c r="AP135"/>
      <c r="AQ135"/>
      <c r="AR135"/>
      <c r="AS135" s="14"/>
      <c r="AT135" s="14"/>
      <c r="AU135" s="14"/>
      <c r="AV135" s="14"/>
    </row>
    <row r="136" spans="1:48" s="27" customFormat="1" x14ac:dyDescent="0.2">
      <c r="A136" s="16"/>
      <c r="B136" s="12"/>
      <c r="C136" s="12"/>
      <c r="D136" s="12"/>
      <c r="E136" s="12"/>
      <c r="F136" s="12"/>
      <c r="G136" s="12"/>
      <c r="H136" s="12"/>
      <c r="I136" s="7"/>
      <c r="J136" s="7"/>
      <c r="K136" s="7"/>
      <c r="L136" s="7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 s="14"/>
      <c r="AE136" s="14"/>
      <c r="AF136" s="14"/>
      <c r="AG136" s="14"/>
      <c r="AH136" s="14"/>
      <c r="AI136" s="14"/>
      <c r="AJ136" s="14"/>
      <c r="AK136" s="14"/>
      <c r="AL136" s="15"/>
      <c r="AM136"/>
      <c r="AN136"/>
      <c r="AO136"/>
      <c r="AP136"/>
      <c r="AQ136"/>
      <c r="AR136"/>
      <c r="AS136" s="14"/>
      <c r="AT136" s="14"/>
      <c r="AU136" s="14"/>
      <c r="AV136" s="14"/>
    </row>
    <row r="137" spans="1:48" s="27" customFormat="1" x14ac:dyDescent="0.2">
      <c r="A137" s="16"/>
      <c r="B137" s="12"/>
      <c r="C137" s="12"/>
      <c r="D137" s="12"/>
      <c r="E137" s="12"/>
      <c r="F137" s="12"/>
      <c r="G137" s="12"/>
      <c r="H137" s="12"/>
      <c r="I137" s="7"/>
      <c r="J137" s="7"/>
      <c r="K137" s="7"/>
      <c r="L137" s="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 s="14"/>
      <c r="AE137" s="14"/>
      <c r="AF137" s="14"/>
      <c r="AG137" s="14"/>
      <c r="AH137" s="14"/>
      <c r="AI137" s="14"/>
      <c r="AJ137" s="14"/>
      <c r="AK137" s="14"/>
      <c r="AL137" s="15"/>
      <c r="AM137"/>
      <c r="AN137"/>
      <c r="AO137"/>
      <c r="AP137"/>
      <c r="AQ137"/>
      <c r="AR137"/>
      <c r="AS137" s="14"/>
      <c r="AT137" s="14"/>
      <c r="AU137" s="14"/>
      <c r="AV137" s="14"/>
    </row>
    <row r="138" spans="1:48" s="27" customFormat="1" x14ac:dyDescent="0.2">
      <c r="A138" s="16"/>
      <c r="B138" s="12"/>
      <c r="C138" s="12"/>
      <c r="D138" s="12"/>
      <c r="E138" s="12"/>
      <c r="F138" s="12"/>
      <c r="G138" s="12"/>
      <c r="H138" s="12"/>
      <c r="I138" s="7"/>
      <c r="J138" s="7"/>
      <c r="K138" s="7"/>
      <c r="L138" s="7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 s="14"/>
      <c r="AE138" s="14"/>
      <c r="AF138" s="14"/>
      <c r="AG138" s="14"/>
      <c r="AH138" s="14"/>
      <c r="AI138" s="14"/>
      <c r="AJ138" s="14"/>
      <c r="AK138" s="14"/>
      <c r="AL138" s="15"/>
      <c r="AM138"/>
      <c r="AN138"/>
      <c r="AO138"/>
      <c r="AP138"/>
      <c r="AQ138"/>
      <c r="AR138"/>
      <c r="AS138" s="14"/>
      <c r="AT138" s="14"/>
      <c r="AU138" s="14"/>
      <c r="AV138" s="14"/>
    </row>
    <row r="139" spans="1:48" s="27" customFormat="1" x14ac:dyDescent="0.2">
      <c r="A139" s="16"/>
      <c r="B139" s="12"/>
      <c r="C139" s="12"/>
      <c r="D139" s="12"/>
      <c r="E139" s="12"/>
      <c r="F139" s="12"/>
      <c r="G139" s="12"/>
      <c r="H139" s="12"/>
      <c r="I139" s="7"/>
      <c r="J139" s="7"/>
      <c r="K139" s="7"/>
      <c r="L139" s="7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 s="14"/>
      <c r="AE139" s="14"/>
      <c r="AF139" s="14"/>
      <c r="AG139" s="14"/>
      <c r="AH139" s="14"/>
      <c r="AI139" s="14"/>
      <c r="AJ139" s="14"/>
      <c r="AK139" s="14"/>
      <c r="AL139" s="15"/>
      <c r="AM139"/>
      <c r="AN139"/>
      <c r="AO139"/>
      <c r="AP139"/>
      <c r="AQ139"/>
      <c r="AR139"/>
      <c r="AS139" s="14"/>
      <c r="AT139" s="14"/>
      <c r="AU139" s="14"/>
      <c r="AV139" s="14"/>
    </row>
    <row r="140" spans="1:48" s="27" customFormat="1" x14ac:dyDescent="0.2">
      <c r="A140" s="16"/>
      <c r="B140" s="12"/>
      <c r="C140" s="12"/>
      <c r="D140" s="12"/>
      <c r="E140" s="12"/>
      <c r="F140" s="12"/>
      <c r="G140" s="12"/>
      <c r="H140" s="12"/>
      <c r="I140" s="7"/>
      <c r="J140" s="7"/>
      <c r="K140" s="7"/>
      <c r="L140" s="7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 s="14"/>
      <c r="AE140" s="14"/>
      <c r="AF140" s="14"/>
      <c r="AG140" s="14"/>
      <c r="AH140" s="14"/>
      <c r="AI140" s="14"/>
      <c r="AJ140" s="14"/>
      <c r="AK140" s="14"/>
      <c r="AL140" s="15"/>
      <c r="AM140"/>
      <c r="AN140"/>
      <c r="AO140"/>
      <c r="AP140"/>
      <c r="AQ140"/>
      <c r="AR140"/>
      <c r="AS140" s="14"/>
      <c r="AT140" s="14"/>
      <c r="AU140" s="14"/>
      <c r="AV140" s="14"/>
    </row>
    <row r="141" spans="1:48" s="27" customFormat="1" x14ac:dyDescent="0.2">
      <c r="A141" s="16"/>
      <c r="B141" s="12"/>
      <c r="C141" s="12"/>
      <c r="D141" s="12"/>
      <c r="E141" s="12"/>
      <c r="F141" s="12"/>
      <c r="G141" s="12"/>
      <c r="H141" s="12"/>
      <c r="I141" s="7"/>
      <c r="J141" s="7"/>
      <c r="K141" s="7"/>
      <c r="L141" s="7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 s="14"/>
      <c r="AE141" s="14"/>
      <c r="AF141" s="14"/>
      <c r="AG141" s="14"/>
      <c r="AH141" s="14"/>
      <c r="AI141" s="14"/>
      <c r="AJ141" s="14"/>
      <c r="AK141" s="14"/>
      <c r="AL141" s="15"/>
      <c r="AM141"/>
      <c r="AN141"/>
      <c r="AO141"/>
      <c r="AP141"/>
      <c r="AQ141"/>
      <c r="AR141"/>
      <c r="AS141" s="14"/>
      <c r="AT141" s="14"/>
      <c r="AU141" s="14"/>
      <c r="AV141" s="14"/>
    </row>
    <row r="142" spans="1:48" s="27" customFormat="1" x14ac:dyDescent="0.2">
      <c r="A142" s="16"/>
      <c r="B142" s="12"/>
      <c r="C142" s="12"/>
      <c r="D142" s="12"/>
      <c r="E142" s="12"/>
      <c r="F142" s="12"/>
      <c r="G142" s="12"/>
      <c r="H142" s="12"/>
      <c r="I142" s="7"/>
      <c r="J142" s="7"/>
      <c r="K142" s="7"/>
      <c r="L142" s="7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 s="14"/>
      <c r="AE142" s="14"/>
      <c r="AF142" s="14"/>
      <c r="AG142" s="14"/>
      <c r="AH142" s="14"/>
      <c r="AI142" s="14"/>
      <c r="AJ142" s="14"/>
      <c r="AK142" s="14"/>
      <c r="AL142" s="15"/>
      <c r="AM142"/>
      <c r="AN142"/>
      <c r="AO142"/>
      <c r="AP142"/>
      <c r="AQ142"/>
      <c r="AR142"/>
      <c r="AS142" s="14"/>
      <c r="AT142" s="14"/>
      <c r="AU142" s="14"/>
      <c r="AV142" s="14"/>
    </row>
    <row r="143" spans="1:48" s="27" customFormat="1" x14ac:dyDescent="0.2">
      <c r="A143" s="16"/>
      <c r="B143" s="12"/>
      <c r="C143" s="12"/>
      <c r="D143" s="12"/>
      <c r="E143" s="12"/>
      <c r="F143" s="12"/>
      <c r="G143" s="12"/>
      <c r="H143" s="12"/>
      <c r="I143" s="7"/>
      <c r="J143" s="7"/>
      <c r="K143" s="7"/>
      <c r="L143" s="7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 s="14"/>
      <c r="AE143" s="14"/>
      <c r="AF143" s="14"/>
      <c r="AG143" s="14"/>
      <c r="AH143" s="14"/>
      <c r="AI143" s="14"/>
      <c r="AJ143" s="14"/>
      <c r="AK143" s="14"/>
      <c r="AL143" s="15"/>
      <c r="AM143"/>
      <c r="AN143"/>
      <c r="AO143"/>
      <c r="AP143"/>
      <c r="AQ143"/>
      <c r="AR143"/>
      <c r="AS143" s="14"/>
      <c r="AT143" s="14"/>
      <c r="AU143" s="14"/>
      <c r="AV143" s="14"/>
    </row>
    <row r="144" spans="1:48" s="27" customFormat="1" x14ac:dyDescent="0.2">
      <c r="A144" s="16"/>
      <c r="B144" s="12"/>
      <c r="C144" s="12"/>
      <c r="D144" s="12"/>
      <c r="E144" s="12"/>
      <c r="F144" s="12"/>
      <c r="G144" s="12"/>
      <c r="H144" s="12"/>
      <c r="I144" s="7"/>
      <c r="J144" s="7"/>
      <c r="K144" s="7"/>
      <c r="L144" s="7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 s="14"/>
      <c r="AE144" s="14"/>
      <c r="AF144" s="14"/>
      <c r="AG144" s="14"/>
      <c r="AH144" s="14"/>
      <c r="AI144" s="14"/>
      <c r="AJ144" s="14"/>
      <c r="AK144" s="14"/>
      <c r="AL144" s="15"/>
      <c r="AM144"/>
      <c r="AN144"/>
      <c r="AO144"/>
      <c r="AP144"/>
      <c r="AQ144"/>
      <c r="AR144"/>
      <c r="AS144" s="14"/>
      <c r="AT144" s="14"/>
      <c r="AU144" s="14"/>
      <c r="AV144" s="14"/>
    </row>
    <row r="145" spans="1:48" s="27" customFormat="1" x14ac:dyDescent="0.2">
      <c r="A145" s="16"/>
      <c r="B145" s="12"/>
      <c r="C145" s="12"/>
      <c r="D145" s="12"/>
      <c r="E145" s="12"/>
      <c r="F145" s="12"/>
      <c r="G145" s="12"/>
      <c r="H145" s="12"/>
      <c r="I145" s="7"/>
      <c r="J145" s="7"/>
      <c r="K145" s="7"/>
      <c r="L145" s="7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 s="14"/>
      <c r="AE145" s="14"/>
      <c r="AF145" s="14"/>
      <c r="AG145" s="14"/>
      <c r="AH145" s="14"/>
      <c r="AI145" s="14"/>
      <c r="AJ145" s="14"/>
      <c r="AK145" s="14"/>
      <c r="AL145" s="15"/>
      <c r="AM145"/>
      <c r="AN145"/>
      <c r="AO145"/>
      <c r="AP145"/>
      <c r="AQ145"/>
      <c r="AR145"/>
      <c r="AS145" s="14"/>
      <c r="AT145" s="14"/>
      <c r="AU145" s="14"/>
      <c r="AV145" s="14"/>
    </row>
  </sheetData>
  <mergeCells count="51">
    <mergeCell ref="A3:I3"/>
    <mergeCell ref="B7:L8"/>
    <mergeCell ref="C10:E10"/>
    <mergeCell ref="F10:F11"/>
    <mergeCell ref="G10:G11"/>
    <mergeCell ref="L10:L11"/>
    <mergeCell ref="H10:H11"/>
    <mergeCell ref="J10:J11"/>
    <mergeCell ref="B9:B11"/>
    <mergeCell ref="C9:H9"/>
    <mergeCell ref="I9:I11"/>
    <mergeCell ref="J9:L9"/>
    <mergeCell ref="K10:K11"/>
    <mergeCell ref="V8:V11"/>
    <mergeCell ref="AL7:AV8"/>
    <mergeCell ref="AD8:AK8"/>
    <mergeCell ref="AG9:AH10"/>
    <mergeCell ref="M8:Q9"/>
    <mergeCell ref="R8:U9"/>
    <mergeCell ref="M10:M11"/>
    <mergeCell ref="N10:N11"/>
    <mergeCell ref="O10:O11"/>
    <mergeCell ref="P10:P11"/>
    <mergeCell ref="Q10:Q11"/>
    <mergeCell ref="R10:R11"/>
    <mergeCell ref="U10:U11"/>
    <mergeCell ref="AT9:AV9"/>
    <mergeCell ref="AQ10:AQ11"/>
    <mergeCell ref="AR10:AR11"/>
    <mergeCell ref="AM10:AO10"/>
    <mergeCell ref="AV10:AV11"/>
    <mergeCell ref="AT10:AT11"/>
    <mergeCell ref="AP10:AP11"/>
    <mergeCell ref="AU10:AU11"/>
    <mergeCell ref="AS9:AS11"/>
    <mergeCell ref="M7:AK7"/>
    <mergeCell ref="T10:T11"/>
    <mergeCell ref="AL9:AL11"/>
    <mergeCell ref="AM9:AR9"/>
    <mergeCell ref="AI9:AK10"/>
    <mergeCell ref="AA10:AA11"/>
    <mergeCell ref="AB10:AB11"/>
    <mergeCell ref="Z10:Z11"/>
    <mergeCell ref="S10:S11"/>
    <mergeCell ref="AF9:AF10"/>
    <mergeCell ref="AD9:AE10"/>
    <mergeCell ref="W8:W11"/>
    <mergeCell ref="X8:X11"/>
    <mergeCell ref="Y8:AB9"/>
    <mergeCell ref="AC8:AC11"/>
    <mergeCell ref="Y10:Y11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C805"/>
  <sheetViews>
    <sheetView zoomScaleNormal="100" workbookViewId="0">
      <pane xSplit="8" ySplit="11" topLeftCell="AM451" activePane="bottomRight" state="frozen"/>
      <selection activeCell="AX419" sqref="AX419"/>
      <selection pane="topRight" activeCell="AX419" sqref="AX419"/>
      <selection pane="bottomLeft" activeCell="AX419" sqref="AX419"/>
      <selection pane="bottomRight" activeCell="AS6" sqref="AS6:BC7"/>
    </sheetView>
  </sheetViews>
  <sheetFormatPr defaultColWidth="9.140625" defaultRowHeight="11.25" x14ac:dyDescent="0.2"/>
  <cols>
    <col min="1" max="1" width="5" style="92" customWidth="1"/>
    <col min="2" max="2" width="4.7109375" style="91" customWidth="1"/>
    <col min="3" max="3" width="8.7109375" style="91" customWidth="1"/>
    <col min="4" max="4" width="7.85546875" style="91" customWidth="1"/>
    <col min="5" max="5" width="30.28515625" style="92" customWidth="1"/>
    <col min="6" max="6" width="4.42578125" style="92" customWidth="1"/>
    <col min="7" max="7" width="10" style="92" customWidth="1"/>
    <col min="8" max="8" width="8" style="92" customWidth="1"/>
    <col min="9" max="9" width="10.7109375" style="93" customWidth="1"/>
    <col min="10" max="15" width="10.7109375" style="94" customWidth="1"/>
    <col min="16" max="16" width="11.7109375" style="141" customWidth="1"/>
    <col min="17" max="19" width="10.7109375" style="95" customWidth="1"/>
    <col min="20" max="36" width="10.7109375" style="93" customWidth="1"/>
    <col min="37" max="44" width="10.7109375" style="141" customWidth="1"/>
    <col min="45" max="51" width="10.7109375" style="93" customWidth="1"/>
    <col min="52" max="52" width="11.7109375" style="141" customWidth="1"/>
    <col min="53" max="55" width="10.7109375" style="141" customWidth="1"/>
    <col min="56" max="56" width="9.140625" style="98" customWidth="1"/>
    <col min="57" max="16384" width="9.140625" style="98"/>
  </cols>
  <sheetData>
    <row r="1" spans="1:55" ht="16.5" customHeight="1" x14ac:dyDescent="0.25">
      <c r="A1" s="90" t="s">
        <v>2</v>
      </c>
      <c r="B1" s="90"/>
      <c r="C1" s="81"/>
      <c r="D1" s="90"/>
      <c r="E1" s="90"/>
      <c r="I1" s="92"/>
      <c r="J1" s="92"/>
      <c r="K1" s="92"/>
      <c r="L1" s="92"/>
      <c r="M1" s="92"/>
      <c r="N1" s="92"/>
      <c r="O1" s="92"/>
      <c r="P1" s="285"/>
      <c r="Q1" s="285"/>
      <c r="R1" s="285"/>
      <c r="S1" s="285"/>
      <c r="T1" s="285"/>
      <c r="U1" s="829"/>
      <c r="V1" s="829"/>
      <c r="W1" s="829"/>
      <c r="X1" s="829"/>
      <c r="Y1" s="829"/>
      <c r="Z1" s="829"/>
      <c r="AA1" s="829"/>
      <c r="AB1" s="829"/>
      <c r="AC1" s="829"/>
      <c r="AD1" s="829"/>
      <c r="AE1" s="829"/>
      <c r="AF1" s="829"/>
      <c r="AG1" s="829"/>
      <c r="AH1" s="829"/>
      <c r="AI1" s="829"/>
      <c r="AJ1" s="829"/>
      <c r="AK1" s="285"/>
      <c r="AL1" s="285"/>
      <c r="AM1" s="285"/>
      <c r="AN1" s="97"/>
      <c r="AO1" s="97"/>
      <c r="AP1" s="97"/>
      <c r="AQ1" s="97"/>
      <c r="AR1" s="97"/>
      <c r="AS1" s="96"/>
      <c r="AT1" s="96"/>
      <c r="AU1" s="96"/>
      <c r="AV1" s="96"/>
      <c r="AW1" s="96"/>
      <c r="AX1" s="96"/>
      <c r="AY1" s="96"/>
      <c r="AZ1" s="97"/>
      <c r="BA1" s="97"/>
      <c r="BB1" s="97"/>
    </row>
    <row r="2" spans="1:55" ht="12.75" customHeight="1" x14ac:dyDescent="0.2">
      <c r="A2" s="90" t="s">
        <v>3</v>
      </c>
      <c r="B2" s="90"/>
      <c r="C2" s="81"/>
      <c r="D2" s="90"/>
      <c r="E2" s="90"/>
      <c r="I2" s="178"/>
      <c r="J2" s="178"/>
      <c r="K2" s="178"/>
      <c r="L2" s="178"/>
      <c r="M2" s="178"/>
      <c r="N2" s="178"/>
      <c r="O2" s="178"/>
      <c r="P2" s="223"/>
      <c r="Q2" s="223"/>
      <c r="R2" s="223"/>
      <c r="S2" s="223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223"/>
      <c r="AL2" s="223"/>
      <c r="AM2" s="223"/>
      <c r="AN2" s="223"/>
      <c r="AO2" s="223"/>
      <c r="AP2" s="223"/>
      <c r="AQ2" s="223"/>
      <c r="AR2" s="223"/>
      <c r="AS2" s="178"/>
      <c r="AT2" s="178"/>
      <c r="AU2" s="178"/>
      <c r="AV2" s="178"/>
      <c r="AW2" s="178"/>
      <c r="AX2" s="178"/>
      <c r="AY2" s="178"/>
      <c r="AZ2" s="223"/>
      <c r="BA2" s="223"/>
      <c r="BB2" s="223"/>
    </row>
    <row r="3" spans="1:55" ht="12.75" customHeight="1" x14ac:dyDescent="0.2">
      <c r="A3" s="958" t="s">
        <v>4</v>
      </c>
      <c r="B3" s="958"/>
      <c r="C3" s="958"/>
      <c r="D3" s="958"/>
      <c r="E3" s="958"/>
      <c r="I3" s="178"/>
      <c r="J3" s="178"/>
      <c r="K3" s="178"/>
      <c r="L3" s="178"/>
      <c r="M3" s="178"/>
      <c r="N3" s="178"/>
      <c r="O3" s="178"/>
      <c r="P3" s="223"/>
      <c r="Q3" s="223"/>
      <c r="R3" s="223"/>
      <c r="S3" s="223"/>
      <c r="T3" s="181"/>
      <c r="U3" s="181"/>
      <c r="V3" s="181"/>
      <c r="W3" s="181"/>
      <c r="X3" s="181"/>
      <c r="Y3" s="181"/>
      <c r="Z3" s="181"/>
      <c r="AA3" s="181"/>
      <c r="AB3" s="182"/>
      <c r="AC3" s="182"/>
      <c r="AD3" s="182"/>
      <c r="AE3" s="183"/>
      <c r="AF3" s="183"/>
      <c r="AG3" s="183"/>
      <c r="AH3" s="183"/>
      <c r="AI3" s="182"/>
      <c r="AJ3" s="183"/>
      <c r="AK3" s="179"/>
      <c r="AL3" s="179"/>
      <c r="AM3" s="179"/>
      <c r="AN3" s="179"/>
      <c r="AO3" s="179"/>
      <c r="AP3" s="179"/>
      <c r="AQ3" s="179"/>
      <c r="AR3" s="223"/>
      <c r="AS3" s="178"/>
      <c r="AT3" s="178"/>
      <c r="AU3" s="178"/>
      <c r="AV3" s="178"/>
      <c r="AW3" s="178"/>
      <c r="AX3" s="178"/>
      <c r="AY3" s="178"/>
      <c r="AZ3" s="223"/>
      <c r="BA3" s="223"/>
      <c r="BB3" s="223"/>
    </row>
    <row r="4" spans="1:55" ht="12.75" customHeight="1" x14ac:dyDescent="0.2">
      <c r="A4" s="90"/>
      <c r="B4" s="90"/>
      <c r="C4" s="90"/>
      <c r="D4" s="90"/>
      <c r="E4" s="90"/>
      <c r="I4" s="178"/>
      <c r="J4" s="178"/>
      <c r="K4" s="178"/>
      <c r="L4" s="178"/>
      <c r="M4" s="178"/>
      <c r="N4" s="178"/>
      <c r="O4" s="178"/>
      <c r="P4" s="223"/>
      <c r="Q4" s="223"/>
      <c r="R4" s="223"/>
      <c r="S4" s="223"/>
      <c r="T4" s="181"/>
      <c r="U4" s="181"/>
      <c r="V4" s="181"/>
      <c r="W4" s="181"/>
      <c r="X4" s="181"/>
      <c r="Y4" s="181"/>
      <c r="Z4" s="181"/>
      <c r="AA4" s="181"/>
      <c r="AB4" s="182"/>
      <c r="AC4" s="182"/>
      <c r="AD4" s="182"/>
      <c r="AE4" s="183"/>
      <c r="AF4" s="183"/>
      <c r="AG4" s="183"/>
      <c r="AH4" s="183"/>
      <c r="AI4" s="182"/>
      <c r="AJ4" s="183"/>
      <c r="AK4" s="179"/>
      <c r="AL4" s="179"/>
      <c r="AM4" s="179"/>
      <c r="AN4" s="179"/>
      <c r="AO4" s="179"/>
      <c r="AP4" s="179"/>
      <c r="AQ4" s="179"/>
      <c r="AR4" s="223"/>
      <c r="AS4" s="178"/>
      <c r="AT4" s="178"/>
      <c r="AU4" s="178"/>
      <c r="AV4" s="178"/>
      <c r="AW4" s="178"/>
      <c r="AX4" s="178"/>
      <c r="AY4" s="178"/>
      <c r="AZ4" s="223"/>
      <c r="BA4" s="223"/>
      <c r="BB4" s="223"/>
    </row>
    <row r="5" spans="1:55" ht="16.5" customHeight="1" thickBot="1" x14ac:dyDescent="0.3">
      <c r="A5" s="290" t="s">
        <v>856</v>
      </c>
      <c r="F5" s="485"/>
      <c r="G5" s="485"/>
      <c r="I5" s="184"/>
      <c r="J5" s="184"/>
      <c r="K5" s="184"/>
      <c r="L5" s="184"/>
      <c r="M5" s="184"/>
      <c r="N5" s="184"/>
      <c r="O5" s="184"/>
      <c r="P5" s="272"/>
      <c r="Q5" s="272"/>
      <c r="R5" s="272"/>
      <c r="S5" s="272"/>
      <c r="T5" s="181"/>
      <c r="U5" s="181"/>
      <c r="V5" s="181"/>
      <c r="W5" s="181"/>
      <c r="Y5" s="181"/>
      <c r="Z5" s="181"/>
      <c r="AA5" s="181"/>
      <c r="AB5" s="182"/>
      <c r="AC5" s="182"/>
      <c r="AD5" s="182"/>
      <c r="AE5" s="183"/>
      <c r="AF5" s="183"/>
      <c r="AG5" s="183"/>
      <c r="AH5" s="183"/>
      <c r="AI5" s="182"/>
      <c r="AL5" s="180"/>
      <c r="AM5" s="180"/>
      <c r="AN5" s="180"/>
      <c r="AO5" s="180"/>
      <c r="AP5" s="180"/>
      <c r="AQ5" s="180"/>
      <c r="AR5" s="272"/>
      <c r="AS5" s="184"/>
      <c r="AT5" s="184"/>
      <c r="AU5" s="184"/>
      <c r="AV5" s="184"/>
      <c r="AW5" s="184"/>
      <c r="AX5" s="184"/>
      <c r="AY5" s="184"/>
      <c r="AZ5" s="272"/>
      <c r="BA5" s="272"/>
      <c r="BB5" s="272"/>
    </row>
    <row r="6" spans="1:55" ht="12.75" x14ac:dyDescent="0.2">
      <c r="I6" s="952" t="s">
        <v>849</v>
      </c>
      <c r="J6" s="953"/>
      <c r="K6" s="953"/>
      <c r="L6" s="953"/>
      <c r="M6" s="953"/>
      <c r="N6" s="953"/>
      <c r="O6" s="953"/>
      <c r="P6" s="953"/>
      <c r="Q6" s="953"/>
      <c r="R6" s="953"/>
      <c r="S6" s="954"/>
      <c r="T6" s="968" t="s">
        <v>829</v>
      </c>
      <c r="U6" s="969"/>
      <c r="V6" s="969"/>
      <c r="W6" s="969"/>
      <c r="X6" s="969"/>
      <c r="Y6" s="969"/>
      <c r="Z6" s="969"/>
      <c r="AA6" s="969"/>
      <c r="AB6" s="969"/>
      <c r="AC6" s="969"/>
      <c r="AD6" s="969"/>
      <c r="AE6" s="969"/>
      <c r="AF6" s="969"/>
      <c r="AG6" s="969"/>
      <c r="AH6" s="969"/>
      <c r="AI6" s="969"/>
      <c r="AJ6" s="969"/>
      <c r="AK6" s="969"/>
      <c r="AL6" s="969"/>
      <c r="AM6" s="969"/>
      <c r="AN6" s="969"/>
      <c r="AO6" s="969"/>
      <c r="AP6" s="969"/>
      <c r="AQ6" s="969"/>
      <c r="AR6" s="970"/>
      <c r="AS6" s="1015" t="s">
        <v>857</v>
      </c>
      <c r="AT6" s="1016"/>
      <c r="AU6" s="1016"/>
      <c r="AV6" s="1016"/>
      <c r="AW6" s="1016"/>
      <c r="AX6" s="1016"/>
      <c r="AY6" s="1016"/>
      <c r="AZ6" s="1016"/>
      <c r="BA6" s="1016"/>
      <c r="BB6" s="1016"/>
      <c r="BC6" s="1017"/>
    </row>
    <row r="7" spans="1:55" ht="16.5" thickBot="1" x14ac:dyDescent="0.3">
      <c r="B7" s="13"/>
      <c r="C7"/>
      <c r="D7" s="17"/>
      <c r="E7" s="13"/>
      <c r="I7" s="955"/>
      <c r="J7" s="956"/>
      <c r="K7" s="956"/>
      <c r="L7" s="956"/>
      <c r="M7" s="956"/>
      <c r="N7" s="956"/>
      <c r="O7" s="956"/>
      <c r="P7" s="956"/>
      <c r="Q7" s="956"/>
      <c r="R7" s="956"/>
      <c r="S7" s="957"/>
      <c r="T7" s="995" t="s">
        <v>287</v>
      </c>
      <c r="U7" s="996"/>
      <c r="V7" s="996"/>
      <c r="W7" s="996"/>
      <c r="X7" s="997"/>
      <c r="Y7" s="1007" t="s">
        <v>288</v>
      </c>
      <c r="Z7" s="996"/>
      <c r="AA7" s="996"/>
      <c r="AB7" s="997"/>
      <c r="AC7" s="959" t="s">
        <v>289</v>
      </c>
      <c r="AD7" s="959" t="s">
        <v>5</v>
      </c>
      <c r="AE7" s="959" t="s">
        <v>290</v>
      </c>
      <c r="AF7" s="1009" t="s">
        <v>291</v>
      </c>
      <c r="AG7" s="1010"/>
      <c r="AH7" s="1010"/>
      <c r="AI7" s="1011"/>
      <c r="AJ7" s="959" t="s">
        <v>313</v>
      </c>
      <c r="AK7" s="1021" t="s">
        <v>292</v>
      </c>
      <c r="AL7" s="1022"/>
      <c r="AM7" s="1022"/>
      <c r="AN7" s="1022"/>
      <c r="AO7" s="1022"/>
      <c r="AP7" s="1022"/>
      <c r="AQ7" s="1022"/>
      <c r="AR7" s="1023"/>
      <c r="AS7" s="1018"/>
      <c r="AT7" s="1019"/>
      <c r="AU7" s="1019"/>
      <c r="AV7" s="1019"/>
      <c r="AW7" s="1019"/>
      <c r="AX7" s="1019"/>
      <c r="AY7" s="1019"/>
      <c r="AZ7" s="1019"/>
      <c r="BA7" s="1019"/>
      <c r="BB7" s="1019"/>
      <c r="BC7" s="1020"/>
    </row>
    <row r="8" spans="1:55" ht="16.5" customHeight="1" x14ac:dyDescent="0.2">
      <c r="A8" s="185"/>
      <c r="B8" s="99"/>
      <c r="C8" s="99"/>
      <c r="D8" s="99"/>
      <c r="E8" s="100"/>
      <c r="F8" s="101"/>
      <c r="G8" s="102"/>
      <c r="H8" s="102"/>
      <c r="I8" s="962" t="s">
        <v>6</v>
      </c>
      <c r="J8" s="978" t="s">
        <v>823</v>
      </c>
      <c r="K8" s="979"/>
      <c r="L8" s="979"/>
      <c r="M8" s="979"/>
      <c r="N8" s="979"/>
      <c r="O8" s="980"/>
      <c r="P8" s="965" t="s">
        <v>284</v>
      </c>
      <c r="Q8" s="978" t="s">
        <v>824</v>
      </c>
      <c r="R8" s="979"/>
      <c r="S8" s="983"/>
      <c r="T8" s="998"/>
      <c r="U8" s="999"/>
      <c r="V8" s="999"/>
      <c r="W8" s="999"/>
      <c r="X8" s="1000"/>
      <c r="Y8" s="1008"/>
      <c r="Z8" s="999"/>
      <c r="AA8" s="999"/>
      <c r="AB8" s="1000"/>
      <c r="AC8" s="960"/>
      <c r="AD8" s="960"/>
      <c r="AE8" s="960"/>
      <c r="AF8" s="1012"/>
      <c r="AG8" s="1013"/>
      <c r="AH8" s="1013"/>
      <c r="AI8" s="1014"/>
      <c r="AJ8" s="960"/>
      <c r="AK8" s="1024" t="s">
        <v>293</v>
      </c>
      <c r="AL8" s="1025"/>
      <c r="AM8" s="993" t="s">
        <v>294</v>
      </c>
      <c r="AN8" s="1024" t="s">
        <v>295</v>
      </c>
      <c r="AO8" s="1025"/>
      <c r="AP8" s="1028" t="s">
        <v>296</v>
      </c>
      <c r="AQ8" s="1029"/>
      <c r="AR8" s="1030"/>
      <c r="AS8" s="962" t="s">
        <v>6</v>
      </c>
      <c r="AT8" s="990" t="s">
        <v>823</v>
      </c>
      <c r="AU8" s="991"/>
      <c r="AV8" s="991"/>
      <c r="AW8" s="991"/>
      <c r="AX8" s="991"/>
      <c r="AY8" s="992"/>
      <c r="AZ8" s="965" t="s">
        <v>284</v>
      </c>
      <c r="BA8" s="978" t="s">
        <v>825</v>
      </c>
      <c r="BB8" s="979"/>
      <c r="BC8" s="983"/>
    </row>
    <row r="9" spans="1:55" ht="27" customHeight="1" thickBot="1" x14ac:dyDescent="0.25">
      <c r="A9" s="186" t="s">
        <v>791</v>
      </c>
      <c r="B9"/>
      <c r="C9"/>
      <c r="D9" s="20"/>
      <c r="E9"/>
      <c r="F9" s="101"/>
      <c r="G9" s="102"/>
      <c r="H9" s="102"/>
      <c r="I9" s="963"/>
      <c r="J9" s="971" t="s">
        <v>830</v>
      </c>
      <c r="K9" s="972"/>
      <c r="L9" s="973"/>
      <c r="M9" s="974" t="s">
        <v>5</v>
      </c>
      <c r="N9" s="974" t="s">
        <v>1</v>
      </c>
      <c r="O9" s="976" t="s">
        <v>7</v>
      </c>
      <c r="P9" s="966"/>
      <c r="Q9" s="950" t="s">
        <v>285</v>
      </c>
      <c r="R9" s="950" t="s">
        <v>846</v>
      </c>
      <c r="S9" s="981" t="s">
        <v>286</v>
      </c>
      <c r="T9" s="1005" t="s">
        <v>297</v>
      </c>
      <c r="U9" s="1003" t="s">
        <v>294</v>
      </c>
      <c r="V9" s="1003" t="s">
        <v>842</v>
      </c>
      <c r="W9" s="1003" t="s">
        <v>295</v>
      </c>
      <c r="X9" s="1003" t="s">
        <v>788</v>
      </c>
      <c r="Y9" s="1001" t="s">
        <v>298</v>
      </c>
      <c r="Z9" s="1003" t="s">
        <v>822</v>
      </c>
      <c r="AA9" s="1001" t="s">
        <v>299</v>
      </c>
      <c r="AB9" s="1003" t="s">
        <v>789</v>
      </c>
      <c r="AC9" s="960"/>
      <c r="AD9" s="960"/>
      <c r="AE9" s="960"/>
      <c r="AF9" s="1003" t="s">
        <v>294</v>
      </c>
      <c r="AG9" s="988" t="s">
        <v>844</v>
      </c>
      <c r="AH9" s="1003" t="s">
        <v>300</v>
      </c>
      <c r="AI9" s="1003" t="s">
        <v>790</v>
      </c>
      <c r="AJ9" s="960"/>
      <c r="AK9" s="1026"/>
      <c r="AL9" s="1027"/>
      <c r="AM9" s="994"/>
      <c r="AN9" s="1026"/>
      <c r="AO9" s="1027"/>
      <c r="AP9" s="1031"/>
      <c r="AQ9" s="1032"/>
      <c r="AR9" s="1033"/>
      <c r="AS9" s="963"/>
      <c r="AT9" s="984" t="s">
        <v>830</v>
      </c>
      <c r="AU9" s="985"/>
      <c r="AV9" s="985"/>
      <c r="AW9" s="986" t="s">
        <v>5</v>
      </c>
      <c r="AX9" s="986" t="s">
        <v>1</v>
      </c>
      <c r="AY9" s="986" t="s">
        <v>7</v>
      </c>
      <c r="AZ9" s="966"/>
      <c r="BA9" s="950" t="s">
        <v>285</v>
      </c>
      <c r="BB9" s="950" t="s">
        <v>846</v>
      </c>
      <c r="BC9" s="981" t="s">
        <v>286</v>
      </c>
    </row>
    <row r="10" spans="1:55" ht="34.5" thickBot="1" x14ac:dyDescent="0.25">
      <c r="A10" s="103" t="s">
        <v>797</v>
      </c>
      <c r="B10" s="104" t="s">
        <v>563</v>
      </c>
      <c r="C10" s="104" t="s">
        <v>564</v>
      </c>
      <c r="D10" s="104" t="s">
        <v>268</v>
      </c>
      <c r="E10" s="245" t="s">
        <v>799</v>
      </c>
      <c r="F10" s="104" t="s">
        <v>0</v>
      </c>
      <c r="G10" s="191" t="s">
        <v>269</v>
      </c>
      <c r="H10" s="71" t="s">
        <v>280</v>
      </c>
      <c r="I10" s="964"/>
      <c r="J10" s="72" t="s">
        <v>278</v>
      </c>
      <c r="K10" s="886" t="s">
        <v>843</v>
      </c>
      <c r="L10" s="72" t="s">
        <v>288</v>
      </c>
      <c r="M10" s="975"/>
      <c r="N10" s="975"/>
      <c r="O10" s="977"/>
      <c r="P10" s="967"/>
      <c r="Q10" s="951"/>
      <c r="R10" s="951"/>
      <c r="S10" s="982"/>
      <c r="T10" s="1006"/>
      <c r="U10" s="1004"/>
      <c r="V10" s="1004"/>
      <c r="W10" s="1004"/>
      <c r="X10" s="1004"/>
      <c r="Y10" s="1002"/>
      <c r="Z10" s="1004"/>
      <c r="AA10" s="1002"/>
      <c r="AB10" s="1004"/>
      <c r="AC10" s="961"/>
      <c r="AD10" s="961"/>
      <c r="AE10" s="961"/>
      <c r="AF10" s="1004"/>
      <c r="AG10" s="989"/>
      <c r="AH10" s="1004"/>
      <c r="AI10" s="1004"/>
      <c r="AJ10" s="961"/>
      <c r="AK10" s="250" t="s">
        <v>285</v>
      </c>
      <c r="AL10" s="267" t="s">
        <v>286</v>
      </c>
      <c r="AM10" s="250" t="s">
        <v>285</v>
      </c>
      <c r="AN10" s="250" t="s">
        <v>285</v>
      </c>
      <c r="AO10" s="267" t="s">
        <v>286</v>
      </c>
      <c r="AP10" s="250" t="s">
        <v>285</v>
      </c>
      <c r="AQ10" s="267" t="s">
        <v>286</v>
      </c>
      <c r="AR10" s="271" t="s">
        <v>309</v>
      </c>
      <c r="AS10" s="964"/>
      <c r="AT10" s="73" t="s">
        <v>278</v>
      </c>
      <c r="AU10" s="886" t="s">
        <v>843</v>
      </c>
      <c r="AV10" s="785" t="s">
        <v>288</v>
      </c>
      <c r="AW10" s="987"/>
      <c r="AX10" s="987"/>
      <c r="AY10" s="987"/>
      <c r="AZ10" s="967"/>
      <c r="BA10" s="951"/>
      <c r="BB10" s="951"/>
      <c r="BC10" s="982"/>
    </row>
    <row r="11" spans="1:55" s="192" customFormat="1" ht="11.25" customHeight="1" thickBot="1" x14ac:dyDescent="0.25">
      <c r="A11" s="203" t="s">
        <v>565</v>
      </c>
      <c r="B11" s="204" t="s">
        <v>566</v>
      </c>
      <c r="C11" s="204" t="s">
        <v>270</v>
      </c>
      <c r="D11" s="204" t="s">
        <v>271</v>
      </c>
      <c r="E11" s="204" t="s">
        <v>567</v>
      </c>
      <c r="F11" s="204" t="s">
        <v>0</v>
      </c>
      <c r="G11" s="204" t="s">
        <v>568</v>
      </c>
      <c r="H11" s="463" t="s">
        <v>793</v>
      </c>
      <c r="I11" s="206" t="s">
        <v>272</v>
      </c>
      <c r="J11" s="207" t="s">
        <v>273</v>
      </c>
      <c r="K11" s="207" t="s">
        <v>273</v>
      </c>
      <c r="L11" s="207" t="s">
        <v>279</v>
      </c>
      <c r="M11" s="207" t="s">
        <v>274</v>
      </c>
      <c r="N11" s="207" t="s">
        <v>275</v>
      </c>
      <c r="O11" s="207" t="s">
        <v>276</v>
      </c>
      <c r="P11" s="342" t="s">
        <v>277</v>
      </c>
      <c r="Q11" s="339" t="s">
        <v>569</v>
      </c>
      <c r="R11" s="339" t="s">
        <v>569</v>
      </c>
      <c r="S11" s="839" t="s">
        <v>570</v>
      </c>
      <c r="T11" s="206" t="s">
        <v>301</v>
      </c>
      <c r="U11" s="207" t="s">
        <v>301</v>
      </c>
      <c r="V11" s="207" t="s">
        <v>301</v>
      </c>
      <c r="W11" s="207" t="s">
        <v>301</v>
      </c>
      <c r="X11" s="207" t="s">
        <v>301</v>
      </c>
      <c r="Y11" s="207" t="s">
        <v>302</v>
      </c>
      <c r="Z11" s="207" t="s">
        <v>302</v>
      </c>
      <c r="AA11" s="207" t="s">
        <v>303</v>
      </c>
      <c r="AB11" s="207" t="s">
        <v>302</v>
      </c>
      <c r="AC11" s="207" t="s">
        <v>304</v>
      </c>
      <c r="AD11" s="207" t="s">
        <v>305</v>
      </c>
      <c r="AE11" s="207" t="s">
        <v>306</v>
      </c>
      <c r="AF11" s="207" t="s">
        <v>308</v>
      </c>
      <c r="AG11" s="207" t="s">
        <v>307</v>
      </c>
      <c r="AH11" s="207" t="s">
        <v>307</v>
      </c>
      <c r="AI11" s="207" t="s">
        <v>307</v>
      </c>
      <c r="AJ11" s="207" t="s">
        <v>314</v>
      </c>
      <c r="AK11" s="339" t="s">
        <v>310</v>
      </c>
      <c r="AL11" s="339" t="s">
        <v>311</v>
      </c>
      <c r="AM11" s="339" t="s">
        <v>310</v>
      </c>
      <c r="AN11" s="339" t="s">
        <v>310</v>
      </c>
      <c r="AO11" s="339" t="s">
        <v>311</v>
      </c>
      <c r="AP11" s="339" t="s">
        <v>310</v>
      </c>
      <c r="AQ11" s="339" t="s">
        <v>311</v>
      </c>
      <c r="AR11" s="340" t="s">
        <v>312</v>
      </c>
      <c r="AS11" s="840" t="s">
        <v>272</v>
      </c>
      <c r="AT11" s="786" t="s">
        <v>841</v>
      </c>
      <c r="AU11" s="786" t="s">
        <v>845</v>
      </c>
      <c r="AV11" s="786" t="s">
        <v>279</v>
      </c>
      <c r="AW11" s="786" t="s">
        <v>274</v>
      </c>
      <c r="AX11" s="786" t="s">
        <v>275</v>
      </c>
      <c r="AY11" s="786" t="s">
        <v>276</v>
      </c>
      <c r="AZ11" s="214" t="s">
        <v>277</v>
      </c>
      <c r="BA11" s="214" t="s">
        <v>569</v>
      </c>
      <c r="BB11" s="214" t="s">
        <v>569</v>
      </c>
      <c r="BC11" s="273" t="s">
        <v>570</v>
      </c>
    </row>
    <row r="12" spans="1:55" ht="14.1" customHeight="1" x14ac:dyDescent="0.2">
      <c r="A12" s="193">
        <v>1</v>
      </c>
      <c r="B12" s="194">
        <v>2330</v>
      </c>
      <c r="C12" s="195">
        <v>691009571</v>
      </c>
      <c r="D12" s="194">
        <v>71294511</v>
      </c>
      <c r="E12" s="196" t="s">
        <v>571</v>
      </c>
      <c r="F12" s="193">
        <v>3233</v>
      </c>
      <c r="G12" s="196" t="s">
        <v>322</v>
      </c>
      <c r="H12" s="197" t="s">
        <v>282</v>
      </c>
      <c r="I12" s="275">
        <v>13711604</v>
      </c>
      <c r="J12" s="276">
        <v>8527263</v>
      </c>
      <c r="K12" s="276">
        <v>0</v>
      </c>
      <c r="L12" s="276">
        <v>1450000</v>
      </c>
      <c r="M12" s="276">
        <v>3372315</v>
      </c>
      <c r="N12" s="276">
        <v>170546</v>
      </c>
      <c r="O12" s="276">
        <v>191480</v>
      </c>
      <c r="P12" s="286">
        <v>21.08</v>
      </c>
      <c r="Q12" s="277">
        <v>11.069999999999999</v>
      </c>
      <c r="R12" s="888">
        <v>0</v>
      </c>
      <c r="S12" s="908">
        <v>10.01</v>
      </c>
      <c r="T12" s="416">
        <f>Y12*-1</f>
        <v>0</v>
      </c>
      <c r="U12" s="405">
        <v>0</v>
      </c>
      <c r="V12" s="405">
        <v>0</v>
      </c>
      <c r="W12" s="405">
        <v>0</v>
      </c>
      <c r="X12" s="405">
        <f>SUM(T12:W12)</f>
        <v>0</v>
      </c>
      <c r="Y12" s="405">
        <v>0</v>
      </c>
      <c r="Z12" s="405">
        <v>0</v>
      </c>
      <c r="AA12" s="405">
        <v>0</v>
      </c>
      <c r="AB12" s="405">
        <f>SUM(Y12:AA12)</f>
        <v>0</v>
      </c>
      <c r="AC12" s="405">
        <f>X12+AB12</f>
        <v>0</v>
      </c>
      <c r="AD12" s="249">
        <f>ROUND((X12+Y12+Z12)*33.8%,0)</f>
        <v>0</v>
      </c>
      <c r="AE12" s="249">
        <f>ROUND(X12*2%,0)</f>
        <v>0</v>
      </c>
      <c r="AF12" s="405">
        <v>0</v>
      </c>
      <c r="AG12" s="405">
        <v>0</v>
      </c>
      <c r="AH12" s="405">
        <v>0</v>
      </c>
      <c r="AI12" s="405">
        <f>SUM(AF12:AH12)</f>
        <v>0</v>
      </c>
      <c r="AJ12" s="405">
        <f>AC12+AD12+AE12+AI12</f>
        <v>0</v>
      </c>
      <c r="AK12" s="407">
        <v>0</v>
      </c>
      <c r="AL12" s="407">
        <v>0</v>
      </c>
      <c r="AM12" s="407">
        <v>0</v>
      </c>
      <c r="AN12" s="407">
        <v>0</v>
      </c>
      <c r="AO12" s="407">
        <v>0</v>
      </c>
      <c r="AP12" s="407">
        <f>AK12+AM12+AN12</f>
        <v>0</v>
      </c>
      <c r="AQ12" s="407">
        <f>AL12+AO12</f>
        <v>0</v>
      </c>
      <c r="AR12" s="417">
        <f>SUM(AP12:AQ12)</f>
        <v>0</v>
      </c>
      <c r="AS12" s="291">
        <f>I12+AJ12</f>
        <v>13711604</v>
      </c>
      <c r="AT12" s="219">
        <f>J12+X12</f>
        <v>8527263</v>
      </c>
      <c r="AU12" s="219">
        <f>K12</f>
        <v>0</v>
      </c>
      <c r="AV12" s="219">
        <f>L12+AB12</f>
        <v>1450000</v>
      </c>
      <c r="AW12" s="219">
        <f>M12+AD12</f>
        <v>3372315</v>
      </c>
      <c r="AX12" s="219">
        <f>N12+AE12</f>
        <v>170546</v>
      </c>
      <c r="AY12" s="219">
        <f>O12+AI12</f>
        <v>191480</v>
      </c>
      <c r="AZ12" s="221">
        <f>P12+AR12</f>
        <v>21.08</v>
      </c>
      <c r="BA12" s="221">
        <f>Q12+AP12</f>
        <v>11.069999999999999</v>
      </c>
      <c r="BB12" s="221">
        <f>R12</f>
        <v>0</v>
      </c>
      <c r="BC12" s="222">
        <f>S12+AQ12</f>
        <v>10.01</v>
      </c>
    </row>
    <row r="13" spans="1:55" ht="14.1" customHeight="1" x14ac:dyDescent="0.2">
      <c r="A13" s="120">
        <v>1</v>
      </c>
      <c r="B13" s="117">
        <v>2330</v>
      </c>
      <c r="C13" s="118">
        <v>691009571</v>
      </c>
      <c r="D13" s="117">
        <v>71294511</v>
      </c>
      <c r="E13" s="119" t="s">
        <v>572</v>
      </c>
      <c r="F13" s="120"/>
      <c r="G13" s="119"/>
      <c r="H13" s="121"/>
      <c r="I13" s="122">
        <v>13711604</v>
      </c>
      <c r="J13" s="123">
        <v>8527263</v>
      </c>
      <c r="K13" s="123">
        <v>0</v>
      </c>
      <c r="L13" s="123">
        <v>1450000</v>
      </c>
      <c r="M13" s="123">
        <v>3372315</v>
      </c>
      <c r="N13" s="123">
        <v>170546</v>
      </c>
      <c r="O13" s="123">
        <v>191480</v>
      </c>
      <c r="P13" s="124">
        <v>21.08</v>
      </c>
      <c r="Q13" s="124">
        <v>11.069999999999999</v>
      </c>
      <c r="R13" s="855">
        <v>0</v>
      </c>
      <c r="S13" s="125">
        <v>10.01</v>
      </c>
      <c r="T13" s="824">
        <f t="shared" ref="T13:BC13" si="0">SUM(T12)</f>
        <v>0</v>
      </c>
      <c r="U13" s="824">
        <f t="shared" si="0"/>
        <v>0</v>
      </c>
      <c r="V13" s="824">
        <f t="shared" si="0"/>
        <v>0</v>
      </c>
      <c r="W13" s="824">
        <f t="shared" si="0"/>
        <v>0</v>
      </c>
      <c r="X13" s="824">
        <f t="shared" si="0"/>
        <v>0</v>
      </c>
      <c r="Y13" s="824">
        <f t="shared" si="0"/>
        <v>0</v>
      </c>
      <c r="Z13" s="824">
        <f t="shared" si="0"/>
        <v>0</v>
      </c>
      <c r="AA13" s="824">
        <f t="shared" si="0"/>
        <v>0</v>
      </c>
      <c r="AB13" s="824">
        <f t="shared" si="0"/>
        <v>0</v>
      </c>
      <c r="AC13" s="824">
        <f t="shared" si="0"/>
        <v>0</v>
      </c>
      <c r="AD13" s="824">
        <f t="shared" si="0"/>
        <v>0</v>
      </c>
      <c r="AE13" s="824">
        <f t="shared" si="0"/>
        <v>0</v>
      </c>
      <c r="AF13" s="824">
        <f t="shared" si="0"/>
        <v>0</v>
      </c>
      <c r="AG13" s="824">
        <f t="shared" si="0"/>
        <v>0</v>
      </c>
      <c r="AH13" s="824">
        <f t="shared" si="0"/>
        <v>0</v>
      </c>
      <c r="AI13" s="824">
        <f t="shared" si="0"/>
        <v>0</v>
      </c>
      <c r="AJ13" s="824">
        <f t="shared" si="0"/>
        <v>0</v>
      </c>
      <c r="AK13" s="900">
        <f t="shared" si="0"/>
        <v>0</v>
      </c>
      <c r="AL13" s="900">
        <f t="shared" si="0"/>
        <v>0</v>
      </c>
      <c r="AM13" s="900">
        <f t="shared" si="0"/>
        <v>0</v>
      </c>
      <c r="AN13" s="900">
        <f t="shared" si="0"/>
        <v>0</v>
      </c>
      <c r="AO13" s="900">
        <f t="shared" si="0"/>
        <v>0</v>
      </c>
      <c r="AP13" s="900">
        <f t="shared" si="0"/>
        <v>0</v>
      </c>
      <c r="AQ13" s="900">
        <f t="shared" si="0"/>
        <v>0</v>
      </c>
      <c r="AR13" s="904">
        <f t="shared" si="0"/>
        <v>0</v>
      </c>
      <c r="AS13" s="122">
        <f t="shared" si="0"/>
        <v>13711604</v>
      </c>
      <c r="AT13" s="123">
        <f t="shared" si="0"/>
        <v>8527263</v>
      </c>
      <c r="AU13" s="123">
        <f t="shared" si="0"/>
        <v>0</v>
      </c>
      <c r="AV13" s="123">
        <f t="shared" si="0"/>
        <v>1450000</v>
      </c>
      <c r="AW13" s="123">
        <f t="shared" si="0"/>
        <v>3372315</v>
      </c>
      <c r="AX13" s="123">
        <f t="shared" si="0"/>
        <v>170546</v>
      </c>
      <c r="AY13" s="123">
        <f t="shared" si="0"/>
        <v>191480</v>
      </c>
      <c r="AZ13" s="124">
        <f t="shared" si="0"/>
        <v>21.08</v>
      </c>
      <c r="BA13" s="124">
        <f t="shared" si="0"/>
        <v>11.069999999999999</v>
      </c>
      <c r="BB13" s="124">
        <f t="shared" si="0"/>
        <v>0</v>
      </c>
      <c r="BC13" s="125">
        <f t="shared" si="0"/>
        <v>10.01</v>
      </c>
    </row>
    <row r="14" spans="1:55" ht="14.1" customHeight="1" x14ac:dyDescent="0.2">
      <c r="A14" s="108">
        <v>2</v>
      </c>
      <c r="B14" s="105">
        <v>2415</v>
      </c>
      <c r="C14" s="106">
        <v>600079465</v>
      </c>
      <c r="D14" s="105">
        <v>72742186</v>
      </c>
      <c r="E14" s="107" t="s">
        <v>573</v>
      </c>
      <c r="F14" s="108">
        <v>3111</v>
      </c>
      <c r="G14" s="107" t="s">
        <v>315</v>
      </c>
      <c r="H14" s="109" t="s">
        <v>281</v>
      </c>
      <c r="I14" s="110">
        <v>7333771</v>
      </c>
      <c r="J14" s="425">
        <v>5302357</v>
      </c>
      <c r="K14" s="425">
        <v>0</v>
      </c>
      <c r="L14" s="425">
        <v>65000</v>
      </c>
      <c r="M14" s="111">
        <v>1814167</v>
      </c>
      <c r="N14" s="111">
        <v>106047</v>
      </c>
      <c r="O14" s="425">
        <v>46200</v>
      </c>
      <c r="P14" s="287">
        <v>12.0633</v>
      </c>
      <c r="Q14" s="287">
        <v>9.2581000000000007</v>
      </c>
      <c r="R14" s="404">
        <v>0</v>
      </c>
      <c r="S14" s="844">
        <v>2.8051999999999997</v>
      </c>
      <c r="T14" s="416">
        <f t="shared" ref="T14:T76" si="1">Y14*-1</f>
        <v>0</v>
      </c>
      <c r="U14" s="405">
        <v>0</v>
      </c>
      <c r="V14" s="405">
        <v>-95729</v>
      </c>
      <c r="W14" s="405">
        <v>0</v>
      </c>
      <c r="X14" s="405">
        <f t="shared" ref="X14:X76" si="2">SUM(T14:W14)</f>
        <v>-95729</v>
      </c>
      <c r="Y14" s="405">
        <v>0</v>
      </c>
      <c r="Z14" s="405">
        <v>0</v>
      </c>
      <c r="AA14" s="405">
        <v>0</v>
      </c>
      <c r="AB14" s="405">
        <f t="shared" ref="AB14:AB76" si="3">SUM(Y14:AA14)</f>
        <v>0</v>
      </c>
      <c r="AC14" s="405">
        <f t="shared" ref="AC14:AC76" si="4">X14+AB14</f>
        <v>-95729</v>
      </c>
      <c r="AD14" s="249">
        <f t="shared" ref="AD14:AD76" si="5">ROUND((X14+Y14+Z14)*33.8%,0)</f>
        <v>-32356</v>
      </c>
      <c r="AE14" s="249">
        <f t="shared" ref="AE14:AE76" si="6">ROUND(X14*2%,0)</f>
        <v>-1915</v>
      </c>
      <c r="AF14" s="405">
        <v>0</v>
      </c>
      <c r="AG14" s="405">
        <v>130000</v>
      </c>
      <c r="AH14" s="405">
        <v>0</v>
      </c>
      <c r="AI14" s="405">
        <f t="shared" ref="AI14:AI76" si="7">SUM(AF14:AH14)</f>
        <v>130000</v>
      </c>
      <c r="AJ14" s="405">
        <f t="shared" ref="AJ14:AJ76" si="8">AC14+AD14+AE14+AI14</f>
        <v>0</v>
      </c>
      <c r="AK14" s="407">
        <v>0</v>
      </c>
      <c r="AL14" s="407">
        <v>0</v>
      </c>
      <c r="AM14" s="407">
        <v>0</v>
      </c>
      <c r="AN14" s="407">
        <v>0</v>
      </c>
      <c r="AO14" s="407">
        <v>0</v>
      </c>
      <c r="AP14" s="407">
        <f t="shared" ref="AP14:AP76" si="9">AK14+AM14+AN14</f>
        <v>0</v>
      </c>
      <c r="AQ14" s="407">
        <f t="shared" ref="AQ14:AQ76" si="10">AL14+AO14</f>
        <v>0</v>
      </c>
      <c r="AR14" s="417">
        <f t="shared" ref="AR14:AR76" si="11">SUM(AP14:AQ14)</f>
        <v>0</v>
      </c>
      <c r="AS14" s="112">
        <f>I14+AJ14</f>
        <v>7333771</v>
      </c>
      <c r="AT14" s="113">
        <f>J14+X14</f>
        <v>5206628</v>
      </c>
      <c r="AU14" s="113">
        <f t="shared" ref="AU14:AU76" si="12">K14</f>
        <v>0</v>
      </c>
      <c r="AV14" s="113">
        <f>L14+AB14</f>
        <v>65000</v>
      </c>
      <c r="AW14" s="113">
        <f t="shared" ref="AW14:AX17" si="13">M14+AD14</f>
        <v>1781811</v>
      </c>
      <c r="AX14" s="113">
        <f t="shared" si="13"/>
        <v>104132</v>
      </c>
      <c r="AY14" s="113">
        <f>O14+AI14</f>
        <v>176200</v>
      </c>
      <c r="AZ14" s="115">
        <f>P14+AR14</f>
        <v>12.0633</v>
      </c>
      <c r="BA14" s="115">
        <f>Q14+AP14</f>
        <v>9.2581000000000007</v>
      </c>
      <c r="BB14" s="115">
        <f t="shared" ref="BB14:BB76" si="14">R14</f>
        <v>0</v>
      </c>
      <c r="BC14" s="116">
        <f>S14+AQ14</f>
        <v>2.8051999999999997</v>
      </c>
    </row>
    <row r="15" spans="1:55" ht="14.1" customHeight="1" x14ac:dyDescent="0.2">
      <c r="A15" s="108">
        <v>2</v>
      </c>
      <c r="B15" s="105">
        <v>2415</v>
      </c>
      <c r="C15" s="106">
        <v>600079465</v>
      </c>
      <c r="D15" s="105">
        <v>72742186</v>
      </c>
      <c r="E15" s="107" t="s">
        <v>573</v>
      </c>
      <c r="F15" s="108">
        <v>3111</v>
      </c>
      <c r="G15" s="82" t="s">
        <v>317</v>
      </c>
      <c r="H15" s="109" t="s">
        <v>281</v>
      </c>
      <c r="I15" s="110">
        <v>394640</v>
      </c>
      <c r="J15" s="425">
        <v>290604</v>
      </c>
      <c r="K15" s="425">
        <v>0</v>
      </c>
      <c r="L15" s="425">
        <v>0</v>
      </c>
      <c r="M15" s="111">
        <v>98224</v>
      </c>
      <c r="N15" s="111">
        <v>5812</v>
      </c>
      <c r="O15" s="337">
        <v>0</v>
      </c>
      <c r="P15" s="287">
        <v>1</v>
      </c>
      <c r="Q15" s="427">
        <v>1</v>
      </c>
      <c r="R15" s="889">
        <v>0</v>
      </c>
      <c r="S15" s="843">
        <v>0</v>
      </c>
      <c r="T15" s="416">
        <f t="shared" si="1"/>
        <v>0</v>
      </c>
      <c r="U15" s="405">
        <v>0</v>
      </c>
      <c r="V15" s="405">
        <v>0</v>
      </c>
      <c r="W15" s="405">
        <v>0</v>
      </c>
      <c r="X15" s="405">
        <f t="shared" si="2"/>
        <v>0</v>
      </c>
      <c r="Y15" s="405">
        <v>0</v>
      </c>
      <c r="Z15" s="405">
        <v>0</v>
      </c>
      <c r="AA15" s="405">
        <v>0</v>
      </c>
      <c r="AB15" s="405">
        <f t="shared" si="3"/>
        <v>0</v>
      </c>
      <c r="AC15" s="405">
        <f t="shared" si="4"/>
        <v>0</v>
      </c>
      <c r="AD15" s="249">
        <f t="shared" si="5"/>
        <v>0</v>
      </c>
      <c r="AE15" s="249">
        <f t="shared" si="6"/>
        <v>0</v>
      </c>
      <c r="AF15" s="405">
        <v>0</v>
      </c>
      <c r="AG15" s="405">
        <v>0</v>
      </c>
      <c r="AH15" s="405">
        <v>0</v>
      </c>
      <c r="AI15" s="405">
        <f t="shared" si="7"/>
        <v>0</v>
      </c>
      <c r="AJ15" s="405">
        <f t="shared" si="8"/>
        <v>0</v>
      </c>
      <c r="AK15" s="407">
        <v>0</v>
      </c>
      <c r="AL15" s="407">
        <v>0</v>
      </c>
      <c r="AM15" s="407">
        <v>0</v>
      </c>
      <c r="AN15" s="407">
        <v>0</v>
      </c>
      <c r="AO15" s="407">
        <v>0</v>
      </c>
      <c r="AP15" s="407">
        <f t="shared" si="9"/>
        <v>0</v>
      </c>
      <c r="AQ15" s="407">
        <f t="shared" si="10"/>
        <v>0</v>
      </c>
      <c r="AR15" s="417">
        <f t="shared" si="11"/>
        <v>0</v>
      </c>
      <c r="AS15" s="112">
        <f>I15+AJ15</f>
        <v>394640</v>
      </c>
      <c r="AT15" s="113">
        <f>J15+X15</f>
        <v>290604</v>
      </c>
      <c r="AU15" s="113">
        <f t="shared" si="12"/>
        <v>0</v>
      </c>
      <c r="AV15" s="113">
        <f>L15+AB15</f>
        <v>0</v>
      </c>
      <c r="AW15" s="113">
        <f t="shared" si="13"/>
        <v>98224</v>
      </c>
      <c r="AX15" s="113">
        <f t="shared" si="13"/>
        <v>5812</v>
      </c>
      <c r="AY15" s="113">
        <f>O15+AI15</f>
        <v>0</v>
      </c>
      <c r="AZ15" s="115">
        <f>P15+AR15</f>
        <v>1</v>
      </c>
      <c r="BA15" s="115">
        <f>Q15+AP15</f>
        <v>1</v>
      </c>
      <c r="BB15" s="115">
        <f t="shared" si="14"/>
        <v>0</v>
      </c>
      <c r="BC15" s="116">
        <f>S15+AQ15</f>
        <v>0</v>
      </c>
    </row>
    <row r="16" spans="1:55" ht="14.1" customHeight="1" x14ac:dyDescent="0.2">
      <c r="A16" s="108">
        <v>2</v>
      </c>
      <c r="B16" s="105">
        <v>2415</v>
      </c>
      <c r="C16" s="106">
        <v>600079465</v>
      </c>
      <c r="D16" s="105">
        <v>72742186</v>
      </c>
      <c r="E16" s="107" t="s">
        <v>573</v>
      </c>
      <c r="F16" s="108">
        <v>3111</v>
      </c>
      <c r="G16" s="107" t="s">
        <v>316</v>
      </c>
      <c r="H16" s="109" t="s">
        <v>282</v>
      </c>
      <c r="I16" s="110">
        <v>738382</v>
      </c>
      <c r="J16" s="28">
        <v>529662</v>
      </c>
      <c r="K16" s="28">
        <v>0</v>
      </c>
      <c r="L16" s="28">
        <v>0</v>
      </c>
      <c r="M16" s="111">
        <v>179026</v>
      </c>
      <c r="N16" s="111">
        <v>10594</v>
      </c>
      <c r="O16" s="28">
        <v>19100</v>
      </c>
      <c r="P16" s="287">
        <v>1.53</v>
      </c>
      <c r="Q16" s="274">
        <v>1.53</v>
      </c>
      <c r="R16" s="890">
        <v>0</v>
      </c>
      <c r="S16" s="843">
        <v>0</v>
      </c>
      <c r="T16" s="416">
        <f t="shared" si="1"/>
        <v>0</v>
      </c>
      <c r="U16" s="405">
        <v>0</v>
      </c>
      <c r="V16" s="405">
        <v>0</v>
      </c>
      <c r="W16" s="405">
        <v>0</v>
      </c>
      <c r="X16" s="405">
        <f t="shared" si="2"/>
        <v>0</v>
      </c>
      <c r="Y16" s="405">
        <v>0</v>
      </c>
      <c r="Z16" s="405">
        <v>0</v>
      </c>
      <c r="AA16" s="405">
        <v>0</v>
      </c>
      <c r="AB16" s="405">
        <f t="shared" si="3"/>
        <v>0</v>
      </c>
      <c r="AC16" s="405">
        <f t="shared" si="4"/>
        <v>0</v>
      </c>
      <c r="AD16" s="249">
        <f t="shared" si="5"/>
        <v>0</v>
      </c>
      <c r="AE16" s="249">
        <f t="shared" si="6"/>
        <v>0</v>
      </c>
      <c r="AF16" s="405">
        <v>0</v>
      </c>
      <c r="AG16" s="405">
        <v>0</v>
      </c>
      <c r="AH16" s="405">
        <v>0</v>
      </c>
      <c r="AI16" s="405">
        <f t="shared" si="7"/>
        <v>0</v>
      </c>
      <c r="AJ16" s="405">
        <f t="shared" si="8"/>
        <v>0</v>
      </c>
      <c r="AK16" s="407">
        <v>0</v>
      </c>
      <c r="AL16" s="407">
        <v>0</v>
      </c>
      <c r="AM16" s="407">
        <v>0</v>
      </c>
      <c r="AN16" s="407">
        <v>0</v>
      </c>
      <c r="AO16" s="407">
        <v>0</v>
      </c>
      <c r="AP16" s="407">
        <f t="shared" si="9"/>
        <v>0</v>
      </c>
      <c r="AQ16" s="407">
        <f t="shared" si="10"/>
        <v>0</v>
      </c>
      <c r="AR16" s="417">
        <f t="shared" si="11"/>
        <v>0</v>
      </c>
      <c r="AS16" s="112">
        <f>I16+AJ16</f>
        <v>738382</v>
      </c>
      <c r="AT16" s="113">
        <f>J16+X16</f>
        <v>529662</v>
      </c>
      <c r="AU16" s="113">
        <f t="shared" si="12"/>
        <v>0</v>
      </c>
      <c r="AV16" s="113">
        <f>L16+AB16</f>
        <v>0</v>
      </c>
      <c r="AW16" s="113">
        <f t="shared" si="13"/>
        <v>179026</v>
      </c>
      <c r="AX16" s="113">
        <f t="shared" si="13"/>
        <v>10594</v>
      </c>
      <c r="AY16" s="113">
        <f>O16+AI16</f>
        <v>19100</v>
      </c>
      <c r="AZ16" s="115">
        <f>P16+AR16</f>
        <v>1.53</v>
      </c>
      <c r="BA16" s="115">
        <f>Q16+AP16</f>
        <v>1.53</v>
      </c>
      <c r="BB16" s="115">
        <f t="shared" si="14"/>
        <v>0</v>
      </c>
      <c r="BC16" s="116">
        <f>S16+AQ16</f>
        <v>0</v>
      </c>
    </row>
    <row r="17" spans="1:55" ht="14.1" customHeight="1" x14ac:dyDescent="0.2">
      <c r="A17" s="108">
        <v>2</v>
      </c>
      <c r="B17" s="105">
        <v>2415</v>
      </c>
      <c r="C17" s="106">
        <v>600079465</v>
      </c>
      <c r="D17" s="105">
        <v>72742186</v>
      </c>
      <c r="E17" s="107" t="s">
        <v>573</v>
      </c>
      <c r="F17" s="108">
        <v>3141</v>
      </c>
      <c r="G17" s="107" t="s">
        <v>319</v>
      </c>
      <c r="H17" s="109" t="s">
        <v>282</v>
      </c>
      <c r="I17" s="110">
        <v>903248</v>
      </c>
      <c r="J17" s="30">
        <v>661543</v>
      </c>
      <c r="K17" s="30">
        <v>0</v>
      </c>
      <c r="L17" s="30">
        <v>0</v>
      </c>
      <c r="M17" s="111">
        <v>223602</v>
      </c>
      <c r="N17" s="111">
        <v>13231</v>
      </c>
      <c r="O17" s="30">
        <v>4872</v>
      </c>
      <c r="P17" s="287">
        <v>2.2599999999999998</v>
      </c>
      <c r="Q17" s="438">
        <v>0</v>
      </c>
      <c r="R17" s="33">
        <v>0</v>
      </c>
      <c r="S17" s="845">
        <v>2.2599999999999998</v>
      </c>
      <c r="T17" s="416">
        <f t="shared" si="1"/>
        <v>0</v>
      </c>
      <c r="U17" s="405">
        <v>0</v>
      </c>
      <c r="V17" s="405">
        <v>0</v>
      </c>
      <c r="W17" s="405">
        <v>0</v>
      </c>
      <c r="X17" s="405">
        <f t="shared" si="2"/>
        <v>0</v>
      </c>
      <c r="Y17" s="405">
        <v>0</v>
      </c>
      <c r="Z17" s="405">
        <v>0</v>
      </c>
      <c r="AA17" s="405">
        <v>0</v>
      </c>
      <c r="AB17" s="405">
        <f t="shared" si="3"/>
        <v>0</v>
      </c>
      <c r="AC17" s="405">
        <f t="shared" si="4"/>
        <v>0</v>
      </c>
      <c r="AD17" s="249">
        <f t="shared" si="5"/>
        <v>0</v>
      </c>
      <c r="AE17" s="249">
        <f t="shared" si="6"/>
        <v>0</v>
      </c>
      <c r="AF17" s="405">
        <v>0</v>
      </c>
      <c r="AG17" s="405">
        <v>0</v>
      </c>
      <c r="AH17" s="405">
        <v>0</v>
      </c>
      <c r="AI17" s="405">
        <f t="shared" si="7"/>
        <v>0</v>
      </c>
      <c r="AJ17" s="405">
        <f t="shared" si="8"/>
        <v>0</v>
      </c>
      <c r="AK17" s="407">
        <v>0</v>
      </c>
      <c r="AL17" s="407">
        <v>0</v>
      </c>
      <c r="AM17" s="407">
        <v>0</v>
      </c>
      <c r="AN17" s="407">
        <v>0</v>
      </c>
      <c r="AO17" s="407">
        <v>0</v>
      </c>
      <c r="AP17" s="407">
        <f t="shared" si="9"/>
        <v>0</v>
      </c>
      <c r="AQ17" s="407">
        <f t="shared" si="10"/>
        <v>0</v>
      </c>
      <c r="AR17" s="417">
        <f t="shared" si="11"/>
        <v>0</v>
      </c>
      <c r="AS17" s="112">
        <f>I17+AJ17</f>
        <v>903248</v>
      </c>
      <c r="AT17" s="113">
        <f>J17+X17</f>
        <v>661543</v>
      </c>
      <c r="AU17" s="113">
        <f t="shared" si="12"/>
        <v>0</v>
      </c>
      <c r="AV17" s="113">
        <f>L17+AB17</f>
        <v>0</v>
      </c>
      <c r="AW17" s="113">
        <f t="shared" si="13"/>
        <v>223602</v>
      </c>
      <c r="AX17" s="113">
        <f t="shared" si="13"/>
        <v>13231</v>
      </c>
      <c r="AY17" s="113">
        <f>O17+AI17</f>
        <v>4872</v>
      </c>
      <c r="AZ17" s="115">
        <f>P17+AR17</f>
        <v>2.2599999999999998</v>
      </c>
      <c r="BA17" s="115">
        <f>Q17+AP17</f>
        <v>0</v>
      </c>
      <c r="BB17" s="115">
        <f t="shared" si="14"/>
        <v>0</v>
      </c>
      <c r="BC17" s="116">
        <f>S17+AQ17</f>
        <v>2.2599999999999998</v>
      </c>
    </row>
    <row r="18" spans="1:55" ht="14.1" customHeight="1" x14ac:dyDescent="0.2">
      <c r="A18" s="120">
        <v>2</v>
      </c>
      <c r="B18" s="117">
        <v>2415</v>
      </c>
      <c r="C18" s="118">
        <v>600079465</v>
      </c>
      <c r="D18" s="117">
        <v>72742186</v>
      </c>
      <c r="E18" s="119" t="s">
        <v>574</v>
      </c>
      <c r="F18" s="120"/>
      <c r="G18" s="119"/>
      <c r="H18" s="121"/>
      <c r="I18" s="122">
        <v>9370041</v>
      </c>
      <c r="J18" s="123">
        <v>6784166</v>
      </c>
      <c r="K18" s="123">
        <v>0</v>
      </c>
      <c r="L18" s="123">
        <v>65000</v>
      </c>
      <c r="M18" s="123">
        <v>2315019</v>
      </c>
      <c r="N18" s="123">
        <v>135684</v>
      </c>
      <c r="O18" s="123">
        <v>70172</v>
      </c>
      <c r="P18" s="124">
        <v>16.853299999999997</v>
      </c>
      <c r="Q18" s="124">
        <v>11.7881</v>
      </c>
      <c r="R18" s="855">
        <v>0</v>
      </c>
      <c r="S18" s="125">
        <v>5.065199999999999</v>
      </c>
      <c r="T18" s="824">
        <f t="shared" ref="T18:BC18" si="15">SUM(T14:T17)</f>
        <v>0</v>
      </c>
      <c r="U18" s="824">
        <f t="shared" si="15"/>
        <v>0</v>
      </c>
      <c r="V18" s="824">
        <f t="shared" si="15"/>
        <v>-95729</v>
      </c>
      <c r="W18" s="824">
        <f t="shared" si="15"/>
        <v>0</v>
      </c>
      <c r="X18" s="824">
        <f t="shared" si="15"/>
        <v>-95729</v>
      </c>
      <c r="Y18" s="824">
        <f t="shared" si="15"/>
        <v>0</v>
      </c>
      <c r="Z18" s="824">
        <f t="shared" si="15"/>
        <v>0</v>
      </c>
      <c r="AA18" s="824">
        <f t="shared" si="15"/>
        <v>0</v>
      </c>
      <c r="AB18" s="824">
        <f t="shared" si="15"/>
        <v>0</v>
      </c>
      <c r="AC18" s="824">
        <f t="shared" si="15"/>
        <v>-95729</v>
      </c>
      <c r="AD18" s="824">
        <f t="shared" si="15"/>
        <v>-32356</v>
      </c>
      <c r="AE18" s="824">
        <f t="shared" si="15"/>
        <v>-1915</v>
      </c>
      <c r="AF18" s="824">
        <f t="shared" si="15"/>
        <v>0</v>
      </c>
      <c r="AG18" s="824">
        <f t="shared" si="15"/>
        <v>130000</v>
      </c>
      <c r="AH18" s="824">
        <f t="shared" si="15"/>
        <v>0</v>
      </c>
      <c r="AI18" s="824">
        <f t="shared" si="15"/>
        <v>130000</v>
      </c>
      <c r="AJ18" s="824">
        <f t="shared" si="15"/>
        <v>0</v>
      </c>
      <c r="AK18" s="900">
        <f t="shared" si="15"/>
        <v>0</v>
      </c>
      <c r="AL18" s="900">
        <f t="shared" si="15"/>
        <v>0</v>
      </c>
      <c r="AM18" s="900">
        <f t="shared" si="15"/>
        <v>0</v>
      </c>
      <c r="AN18" s="900">
        <f t="shared" si="15"/>
        <v>0</v>
      </c>
      <c r="AO18" s="900">
        <f t="shared" si="15"/>
        <v>0</v>
      </c>
      <c r="AP18" s="900">
        <f t="shared" si="15"/>
        <v>0</v>
      </c>
      <c r="AQ18" s="900">
        <f t="shared" si="15"/>
        <v>0</v>
      </c>
      <c r="AR18" s="904">
        <f t="shared" si="15"/>
        <v>0</v>
      </c>
      <c r="AS18" s="122">
        <f t="shared" si="15"/>
        <v>9370041</v>
      </c>
      <c r="AT18" s="123">
        <f t="shared" si="15"/>
        <v>6688437</v>
      </c>
      <c r="AU18" s="123">
        <f t="shared" si="15"/>
        <v>0</v>
      </c>
      <c r="AV18" s="123">
        <f t="shared" si="15"/>
        <v>65000</v>
      </c>
      <c r="AW18" s="123">
        <f t="shared" si="15"/>
        <v>2282663</v>
      </c>
      <c r="AX18" s="123">
        <f t="shared" si="15"/>
        <v>133769</v>
      </c>
      <c r="AY18" s="123">
        <f t="shared" si="15"/>
        <v>200172</v>
      </c>
      <c r="AZ18" s="124">
        <f t="shared" si="15"/>
        <v>16.853299999999997</v>
      </c>
      <c r="BA18" s="124">
        <f t="shared" si="15"/>
        <v>11.7881</v>
      </c>
      <c r="BB18" s="124">
        <f t="shared" si="15"/>
        <v>0</v>
      </c>
      <c r="BC18" s="125">
        <f t="shared" si="15"/>
        <v>5.065199999999999</v>
      </c>
    </row>
    <row r="19" spans="1:55" ht="14.1" customHeight="1" x14ac:dyDescent="0.2">
      <c r="A19" s="108">
        <v>3</v>
      </c>
      <c r="B19" s="105">
        <v>2442</v>
      </c>
      <c r="C19" s="106">
        <v>600079066</v>
      </c>
      <c r="D19" s="105">
        <v>72742101</v>
      </c>
      <c r="E19" s="107" t="s">
        <v>575</v>
      </c>
      <c r="F19" s="108">
        <v>3111</v>
      </c>
      <c r="G19" s="107" t="s">
        <v>315</v>
      </c>
      <c r="H19" s="109" t="s">
        <v>281</v>
      </c>
      <c r="I19" s="110">
        <v>7996466</v>
      </c>
      <c r="J19" s="111">
        <v>5805156</v>
      </c>
      <c r="K19" s="111">
        <v>0</v>
      </c>
      <c r="L19" s="111">
        <v>3000</v>
      </c>
      <c r="M19" s="111">
        <v>1963157</v>
      </c>
      <c r="N19" s="111">
        <v>116103</v>
      </c>
      <c r="O19" s="111">
        <v>109050</v>
      </c>
      <c r="P19" s="287">
        <v>13.5322</v>
      </c>
      <c r="Q19" s="287">
        <v>10</v>
      </c>
      <c r="R19" s="404">
        <v>0</v>
      </c>
      <c r="S19" s="844">
        <v>3.5322000000000005</v>
      </c>
      <c r="T19" s="416">
        <f t="shared" si="1"/>
        <v>0</v>
      </c>
      <c r="U19" s="405">
        <v>0</v>
      </c>
      <c r="V19" s="405">
        <v>0</v>
      </c>
      <c r="W19" s="405">
        <v>0</v>
      </c>
      <c r="X19" s="405">
        <f t="shared" si="2"/>
        <v>0</v>
      </c>
      <c r="Y19" s="405">
        <v>0</v>
      </c>
      <c r="Z19" s="405">
        <v>0</v>
      </c>
      <c r="AA19" s="405">
        <v>0</v>
      </c>
      <c r="AB19" s="405">
        <f t="shared" si="3"/>
        <v>0</v>
      </c>
      <c r="AC19" s="405">
        <f t="shared" si="4"/>
        <v>0</v>
      </c>
      <c r="AD19" s="249">
        <f t="shared" si="5"/>
        <v>0</v>
      </c>
      <c r="AE19" s="249">
        <f t="shared" si="6"/>
        <v>0</v>
      </c>
      <c r="AF19" s="405">
        <v>0</v>
      </c>
      <c r="AG19" s="405">
        <v>0</v>
      </c>
      <c r="AH19" s="405">
        <v>0</v>
      </c>
      <c r="AI19" s="405">
        <f t="shared" si="7"/>
        <v>0</v>
      </c>
      <c r="AJ19" s="405">
        <f t="shared" si="8"/>
        <v>0</v>
      </c>
      <c r="AK19" s="407">
        <v>0</v>
      </c>
      <c r="AL19" s="407">
        <v>0</v>
      </c>
      <c r="AM19" s="407">
        <v>0</v>
      </c>
      <c r="AN19" s="407">
        <v>0</v>
      </c>
      <c r="AO19" s="407">
        <v>0</v>
      </c>
      <c r="AP19" s="407">
        <f t="shared" si="9"/>
        <v>0</v>
      </c>
      <c r="AQ19" s="407">
        <f t="shared" si="10"/>
        <v>0</v>
      </c>
      <c r="AR19" s="417">
        <f t="shared" si="11"/>
        <v>0</v>
      </c>
      <c r="AS19" s="112">
        <f>I19+AJ19</f>
        <v>7996466</v>
      </c>
      <c r="AT19" s="113">
        <f>J19+X19</f>
        <v>5805156</v>
      </c>
      <c r="AU19" s="113">
        <f t="shared" si="12"/>
        <v>0</v>
      </c>
      <c r="AV19" s="113">
        <f>L19+AB19</f>
        <v>3000</v>
      </c>
      <c r="AW19" s="113">
        <f t="shared" ref="AW19:AX21" si="16">M19+AD19</f>
        <v>1963157</v>
      </c>
      <c r="AX19" s="113">
        <f t="shared" si="16"/>
        <v>116103</v>
      </c>
      <c r="AY19" s="113">
        <f>O19+AI19</f>
        <v>109050</v>
      </c>
      <c r="AZ19" s="115">
        <f>P19+AR19</f>
        <v>13.5322</v>
      </c>
      <c r="BA19" s="115">
        <f>Q19+AP19</f>
        <v>10</v>
      </c>
      <c r="BB19" s="115">
        <f t="shared" si="14"/>
        <v>0</v>
      </c>
      <c r="BC19" s="116">
        <f>S19+AQ19</f>
        <v>3.5322000000000005</v>
      </c>
    </row>
    <row r="20" spans="1:55" ht="14.1" customHeight="1" x14ac:dyDescent="0.2">
      <c r="A20" s="108">
        <v>3</v>
      </c>
      <c r="B20" s="105">
        <v>2442</v>
      </c>
      <c r="C20" s="106">
        <v>600079066</v>
      </c>
      <c r="D20" s="105">
        <v>72742101</v>
      </c>
      <c r="E20" s="107" t="s">
        <v>575</v>
      </c>
      <c r="F20" s="108">
        <v>3111</v>
      </c>
      <c r="G20" s="126" t="s">
        <v>316</v>
      </c>
      <c r="H20" s="109" t="s">
        <v>282</v>
      </c>
      <c r="I20" s="110">
        <v>660713</v>
      </c>
      <c r="J20" s="28">
        <v>485060</v>
      </c>
      <c r="K20" s="28">
        <v>0</v>
      </c>
      <c r="L20" s="28">
        <v>0</v>
      </c>
      <c r="M20" s="111">
        <v>163951</v>
      </c>
      <c r="N20" s="111">
        <v>9702</v>
      </c>
      <c r="O20" s="28">
        <v>2000</v>
      </c>
      <c r="P20" s="287">
        <v>1.3800000000000001</v>
      </c>
      <c r="Q20" s="274">
        <v>1.3800000000000001</v>
      </c>
      <c r="R20" s="890">
        <v>0</v>
      </c>
      <c r="S20" s="843">
        <v>0</v>
      </c>
      <c r="T20" s="416">
        <f t="shared" si="1"/>
        <v>0</v>
      </c>
      <c r="U20" s="405">
        <v>0</v>
      </c>
      <c r="V20" s="405">
        <v>0</v>
      </c>
      <c r="W20" s="405">
        <v>0</v>
      </c>
      <c r="X20" s="405">
        <f t="shared" si="2"/>
        <v>0</v>
      </c>
      <c r="Y20" s="405">
        <v>0</v>
      </c>
      <c r="Z20" s="405">
        <v>0</v>
      </c>
      <c r="AA20" s="405">
        <v>0</v>
      </c>
      <c r="AB20" s="405">
        <f t="shared" si="3"/>
        <v>0</v>
      </c>
      <c r="AC20" s="405">
        <f t="shared" si="4"/>
        <v>0</v>
      </c>
      <c r="AD20" s="249">
        <f t="shared" si="5"/>
        <v>0</v>
      </c>
      <c r="AE20" s="249">
        <f t="shared" si="6"/>
        <v>0</v>
      </c>
      <c r="AF20" s="405">
        <v>4700</v>
      </c>
      <c r="AG20" s="405">
        <v>0</v>
      </c>
      <c r="AH20" s="405">
        <v>0</v>
      </c>
      <c r="AI20" s="405">
        <f t="shared" si="7"/>
        <v>4700</v>
      </c>
      <c r="AJ20" s="405">
        <f t="shared" si="8"/>
        <v>4700</v>
      </c>
      <c r="AK20" s="407">
        <v>0</v>
      </c>
      <c r="AL20" s="407">
        <v>0</v>
      </c>
      <c r="AM20" s="407">
        <v>0</v>
      </c>
      <c r="AN20" s="407">
        <v>0</v>
      </c>
      <c r="AO20" s="407">
        <v>0</v>
      </c>
      <c r="AP20" s="407">
        <f t="shared" si="9"/>
        <v>0</v>
      </c>
      <c r="AQ20" s="407">
        <f t="shared" si="10"/>
        <v>0</v>
      </c>
      <c r="AR20" s="417">
        <f t="shared" si="11"/>
        <v>0</v>
      </c>
      <c r="AS20" s="112">
        <f>I20+AJ20</f>
        <v>665413</v>
      </c>
      <c r="AT20" s="113">
        <f>J20+X20</f>
        <v>485060</v>
      </c>
      <c r="AU20" s="113">
        <f t="shared" si="12"/>
        <v>0</v>
      </c>
      <c r="AV20" s="113">
        <f>L20+AB20</f>
        <v>0</v>
      </c>
      <c r="AW20" s="113">
        <f t="shared" si="16"/>
        <v>163951</v>
      </c>
      <c r="AX20" s="113">
        <f t="shared" si="16"/>
        <v>9702</v>
      </c>
      <c r="AY20" s="113">
        <f>O20+AI20</f>
        <v>6700</v>
      </c>
      <c r="AZ20" s="115">
        <f>P20+AR20</f>
        <v>1.3800000000000001</v>
      </c>
      <c r="BA20" s="115">
        <f>Q20+AP20</f>
        <v>1.3800000000000001</v>
      </c>
      <c r="BB20" s="115">
        <f t="shared" si="14"/>
        <v>0</v>
      </c>
      <c r="BC20" s="116">
        <f>S20+AQ20</f>
        <v>0</v>
      </c>
    </row>
    <row r="21" spans="1:55" ht="14.1" customHeight="1" x14ac:dyDescent="0.2">
      <c r="A21" s="108">
        <v>3</v>
      </c>
      <c r="B21" s="105">
        <v>2442</v>
      </c>
      <c r="C21" s="106">
        <v>600079066</v>
      </c>
      <c r="D21" s="105">
        <v>72742101</v>
      </c>
      <c r="E21" s="107" t="s">
        <v>575</v>
      </c>
      <c r="F21" s="108">
        <v>3141</v>
      </c>
      <c r="G21" s="107" t="s">
        <v>319</v>
      </c>
      <c r="H21" s="109" t="s">
        <v>282</v>
      </c>
      <c r="I21" s="110">
        <v>1101572</v>
      </c>
      <c r="J21" s="30">
        <v>806517</v>
      </c>
      <c r="K21" s="30">
        <v>0</v>
      </c>
      <c r="L21" s="30">
        <v>0</v>
      </c>
      <c r="M21" s="111">
        <v>272603</v>
      </c>
      <c r="N21" s="111">
        <v>16130</v>
      </c>
      <c r="O21" s="30">
        <v>6322</v>
      </c>
      <c r="P21" s="287">
        <v>2.74</v>
      </c>
      <c r="Q21" s="438">
        <v>0</v>
      </c>
      <c r="R21" s="33">
        <v>0</v>
      </c>
      <c r="S21" s="845">
        <v>2.74</v>
      </c>
      <c r="T21" s="416">
        <f t="shared" si="1"/>
        <v>0</v>
      </c>
      <c r="U21" s="405">
        <v>0</v>
      </c>
      <c r="V21" s="405">
        <v>0</v>
      </c>
      <c r="W21" s="405">
        <v>0</v>
      </c>
      <c r="X21" s="405">
        <f t="shared" si="2"/>
        <v>0</v>
      </c>
      <c r="Y21" s="405">
        <v>0</v>
      </c>
      <c r="Z21" s="405">
        <v>0</v>
      </c>
      <c r="AA21" s="405">
        <v>0</v>
      </c>
      <c r="AB21" s="405">
        <f t="shared" si="3"/>
        <v>0</v>
      </c>
      <c r="AC21" s="405">
        <f t="shared" si="4"/>
        <v>0</v>
      </c>
      <c r="AD21" s="249">
        <f t="shared" si="5"/>
        <v>0</v>
      </c>
      <c r="AE21" s="249">
        <f t="shared" si="6"/>
        <v>0</v>
      </c>
      <c r="AF21" s="405">
        <v>0</v>
      </c>
      <c r="AG21" s="405">
        <v>0</v>
      </c>
      <c r="AH21" s="405">
        <v>0</v>
      </c>
      <c r="AI21" s="405">
        <f t="shared" si="7"/>
        <v>0</v>
      </c>
      <c r="AJ21" s="405">
        <f t="shared" si="8"/>
        <v>0</v>
      </c>
      <c r="AK21" s="407">
        <v>0</v>
      </c>
      <c r="AL21" s="407">
        <v>0</v>
      </c>
      <c r="AM21" s="407">
        <v>0</v>
      </c>
      <c r="AN21" s="407">
        <v>0</v>
      </c>
      <c r="AO21" s="407">
        <v>0</v>
      </c>
      <c r="AP21" s="407">
        <f t="shared" si="9"/>
        <v>0</v>
      </c>
      <c r="AQ21" s="407">
        <f t="shared" si="10"/>
        <v>0</v>
      </c>
      <c r="AR21" s="417">
        <f t="shared" si="11"/>
        <v>0</v>
      </c>
      <c r="AS21" s="112">
        <f>I21+AJ21</f>
        <v>1101572</v>
      </c>
      <c r="AT21" s="113">
        <f>J21+X21</f>
        <v>806517</v>
      </c>
      <c r="AU21" s="113">
        <f t="shared" si="12"/>
        <v>0</v>
      </c>
      <c r="AV21" s="113">
        <f>L21+AB21</f>
        <v>0</v>
      </c>
      <c r="AW21" s="113">
        <f t="shared" si="16"/>
        <v>272603</v>
      </c>
      <c r="AX21" s="113">
        <f t="shared" si="16"/>
        <v>16130</v>
      </c>
      <c r="AY21" s="113">
        <f>O21+AI21</f>
        <v>6322</v>
      </c>
      <c r="AZ21" s="115">
        <f>P21+AR21</f>
        <v>2.74</v>
      </c>
      <c r="BA21" s="115">
        <f>Q21+AP21</f>
        <v>0</v>
      </c>
      <c r="BB21" s="115">
        <f t="shared" si="14"/>
        <v>0</v>
      </c>
      <c r="BC21" s="116">
        <f>S21+AQ21</f>
        <v>2.74</v>
      </c>
    </row>
    <row r="22" spans="1:55" ht="14.1" customHeight="1" x14ac:dyDescent="0.2">
      <c r="A22" s="120">
        <v>3</v>
      </c>
      <c r="B22" s="117">
        <v>2442</v>
      </c>
      <c r="C22" s="118">
        <v>600079066</v>
      </c>
      <c r="D22" s="117">
        <v>72742101</v>
      </c>
      <c r="E22" s="119" t="s">
        <v>576</v>
      </c>
      <c r="F22" s="120"/>
      <c r="G22" s="119"/>
      <c r="H22" s="121"/>
      <c r="I22" s="122">
        <v>9758751</v>
      </c>
      <c r="J22" s="123">
        <v>7096733</v>
      </c>
      <c r="K22" s="123">
        <v>0</v>
      </c>
      <c r="L22" s="123">
        <v>3000</v>
      </c>
      <c r="M22" s="123">
        <v>2399711</v>
      </c>
      <c r="N22" s="123">
        <v>141935</v>
      </c>
      <c r="O22" s="123">
        <v>117372</v>
      </c>
      <c r="P22" s="124">
        <v>17.652200000000001</v>
      </c>
      <c r="Q22" s="124">
        <v>11.38</v>
      </c>
      <c r="R22" s="855">
        <v>0</v>
      </c>
      <c r="S22" s="125">
        <v>6.2722000000000007</v>
      </c>
      <c r="T22" s="824">
        <f t="shared" ref="T22:BC22" si="17">SUM(T19:T21)</f>
        <v>0</v>
      </c>
      <c r="U22" s="824">
        <f t="shared" si="17"/>
        <v>0</v>
      </c>
      <c r="V22" s="824">
        <f t="shared" si="17"/>
        <v>0</v>
      </c>
      <c r="W22" s="824">
        <f t="shared" si="17"/>
        <v>0</v>
      </c>
      <c r="X22" s="824">
        <f t="shared" si="17"/>
        <v>0</v>
      </c>
      <c r="Y22" s="824">
        <f t="shared" si="17"/>
        <v>0</v>
      </c>
      <c r="Z22" s="824">
        <f t="shared" si="17"/>
        <v>0</v>
      </c>
      <c r="AA22" s="824">
        <f t="shared" si="17"/>
        <v>0</v>
      </c>
      <c r="AB22" s="824">
        <f t="shared" si="17"/>
        <v>0</v>
      </c>
      <c r="AC22" s="824">
        <f t="shared" si="17"/>
        <v>0</v>
      </c>
      <c r="AD22" s="824">
        <f t="shared" si="17"/>
        <v>0</v>
      </c>
      <c r="AE22" s="824">
        <f t="shared" si="17"/>
        <v>0</v>
      </c>
      <c r="AF22" s="824">
        <f t="shared" si="17"/>
        <v>4700</v>
      </c>
      <c r="AG22" s="824">
        <f t="shared" si="17"/>
        <v>0</v>
      </c>
      <c r="AH22" s="824">
        <f t="shared" si="17"/>
        <v>0</v>
      </c>
      <c r="AI22" s="824">
        <f t="shared" si="17"/>
        <v>4700</v>
      </c>
      <c r="AJ22" s="824">
        <f t="shared" si="17"/>
        <v>4700</v>
      </c>
      <c r="AK22" s="900">
        <f t="shared" si="17"/>
        <v>0</v>
      </c>
      <c r="AL22" s="900">
        <f t="shared" si="17"/>
        <v>0</v>
      </c>
      <c r="AM22" s="900">
        <f t="shared" si="17"/>
        <v>0</v>
      </c>
      <c r="AN22" s="900">
        <f t="shared" si="17"/>
        <v>0</v>
      </c>
      <c r="AO22" s="900">
        <f t="shared" si="17"/>
        <v>0</v>
      </c>
      <c r="AP22" s="900">
        <f t="shared" si="17"/>
        <v>0</v>
      </c>
      <c r="AQ22" s="900">
        <f t="shared" si="17"/>
        <v>0</v>
      </c>
      <c r="AR22" s="904">
        <f t="shared" si="17"/>
        <v>0</v>
      </c>
      <c r="AS22" s="122">
        <f t="shared" si="17"/>
        <v>9763451</v>
      </c>
      <c r="AT22" s="123">
        <f t="shared" si="17"/>
        <v>7096733</v>
      </c>
      <c r="AU22" s="123">
        <f t="shared" si="17"/>
        <v>0</v>
      </c>
      <c r="AV22" s="123">
        <f t="shared" si="17"/>
        <v>3000</v>
      </c>
      <c r="AW22" s="123">
        <f t="shared" si="17"/>
        <v>2399711</v>
      </c>
      <c r="AX22" s="123">
        <f t="shared" si="17"/>
        <v>141935</v>
      </c>
      <c r="AY22" s="123">
        <f t="shared" si="17"/>
        <v>122072</v>
      </c>
      <c r="AZ22" s="124">
        <f t="shared" si="17"/>
        <v>17.652200000000001</v>
      </c>
      <c r="BA22" s="124">
        <f t="shared" si="17"/>
        <v>11.38</v>
      </c>
      <c r="BB22" s="124">
        <f t="shared" si="17"/>
        <v>0</v>
      </c>
      <c r="BC22" s="125">
        <f t="shared" si="17"/>
        <v>6.2722000000000007</v>
      </c>
    </row>
    <row r="23" spans="1:55" ht="14.1" customHeight="1" x14ac:dyDescent="0.2">
      <c r="A23" s="108">
        <v>4</v>
      </c>
      <c r="B23" s="105">
        <v>2437</v>
      </c>
      <c r="C23" s="106">
        <v>600079074</v>
      </c>
      <c r="D23" s="105">
        <v>72743221</v>
      </c>
      <c r="E23" s="107" t="s">
        <v>577</v>
      </c>
      <c r="F23" s="108">
        <v>3111</v>
      </c>
      <c r="G23" s="107" t="s">
        <v>315</v>
      </c>
      <c r="H23" s="109" t="s">
        <v>281</v>
      </c>
      <c r="I23" s="110">
        <v>13424287</v>
      </c>
      <c r="J23" s="111">
        <v>9744984</v>
      </c>
      <c r="K23" s="111">
        <v>0</v>
      </c>
      <c r="L23" s="111">
        <v>0</v>
      </c>
      <c r="M23" s="111">
        <v>3293804</v>
      </c>
      <c r="N23" s="111">
        <v>194899</v>
      </c>
      <c r="O23" s="111">
        <v>190600</v>
      </c>
      <c r="P23" s="287">
        <v>22.127600000000001</v>
      </c>
      <c r="Q23" s="287">
        <v>16.484000000000002</v>
      </c>
      <c r="R23" s="404">
        <v>0</v>
      </c>
      <c r="S23" s="844">
        <v>5.6435999999999993</v>
      </c>
      <c r="T23" s="416">
        <f t="shared" si="1"/>
        <v>0</v>
      </c>
      <c r="U23" s="405">
        <v>0</v>
      </c>
      <c r="V23" s="405">
        <v>0</v>
      </c>
      <c r="W23" s="405">
        <v>0</v>
      </c>
      <c r="X23" s="405">
        <f t="shared" si="2"/>
        <v>0</v>
      </c>
      <c r="Y23" s="405">
        <v>0</v>
      </c>
      <c r="Z23" s="405">
        <v>0</v>
      </c>
      <c r="AA23" s="405">
        <v>0</v>
      </c>
      <c r="AB23" s="405">
        <f t="shared" si="3"/>
        <v>0</v>
      </c>
      <c r="AC23" s="405">
        <f t="shared" si="4"/>
        <v>0</v>
      </c>
      <c r="AD23" s="249">
        <f t="shared" si="5"/>
        <v>0</v>
      </c>
      <c r="AE23" s="249">
        <f t="shared" si="6"/>
        <v>0</v>
      </c>
      <c r="AF23" s="405">
        <v>0</v>
      </c>
      <c r="AG23" s="405">
        <v>0</v>
      </c>
      <c r="AH23" s="405">
        <v>0</v>
      </c>
      <c r="AI23" s="405">
        <f t="shared" si="7"/>
        <v>0</v>
      </c>
      <c r="AJ23" s="405">
        <f t="shared" si="8"/>
        <v>0</v>
      </c>
      <c r="AK23" s="407">
        <v>0</v>
      </c>
      <c r="AL23" s="407">
        <v>0</v>
      </c>
      <c r="AM23" s="407">
        <v>0</v>
      </c>
      <c r="AN23" s="407">
        <v>0</v>
      </c>
      <c r="AO23" s="407">
        <v>0</v>
      </c>
      <c r="AP23" s="407">
        <f t="shared" si="9"/>
        <v>0</v>
      </c>
      <c r="AQ23" s="407">
        <f t="shared" si="10"/>
        <v>0</v>
      </c>
      <c r="AR23" s="417">
        <f t="shared" si="11"/>
        <v>0</v>
      </c>
      <c r="AS23" s="112">
        <f>I23+AJ23</f>
        <v>13424287</v>
      </c>
      <c r="AT23" s="113">
        <f>J23+X23</f>
        <v>9744984</v>
      </c>
      <c r="AU23" s="113">
        <f t="shared" si="12"/>
        <v>0</v>
      </c>
      <c r="AV23" s="113">
        <f>L23+AB23</f>
        <v>0</v>
      </c>
      <c r="AW23" s="113">
        <f t="shared" ref="AW23:AX26" si="18">M23+AD23</f>
        <v>3293804</v>
      </c>
      <c r="AX23" s="113">
        <f t="shared" si="18"/>
        <v>194899</v>
      </c>
      <c r="AY23" s="113">
        <f>O23+AI23</f>
        <v>190600</v>
      </c>
      <c r="AZ23" s="115">
        <f>P23+AR23</f>
        <v>22.127600000000001</v>
      </c>
      <c r="BA23" s="115">
        <f>Q23+AP23</f>
        <v>16.484000000000002</v>
      </c>
      <c r="BB23" s="115">
        <f t="shared" si="14"/>
        <v>0</v>
      </c>
      <c r="BC23" s="116">
        <f>S23+AQ23</f>
        <v>5.6435999999999993</v>
      </c>
    </row>
    <row r="24" spans="1:55" ht="14.1" customHeight="1" x14ac:dyDescent="0.2">
      <c r="A24" s="108">
        <v>4</v>
      </c>
      <c r="B24" s="105">
        <v>2437</v>
      </c>
      <c r="C24" s="106">
        <v>600079074</v>
      </c>
      <c r="D24" s="105">
        <v>72743221</v>
      </c>
      <c r="E24" s="107" t="s">
        <v>577</v>
      </c>
      <c r="F24" s="108">
        <v>3111</v>
      </c>
      <c r="G24" s="82" t="s">
        <v>317</v>
      </c>
      <c r="H24" s="109" t="s">
        <v>281</v>
      </c>
      <c r="I24" s="110">
        <v>789933</v>
      </c>
      <c r="J24" s="425">
        <v>581688</v>
      </c>
      <c r="K24" s="425">
        <v>0</v>
      </c>
      <c r="L24" s="425">
        <v>0</v>
      </c>
      <c r="M24" s="111">
        <v>196611</v>
      </c>
      <c r="N24" s="111">
        <v>11634</v>
      </c>
      <c r="O24" s="337">
        <v>0</v>
      </c>
      <c r="P24" s="287">
        <v>2</v>
      </c>
      <c r="Q24" s="427">
        <v>2</v>
      </c>
      <c r="R24" s="889">
        <v>0</v>
      </c>
      <c r="S24" s="843">
        <v>0</v>
      </c>
      <c r="T24" s="416">
        <f t="shared" si="1"/>
        <v>0</v>
      </c>
      <c r="U24" s="405">
        <v>0</v>
      </c>
      <c r="V24" s="405">
        <v>0</v>
      </c>
      <c r="W24" s="405">
        <v>0</v>
      </c>
      <c r="X24" s="405">
        <f t="shared" si="2"/>
        <v>0</v>
      </c>
      <c r="Y24" s="405">
        <v>0</v>
      </c>
      <c r="Z24" s="405">
        <v>0</v>
      </c>
      <c r="AA24" s="405">
        <v>0</v>
      </c>
      <c r="AB24" s="405">
        <f t="shared" si="3"/>
        <v>0</v>
      </c>
      <c r="AC24" s="405">
        <f t="shared" si="4"/>
        <v>0</v>
      </c>
      <c r="AD24" s="249">
        <f t="shared" si="5"/>
        <v>0</v>
      </c>
      <c r="AE24" s="249">
        <f t="shared" si="6"/>
        <v>0</v>
      </c>
      <c r="AF24" s="405">
        <v>0</v>
      </c>
      <c r="AG24" s="405">
        <v>0</v>
      </c>
      <c r="AH24" s="405">
        <v>0</v>
      </c>
      <c r="AI24" s="405">
        <f t="shared" si="7"/>
        <v>0</v>
      </c>
      <c r="AJ24" s="405">
        <f t="shared" si="8"/>
        <v>0</v>
      </c>
      <c r="AK24" s="407">
        <v>0</v>
      </c>
      <c r="AL24" s="407">
        <v>0</v>
      </c>
      <c r="AM24" s="407">
        <v>0</v>
      </c>
      <c r="AN24" s="407">
        <v>0</v>
      </c>
      <c r="AO24" s="407">
        <v>0</v>
      </c>
      <c r="AP24" s="407">
        <f t="shared" si="9"/>
        <v>0</v>
      </c>
      <c r="AQ24" s="407">
        <f t="shared" si="10"/>
        <v>0</v>
      </c>
      <c r="AR24" s="417">
        <f t="shared" si="11"/>
        <v>0</v>
      </c>
      <c r="AS24" s="112">
        <f>I24+AJ24</f>
        <v>789933</v>
      </c>
      <c r="AT24" s="113">
        <f>J24+X24</f>
        <v>581688</v>
      </c>
      <c r="AU24" s="113">
        <f t="shared" si="12"/>
        <v>0</v>
      </c>
      <c r="AV24" s="113">
        <f>L24+AB24</f>
        <v>0</v>
      </c>
      <c r="AW24" s="113">
        <f t="shared" si="18"/>
        <v>196611</v>
      </c>
      <c r="AX24" s="113">
        <f t="shared" si="18"/>
        <v>11634</v>
      </c>
      <c r="AY24" s="113">
        <f>O24+AI24</f>
        <v>0</v>
      </c>
      <c r="AZ24" s="115">
        <f>P24+AR24</f>
        <v>2</v>
      </c>
      <c r="BA24" s="115">
        <f>Q24+AP24</f>
        <v>2</v>
      </c>
      <c r="BB24" s="115">
        <f t="shared" si="14"/>
        <v>0</v>
      </c>
      <c r="BC24" s="116">
        <f>S24+AQ24</f>
        <v>0</v>
      </c>
    </row>
    <row r="25" spans="1:55" ht="14.1" customHeight="1" x14ac:dyDescent="0.2">
      <c r="A25" s="108">
        <v>4</v>
      </c>
      <c r="B25" s="105">
        <v>2437</v>
      </c>
      <c r="C25" s="106">
        <v>600079074</v>
      </c>
      <c r="D25" s="105">
        <v>72743221</v>
      </c>
      <c r="E25" s="107" t="s">
        <v>577</v>
      </c>
      <c r="F25" s="108">
        <v>3111</v>
      </c>
      <c r="G25" s="126" t="s">
        <v>316</v>
      </c>
      <c r="H25" s="109" t="s">
        <v>282</v>
      </c>
      <c r="I25" s="110">
        <v>84912</v>
      </c>
      <c r="J25" s="28">
        <v>57741</v>
      </c>
      <c r="K25" s="28">
        <v>0</v>
      </c>
      <c r="L25" s="28">
        <v>0</v>
      </c>
      <c r="M25" s="111">
        <v>19516</v>
      </c>
      <c r="N25" s="111">
        <v>1155</v>
      </c>
      <c r="O25" s="28">
        <v>6500</v>
      </c>
      <c r="P25" s="287">
        <v>0.17</v>
      </c>
      <c r="Q25" s="274">
        <v>0.17</v>
      </c>
      <c r="R25" s="890">
        <v>0</v>
      </c>
      <c r="S25" s="843">
        <v>0</v>
      </c>
      <c r="T25" s="416">
        <f t="shared" si="1"/>
        <v>0</v>
      </c>
      <c r="U25" s="405">
        <v>0</v>
      </c>
      <c r="V25" s="405">
        <v>0</v>
      </c>
      <c r="W25" s="405">
        <v>0</v>
      </c>
      <c r="X25" s="405">
        <f t="shared" si="2"/>
        <v>0</v>
      </c>
      <c r="Y25" s="405">
        <v>0</v>
      </c>
      <c r="Z25" s="405">
        <v>0</v>
      </c>
      <c r="AA25" s="405">
        <v>0</v>
      </c>
      <c r="AB25" s="405">
        <f t="shared" si="3"/>
        <v>0</v>
      </c>
      <c r="AC25" s="405">
        <f t="shared" si="4"/>
        <v>0</v>
      </c>
      <c r="AD25" s="249">
        <f t="shared" si="5"/>
        <v>0</v>
      </c>
      <c r="AE25" s="249">
        <f t="shared" si="6"/>
        <v>0</v>
      </c>
      <c r="AF25" s="405">
        <v>0</v>
      </c>
      <c r="AG25" s="405">
        <v>0</v>
      </c>
      <c r="AH25" s="405">
        <v>0</v>
      </c>
      <c r="AI25" s="405">
        <f t="shared" si="7"/>
        <v>0</v>
      </c>
      <c r="AJ25" s="405">
        <f t="shared" si="8"/>
        <v>0</v>
      </c>
      <c r="AK25" s="407">
        <v>0</v>
      </c>
      <c r="AL25" s="407">
        <v>0</v>
      </c>
      <c r="AM25" s="407">
        <v>0</v>
      </c>
      <c r="AN25" s="407">
        <v>0</v>
      </c>
      <c r="AO25" s="407">
        <v>0</v>
      </c>
      <c r="AP25" s="407">
        <f t="shared" si="9"/>
        <v>0</v>
      </c>
      <c r="AQ25" s="407">
        <f t="shared" si="10"/>
        <v>0</v>
      </c>
      <c r="AR25" s="417">
        <f t="shared" si="11"/>
        <v>0</v>
      </c>
      <c r="AS25" s="112">
        <f>I25+AJ25</f>
        <v>84912</v>
      </c>
      <c r="AT25" s="113">
        <f>J25+X25</f>
        <v>57741</v>
      </c>
      <c r="AU25" s="113">
        <f t="shared" si="12"/>
        <v>0</v>
      </c>
      <c r="AV25" s="113">
        <f>L25+AB25</f>
        <v>0</v>
      </c>
      <c r="AW25" s="113">
        <f t="shared" si="18"/>
        <v>19516</v>
      </c>
      <c r="AX25" s="113">
        <f t="shared" si="18"/>
        <v>1155</v>
      </c>
      <c r="AY25" s="113">
        <f>O25+AI25</f>
        <v>6500</v>
      </c>
      <c r="AZ25" s="115">
        <f>P25+AR25</f>
        <v>0.17</v>
      </c>
      <c r="BA25" s="115">
        <f>Q25+AP25</f>
        <v>0.17</v>
      </c>
      <c r="BB25" s="115">
        <f t="shared" si="14"/>
        <v>0</v>
      </c>
      <c r="BC25" s="116">
        <f>S25+AQ25</f>
        <v>0</v>
      </c>
    </row>
    <row r="26" spans="1:55" ht="14.1" customHeight="1" x14ac:dyDescent="0.2">
      <c r="A26" s="108">
        <v>4</v>
      </c>
      <c r="B26" s="105">
        <v>2437</v>
      </c>
      <c r="C26" s="106">
        <v>600079074</v>
      </c>
      <c r="D26" s="105">
        <v>72743221</v>
      </c>
      <c r="E26" s="107" t="s">
        <v>577</v>
      </c>
      <c r="F26" s="108">
        <v>3141</v>
      </c>
      <c r="G26" s="107" t="s">
        <v>319</v>
      </c>
      <c r="H26" s="109" t="s">
        <v>282</v>
      </c>
      <c r="I26" s="110">
        <v>1514694</v>
      </c>
      <c r="J26" s="30">
        <v>1108595</v>
      </c>
      <c r="K26" s="30">
        <v>0</v>
      </c>
      <c r="L26" s="30">
        <v>0</v>
      </c>
      <c r="M26" s="111">
        <v>374705</v>
      </c>
      <c r="N26" s="111">
        <v>22172</v>
      </c>
      <c r="O26" s="30">
        <v>9222</v>
      </c>
      <c r="P26" s="287">
        <v>3.77</v>
      </c>
      <c r="Q26" s="438">
        <v>0</v>
      </c>
      <c r="R26" s="33">
        <v>0</v>
      </c>
      <c r="S26" s="845">
        <v>3.77</v>
      </c>
      <c r="T26" s="416">
        <f t="shared" si="1"/>
        <v>0</v>
      </c>
      <c r="U26" s="405">
        <v>0</v>
      </c>
      <c r="V26" s="405">
        <v>0</v>
      </c>
      <c r="W26" s="405">
        <v>0</v>
      </c>
      <c r="X26" s="405">
        <f t="shared" si="2"/>
        <v>0</v>
      </c>
      <c r="Y26" s="405">
        <v>0</v>
      </c>
      <c r="Z26" s="405">
        <v>0</v>
      </c>
      <c r="AA26" s="405">
        <v>0</v>
      </c>
      <c r="AB26" s="405">
        <f t="shared" si="3"/>
        <v>0</v>
      </c>
      <c r="AC26" s="405">
        <f t="shared" si="4"/>
        <v>0</v>
      </c>
      <c r="AD26" s="249">
        <f t="shared" si="5"/>
        <v>0</v>
      </c>
      <c r="AE26" s="249">
        <f t="shared" si="6"/>
        <v>0</v>
      </c>
      <c r="AF26" s="405">
        <v>0</v>
      </c>
      <c r="AG26" s="405">
        <v>0</v>
      </c>
      <c r="AH26" s="405">
        <v>0</v>
      </c>
      <c r="AI26" s="405">
        <f t="shared" si="7"/>
        <v>0</v>
      </c>
      <c r="AJ26" s="405">
        <f t="shared" si="8"/>
        <v>0</v>
      </c>
      <c r="AK26" s="407">
        <v>0</v>
      </c>
      <c r="AL26" s="407">
        <v>0</v>
      </c>
      <c r="AM26" s="407">
        <v>0</v>
      </c>
      <c r="AN26" s="407">
        <v>0</v>
      </c>
      <c r="AO26" s="407">
        <v>0</v>
      </c>
      <c r="AP26" s="407">
        <f t="shared" si="9"/>
        <v>0</v>
      </c>
      <c r="AQ26" s="407">
        <f t="shared" si="10"/>
        <v>0</v>
      </c>
      <c r="AR26" s="417">
        <f t="shared" si="11"/>
        <v>0</v>
      </c>
      <c r="AS26" s="112">
        <f>I26+AJ26</f>
        <v>1514694</v>
      </c>
      <c r="AT26" s="113">
        <f>J26+X26</f>
        <v>1108595</v>
      </c>
      <c r="AU26" s="113">
        <f t="shared" si="12"/>
        <v>0</v>
      </c>
      <c r="AV26" s="113">
        <f>L26+AB26</f>
        <v>0</v>
      </c>
      <c r="AW26" s="113">
        <f t="shared" si="18"/>
        <v>374705</v>
      </c>
      <c r="AX26" s="113">
        <f t="shared" si="18"/>
        <v>22172</v>
      </c>
      <c r="AY26" s="113">
        <f>O26+AI26</f>
        <v>9222</v>
      </c>
      <c r="AZ26" s="115">
        <f>P26+AR26</f>
        <v>3.77</v>
      </c>
      <c r="BA26" s="115">
        <f>Q26+AP26</f>
        <v>0</v>
      </c>
      <c r="BB26" s="115">
        <f t="shared" si="14"/>
        <v>0</v>
      </c>
      <c r="BC26" s="116">
        <f>S26+AQ26</f>
        <v>3.77</v>
      </c>
    </row>
    <row r="27" spans="1:55" ht="14.1" customHeight="1" x14ac:dyDescent="0.2">
      <c r="A27" s="120">
        <v>4</v>
      </c>
      <c r="B27" s="117">
        <v>2437</v>
      </c>
      <c r="C27" s="118">
        <v>600079074</v>
      </c>
      <c r="D27" s="117">
        <v>72743221</v>
      </c>
      <c r="E27" s="119" t="s">
        <v>578</v>
      </c>
      <c r="F27" s="120"/>
      <c r="G27" s="119"/>
      <c r="H27" s="121"/>
      <c r="I27" s="122">
        <v>15813826</v>
      </c>
      <c r="J27" s="123">
        <v>11493008</v>
      </c>
      <c r="K27" s="123">
        <v>0</v>
      </c>
      <c r="L27" s="123">
        <v>0</v>
      </c>
      <c r="M27" s="123">
        <v>3884636</v>
      </c>
      <c r="N27" s="123">
        <v>229860</v>
      </c>
      <c r="O27" s="123">
        <v>206322</v>
      </c>
      <c r="P27" s="124">
        <v>28.067600000000002</v>
      </c>
      <c r="Q27" s="124">
        <v>18.654000000000003</v>
      </c>
      <c r="R27" s="855">
        <v>0</v>
      </c>
      <c r="S27" s="125">
        <v>9.4135999999999989</v>
      </c>
      <c r="T27" s="824">
        <f t="shared" ref="T27:BC27" si="19">SUM(T23:T26)</f>
        <v>0</v>
      </c>
      <c r="U27" s="824">
        <f t="shared" si="19"/>
        <v>0</v>
      </c>
      <c r="V27" s="824">
        <f t="shared" si="19"/>
        <v>0</v>
      </c>
      <c r="W27" s="824">
        <f t="shared" si="19"/>
        <v>0</v>
      </c>
      <c r="X27" s="824">
        <f t="shared" si="19"/>
        <v>0</v>
      </c>
      <c r="Y27" s="824">
        <f t="shared" si="19"/>
        <v>0</v>
      </c>
      <c r="Z27" s="824">
        <f t="shared" si="19"/>
        <v>0</v>
      </c>
      <c r="AA27" s="824">
        <f t="shared" si="19"/>
        <v>0</v>
      </c>
      <c r="AB27" s="824">
        <f t="shared" si="19"/>
        <v>0</v>
      </c>
      <c r="AC27" s="824">
        <f t="shared" si="19"/>
        <v>0</v>
      </c>
      <c r="AD27" s="824">
        <f t="shared" si="19"/>
        <v>0</v>
      </c>
      <c r="AE27" s="824">
        <f t="shared" si="19"/>
        <v>0</v>
      </c>
      <c r="AF27" s="824">
        <f t="shared" si="19"/>
        <v>0</v>
      </c>
      <c r="AG27" s="824">
        <f t="shared" si="19"/>
        <v>0</v>
      </c>
      <c r="AH27" s="824">
        <f t="shared" si="19"/>
        <v>0</v>
      </c>
      <c r="AI27" s="824">
        <f t="shared" si="19"/>
        <v>0</v>
      </c>
      <c r="AJ27" s="824">
        <f t="shared" si="19"/>
        <v>0</v>
      </c>
      <c r="AK27" s="900">
        <f t="shared" si="19"/>
        <v>0</v>
      </c>
      <c r="AL27" s="900">
        <f t="shared" si="19"/>
        <v>0</v>
      </c>
      <c r="AM27" s="900">
        <f t="shared" si="19"/>
        <v>0</v>
      </c>
      <c r="AN27" s="900">
        <f t="shared" si="19"/>
        <v>0</v>
      </c>
      <c r="AO27" s="900">
        <f t="shared" si="19"/>
        <v>0</v>
      </c>
      <c r="AP27" s="900">
        <f t="shared" si="19"/>
        <v>0</v>
      </c>
      <c r="AQ27" s="900">
        <f t="shared" si="19"/>
        <v>0</v>
      </c>
      <c r="AR27" s="904">
        <f t="shared" si="19"/>
        <v>0</v>
      </c>
      <c r="AS27" s="122">
        <f t="shared" si="19"/>
        <v>15813826</v>
      </c>
      <c r="AT27" s="123">
        <f t="shared" si="19"/>
        <v>11493008</v>
      </c>
      <c r="AU27" s="123">
        <f t="shared" si="19"/>
        <v>0</v>
      </c>
      <c r="AV27" s="123">
        <f t="shared" si="19"/>
        <v>0</v>
      </c>
      <c r="AW27" s="123">
        <f t="shared" si="19"/>
        <v>3884636</v>
      </c>
      <c r="AX27" s="123">
        <f t="shared" si="19"/>
        <v>229860</v>
      </c>
      <c r="AY27" s="123">
        <f t="shared" si="19"/>
        <v>206322</v>
      </c>
      <c r="AZ27" s="124">
        <f t="shared" si="19"/>
        <v>28.067600000000002</v>
      </c>
      <c r="BA27" s="124">
        <f t="shared" si="19"/>
        <v>18.654000000000003</v>
      </c>
      <c r="BB27" s="124">
        <f t="shared" si="19"/>
        <v>0</v>
      </c>
      <c r="BC27" s="125">
        <f t="shared" si="19"/>
        <v>9.4135999999999989</v>
      </c>
    </row>
    <row r="28" spans="1:55" ht="14.1" customHeight="1" x14ac:dyDescent="0.2">
      <c r="A28" s="108">
        <v>5</v>
      </c>
      <c r="B28" s="105">
        <v>2411</v>
      </c>
      <c r="C28" s="106">
        <v>600079554</v>
      </c>
      <c r="D28" s="105">
        <v>72742666</v>
      </c>
      <c r="E28" s="107" t="s">
        <v>579</v>
      </c>
      <c r="F28" s="108">
        <v>3111</v>
      </c>
      <c r="G28" s="107" t="s">
        <v>315</v>
      </c>
      <c r="H28" s="109" t="s">
        <v>281</v>
      </c>
      <c r="I28" s="110">
        <v>6998106</v>
      </c>
      <c r="J28" s="111">
        <v>5081477</v>
      </c>
      <c r="K28" s="111">
        <v>0</v>
      </c>
      <c r="L28" s="111">
        <v>4914</v>
      </c>
      <c r="M28" s="111">
        <v>1719200</v>
      </c>
      <c r="N28" s="111">
        <v>101630</v>
      </c>
      <c r="O28" s="111">
        <v>90885</v>
      </c>
      <c r="P28" s="287">
        <v>11.467499999999999</v>
      </c>
      <c r="Q28" s="287">
        <v>8.6092999999999993</v>
      </c>
      <c r="R28" s="404">
        <v>0</v>
      </c>
      <c r="S28" s="844">
        <v>2.8582000000000001</v>
      </c>
      <c r="T28" s="416">
        <f t="shared" si="1"/>
        <v>0</v>
      </c>
      <c r="U28" s="405">
        <v>0</v>
      </c>
      <c r="V28" s="405">
        <v>0</v>
      </c>
      <c r="W28" s="405">
        <v>0</v>
      </c>
      <c r="X28" s="405">
        <f t="shared" si="2"/>
        <v>0</v>
      </c>
      <c r="Y28" s="405">
        <v>0</v>
      </c>
      <c r="Z28" s="405">
        <v>0</v>
      </c>
      <c r="AA28" s="405">
        <v>0</v>
      </c>
      <c r="AB28" s="405">
        <f t="shared" si="3"/>
        <v>0</v>
      </c>
      <c r="AC28" s="405">
        <f t="shared" si="4"/>
        <v>0</v>
      </c>
      <c r="AD28" s="249">
        <f t="shared" si="5"/>
        <v>0</v>
      </c>
      <c r="AE28" s="249">
        <f t="shared" si="6"/>
        <v>0</v>
      </c>
      <c r="AF28" s="405">
        <v>0</v>
      </c>
      <c r="AG28" s="405">
        <v>0</v>
      </c>
      <c r="AH28" s="405">
        <v>0</v>
      </c>
      <c r="AI28" s="405">
        <f t="shared" si="7"/>
        <v>0</v>
      </c>
      <c r="AJ28" s="405">
        <f t="shared" si="8"/>
        <v>0</v>
      </c>
      <c r="AK28" s="407">
        <v>0</v>
      </c>
      <c r="AL28" s="407">
        <v>0</v>
      </c>
      <c r="AM28" s="407">
        <v>0</v>
      </c>
      <c r="AN28" s="407">
        <v>0</v>
      </c>
      <c r="AO28" s="407">
        <v>0</v>
      </c>
      <c r="AP28" s="407">
        <f t="shared" si="9"/>
        <v>0</v>
      </c>
      <c r="AQ28" s="407">
        <f t="shared" si="10"/>
        <v>0</v>
      </c>
      <c r="AR28" s="417">
        <f t="shared" si="11"/>
        <v>0</v>
      </c>
      <c r="AS28" s="112">
        <f>I28+AJ28</f>
        <v>6998106</v>
      </c>
      <c r="AT28" s="113">
        <f>J28+X28</f>
        <v>5081477</v>
      </c>
      <c r="AU28" s="113">
        <f t="shared" si="12"/>
        <v>0</v>
      </c>
      <c r="AV28" s="113">
        <f>L28+AB28</f>
        <v>4914</v>
      </c>
      <c r="AW28" s="113">
        <f>M28+AD28</f>
        <v>1719200</v>
      </c>
      <c r="AX28" s="113">
        <f>N28+AE28</f>
        <v>101630</v>
      </c>
      <c r="AY28" s="113">
        <f>O28+AI28</f>
        <v>90885</v>
      </c>
      <c r="AZ28" s="115">
        <f>P28+AR28</f>
        <v>11.467499999999999</v>
      </c>
      <c r="BA28" s="115">
        <f>Q28+AP28</f>
        <v>8.6092999999999993</v>
      </c>
      <c r="BB28" s="115">
        <f t="shared" si="14"/>
        <v>0</v>
      </c>
      <c r="BC28" s="116">
        <f>S28+AQ28</f>
        <v>2.8582000000000001</v>
      </c>
    </row>
    <row r="29" spans="1:55" ht="14.1" customHeight="1" x14ac:dyDescent="0.2">
      <c r="A29" s="108">
        <v>5</v>
      </c>
      <c r="B29" s="105">
        <v>2411</v>
      </c>
      <c r="C29" s="106">
        <v>600079554</v>
      </c>
      <c r="D29" s="105">
        <v>72742666</v>
      </c>
      <c r="E29" s="107" t="s">
        <v>579</v>
      </c>
      <c r="F29" s="108">
        <v>3141</v>
      </c>
      <c r="G29" s="107" t="s">
        <v>319</v>
      </c>
      <c r="H29" s="109" t="s">
        <v>282</v>
      </c>
      <c r="I29" s="110">
        <v>955153</v>
      </c>
      <c r="J29" s="30">
        <v>699509</v>
      </c>
      <c r="K29" s="30">
        <v>0</v>
      </c>
      <c r="L29" s="30">
        <v>0</v>
      </c>
      <c r="M29" s="111">
        <v>236434</v>
      </c>
      <c r="N29" s="111">
        <v>13990</v>
      </c>
      <c r="O29" s="30">
        <v>5220</v>
      </c>
      <c r="P29" s="287">
        <v>2.38</v>
      </c>
      <c r="Q29" s="438">
        <v>0</v>
      </c>
      <c r="R29" s="33">
        <v>0</v>
      </c>
      <c r="S29" s="845">
        <v>2.38</v>
      </c>
      <c r="T29" s="416">
        <f t="shared" si="1"/>
        <v>0</v>
      </c>
      <c r="U29" s="405">
        <v>0</v>
      </c>
      <c r="V29" s="405">
        <v>0</v>
      </c>
      <c r="W29" s="405">
        <v>0</v>
      </c>
      <c r="X29" s="405">
        <f t="shared" si="2"/>
        <v>0</v>
      </c>
      <c r="Y29" s="405">
        <v>0</v>
      </c>
      <c r="Z29" s="405">
        <v>0</v>
      </c>
      <c r="AA29" s="405">
        <v>0</v>
      </c>
      <c r="AB29" s="405">
        <f t="shared" si="3"/>
        <v>0</v>
      </c>
      <c r="AC29" s="405">
        <f t="shared" si="4"/>
        <v>0</v>
      </c>
      <c r="AD29" s="249">
        <f t="shared" si="5"/>
        <v>0</v>
      </c>
      <c r="AE29" s="249">
        <f t="shared" si="6"/>
        <v>0</v>
      </c>
      <c r="AF29" s="405">
        <v>0</v>
      </c>
      <c r="AG29" s="405">
        <v>0</v>
      </c>
      <c r="AH29" s="405">
        <v>0</v>
      </c>
      <c r="AI29" s="405">
        <f t="shared" si="7"/>
        <v>0</v>
      </c>
      <c r="AJ29" s="405">
        <f t="shared" si="8"/>
        <v>0</v>
      </c>
      <c r="AK29" s="407">
        <v>0</v>
      </c>
      <c r="AL29" s="407">
        <v>0</v>
      </c>
      <c r="AM29" s="407">
        <v>0</v>
      </c>
      <c r="AN29" s="407">
        <v>0</v>
      </c>
      <c r="AO29" s="407">
        <v>0</v>
      </c>
      <c r="AP29" s="407">
        <f t="shared" si="9"/>
        <v>0</v>
      </c>
      <c r="AQ29" s="407">
        <f t="shared" si="10"/>
        <v>0</v>
      </c>
      <c r="AR29" s="417">
        <f t="shared" si="11"/>
        <v>0</v>
      </c>
      <c r="AS29" s="112">
        <f>I29+AJ29</f>
        <v>955153</v>
      </c>
      <c r="AT29" s="113">
        <f>J29+X29</f>
        <v>699509</v>
      </c>
      <c r="AU29" s="113">
        <f t="shared" si="12"/>
        <v>0</v>
      </c>
      <c r="AV29" s="113">
        <f>L29+AB29</f>
        <v>0</v>
      </c>
      <c r="AW29" s="113">
        <f>M29+AD29</f>
        <v>236434</v>
      </c>
      <c r="AX29" s="113">
        <f>N29+AE29</f>
        <v>13990</v>
      </c>
      <c r="AY29" s="113">
        <f>O29+AI29</f>
        <v>5220</v>
      </c>
      <c r="AZ29" s="115">
        <f>P29+AR29</f>
        <v>2.38</v>
      </c>
      <c r="BA29" s="115">
        <f>Q29+AP29</f>
        <v>0</v>
      </c>
      <c r="BB29" s="115">
        <f t="shared" si="14"/>
        <v>0</v>
      </c>
      <c r="BC29" s="116">
        <f>S29+AQ29</f>
        <v>2.38</v>
      </c>
    </row>
    <row r="30" spans="1:55" ht="14.1" customHeight="1" x14ac:dyDescent="0.2">
      <c r="A30" s="120">
        <v>5</v>
      </c>
      <c r="B30" s="117">
        <v>2411</v>
      </c>
      <c r="C30" s="118">
        <v>600079554</v>
      </c>
      <c r="D30" s="117">
        <v>72742666</v>
      </c>
      <c r="E30" s="119" t="s">
        <v>580</v>
      </c>
      <c r="F30" s="120"/>
      <c r="G30" s="119"/>
      <c r="H30" s="121"/>
      <c r="I30" s="122">
        <v>7953259</v>
      </c>
      <c r="J30" s="123">
        <v>5780986</v>
      </c>
      <c r="K30" s="123">
        <v>0</v>
      </c>
      <c r="L30" s="123">
        <v>4914</v>
      </c>
      <c r="M30" s="123">
        <v>1955634</v>
      </c>
      <c r="N30" s="123">
        <v>115620</v>
      </c>
      <c r="O30" s="123">
        <v>96105</v>
      </c>
      <c r="P30" s="124">
        <v>13.8475</v>
      </c>
      <c r="Q30" s="124">
        <v>8.6092999999999993</v>
      </c>
      <c r="R30" s="855">
        <v>0</v>
      </c>
      <c r="S30" s="125">
        <v>5.2382</v>
      </c>
      <c r="T30" s="824">
        <f t="shared" ref="T30:BC30" si="20">SUM(T28:T29)</f>
        <v>0</v>
      </c>
      <c r="U30" s="824">
        <f t="shared" si="20"/>
        <v>0</v>
      </c>
      <c r="V30" s="824">
        <f t="shared" si="20"/>
        <v>0</v>
      </c>
      <c r="W30" s="824">
        <f t="shared" si="20"/>
        <v>0</v>
      </c>
      <c r="X30" s="824">
        <f t="shared" si="20"/>
        <v>0</v>
      </c>
      <c r="Y30" s="824">
        <f t="shared" si="20"/>
        <v>0</v>
      </c>
      <c r="Z30" s="824">
        <f t="shared" si="20"/>
        <v>0</v>
      </c>
      <c r="AA30" s="824">
        <f t="shared" si="20"/>
        <v>0</v>
      </c>
      <c r="AB30" s="824">
        <f t="shared" si="20"/>
        <v>0</v>
      </c>
      <c r="AC30" s="824">
        <f t="shared" si="20"/>
        <v>0</v>
      </c>
      <c r="AD30" s="824">
        <f t="shared" si="20"/>
        <v>0</v>
      </c>
      <c r="AE30" s="824">
        <f t="shared" si="20"/>
        <v>0</v>
      </c>
      <c r="AF30" s="824">
        <f t="shared" si="20"/>
        <v>0</v>
      </c>
      <c r="AG30" s="824">
        <f t="shared" si="20"/>
        <v>0</v>
      </c>
      <c r="AH30" s="824">
        <f t="shared" si="20"/>
        <v>0</v>
      </c>
      <c r="AI30" s="824">
        <f t="shared" si="20"/>
        <v>0</v>
      </c>
      <c r="AJ30" s="824">
        <f t="shared" si="20"/>
        <v>0</v>
      </c>
      <c r="AK30" s="900">
        <f t="shared" si="20"/>
        <v>0</v>
      </c>
      <c r="AL30" s="900">
        <f t="shared" si="20"/>
        <v>0</v>
      </c>
      <c r="AM30" s="900">
        <f t="shared" si="20"/>
        <v>0</v>
      </c>
      <c r="AN30" s="900">
        <f t="shared" si="20"/>
        <v>0</v>
      </c>
      <c r="AO30" s="900">
        <f t="shared" si="20"/>
        <v>0</v>
      </c>
      <c r="AP30" s="900">
        <f t="shared" si="20"/>
        <v>0</v>
      </c>
      <c r="AQ30" s="900">
        <f t="shared" si="20"/>
        <v>0</v>
      </c>
      <c r="AR30" s="904">
        <f t="shared" si="20"/>
        <v>0</v>
      </c>
      <c r="AS30" s="122">
        <f t="shared" si="20"/>
        <v>7953259</v>
      </c>
      <c r="AT30" s="123">
        <f t="shared" si="20"/>
        <v>5780986</v>
      </c>
      <c r="AU30" s="123">
        <f t="shared" si="20"/>
        <v>0</v>
      </c>
      <c r="AV30" s="123">
        <f t="shared" si="20"/>
        <v>4914</v>
      </c>
      <c r="AW30" s="123">
        <f t="shared" si="20"/>
        <v>1955634</v>
      </c>
      <c r="AX30" s="123">
        <f t="shared" si="20"/>
        <v>115620</v>
      </c>
      <c r="AY30" s="123">
        <f t="shared" si="20"/>
        <v>96105</v>
      </c>
      <c r="AZ30" s="124">
        <f t="shared" si="20"/>
        <v>13.8475</v>
      </c>
      <c r="BA30" s="124">
        <f t="shared" si="20"/>
        <v>8.6092999999999993</v>
      </c>
      <c r="BB30" s="124">
        <f t="shared" si="20"/>
        <v>0</v>
      </c>
      <c r="BC30" s="125">
        <f t="shared" si="20"/>
        <v>5.2382</v>
      </c>
    </row>
    <row r="31" spans="1:55" ht="14.1" customHeight="1" x14ac:dyDescent="0.2">
      <c r="A31" s="108">
        <v>6</v>
      </c>
      <c r="B31" s="105">
        <v>2407</v>
      </c>
      <c r="C31" s="106">
        <v>600079520</v>
      </c>
      <c r="D31" s="105">
        <v>72741465</v>
      </c>
      <c r="E31" s="107" t="s">
        <v>581</v>
      </c>
      <c r="F31" s="108">
        <v>3111</v>
      </c>
      <c r="G31" s="107" t="s">
        <v>315</v>
      </c>
      <c r="H31" s="109" t="s">
        <v>281</v>
      </c>
      <c r="I31" s="110">
        <v>13954876</v>
      </c>
      <c r="J31" s="111">
        <v>10027007</v>
      </c>
      <c r="K31" s="111">
        <v>0</v>
      </c>
      <c r="L31" s="111">
        <v>0</v>
      </c>
      <c r="M31" s="111">
        <v>3389129</v>
      </c>
      <c r="N31" s="111">
        <v>200540</v>
      </c>
      <c r="O31" s="111">
        <v>338200</v>
      </c>
      <c r="P31" s="287">
        <v>22.901199999999999</v>
      </c>
      <c r="Q31" s="287">
        <v>17.451599999999999</v>
      </c>
      <c r="R31" s="404">
        <v>0</v>
      </c>
      <c r="S31" s="844">
        <v>5.4496000000000002</v>
      </c>
      <c r="T31" s="416">
        <f t="shared" si="1"/>
        <v>0</v>
      </c>
      <c r="U31" s="405">
        <v>0</v>
      </c>
      <c r="V31" s="405">
        <v>0</v>
      </c>
      <c r="W31" s="405">
        <v>0</v>
      </c>
      <c r="X31" s="405">
        <f t="shared" si="2"/>
        <v>0</v>
      </c>
      <c r="Y31" s="405">
        <v>0</v>
      </c>
      <c r="Z31" s="405">
        <v>0</v>
      </c>
      <c r="AA31" s="405">
        <v>0</v>
      </c>
      <c r="AB31" s="405">
        <f t="shared" si="3"/>
        <v>0</v>
      </c>
      <c r="AC31" s="405">
        <f t="shared" si="4"/>
        <v>0</v>
      </c>
      <c r="AD31" s="249">
        <f t="shared" si="5"/>
        <v>0</v>
      </c>
      <c r="AE31" s="249">
        <f t="shared" si="6"/>
        <v>0</v>
      </c>
      <c r="AF31" s="405">
        <v>0</v>
      </c>
      <c r="AG31" s="405">
        <v>0</v>
      </c>
      <c r="AH31" s="405">
        <v>0</v>
      </c>
      <c r="AI31" s="405">
        <f t="shared" si="7"/>
        <v>0</v>
      </c>
      <c r="AJ31" s="405">
        <f t="shared" si="8"/>
        <v>0</v>
      </c>
      <c r="AK31" s="407">
        <v>0</v>
      </c>
      <c r="AL31" s="407">
        <v>0</v>
      </c>
      <c r="AM31" s="407">
        <v>0</v>
      </c>
      <c r="AN31" s="407">
        <v>0</v>
      </c>
      <c r="AO31" s="407">
        <v>0</v>
      </c>
      <c r="AP31" s="407">
        <f t="shared" si="9"/>
        <v>0</v>
      </c>
      <c r="AQ31" s="407">
        <f t="shared" si="10"/>
        <v>0</v>
      </c>
      <c r="AR31" s="417">
        <f t="shared" si="11"/>
        <v>0</v>
      </c>
      <c r="AS31" s="112">
        <f>I31+AJ31</f>
        <v>13954876</v>
      </c>
      <c r="AT31" s="113">
        <f>J31+X31</f>
        <v>10027007</v>
      </c>
      <c r="AU31" s="113">
        <f t="shared" si="12"/>
        <v>0</v>
      </c>
      <c r="AV31" s="113">
        <f>L31+AB31</f>
        <v>0</v>
      </c>
      <c r="AW31" s="113">
        <f t="shared" ref="AW31:AX33" si="21">M31+AD31</f>
        <v>3389129</v>
      </c>
      <c r="AX31" s="113">
        <f t="shared" si="21"/>
        <v>200540</v>
      </c>
      <c r="AY31" s="113">
        <f>O31+AI31</f>
        <v>338200</v>
      </c>
      <c r="AZ31" s="115">
        <f>P31+AR31</f>
        <v>22.901199999999999</v>
      </c>
      <c r="BA31" s="115">
        <f>Q31+AP31</f>
        <v>17.451599999999999</v>
      </c>
      <c r="BB31" s="115">
        <f t="shared" si="14"/>
        <v>0</v>
      </c>
      <c r="BC31" s="116">
        <f>S31+AQ31</f>
        <v>5.4496000000000002</v>
      </c>
    </row>
    <row r="32" spans="1:55" ht="14.1" customHeight="1" x14ac:dyDescent="0.2">
      <c r="A32" s="108">
        <v>6</v>
      </c>
      <c r="B32" s="105">
        <v>2407</v>
      </c>
      <c r="C32" s="106">
        <v>600079520</v>
      </c>
      <c r="D32" s="105">
        <v>72741465</v>
      </c>
      <c r="E32" s="107" t="s">
        <v>581</v>
      </c>
      <c r="F32" s="108">
        <v>3111</v>
      </c>
      <c r="G32" s="126" t="s">
        <v>316</v>
      </c>
      <c r="H32" s="109" t="s">
        <v>282</v>
      </c>
      <c r="I32" s="110">
        <v>768488</v>
      </c>
      <c r="J32" s="28">
        <v>565897</v>
      </c>
      <c r="K32" s="28">
        <v>0</v>
      </c>
      <c r="L32" s="28">
        <v>0</v>
      </c>
      <c r="M32" s="111">
        <v>191273</v>
      </c>
      <c r="N32" s="111">
        <v>11318</v>
      </c>
      <c r="O32" s="28">
        <v>0</v>
      </c>
      <c r="P32" s="287">
        <v>2.09</v>
      </c>
      <c r="Q32" s="274">
        <v>2.09</v>
      </c>
      <c r="R32" s="890">
        <v>0</v>
      </c>
      <c r="S32" s="843">
        <v>0</v>
      </c>
      <c r="T32" s="416">
        <f t="shared" si="1"/>
        <v>0</v>
      </c>
      <c r="U32" s="405">
        <v>21653</v>
      </c>
      <c r="V32" s="405">
        <v>0</v>
      </c>
      <c r="W32" s="405">
        <v>0</v>
      </c>
      <c r="X32" s="405">
        <f t="shared" si="2"/>
        <v>21653</v>
      </c>
      <c r="Y32" s="405">
        <v>0</v>
      </c>
      <c r="Z32" s="405">
        <v>0</v>
      </c>
      <c r="AA32" s="405">
        <v>0</v>
      </c>
      <c r="AB32" s="405">
        <f t="shared" si="3"/>
        <v>0</v>
      </c>
      <c r="AC32" s="405">
        <f t="shared" si="4"/>
        <v>21653</v>
      </c>
      <c r="AD32" s="249">
        <f t="shared" si="5"/>
        <v>7319</v>
      </c>
      <c r="AE32" s="249">
        <f t="shared" si="6"/>
        <v>433</v>
      </c>
      <c r="AF32" s="405">
        <v>0</v>
      </c>
      <c r="AG32" s="405">
        <v>0</v>
      </c>
      <c r="AH32" s="405">
        <v>0</v>
      </c>
      <c r="AI32" s="405">
        <f t="shared" si="7"/>
        <v>0</v>
      </c>
      <c r="AJ32" s="405">
        <f t="shared" si="8"/>
        <v>29405</v>
      </c>
      <c r="AK32" s="407">
        <v>0</v>
      </c>
      <c r="AL32" s="407">
        <v>0</v>
      </c>
      <c r="AM32" s="407">
        <v>0.06</v>
      </c>
      <c r="AN32" s="407">
        <v>0</v>
      </c>
      <c r="AO32" s="407">
        <v>0</v>
      </c>
      <c r="AP32" s="407">
        <f t="shared" si="9"/>
        <v>0.06</v>
      </c>
      <c r="AQ32" s="407">
        <f t="shared" si="10"/>
        <v>0</v>
      </c>
      <c r="AR32" s="417">
        <f t="shared" si="11"/>
        <v>0.06</v>
      </c>
      <c r="AS32" s="112">
        <f>I32+AJ32</f>
        <v>797893</v>
      </c>
      <c r="AT32" s="113">
        <f>J32+X32</f>
        <v>587550</v>
      </c>
      <c r="AU32" s="113">
        <f t="shared" si="12"/>
        <v>0</v>
      </c>
      <c r="AV32" s="113">
        <f>L32+AB32</f>
        <v>0</v>
      </c>
      <c r="AW32" s="113">
        <f t="shared" si="21"/>
        <v>198592</v>
      </c>
      <c r="AX32" s="113">
        <f t="shared" si="21"/>
        <v>11751</v>
      </c>
      <c r="AY32" s="113">
        <f>O32+AI32</f>
        <v>0</v>
      </c>
      <c r="AZ32" s="115">
        <f>P32+AR32</f>
        <v>2.15</v>
      </c>
      <c r="BA32" s="115">
        <f>Q32+AP32</f>
        <v>2.15</v>
      </c>
      <c r="BB32" s="115">
        <f t="shared" si="14"/>
        <v>0</v>
      </c>
      <c r="BC32" s="116">
        <f>S32+AQ32</f>
        <v>0</v>
      </c>
    </row>
    <row r="33" spans="1:55" ht="14.1" customHeight="1" x14ac:dyDescent="0.2">
      <c r="A33" s="108">
        <v>6</v>
      </c>
      <c r="B33" s="105">
        <v>2407</v>
      </c>
      <c r="C33" s="106">
        <v>600079520</v>
      </c>
      <c r="D33" s="105">
        <v>72741465</v>
      </c>
      <c r="E33" s="107" t="s">
        <v>581</v>
      </c>
      <c r="F33" s="108">
        <v>3141</v>
      </c>
      <c r="G33" s="107" t="s">
        <v>319</v>
      </c>
      <c r="H33" s="109" t="s">
        <v>282</v>
      </c>
      <c r="I33" s="110">
        <v>1848820</v>
      </c>
      <c r="J33" s="30">
        <v>1350414</v>
      </c>
      <c r="K33" s="30">
        <v>0</v>
      </c>
      <c r="L33" s="30">
        <v>2640</v>
      </c>
      <c r="M33" s="111">
        <v>457332</v>
      </c>
      <c r="N33" s="111">
        <v>27008</v>
      </c>
      <c r="O33" s="30">
        <v>11426</v>
      </c>
      <c r="P33" s="287">
        <v>4.5900000000000007</v>
      </c>
      <c r="Q33" s="438">
        <v>0</v>
      </c>
      <c r="R33" s="33">
        <v>0</v>
      </c>
      <c r="S33" s="845">
        <v>4.5900000000000007</v>
      </c>
      <c r="T33" s="416">
        <f t="shared" si="1"/>
        <v>0</v>
      </c>
      <c r="U33" s="405">
        <v>0</v>
      </c>
      <c r="V33" s="405">
        <v>0</v>
      </c>
      <c r="W33" s="405">
        <v>0</v>
      </c>
      <c r="X33" s="405">
        <f t="shared" si="2"/>
        <v>0</v>
      </c>
      <c r="Y33" s="405">
        <v>0</v>
      </c>
      <c r="Z33" s="405">
        <v>0</v>
      </c>
      <c r="AA33" s="405">
        <v>0</v>
      </c>
      <c r="AB33" s="405">
        <f t="shared" si="3"/>
        <v>0</v>
      </c>
      <c r="AC33" s="405">
        <f t="shared" si="4"/>
        <v>0</v>
      </c>
      <c r="AD33" s="249">
        <f t="shared" si="5"/>
        <v>0</v>
      </c>
      <c r="AE33" s="249">
        <f t="shared" si="6"/>
        <v>0</v>
      </c>
      <c r="AF33" s="405">
        <v>0</v>
      </c>
      <c r="AG33" s="405">
        <v>0</v>
      </c>
      <c r="AH33" s="405">
        <v>0</v>
      </c>
      <c r="AI33" s="405">
        <f t="shared" si="7"/>
        <v>0</v>
      </c>
      <c r="AJ33" s="405">
        <f t="shared" si="8"/>
        <v>0</v>
      </c>
      <c r="AK33" s="407">
        <v>0</v>
      </c>
      <c r="AL33" s="407">
        <v>0</v>
      </c>
      <c r="AM33" s="407">
        <v>0</v>
      </c>
      <c r="AN33" s="407">
        <v>0</v>
      </c>
      <c r="AO33" s="407">
        <v>0</v>
      </c>
      <c r="AP33" s="407">
        <f t="shared" si="9"/>
        <v>0</v>
      </c>
      <c r="AQ33" s="407">
        <f t="shared" si="10"/>
        <v>0</v>
      </c>
      <c r="AR33" s="417">
        <f t="shared" si="11"/>
        <v>0</v>
      </c>
      <c r="AS33" s="112">
        <f>I33+AJ33</f>
        <v>1848820</v>
      </c>
      <c r="AT33" s="113">
        <f>J33+X33</f>
        <v>1350414</v>
      </c>
      <c r="AU33" s="113">
        <f t="shared" si="12"/>
        <v>0</v>
      </c>
      <c r="AV33" s="113">
        <f>L33+AB33</f>
        <v>2640</v>
      </c>
      <c r="AW33" s="113">
        <f t="shared" si="21"/>
        <v>457332</v>
      </c>
      <c r="AX33" s="113">
        <f t="shared" si="21"/>
        <v>27008</v>
      </c>
      <c r="AY33" s="113">
        <f>O33+AI33</f>
        <v>11426</v>
      </c>
      <c r="AZ33" s="115">
        <f>P33+AR33</f>
        <v>4.5900000000000007</v>
      </c>
      <c r="BA33" s="115">
        <f>Q33+AP33</f>
        <v>0</v>
      </c>
      <c r="BB33" s="115">
        <f t="shared" si="14"/>
        <v>0</v>
      </c>
      <c r="BC33" s="116">
        <f>S33+AQ33</f>
        <v>4.5900000000000007</v>
      </c>
    </row>
    <row r="34" spans="1:55" ht="14.1" customHeight="1" x14ac:dyDescent="0.2">
      <c r="A34" s="120">
        <v>6</v>
      </c>
      <c r="B34" s="117">
        <v>2407</v>
      </c>
      <c r="C34" s="118">
        <v>600079520</v>
      </c>
      <c r="D34" s="117">
        <v>72741465</v>
      </c>
      <c r="E34" s="119" t="s">
        <v>582</v>
      </c>
      <c r="F34" s="120"/>
      <c r="G34" s="119"/>
      <c r="H34" s="121"/>
      <c r="I34" s="122">
        <v>16572184</v>
      </c>
      <c r="J34" s="123">
        <v>11943318</v>
      </c>
      <c r="K34" s="123">
        <v>0</v>
      </c>
      <c r="L34" s="123">
        <v>2640</v>
      </c>
      <c r="M34" s="123">
        <v>4037734</v>
      </c>
      <c r="N34" s="123">
        <v>238866</v>
      </c>
      <c r="O34" s="123">
        <v>349626</v>
      </c>
      <c r="P34" s="124">
        <v>29.581199999999999</v>
      </c>
      <c r="Q34" s="124">
        <v>19.541599999999999</v>
      </c>
      <c r="R34" s="855">
        <v>0</v>
      </c>
      <c r="S34" s="125">
        <v>10.0396</v>
      </c>
      <c r="T34" s="824">
        <f t="shared" ref="T34:BC34" si="22">SUM(T31:T33)</f>
        <v>0</v>
      </c>
      <c r="U34" s="824">
        <f t="shared" si="22"/>
        <v>21653</v>
      </c>
      <c r="V34" s="824">
        <f t="shared" si="22"/>
        <v>0</v>
      </c>
      <c r="W34" s="824">
        <f t="shared" si="22"/>
        <v>0</v>
      </c>
      <c r="X34" s="824">
        <f t="shared" si="22"/>
        <v>21653</v>
      </c>
      <c r="Y34" s="824">
        <f t="shared" si="22"/>
        <v>0</v>
      </c>
      <c r="Z34" s="824">
        <f t="shared" si="22"/>
        <v>0</v>
      </c>
      <c r="AA34" s="824">
        <f t="shared" si="22"/>
        <v>0</v>
      </c>
      <c r="AB34" s="824">
        <f t="shared" si="22"/>
        <v>0</v>
      </c>
      <c r="AC34" s="824">
        <f t="shared" si="22"/>
        <v>21653</v>
      </c>
      <c r="AD34" s="824">
        <f t="shared" si="22"/>
        <v>7319</v>
      </c>
      <c r="AE34" s="824">
        <f t="shared" si="22"/>
        <v>433</v>
      </c>
      <c r="AF34" s="824">
        <f t="shared" si="22"/>
        <v>0</v>
      </c>
      <c r="AG34" s="824">
        <f t="shared" si="22"/>
        <v>0</v>
      </c>
      <c r="AH34" s="824">
        <f t="shared" si="22"/>
        <v>0</v>
      </c>
      <c r="AI34" s="824">
        <f t="shared" si="22"/>
        <v>0</v>
      </c>
      <c r="AJ34" s="824">
        <f t="shared" si="22"/>
        <v>29405</v>
      </c>
      <c r="AK34" s="900">
        <f t="shared" si="22"/>
        <v>0</v>
      </c>
      <c r="AL34" s="900">
        <f t="shared" si="22"/>
        <v>0</v>
      </c>
      <c r="AM34" s="900">
        <f t="shared" si="22"/>
        <v>0.06</v>
      </c>
      <c r="AN34" s="900">
        <f t="shared" si="22"/>
        <v>0</v>
      </c>
      <c r="AO34" s="900">
        <f t="shared" si="22"/>
        <v>0</v>
      </c>
      <c r="AP34" s="900">
        <f t="shared" si="22"/>
        <v>0.06</v>
      </c>
      <c r="AQ34" s="900">
        <f t="shared" si="22"/>
        <v>0</v>
      </c>
      <c r="AR34" s="904">
        <f t="shared" si="22"/>
        <v>0.06</v>
      </c>
      <c r="AS34" s="122">
        <f t="shared" si="22"/>
        <v>16601589</v>
      </c>
      <c r="AT34" s="123">
        <f t="shared" si="22"/>
        <v>11964971</v>
      </c>
      <c r="AU34" s="123">
        <f t="shared" si="22"/>
        <v>0</v>
      </c>
      <c r="AV34" s="123">
        <f t="shared" si="22"/>
        <v>2640</v>
      </c>
      <c r="AW34" s="123">
        <f t="shared" si="22"/>
        <v>4045053</v>
      </c>
      <c r="AX34" s="123">
        <f t="shared" si="22"/>
        <v>239299</v>
      </c>
      <c r="AY34" s="123">
        <f t="shared" si="22"/>
        <v>349626</v>
      </c>
      <c r="AZ34" s="124">
        <f t="shared" si="22"/>
        <v>29.641199999999998</v>
      </c>
      <c r="BA34" s="124">
        <f t="shared" si="22"/>
        <v>19.601599999999998</v>
      </c>
      <c r="BB34" s="124">
        <f t="shared" si="22"/>
        <v>0</v>
      </c>
      <c r="BC34" s="125">
        <f t="shared" si="22"/>
        <v>10.0396</v>
      </c>
    </row>
    <row r="35" spans="1:55" ht="14.1" customHeight="1" x14ac:dyDescent="0.2">
      <c r="A35" s="108">
        <v>7</v>
      </c>
      <c r="B35" s="105">
        <v>2422</v>
      </c>
      <c r="C35" s="106">
        <v>600079082</v>
      </c>
      <c r="D35" s="105">
        <v>72742585</v>
      </c>
      <c r="E35" s="107" t="s">
        <v>583</v>
      </c>
      <c r="F35" s="108">
        <v>3111</v>
      </c>
      <c r="G35" s="107" t="s">
        <v>315</v>
      </c>
      <c r="H35" s="109" t="s">
        <v>281</v>
      </c>
      <c r="I35" s="110">
        <v>8532293</v>
      </c>
      <c r="J35" s="111">
        <v>6096989</v>
      </c>
      <c r="K35" s="111">
        <v>0</v>
      </c>
      <c r="L35" s="111">
        <v>39000</v>
      </c>
      <c r="M35" s="111">
        <v>2073964</v>
      </c>
      <c r="N35" s="111">
        <v>121940</v>
      </c>
      <c r="O35" s="111">
        <v>200400</v>
      </c>
      <c r="P35" s="287">
        <v>14.358699999999999</v>
      </c>
      <c r="Q35" s="287">
        <v>10.8065</v>
      </c>
      <c r="R35" s="404">
        <v>0</v>
      </c>
      <c r="S35" s="844">
        <v>3.5522</v>
      </c>
      <c r="T35" s="416">
        <f t="shared" si="1"/>
        <v>0</v>
      </c>
      <c r="U35" s="405">
        <v>0</v>
      </c>
      <c r="V35" s="405">
        <v>-14728</v>
      </c>
      <c r="W35" s="405">
        <v>0</v>
      </c>
      <c r="X35" s="405">
        <f t="shared" si="2"/>
        <v>-14728</v>
      </c>
      <c r="Y35" s="405">
        <v>0</v>
      </c>
      <c r="Z35" s="405">
        <v>0</v>
      </c>
      <c r="AA35" s="405">
        <v>0</v>
      </c>
      <c r="AB35" s="405">
        <f t="shared" si="3"/>
        <v>0</v>
      </c>
      <c r="AC35" s="405">
        <f t="shared" si="4"/>
        <v>-14728</v>
      </c>
      <c r="AD35" s="249">
        <f>ROUND((X35+Y35+Z35)*33.8%,0)+1</f>
        <v>-4977</v>
      </c>
      <c r="AE35" s="249">
        <f t="shared" si="6"/>
        <v>-295</v>
      </c>
      <c r="AF35" s="405">
        <v>0</v>
      </c>
      <c r="AG35" s="405">
        <v>20000</v>
      </c>
      <c r="AH35" s="405">
        <v>0</v>
      </c>
      <c r="AI35" s="405">
        <f t="shared" si="7"/>
        <v>20000</v>
      </c>
      <c r="AJ35" s="405">
        <f t="shared" si="8"/>
        <v>0</v>
      </c>
      <c r="AK35" s="407">
        <v>0</v>
      </c>
      <c r="AL35" s="407">
        <v>0</v>
      </c>
      <c r="AM35" s="407">
        <v>0</v>
      </c>
      <c r="AN35" s="407">
        <v>0</v>
      </c>
      <c r="AO35" s="407">
        <v>0</v>
      </c>
      <c r="AP35" s="407">
        <f t="shared" si="9"/>
        <v>0</v>
      </c>
      <c r="AQ35" s="407">
        <f t="shared" si="10"/>
        <v>0</v>
      </c>
      <c r="AR35" s="417">
        <f t="shared" si="11"/>
        <v>0</v>
      </c>
      <c r="AS35" s="112">
        <f>I35+AJ35</f>
        <v>8532293</v>
      </c>
      <c r="AT35" s="113">
        <f>J35+X35</f>
        <v>6082261</v>
      </c>
      <c r="AU35" s="113">
        <f t="shared" si="12"/>
        <v>0</v>
      </c>
      <c r="AV35" s="113">
        <f>L35+AB35</f>
        <v>39000</v>
      </c>
      <c r="AW35" s="113">
        <f t="shared" ref="AW35:AX37" si="23">M35+AD35</f>
        <v>2068987</v>
      </c>
      <c r="AX35" s="113">
        <f t="shared" si="23"/>
        <v>121645</v>
      </c>
      <c r="AY35" s="113">
        <f>O35+AI35</f>
        <v>220400</v>
      </c>
      <c r="AZ35" s="115">
        <f>P35+AR35</f>
        <v>14.358699999999999</v>
      </c>
      <c r="BA35" s="115">
        <f>Q35+AP35</f>
        <v>10.8065</v>
      </c>
      <c r="BB35" s="115">
        <f t="shared" si="14"/>
        <v>0</v>
      </c>
      <c r="BC35" s="116">
        <f>S35+AQ35</f>
        <v>3.5522</v>
      </c>
    </row>
    <row r="36" spans="1:55" ht="14.1" customHeight="1" x14ac:dyDescent="0.2">
      <c r="A36" s="108">
        <v>7</v>
      </c>
      <c r="B36" s="105">
        <v>2422</v>
      </c>
      <c r="C36" s="106">
        <v>600079082</v>
      </c>
      <c r="D36" s="105">
        <v>72742585</v>
      </c>
      <c r="E36" s="107" t="s">
        <v>583</v>
      </c>
      <c r="F36" s="108">
        <v>3111</v>
      </c>
      <c r="G36" s="126" t="s">
        <v>316</v>
      </c>
      <c r="H36" s="109" t="s">
        <v>282</v>
      </c>
      <c r="I36" s="110">
        <v>235236</v>
      </c>
      <c r="J36" s="28">
        <v>173222</v>
      </c>
      <c r="K36" s="28">
        <v>0</v>
      </c>
      <c r="L36" s="28">
        <v>0</v>
      </c>
      <c r="M36" s="111">
        <v>58549</v>
      </c>
      <c r="N36" s="111">
        <v>3465</v>
      </c>
      <c r="O36" s="28">
        <v>0</v>
      </c>
      <c r="P36" s="287">
        <v>1.17</v>
      </c>
      <c r="Q36" s="274">
        <v>1.17</v>
      </c>
      <c r="R36" s="890">
        <v>0</v>
      </c>
      <c r="S36" s="843">
        <v>0</v>
      </c>
      <c r="T36" s="416">
        <f t="shared" si="1"/>
        <v>0</v>
      </c>
      <c r="U36" s="405">
        <v>0</v>
      </c>
      <c r="V36" s="405">
        <v>0</v>
      </c>
      <c r="W36" s="405">
        <v>0</v>
      </c>
      <c r="X36" s="405">
        <f t="shared" si="2"/>
        <v>0</v>
      </c>
      <c r="Y36" s="405">
        <v>0</v>
      </c>
      <c r="Z36" s="405">
        <v>0</v>
      </c>
      <c r="AA36" s="405">
        <v>0</v>
      </c>
      <c r="AB36" s="405">
        <f t="shared" si="3"/>
        <v>0</v>
      </c>
      <c r="AC36" s="405">
        <f t="shared" si="4"/>
        <v>0</v>
      </c>
      <c r="AD36" s="249">
        <f t="shared" si="5"/>
        <v>0</v>
      </c>
      <c r="AE36" s="249">
        <f t="shared" si="6"/>
        <v>0</v>
      </c>
      <c r="AF36" s="405">
        <v>0</v>
      </c>
      <c r="AG36" s="405">
        <v>0</v>
      </c>
      <c r="AH36" s="405">
        <v>0</v>
      </c>
      <c r="AI36" s="405">
        <f t="shared" si="7"/>
        <v>0</v>
      </c>
      <c r="AJ36" s="405">
        <f t="shared" si="8"/>
        <v>0</v>
      </c>
      <c r="AK36" s="407">
        <v>0</v>
      </c>
      <c r="AL36" s="407">
        <v>0</v>
      </c>
      <c r="AM36" s="407">
        <v>0</v>
      </c>
      <c r="AN36" s="407">
        <v>0</v>
      </c>
      <c r="AO36" s="407">
        <v>0</v>
      </c>
      <c r="AP36" s="407">
        <f t="shared" si="9"/>
        <v>0</v>
      </c>
      <c r="AQ36" s="407">
        <f t="shared" si="10"/>
        <v>0</v>
      </c>
      <c r="AR36" s="417">
        <f t="shared" si="11"/>
        <v>0</v>
      </c>
      <c r="AS36" s="112">
        <f>I36+AJ36</f>
        <v>235236</v>
      </c>
      <c r="AT36" s="113">
        <f>J36+X36</f>
        <v>173222</v>
      </c>
      <c r="AU36" s="113">
        <f t="shared" si="12"/>
        <v>0</v>
      </c>
      <c r="AV36" s="113">
        <f>L36+AB36</f>
        <v>0</v>
      </c>
      <c r="AW36" s="113">
        <f t="shared" si="23"/>
        <v>58549</v>
      </c>
      <c r="AX36" s="113">
        <f t="shared" si="23"/>
        <v>3465</v>
      </c>
      <c r="AY36" s="113">
        <f>O36+AI36</f>
        <v>0</v>
      </c>
      <c r="AZ36" s="115">
        <f>P36+AR36</f>
        <v>1.17</v>
      </c>
      <c r="BA36" s="115">
        <f>Q36+AP36</f>
        <v>1.17</v>
      </c>
      <c r="BB36" s="115">
        <f t="shared" si="14"/>
        <v>0</v>
      </c>
      <c r="BC36" s="116">
        <f>S36+AQ36</f>
        <v>0</v>
      </c>
    </row>
    <row r="37" spans="1:55" ht="14.1" customHeight="1" x14ac:dyDescent="0.2">
      <c r="A37" s="108">
        <v>7</v>
      </c>
      <c r="B37" s="105">
        <v>2422</v>
      </c>
      <c r="C37" s="106">
        <v>600079082</v>
      </c>
      <c r="D37" s="105">
        <v>72742585</v>
      </c>
      <c r="E37" s="107" t="s">
        <v>583</v>
      </c>
      <c r="F37" s="108">
        <v>3141</v>
      </c>
      <c r="G37" s="107" t="s">
        <v>319</v>
      </c>
      <c r="H37" s="109" t="s">
        <v>282</v>
      </c>
      <c r="I37" s="110">
        <v>1116683</v>
      </c>
      <c r="J37" s="30">
        <v>815033</v>
      </c>
      <c r="K37" s="30">
        <v>0</v>
      </c>
      <c r="L37" s="30">
        <v>2520</v>
      </c>
      <c r="M37" s="111">
        <v>276333</v>
      </c>
      <c r="N37" s="111">
        <v>16301</v>
      </c>
      <c r="O37" s="30">
        <v>6496</v>
      </c>
      <c r="P37" s="287">
        <v>2.77</v>
      </c>
      <c r="Q37" s="438">
        <v>0</v>
      </c>
      <c r="R37" s="33">
        <v>0</v>
      </c>
      <c r="S37" s="845">
        <v>2.77</v>
      </c>
      <c r="T37" s="416">
        <f t="shared" si="1"/>
        <v>0</v>
      </c>
      <c r="U37" s="405">
        <v>0</v>
      </c>
      <c r="V37" s="405">
        <v>0</v>
      </c>
      <c r="W37" s="405">
        <v>0</v>
      </c>
      <c r="X37" s="405">
        <f t="shared" si="2"/>
        <v>0</v>
      </c>
      <c r="Y37" s="405">
        <v>0</v>
      </c>
      <c r="Z37" s="405">
        <v>0</v>
      </c>
      <c r="AA37" s="405">
        <v>0</v>
      </c>
      <c r="AB37" s="405">
        <f t="shared" si="3"/>
        <v>0</v>
      </c>
      <c r="AC37" s="405">
        <f t="shared" si="4"/>
        <v>0</v>
      </c>
      <c r="AD37" s="249">
        <f t="shared" si="5"/>
        <v>0</v>
      </c>
      <c r="AE37" s="249">
        <f t="shared" si="6"/>
        <v>0</v>
      </c>
      <c r="AF37" s="405">
        <v>0</v>
      </c>
      <c r="AG37" s="405">
        <v>0</v>
      </c>
      <c r="AH37" s="405">
        <v>0</v>
      </c>
      <c r="AI37" s="405">
        <f t="shared" si="7"/>
        <v>0</v>
      </c>
      <c r="AJ37" s="405">
        <f t="shared" si="8"/>
        <v>0</v>
      </c>
      <c r="AK37" s="407">
        <v>0</v>
      </c>
      <c r="AL37" s="407">
        <v>0</v>
      </c>
      <c r="AM37" s="407">
        <v>0</v>
      </c>
      <c r="AN37" s="407">
        <v>0</v>
      </c>
      <c r="AO37" s="407">
        <v>0</v>
      </c>
      <c r="AP37" s="407">
        <f t="shared" si="9"/>
        <v>0</v>
      </c>
      <c r="AQ37" s="407">
        <f t="shared" si="10"/>
        <v>0</v>
      </c>
      <c r="AR37" s="417">
        <f t="shared" si="11"/>
        <v>0</v>
      </c>
      <c r="AS37" s="112">
        <f>I37+AJ37</f>
        <v>1116683</v>
      </c>
      <c r="AT37" s="113">
        <f>J37+X37</f>
        <v>815033</v>
      </c>
      <c r="AU37" s="113">
        <f t="shared" si="12"/>
        <v>0</v>
      </c>
      <c r="AV37" s="113">
        <f>L37+AB37</f>
        <v>2520</v>
      </c>
      <c r="AW37" s="113">
        <f t="shared" si="23"/>
        <v>276333</v>
      </c>
      <c r="AX37" s="113">
        <f t="shared" si="23"/>
        <v>16301</v>
      </c>
      <c r="AY37" s="113">
        <f>O37+AI37</f>
        <v>6496</v>
      </c>
      <c r="AZ37" s="115">
        <f>P37+AR37</f>
        <v>2.77</v>
      </c>
      <c r="BA37" s="115">
        <f>Q37+AP37</f>
        <v>0</v>
      </c>
      <c r="BB37" s="115">
        <f t="shared" si="14"/>
        <v>0</v>
      </c>
      <c r="BC37" s="116">
        <f>S37+AQ37</f>
        <v>2.77</v>
      </c>
    </row>
    <row r="38" spans="1:55" ht="14.1" customHeight="1" x14ac:dyDescent="0.2">
      <c r="A38" s="120">
        <v>7</v>
      </c>
      <c r="B38" s="117">
        <v>2422</v>
      </c>
      <c r="C38" s="118">
        <v>600079082</v>
      </c>
      <c r="D38" s="117">
        <v>72742585</v>
      </c>
      <c r="E38" s="119" t="s">
        <v>584</v>
      </c>
      <c r="F38" s="120"/>
      <c r="G38" s="119"/>
      <c r="H38" s="121"/>
      <c r="I38" s="122">
        <v>9884212</v>
      </c>
      <c r="J38" s="123">
        <v>7085244</v>
      </c>
      <c r="K38" s="123">
        <v>0</v>
      </c>
      <c r="L38" s="123">
        <v>41520</v>
      </c>
      <c r="M38" s="123">
        <v>2408846</v>
      </c>
      <c r="N38" s="123">
        <v>141706</v>
      </c>
      <c r="O38" s="123">
        <v>206896</v>
      </c>
      <c r="P38" s="124">
        <v>18.2987</v>
      </c>
      <c r="Q38" s="124">
        <v>11.9765</v>
      </c>
      <c r="R38" s="855">
        <v>0</v>
      </c>
      <c r="S38" s="125">
        <v>6.3222000000000005</v>
      </c>
      <c r="T38" s="824">
        <f t="shared" ref="T38:BC38" si="24">SUM(T35:T37)</f>
        <v>0</v>
      </c>
      <c r="U38" s="824">
        <f t="shared" si="24"/>
        <v>0</v>
      </c>
      <c r="V38" s="824">
        <f t="shared" si="24"/>
        <v>-14728</v>
      </c>
      <c r="W38" s="824">
        <f t="shared" si="24"/>
        <v>0</v>
      </c>
      <c r="X38" s="824">
        <f t="shared" si="24"/>
        <v>-14728</v>
      </c>
      <c r="Y38" s="824">
        <f t="shared" si="24"/>
        <v>0</v>
      </c>
      <c r="Z38" s="824">
        <f t="shared" si="24"/>
        <v>0</v>
      </c>
      <c r="AA38" s="824">
        <f t="shared" si="24"/>
        <v>0</v>
      </c>
      <c r="AB38" s="824">
        <f t="shared" si="24"/>
        <v>0</v>
      </c>
      <c r="AC38" s="824">
        <f t="shared" si="24"/>
        <v>-14728</v>
      </c>
      <c r="AD38" s="824">
        <f t="shared" si="24"/>
        <v>-4977</v>
      </c>
      <c r="AE38" s="824">
        <f t="shared" si="24"/>
        <v>-295</v>
      </c>
      <c r="AF38" s="824">
        <f t="shared" si="24"/>
        <v>0</v>
      </c>
      <c r="AG38" s="824">
        <f t="shared" si="24"/>
        <v>20000</v>
      </c>
      <c r="AH38" s="824">
        <f t="shared" si="24"/>
        <v>0</v>
      </c>
      <c r="AI38" s="824">
        <f t="shared" si="24"/>
        <v>20000</v>
      </c>
      <c r="AJ38" s="824">
        <f t="shared" si="24"/>
        <v>0</v>
      </c>
      <c r="AK38" s="900">
        <f t="shared" si="24"/>
        <v>0</v>
      </c>
      <c r="AL38" s="900">
        <f t="shared" si="24"/>
        <v>0</v>
      </c>
      <c r="AM38" s="900">
        <f t="shared" si="24"/>
        <v>0</v>
      </c>
      <c r="AN38" s="900">
        <f t="shared" si="24"/>
        <v>0</v>
      </c>
      <c r="AO38" s="900">
        <f t="shared" si="24"/>
        <v>0</v>
      </c>
      <c r="AP38" s="900">
        <f t="shared" si="24"/>
        <v>0</v>
      </c>
      <c r="AQ38" s="900">
        <f t="shared" si="24"/>
        <v>0</v>
      </c>
      <c r="AR38" s="904">
        <f t="shared" si="24"/>
        <v>0</v>
      </c>
      <c r="AS38" s="122">
        <f t="shared" si="24"/>
        <v>9884212</v>
      </c>
      <c r="AT38" s="123">
        <f t="shared" si="24"/>
        <v>7070516</v>
      </c>
      <c r="AU38" s="123">
        <f t="shared" si="24"/>
        <v>0</v>
      </c>
      <c r="AV38" s="123">
        <f t="shared" si="24"/>
        <v>41520</v>
      </c>
      <c r="AW38" s="123">
        <f t="shared" si="24"/>
        <v>2403869</v>
      </c>
      <c r="AX38" s="123">
        <f t="shared" si="24"/>
        <v>141411</v>
      </c>
      <c r="AY38" s="123">
        <f t="shared" si="24"/>
        <v>226896</v>
      </c>
      <c r="AZ38" s="124">
        <f t="shared" si="24"/>
        <v>18.2987</v>
      </c>
      <c r="BA38" s="124">
        <f t="shared" si="24"/>
        <v>11.9765</v>
      </c>
      <c r="BB38" s="124">
        <f t="shared" si="24"/>
        <v>0</v>
      </c>
      <c r="BC38" s="125">
        <f t="shared" si="24"/>
        <v>6.3222000000000005</v>
      </c>
    </row>
    <row r="39" spans="1:55" ht="14.1" customHeight="1" x14ac:dyDescent="0.2">
      <c r="A39" s="108">
        <v>8</v>
      </c>
      <c r="B39" s="105">
        <v>2427</v>
      </c>
      <c r="C39" s="106">
        <v>600079091</v>
      </c>
      <c r="D39" s="105">
        <v>72741627</v>
      </c>
      <c r="E39" s="107" t="s">
        <v>585</v>
      </c>
      <c r="F39" s="108">
        <v>3111</v>
      </c>
      <c r="G39" s="107" t="s">
        <v>315</v>
      </c>
      <c r="H39" s="109" t="s">
        <v>281</v>
      </c>
      <c r="I39" s="110">
        <v>5022127</v>
      </c>
      <c r="J39" s="111">
        <v>3648658</v>
      </c>
      <c r="K39" s="111">
        <v>0</v>
      </c>
      <c r="L39" s="111">
        <v>0</v>
      </c>
      <c r="M39" s="111">
        <v>1233246</v>
      </c>
      <c r="N39" s="111">
        <v>72973</v>
      </c>
      <c r="O39" s="111">
        <v>67250</v>
      </c>
      <c r="P39" s="287">
        <v>8.3759999999999994</v>
      </c>
      <c r="Q39" s="287">
        <v>6.2417999999999996</v>
      </c>
      <c r="R39" s="404">
        <v>0</v>
      </c>
      <c r="S39" s="844">
        <v>2.1341999999999999</v>
      </c>
      <c r="T39" s="416">
        <f t="shared" si="1"/>
        <v>0</v>
      </c>
      <c r="U39" s="405">
        <v>0</v>
      </c>
      <c r="V39" s="405">
        <v>-13255</v>
      </c>
      <c r="W39" s="405">
        <v>0</v>
      </c>
      <c r="X39" s="405">
        <f t="shared" si="2"/>
        <v>-13255</v>
      </c>
      <c r="Y39" s="405">
        <v>0</v>
      </c>
      <c r="Z39" s="405">
        <v>0</v>
      </c>
      <c r="AA39" s="405">
        <v>0</v>
      </c>
      <c r="AB39" s="405">
        <f t="shared" si="3"/>
        <v>0</v>
      </c>
      <c r="AC39" s="405">
        <f t="shared" si="4"/>
        <v>-13255</v>
      </c>
      <c r="AD39" s="249">
        <f t="shared" si="5"/>
        <v>-4480</v>
      </c>
      <c r="AE39" s="249">
        <f t="shared" si="6"/>
        <v>-265</v>
      </c>
      <c r="AF39" s="405">
        <v>0</v>
      </c>
      <c r="AG39" s="405">
        <v>18000</v>
      </c>
      <c r="AH39" s="405">
        <v>0</v>
      </c>
      <c r="AI39" s="405">
        <f t="shared" si="7"/>
        <v>18000</v>
      </c>
      <c r="AJ39" s="405">
        <f t="shared" si="8"/>
        <v>0</v>
      </c>
      <c r="AK39" s="407">
        <v>0</v>
      </c>
      <c r="AL39" s="407">
        <v>0</v>
      </c>
      <c r="AM39" s="407">
        <v>0</v>
      </c>
      <c r="AN39" s="407">
        <v>0</v>
      </c>
      <c r="AO39" s="407">
        <v>0</v>
      </c>
      <c r="AP39" s="407">
        <f t="shared" si="9"/>
        <v>0</v>
      </c>
      <c r="AQ39" s="407">
        <f t="shared" si="10"/>
        <v>0</v>
      </c>
      <c r="AR39" s="417">
        <f t="shared" si="11"/>
        <v>0</v>
      </c>
      <c r="AS39" s="112">
        <f>I39+AJ39</f>
        <v>5022127</v>
      </c>
      <c r="AT39" s="113">
        <f>J39+X39</f>
        <v>3635403</v>
      </c>
      <c r="AU39" s="113">
        <f t="shared" si="12"/>
        <v>0</v>
      </c>
      <c r="AV39" s="113">
        <f>L39+AB39</f>
        <v>0</v>
      </c>
      <c r="AW39" s="113">
        <f>M39+AD39</f>
        <v>1228766</v>
      </c>
      <c r="AX39" s="113">
        <f>N39+AE39</f>
        <v>72708</v>
      </c>
      <c r="AY39" s="113">
        <f>O39+AI39</f>
        <v>85250</v>
      </c>
      <c r="AZ39" s="115">
        <f>P39+AR39</f>
        <v>8.3759999999999994</v>
      </c>
      <c r="BA39" s="115">
        <f>Q39+AP39</f>
        <v>6.2417999999999996</v>
      </c>
      <c r="BB39" s="115">
        <f t="shared" si="14"/>
        <v>0</v>
      </c>
      <c r="BC39" s="116">
        <f>S39+AQ39</f>
        <v>2.1341999999999999</v>
      </c>
    </row>
    <row r="40" spans="1:55" ht="14.1" customHeight="1" x14ac:dyDescent="0.2">
      <c r="A40" s="108">
        <v>8</v>
      </c>
      <c r="B40" s="105">
        <v>2427</v>
      </c>
      <c r="C40" s="106">
        <v>600079091</v>
      </c>
      <c r="D40" s="105">
        <v>72741627</v>
      </c>
      <c r="E40" s="107" t="s">
        <v>585</v>
      </c>
      <c r="F40" s="108">
        <v>3141</v>
      </c>
      <c r="G40" s="107" t="s">
        <v>319</v>
      </c>
      <c r="H40" s="109" t="s">
        <v>282</v>
      </c>
      <c r="I40" s="110">
        <v>307077</v>
      </c>
      <c r="J40" s="30">
        <v>224390</v>
      </c>
      <c r="K40" s="30">
        <v>0</v>
      </c>
      <c r="L40" s="30">
        <v>0</v>
      </c>
      <c r="M40" s="111">
        <v>75844</v>
      </c>
      <c r="N40" s="111">
        <v>4487</v>
      </c>
      <c r="O40" s="30">
        <v>2356</v>
      </c>
      <c r="P40" s="287">
        <v>0.76</v>
      </c>
      <c r="Q40" s="438">
        <v>0</v>
      </c>
      <c r="R40" s="33">
        <v>0</v>
      </c>
      <c r="S40" s="845">
        <v>0.76</v>
      </c>
      <c r="T40" s="416">
        <f t="shared" si="1"/>
        <v>0</v>
      </c>
      <c r="U40" s="405">
        <v>0</v>
      </c>
      <c r="V40" s="405">
        <v>0</v>
      </c>
      <c r="W40" s="405">
        <v>0</v>
      </c>
      <c r="X40" s="405">
        <f t="shared" si="2"/>
        <v>0</v>
      </c>
      <c r="Y40" s="405">
        <v>0</v>
      </c>
      <c r="Z40" s="405">
        <v>0</v>
      </c>
      <c r="AA40" s="405">
        <v>0</v>
      </c>
      <c r="AB40" s="405">
        <f t="shared" si="3"/>
        <v>0</v>
      </c>
      <c r="AC40" s="405">
        <f t="shared" si="4"/>
        <v>0</v>
      </c>
      <c r="AD40" s="249">
        <f t="shared" si="5"/>
        <v>0</v>
      </c>
      <c r="AE40" s="249">
        <f t="shared" si="6"/>
        <v>0</v>
      </c>
      <c r="AF40" s="405">
        <v>0</v>
      </c>
      <c r="AG40" s="405">
        <v>0</v>
      </c>
      <c r="AH40" s="405">
        <v>0</v>
      </c>
      <c r="AI40" s="405">
        <f t="shared" si="7"/>
        <v>0</v>
      </c>
      <c r="AJ40" s="405">
        <f t="shared" si="8"/>
        <v>0</v>
      </c>
      <c r="AK40" s="407">
        <v>0</v>
      </c>
      <c r="AL40" s="407">
        <v>0</v>
      </c>
      <c r="AM40" s="407">
        <v>0</v>
      </c>
      <c r="AN40" s="407">
        <v>0</v>
      </c>
      <c r="AO40" s="407">
        <v>0</v>
      </c>
      <c r="AP40" s="407">
        <f t="shared" si="9"/>
        <v>0</v>
      </c>
      <c r="AQ40" s="407">
        <f t="shared" si="10"/>
        <v>0</v>
      </c>
      <c r="AR40" s="417">
        <f t="shared" si="11"/>
        <v>0</v>
      </c>
      <c r="AS40" s="112">
        <f>I40+AJ40</f>
        <v>307077</v>
      </c>
      <c r="AT40" s="113">
        <f>J40+X40</f>
        <v>224390</v>
      </c>
      <c r="AU40" s="113">
        <f t="shared" si="12"/>
        <v>0</v>
      </c>
      <c r="AV40" s="113">
        <f>L40+AB40</f>
        <v>0</v>
      </c>
      <c r="AW40" s="113">
        <f>M40+AD40</f>
        <v>75844</v>
      </c>
      <c r="AX40" s="113">
        <f>N40+AE40</f>
        <v>4487</v>
      </c>
      <c r="AY40" s="113">
        <f>O40+AI40</f>
        <v>2356</v>
      </c>
      <c r="AZ40" s="115">
        <f>P40+AR40</f>
        <v>0.76</v>
      </c>
      <c r="BA40" s="115">
        <f>Q40+AP40</f>
        <v>0</v>
      </c>
      <c r="BB40" s="115">
        <f t="shared" si="14"/>
        <v>0</v>
      </c>
      <c r="BC40" s="116">
        <f>S40+AQ40</f>
        <v>0.76</v>
      </c>
    </row>
    <row r="41" spans="1:55" ht="14.1" customHeight="1" x14ac:dyDescent="0.2">
      <c r="A41" s="120">
        <v>8</v>
      </c>
      <c r="B41" s="117">
        <v>2427</v>
      </c>
      <c r="C41" s="118">
        <v>600079091</v>
      </c>
      <c r="D41" s="117">
        <v>72741627</v>
      </c>
      <c r="E41" s="119" t="s">
        <v>586</v>
      </c>
      <c r="F41" s="120"/>
      <c r="G41" s="119"/>
      <c r="H41" s="121"/>
      <c r="I41" s="122">
        <v>5329204</v>
      </c>
      <c r="J41" s="123">
        <v>3873048</v>
      </c>
      <c r="K41" s="123">
        <v>0</v>
      </c>
      <c r="L41" s="123">
        <v>0</v>
      </c>
      <c r="M41" s="123">
        <v>1309090</v>
      </c>
      <c r="N41" s="123">
        <v>77460</v>
      </c>
      <c r="O41" s="123">
        <v>69606</v>
      </c>
      <c r="P41" s="124">
        <v>9.1359999999999992</v>
      </c>
      <c r="Q41" s="124">
        <v>6.2417999999999996</v>
      </c>
      <c r="R41" s="855">
        <v>0</v>
      </c>
      <c r="S41" s="125">
        <v>2.8941999999999997</v>
      </c>
      <c r="T41" s="824">
        <f t="shared" ref="T41:BC41" si="25">SUM(T39:T40)</f>
        <v>0</v>
      </c>
      <c r="U41" s="824">
        <f t="shared" si="25"/>
        <v>0</v>
      </c>
      <c r="V41" s="824">
        <f t="shared" si="25"/>
        <v>-13255</v>
      </c>
      <c r="W41" s="824">
        <f t="shared" si="25"/>
        <v>0</v>
      </c>
      <c r="X41" s="824">
        <f t="shared" si="25"/>
        <v>-13255</v>
      </c>
      <c r="Y41" s="824">
        <f t="shared" si="25"/>
        <v>0</v>
      </c>
      <c r="Z41" s="824">
        <f t="shared" si="25"/>
        <v>0</v>
      </c>
      <c r="AA41" s="824">
        <f t="shared" si="25"/>
        <v>0</v>
      </c>
      <c r="AB41" s="824">
        <f t="shared" si="25"/>
        <v>0</v>
      </c>
      <c r="AC41" s="824">
        <f t="shared" si="25"/>
        <v>-13255</v>
      </c>
      <c r="AD41" s="824">
        <f t="shared" si="25"/>
        <v>-4480</v>
      </c>
      <c r="AE41" s="824">
        <f t="shared" si="25"/>
        <v>-265</v>
      </c>
      <c r="AF41" s="824">
        <f t="shared" si="25"/>
        <v>0</v>
      </c>
      <c r="AG41" s="824">
        <f t="shared" si="25"/>
        <v>18000</v>
      </c>
      <c r="AH41" s="824">
        <f t="shared" si="25"/>
        <v>0</v>
      </c>
      <c r="AI41" s="824">
        <f t="shared" si="25"/>
        <v>18000</v>
      </c>
      <c r="AJ41" s="824">
        <f t="shared" si="25"/>
        <v>0</v>
      </c>
      <c r="AK41" s="900">
        <f t="shared" si="25"/>
        <v>0</v>
      </c>
      <c r="AL41" s="900">
        <f t="shared" si="25"/>
        <v>0</v>
      </c>
      <c r="AM41" s="900">
        <f t="shared" si="25"/>
        <v>0</v>
      </c>
      <c r="AN41" s="900">
        <f t="shared" si="25"/>
        <v>0</v>
      </c>
      <c r="AO41" s="900">
        <f t="shared" si="25"/>
        <v>0</v>
      </c>
      <c r="AP41" s="900">
        <f t="shared" si="25"/>
        <v>0</v>
      </c>
      <c r="AQ41" s="900">
        <f t="shared" si="25"/>
        <v>0</v>
      </c>
      <c r="AR41" s="904">
        <f t="shared" si="25"/>
        <v>0</v>
      </c>
      <c r="AS41" s="122">
        <f t="shared" si="25"/>
        <v>5329204</v>
      </c>
      <c r="AT41" s="123">
        <f t="shared" si="25"/>
        <v>3859793</v>
      </c>
      <c r="AU41" s="123">
        <f t="shared" si="25"/>
        <v>0</v>
      </c>
      <c r="AV41" s="123">
        <f t="shared" si="25"/>
        <v>0</v>
      </c>
      <c r="AW41" s="123">
        <f t="shared" si="25"/>
        <v>1304610</v>
      </c>
      <c r="AX41" s="123">
        <f t="shared" si="25"/>
        <v>77195</v>
      </c>
      <c r="AY41" s="123">
        <f t="shared" si="25"/>
        <v>87606</v>
      </c>
      <c r="AZ41" s="124">
        <f t="shared" si="25"/>
        <v>9.1359999999999992</v>
      </c>
      <c r="BA41" s="124">
        <f t="shared" si="25"/>
        <v>6.2417999999999996</v>
      </c>
      <c r="BB41" s="124">
        <f t="shared" si="25"/>
        <v>0</v>
      </c>
      <c r="BC41" s="125">
        <f t="shared" si="25"/>
        <v>2.8941999999999997</v>
      </c>
    </row>
    <row r="42" spans="1:55" ht="14.1" customHeight="1" x14ac:dyDescent="0.2">
      <c r="A42" s="108">
        <v>9</v>
      </c>
      <c r="B42" s="105">
        <v>2327</v>
      </c>
      <c r="C42" s="106">
        <v>691002606</v>
      </c>
      <c r="D42" s="105">
        <v>72076950</v>
      </c>
      <c r="E42" s="107" t="s">
        <v>587</v>
      </c>
      <c r="F42" s="108">
        <v>3111</v>
      </c>
      <c r="G42" s="107" t="s">
        <v>315</v>
      </c>
      <c r="H42" s="109" t="s">
        <v>281</v>
      </c>
      <c r="I42" s="110">
        <v>8934863</v>
      </c>
      <c r="J42" s="111">
        <v>6507852</v>
      </c>
      <c r="K42" s="111">
        <v>0</v>
      </c>
      <c r="L42" s="111">
        <v>0</v>
      </c>
      <c r="M42" s="111">
        <v>2199654</v>
      </c>
      <c r="N42" s="111">
        <v>130157</v>
      </c>
      <c r="O42" s="111">
        <v>97200</v>
      </c>
      <c r="P42" s="287">
        <v>14.752199999999998</v>
      </c>
      <c r="Q42" s="287">
        <v>11.2</v>
      </c>
      <c r="R42" s="404">
        <v>0</v>
      </c>
      <c r="S42" s="844">
        <v>3.5522</v>
      </c>
      <c r="T42" s="416">
        <f t="shared" si="1"/>
        <v>0</v>
      </c>
      <c r="U42" s="405">
        <v>0</v>
      </c>
      <c r="V42" s="405">
        <v>-11046</v>
      </c>
      <c r="W42" s="405">
        <v>0</v>
      </c>
      <c r="X42" s="405">
        <f t="shared" si="2"/>
        <v>-11046</v>
      </c>
      <c r="Y42" s="405">
        <v>0</v>
      </c>
      <c r="Z42" s="405">
        <v>0</v>
      </c>
      <c r="AA42" s="405">
        <v>0</v>
      </c>
      <c r="AB42" s="405">
        <f t="shared" si="3"/>
        <v>0</v>
      </c>
      <c r="AC42" s="405">
        <f t="shared" si="4"/>
        <v>-11046</v>
      </c>
      <c r="AD42" s="249">
        <f>ROUND((X42+Y42+Z42)*33.8%,0)+1</f>
        <v>-3733</v>
      </c>
      <c r="AE42" s="249">
        <f t="shared" si="6"/>
        <v>-221</v>
      </c>
      <c r="AF42" s="405">
        <v>0</v>
      </c>
      <c r="AG42" s="405">
        <v>15000</v>
      </c>
      <c r="AH42" s="405">
        <v>0</v>
      </c>
      <c r="AI42" s="405">
        <f t="shared" si="7"/>
        <v>15000</v>
      </c>
      <c r="AJ42" s="405">
        <f t="shared" si="8"/>
        <v>0</v>
      </c>
      <c r="AK42" s="407">
        <v>0</v>
      </c>
      <c r="AL42" s="407">
        <v>0</v>
      </c>
      <c r="AM42" s="407">
        <v>0</v>
      </c>
      <c r="AN42" s="407">
        <v>0</v>
      </c>
      <c r="AO42" s="407">
        <v>0</v>
      </c>
      <c r="AP42" s="407">
        <f t="shared" si="9"/>
        <v>0</v>
      </c>
      <c r="AQ42" s="407">
        <f t="shared" si="10"/>
        <v>0</v>
      </c>
      <c r="AR42" s="417">
        <f t="shared" si="11"/>
        <v>0</v>
      </c>
      <c r="AS42" s="112">
        <f>I42+AJ42</f>
        <v>8934863</v>
      </c>
      <c r="AT42" s="113">
        <f>J42+X42</f>
        <v>6496806</v>
      </c>
      <c r="AU42" s="113">
        <f t="shared" si="12"/>
        <v>0</v>
      </c>
      <c r="AV42" s="113">
        <f>L42+AB42</f>
        <v>0</v>
      </c>
      <c r="AW42" s="113">
        <f t="shared" ref="AW42:AX44" si="26">M42+AD42</f>
        <v>2195921</v>
      </c>
      <c r="AX42" s="113">
        <f t="shared" si="26"/>
        <v>129936</v>
      </c>
      <c r="AY42" s="113">
        <f>O42+AI42</f>
        <v>112200</v>
      </c>
      <c r="AZ42" s="115">
        <f>P42+AR42</f>
        <v>14.752199999999998</v>
      </c>
      <c r="BA42" s="115">
        <f>Q42+AP42</f>
        <v>11.2</v>
      </c>
      <c r="BB42" s="115">
        <f t="shared" si="14"/>
        <v>0</v>
      </c>
      <c r="BC42" s="116">
        <f>S42+AQ42</f>
        <v>3.5522</v>
      </c>
    </row>
    <row r="43" spans="1:55" ht="14.1" customHeight="1" x14ac:dyDescent="0.2">
      <c r="A43" s="108">
        <v>9</v>
      </c>
      <c r="B43" s="105">
        <v>2327</v>
      </c>
      <c r="C43" s="106">
        <v>691002606</v>
      </c>
      <c r="D43" s="105">
        <v>72076950</v>
      </c>
      <c r="E43" s="107" t="s">
        <v>587</v>
      </c>
      <c r="F43" s="108">
        <v>3111</v>
      </c>
      <c r="G43" s="126" t="s">
        <v>316</v>
      </c>
      <c r="H43" s="109" t="s">
        <v>282</v>
      </c>
      <c r="I43" s="110">
        <v>470470</v>
      </c>
      <c r="J43" s="28">
        <v>346443</v>
      </c>
      <c r="K43" s="28">
        <v>0</v>
      </c>
      <c r="L43" s="28">
        <v>0</v>
      </c>
      <c r="M43" s="111">
        <v>117098</v>
      </c>
      <c r="N43" s="111">
        <v>6929</v>
      </c>
      <c r="O43" s="28">
        <v>0</v>
      </c>
      <c r="P43" s="287">
        <v>1</v>
      </c>
      <c r="Q43" s="274">
        <v>1</v>
      </c>
      <c r="R43" s="890">
        <v>0</v>
      </c>
      <c r="S43" s="843">
        <v>0</v>
      </c>
      <c r="T43" s="416">
        <f t="shared" si="1"/>
        <v>0</v>
      </c>
      <c r="U43" s="405">
        <v>0</v>
      </c>
      <c r="V43" s="405">
        <v>0</v>
      </c>
      <c r="W43" s="405">
        <v>0</v>
      </c>
      <c r="X43" s="405">
        <f t="shared" si="2"/>
        <v>0</v>
      </c>
      <c r="Y43" s="405">
        <v>0</v>
      </c>
      <c r="Z43" s="405">
        <v>0</v>
      </c>
      <c r="AA43" s="405">
        <v>0</v>
      </c>
      <c r="AB43" s="405">
        <f t="shared" si="3"/>
        <v>0</v>
      </c>
      <c r="AC43" s="405">
        <f t="shared" si="4"/>
        <v>0</v>
      </c>
      <c r="AD43" s="249">
        <f t="shared" si="5"/>
        <v>0</v>
      </c>
      <c r="AE43" s="249">
        <f t="shared" si="6"/>
        <v>0</v>
      </c>
      <c r="AF43" s="405">
        <v>0</v>
      </c>
      <c r="AG43" s="405">
        <v>0</v>
      </c>
      <c r="AH43" s="405">
        <v>0</v>
      </c>
      <c r="AI43" s="405">
        <f t="shared" si="7"/>
        <v>0</v>
      </c>
      <c r="AJ43" s="405">
        <f t="shared" si="8"/>
        <v>0</v>
      </c>
      <c r="AK43" s="407">
        <v>0</v>
      </c>
      <c r="AL43" s="407">
        <v>0</v>
      </c>
      <c r="AM43" s="407">
        <v>0</v>
      </c>
      <c r="AN43" s="407">
        <v>0</v>
      </c>
      <c r="AO43" s="407">
        <v>0</v>
      </c>
      <c r="AP43" s="407">
        <f t="shared" si="9"/>
        <v>0</v>
      </c>
      <c r="AQ43" s="407">
        <f t="shared" si="10"/>
        <v>0</v>
      </c>
      <c r="AR43" s="417">
        <f t="shared" si="11"/>
        <v>0</v>
      </c>
      <c r="AS43" s="112">
        <f>I43+AJ43</f>
        <v>470470</v>
      </c>
      <c r="AT43" s="113">
        <f>J43+X43</f>
        <v>346443</v>
      </c>
      <c r="AU43" s="113">
        <f t="shared" si="12"/>
        <v>0</v>
      </c>
      <c r="AV43" s="113">
        <f>L43+AB43</f>
        <v>0</v>
      </c>
      <c r="AW43" s="113">
        <f t="shared" si="26"/>
        <v>117098</v>
      </c>
      <c r="AX43" s="113">
        <f t="shared" si="26"/>
        <v>6929</v>
      </c>
      <c r="AY43" s="113">
        <f>O43+AI43</f>
        <v>0</v>
      </c>
      <c r="AZ43" s="115">
        <f>P43+AR43</f>
        <v>1</v>
      </c>
      <c r="BA43" s="115">
        <f>Q43+AP43</f>
        <v>1</v>
      </c>
      <c r="BB43" s="115">
        <f t="shared" si="14"/>
        <v>0</v>
      </c>
      <c r="BC43" s="116">
        <f>S43+AQ43</f>
        <v>0</v>
      </c>
    </row>
    <row r="44" spans="1:55" ht="14.1" customHeight="1" x14ac:dyDescent="0.2">
      <c r="A44" s="108">
        <v>9</v>
      </c>
      <c r="B44" s="105">
        <v>2327</v>
      </c>
      <c r="C44" s="106">
        <v>691002606</v>
      </c>
      <c r="D44" s="105">
        <v>72076950</v>
      </c>
      <c r="E44" s="107" t="s">
        <v>587</v>
      </c>
      <c r="F44" s="108">
        <v>3141</v>
      </c>
      <c r="G44" s="107" t="s">
        <v>319</v>
      </c>
      <c r="H44" s="109" t="s">
        <v>282</v>
      </c>
      <c r="I44" s="110">
        <v>1147292</v>
      </c>
      <c r="J44" s="30">
        <v>839843</v>
      </c>
      <c r="K44" s="30">
        <v>0</v>
      </c>
      <c r="L44" s="30">
        <v>0</v>
      </c>
      <c r="M44" s="111">
        <v>283867</v>
      </c>
      <c r="N44" s="111">
        <v>16796</v>
      </c>
      <c r="O44" s="30">
        <v>6786</v>
      </c>
      <c r="P44" s="287">
        <v>2.85</v>
      </c>
      <c r="Q44" s="438">
        <v>0</v>
      </c>
      <c r="R44" s="33">
        <v>0</v>
      </c>
      <c r="S44" s="845">
        <v>2.85</v>
      </c>
      <c r="T44" s="416">
        <f t="shared" si="1"/>
        <v>0</v>
      </c>
      <c r="U44" s="405">
        <v>0</v>
      </c>
      <c r="V44" s="405">
        <v>0</v>
      </c>
      <c r="W44" s="405">
        <v>0</v>
      </c>
      <c r="X44" s="405">
        <f t="shared" si="2"/>
        <v>0</v>
      </c>
      <c r="Y44" s="405">
        <v>0</v>
      </c>
      <c r="Z44" s="405">
        <v>0</v>
      </c>
      <c r="AA44" s="405">
        <v>0</v>
      </c>
      <c r="AB44" s="405">
        <f t="shared" si="3"/>
        <v>0</v>
      </c>
      <c r="AC44" s="405">
        <f t="shared" si="4"/>
        <v>0</v>
      </c>
      <c r="AD44" s="249">
        <f t="shared" si="5"/>
        <v>0</v>
      </c>
      <c r="AE44" s="249">
        <f t="shared" si="6"/>
        <v>0</v>
      </c>
      <c r="AF44" s="405">
        <v>0</v>
      </c>
      <c r="AG44" s="405">
        <v>0</v>
      </c>
      <c r="AH44" s="405">
        <v>0</v>
      </c>
      <c r="AI44" s="405">
        <f t="shared" si="7"/>
        <v>0</v>
      </c>
      <c r="AJ44" s="405">
        <f t="shared" si="8"/>
        <v>0</v>
      </c>
      <c r="AK44" s="407">
        <v>0</v>
      </c>
      <c r="AL44" s="407">
        <v>0</v>
      </c>
      <c r="AM44" s="407">
        <v>0</v>
      </c>
      <c r="AN44" s="407">
        <v>0</v>
      </c>
      <c r="AO44" s="407">
        <v>0</v>
      </c>
      <c r="AP44" s="407">
        <f t="shared" si="9"/>
        <v>0</v>
      </c>
      <c r="AQ44" s="407">
        <f t="shared" si="10"/>
        <v>0</v>
      </c>
      <c r="AR44" s="417">
        <f t="shared" si="11"/>
        <v>0</v>
      </c>
      <c r="AS44" s="112">
        <f>I44+AJ44</f>
        <v>1147292</v>
      </c>
      <c r="AT44" s="113">
        <f>J44+X44</f>
        <v>839843</v>
      </c>
      <c r="AU44" s="113">
        <f t="shared" si="12"/>
        <v>0</v>
      </c>
      <c r="AV44" s="113">
        <f>L44+AB44</f>
        <v>0</v>
      </c>
      <c r="AW44" s="113">
        <f t="shared" si="26"/>
        <v>283867</v>
      </c>
      <c r="AX44" s="113">
        <f t="shared" si="26"/>
        <v>16796</v>
      </c>
      <c r="AY44" s="113">
        <f>O44+AI44</f>
        <v>6786</v>
      </c>
      <c r="AZ44" s="115">
        <f>P44+AR44</f>
        <v>2.85</v>
      </c>
      <c r="BA44" s="115">
        <f>Q44+AP44</f>
        <v>0</v>
      </c>
      <c r="BB44" s="115">
        <f t="shared" si="14"/>
        <v>0</v>
      </c>
      <c r="BC44" s="116">
        <f>S44+AQ44</f>
        <v>2.85</v>
      </c>
    </row>
    <row r="45" spans="1:55" ht="14.1" customHeight="1" x14ac:dyDescent="0.2">
      <c r="A45" s="120">
        <v>9</v>
      </c>
      <c r="B45" s="117">
        <v>2327</v>
      </c>
      <c r="C45" s="118">
        <v>691002606</v>
      </c>
      <c r="D45" s="117">
        <v>72076950</v>
      </c>
      <c r="E45" s="119" t="s">
        <v>588</v>
      </c>
      <c r="F45" s="120"/>
      <c r="G45" s="119"/>
      <c r="H45" s="121"/>
      <c r="I45" s="122">
        <v>10552625</v>
      </c>
      <c r="J45" s="123">
        <v>7694138</v>
      </c>
      <c r="K45" s="123">
        <v>0</v>
      </c>
      <c r="L45" s="123">
        <v>0</v>
      </c>
      <c r="M45" s="123">
        <v>2600619</v>
      </c>
      <c r="N45" s="123">
        <v>153882</v>
      </c>
      <c r="O45" s="123">
        <v>103986</v>
      </c>
      <c r="P45" s="124">
        <v>18.6022</v>
      </c>
      <c r="Q45" s="124">
        <v>12.2</v>
      </c>
      <c r="R45" s="855">
        <v>0</v>
      </c>
      <c r="S45" s="125">
        <v>6.4022000000000006</v>
      </c>
      <c r="T45" s="824">
        <f t="shared" ref="T45:BC45" si="27">SUM(T42:T44)</f>
        <v>0</v>
      </c>
      <c r="U45" s="824">
        <f t="shared" si="27"/>
        <v>0</v>
      </c>
      <c r="V45" s="824">
        <f t="shared" si="27"/>
        <v>-11046</v>
      </c>
      <c r="W45" s="824">
        <f t="shared" si="27"/>
        <v>0</v>
      </c>
      <c r="X45" s="824">
        <f t="shared" si="27"/>
        <v>-11046</v>
      </c>
      <c r="Y45" s="824">
        <f t="shared" si="27"/>
        <v>0</v>
      </c>
      <c r="Z45" s="824">
        <f t="shared" si="27"/>
        <v>0</v>
      </c>
      <c r="AA45" s="824">
        <f t="shared" si="27"/>
        <v>0</v>
      </c>
      <c r="AB45" s="824">
        <f t="shared" si="27"/>
        <v>0</v>
      </c>
      <c r="AC45" s="824">
        <f t="shared" si="27"/>
        <v>-11046</v>
      </c>
      <c r="AD45" s="824">
        <f t="shared" si="27"/>
        <v>-3733</v>
      </c>
      <c r="AE45" s="824">
        <f t="shared" si="27"/>
        <v>-221</v>
      </c>
      <c r="AF45" s="824">
        <f t="shared" si="27"/>
        <v>0</v>
      </c>
      <c r="AG45" s="824">
        <f t="shared" si="27"/>
        <v>15000</v>
      </c>
      <c r="AH45" s="824">
        <f t="shared" si="27"/>
        <v>0</v>
      </c>
      <c r="AI45" s="824">
        <f t="shared" si="27"/>
        <v>15000</v>
      </c>
      <c r="AJ45" s="824">
        <f t="shared" si="27"/>
        <v>0</v>
      </c>
      <c r="AK45" s="900">
        <f t="shared" si="27"/>
        <v>0</v>
      </c>
      <c r="AL45" s="900">
        <f t="shared" si="27"/>
        <v>0</v>
      </c>
      <c r="AM45" s="900">
        <f t="shared" si="27"/>
        <v>0</v>
      </c>
      <c r="AN45" s="900">
        <f t="shared" si="27"/>
        <v>0</v>
      </c>
      <c r="AO45" s="900">
        <f t="shared" si="27"/>
        <v>0</v>
      </c>
      <c r="AP45" s="900">
        <f t="shared" si="27"/>
        <v>0</v>
      </c>
      <c r="AQ45" s="900">
        <f t="shared" si="27"/>
        <v>0</v>
      </c>
      <c r="AR45" s="904">
        <f t="shared" si="27"/>
        <v>0</v>
      </c>
      <c r="AS45" s="122">
        <f t="shared" si="27"/>
        <v>10552625</v>
      </c>
      <c r="AT45" s="123">
        <f t="shared" si="27"/>
        <v>7683092</v>
      </c>
      <c r="AU45" s="123">
        <f t="shared" si="27"/>
        <v>0</v>
      </c>
      <c r="AV45" s="123">
        <f t="shared" si="27"/>
        <v>0</v>
      </c>
      <c r="AW45" s="123">
        <f t="shared" si="27"/>
        <v>2596886</v>
      </c>
      <c r="AX45" s="123">
        <f t="shared" si="27"/>
        <v>153661</v>
      </c>
      <c r="AY45" s="123">
        <f t="shared" si="27"/>
        <v>118986</v>
      </c>
      <c r="AZ45" s="124">
        <f t="shared" si="27"/>
        <v>18.6022</v>
      </c>
      <c r="BA45" s="124">
        <f t="shared" si="27"/>
        <v>12.2</v>
      </c>
      <c r="BB45" s="124">
        <f t="shared" si="27"/>
        <v>0</v>
      </c>
      <c r="BC45" s="125">
        <f t="shared" si="27"/>
        <v>6.4022000000000006</v>
      </c>
    </row>
    <row r="46" spans="1:55" ht="14.1" customHeight="1" x14ac:dyDescent="0.2">
      <c r="A46" s="108">
        <v>10</v>
      </c>
      <c r="B46" s="105">
        <v>2321</v>
      </c>
      <c r="C46" s="106">
        <v>600079287</v>
      </c>
      <c r="D46" s="105">
        <v>72742976</v>
      </c>
      <c r="E46" s="107" t="s">
        <v>589</v>
      </c>
      <c r="F46" s="108">
        <v>3111</v>
      </c>
      <c r="G46" s="107" t="s">
        <v>315</v>
      </c>
      <c r="H46" s="109" t="s">
        <v>281</v>
      </c>
      <c r="I46" s="110">
        <v>8470982</v>
      </c>
      <c r="J46" s="111">
        <v>6153558</v>
      </c>
      <c r="K46" s="111">
        <v>0</v>
      </c>
      <c r="L46" s="111">
        <v>0</v>
      </c>
      <c r="M46" s="111">
        <v>2079903</v>
      </c>
      <c r="N46" s="111">
        <v>123071</v>
      </c>
      <c r="O46" s="111">
        <v>114450</v>
      </c>
      <c r="P46" s="287">
        <v>14.4038</v>
      </c>
      <c r="Q46" s="287">
        <v>10.451599999999999</v>
      </c>
      <c r="R46" s="404">
        <v>0</v>
      </c>
      <c r="S46" s="844">
        <v>3.9522000000000004</v>
      </c>
      <c r="T46" s="416">
        <f t="shared" si="1"/>
        <v>0</v>
      </c>
      <c r="U46" s="405">
        <v>0</v>
      </c>
      <c r="V46" s="405">
        <v>0</v>
      </c>
      <c r="W46" s="405">
        <v>0</v>
      </c>
      <c r="X46" s="405">
        <f t="shared" si="2"/>
        <v>0</v>
      </c>
      <c r="Y46" s="405">
        <v>0</v>
      </c>
      <c r="Z46" s="405">
        <v>0</v>
      </c>
      <c r="AA46" s="405">
        <v>0</v>
      </c>
      <c r="AB46" s="405">
        <f t="shared" si="3"/>
        <v>0</v>
      </c>
      <c r="AC46" s="405">
        <f t="shared" si="4"/>
        <v>0</v>
      </c>
      <c r="AD46" s="249">
        <f t="shared" si="5"/>
        <v>0</v>
      </c>
      <c r="AE46" s="249">
        <f t="shared" si="6"/>
        <v>0</v>
      </c>
      <c r="AF46" s="405">
        <v>0</v>
      </c>
      <c r="AG46" s="405">
        <v>0</v>
      </c>
      <c r="AH46" s="405">
        <v>0</v>
      </c>
      <c r="AI46" s="405">
        <f t="shared" si="7"/>
        <v>0</v>
      </c>
      <c r="AJ46" s="405">
        <f t="shared" si="8"/>
        <v>0</v>
      </c>
      <c r="AK46" s="407">
        <v>0</v>
      </c>
      <c r="AL46" s="407">
        <v>0</v>
      </c>
      <c r="AM46" s="407">
        <v>0</v>
      </c>
      <c r="AN46" s="407">
        <v>0</v>
      </c>
      <c r="AO46" s="407">
        <v>0</v>
      </c>
      <c r="AP46" s="407">
        <f t="shared" si="9"/>
        <v>0</v>
      </c>
      <c r="AQ46" s="407">
        <f t="shared" si="10"/>
        <v>0</v>
      </c>
      <c r="AR46" s="417">
        <f t="shared" si="11"/>
        <v>0</v>
      </c>
      <c r="AS46" s="112">
        <f>I46+AJ46</f>
        <v>8470982</v>
      </c>
      <c r="AT46" s="113">
        <f>J46+X46</f>
        <v>6153558</v>
      </c>
      <c r="AU46" s="113">
        <f t="shared" si="12"/>
        <v>0</v>
      </c>
      <c r="AV46" s="113">
        <f>L46+AB46</f>
        <v>0</v>
      </c>
      <c r="AW46" s="113">
        <f>M46+AD46</f>
        <v>2079903</v>
      </c>
      <c r="AX46" s="113">
        <f>N46+AE46</f>
        <v>123071</v>
      </c>
      <c r="AY46" s="113">
        <f>O46+AI46</f>
        <v>114450</v>
      </c>
      <c r="AZ46" s="115">
        <f>P46+AR46</f>
        <v>14.4038</v>
      </c>
      <c r="BA46" s="115">
        <f>Q46+AP46</f>
        <v>10.451599999999999</v>
      </c>
      <c r="BB46" s="115">
        <f t="shared" si="14"/>
        <v>0</v>
      </c>
      <c r="BC46" s="116">
        <f>S46+AQ46</f>
        <v>3.9522000000000004</v>
      </c>
    </row>
    <row r="47" spans="1:55" ht="14.1" customHeight="1" x14ac:dyDescent="0.2">
      <c r="A47" s="108">
        <v>10</v>
      </c>
      <c r="B47" s="105">
        <v>2321</v>
      </c>
      <c r="C47" s="106">
        <v>600079287</v>
      </c>
      <c r="D47" s="105">
        <v>72742976</v>
      </c>
      <c r="E47" s="107" t="s">
        <v>589</v>
      </c>
      <c r="F47" s="108">
        <v>3141</v>
      </c>
      <c r="G47" s="107" t="s">
        <v>319</v>
      </c>
      <c r="H47" s="109" t="s">
        <v>282</v>
      </c>
      <c r="I47" s="110">
        <v>1440108</v>
      </c>
      <c r="J47" s="30">
        <v>1055338</v>
      </c>
      <c r="K47" s="30">
        <v>0</v>
      </c>
      <c r="L47" s="30">
        <v>0</v>
      </c>
      <c r="M47" s="111">
        <v>356704</v>
      </c>
      <c r="N47" s="111">
        <v>21106</v>
      </c>
      <c r="O47" s="30">
        <v>6960</v>
      </c>
      <c r="P47" s="287">
        <v>3.5799999999999996</v>
      </c>
      <c r="Q47" s="438">
        <v>0</v>
      </c>
      <c r="R47" s="33">
        <v>0</v>
      </c>
      <c r="S47" s="836">
        <v>3.5799999999999996</v>
      </c>
      <c r="T47" s="416">
        <f t="shared" si="1"/>
        <v>0</v>
      </c>
      <c r="U47" s="405">
        <v>0</v>
      </c>
      <c r="V47" s="405">
        <v>0</v>
      </c>
      <c r="W47" s="405">
        <v>0</v>
      </c>
      <c r="X47" s="405">
        <f t="shared" si="2"/>
        <v>0</v>
      </c>
      <c r="Y47" s="405">
        <v>0</v>
      </c>
      <c r="Z47" s="405">
        <v>0</v>
      </c>
      <c r="AA47" s="405">
        <v>0</v>
      </c>
      <c r="AB47" s="405">
        <f t="shared" si="3"/>
        <v>0</v>
      </c>
      <c r="AC47" s="405">
        <f t="shared" si="4"/>
        <v>0</v>
      </c>
      <c r="AD47" s="249">
        <f t="shared" si="5"/>
        <v>0</v>
      </c>
      <c r="AE47" s="249">
        <f t="shared" si="6"/>
        <v>0</v>
      </c>
      <c r="AF47" s="405">
        <v>0</v>
      </c>
      <c r="AG47" s="405">
        <v>0</v>
      </c>
      <c r="AH47" s="405">
        <v>0</v>
      </c>
      <c r="AI47" s="405">
        <f t="shared" si="7"/>
        <v>0</v>
      </c>
      <c r="AJ47" s="405">
        <f t="shared" si="8"/>
        <v>0</v>
      </c>
      <c r="AK47" s="407">
        <v>0</v>
      </c>
      <c r="AL47" s="407">
        <v>0</v>
      </c>
      <c r="AM47" s="407">
        <v>0</v>
      </c>
      <c r="AN47" s="407">
        <v>0</v>
      </c>
      <c r="AO47" s="407">
        <v>0</v>
      </c>
      <c r="AP47" s="407">
        <f t="shared" si="9"/>
        <v>0</v>
      </c>
      <c r="AQ47" s="407">
        <f t="shared" si="10"/>
        <v>0</v>
      </c>
      <c r="AR47" s="417">
        <f t="shared" si="11"/>
        <v>0</v>
      </c>
      <c r="AS47" s="112">
        <f>I47+AJ47</f>
        <v>1440108</v>
      </c>
      <c r="AT47" s="113">
        <f>J47+X47</f>
        <v>1055338</v>
      </c>
      <c r="AU47" s="113">
        <f t="shared" si="12"/>
        <v>0</v>
      </c>
      <c r="AV47" s="113">
        <f>L47+AB47</f>
        <v>0</v>
      </c>
      <c r="AW47" s="113">
        <f>M47+AD47</f>
        <v>356704</v>
      </c>
      <c r="AX47" s="113">
        <f>N47+AE47</f>
        <v>21106</v>
      </c>
      <c r="AY47" s="113">
        <f>O47+AI47</f>
        <v>6960</v>
      </c>
      <c r="AZ47" s="115">
        <f>P47+AR47</f>
        <v>3.5799999999999996</v>
      </c>
      <c r="BA47" s="115">
        <f>Q47+AP47</f>
        <v>0</v>
      </c>
      <c r="BB47" s="115">
        <f t="shared" si="14"/>
        <v>0</v>
      </c>
      <c r="BC47" s="116">
        <f>S47+AQ47</f>
        <v>3.5799999999999996</v>
      </c>
    </row>
    <row r="48" spans="1:55" ht="14.1" customHeight="1" x14ac:dyDescent="0.2">
      <c r="A48" s="120">
        <v>10</v>
      </c>
      <c r="B48" s="117">
        <v>2321</v>
      </c>
      <c r="C48" s="118">
        <v>600079287</v>
      </c>
      <c r="D48" s="117">
        <v>72742976</v>
      </c>
      <c r="E48" s="119" t="s">
        <v>590</v>
      </c>
      <c r="F48" s="120"/>
      <c r="G48" s="119"/>
      <c r="H48" s="121"/>
      <c r="I48" s="122">
        <v>9911090</v>
      </c>
      <c r="J48" s="123">
        <v>7208896</v>
      </c>
      <c r="K48" s="123">
        <v>0</v>
      </c>
      <c r="L48" s="123">
        <v>0</v>
      </c>
      <c r="M48" s="123">
        <v>2436607</v>
      </c>
      <c r="N48" s="123">
        <v>144177</v>
      </c>
      <c r="O48" s="123">
        <v>121410</v>
      </c>
      <c r="P48" s="124">
        <v>17.983799999999999</v>
      </c>
      <c r="Q48" s="124">
        <v>10.451599999999999</v>
      </c>
      <c r="R48" s="855">
        <v>0</v>
      </c>
      <c r="S48" s="125">
        <v>7.5321999999999996</v>
      </c>
      <c r="T48" s="824">
        <f t="shared" ref="T48:BC48" si="28">SUM(T46:T47)</f>
        <v>0</v>
      </c>
      <c r="U48" s="824">
        <f t="shared" si="28"/>
        <v>0</v>
      </c>
      <c r="V48" s="824">
        <f t="shared" si="28"/>
        <v>0</v>
      </c>
      <c r="W48" s="824">
        <f t="shared" si="28"/>
        <v>0</v>
      </c>
      <c r="X48" s="824">
        <f t="shared" si="28"/>
        <v>0</v>
      </c>
      <c r="Y48" s="824">
        <f t="shared" si="28"/>
        <v>0</v>
      </c>
      <c r="Z48" s="824">
        <f t="shared" si="28"/>
        <v>0</v>
      </c>
      <c r="AA48" s="824">
        <f t="shared" si="28"/>
        <v>0</v>
      </c>
      <c r="AB48" s="824">
        <f t="shared" si="28"/>
        <v>0</v>
      </c>
      <c r="AC48" s="824">
        <f t="shared" si="28"/>
        <v>0</v>
      </c>
      <c r="AD48" s="824">
        <f t="shared" si="28"/>
        <v>0</v>
      </c>
      <c r="AE48" s="824">
        <f t="shared" si="28"/>
        <v>0</v>
      </c>
      <c r="AF48" s="824">
        <f t="shared" si="28"/>
        <v>0</v>
      </c>
      <c r="AG48" s="824">
        <f t="shared" si="28"/>
        <v>0</v>
      </c>
      <c r="AH48" s="824">
        <f t="shared" si="28"/>
        <v>0</v>
      </c>
      <c r="AI48" s="824">
        <f t="shared" si="28"/>
        <v>0</v>
      </c>
      <c r="AJ48" s="824">
        <f t="shared" si="28"/>
        <v>0</v>
      </c>
      <c r="AK48" s="900">
        <f t="shared" si="28"/>
        <v>0</v>
      </c>
      <c r="AL48" s="900">
        <f t="shared" si="28"/>
        <v>0</v>
      </c>
      <c r="AM48" s="900">
        <f t="shared" si="28"/>
        <v>0</v>
      </c>
      <c r="AN48" s="900">
        <f t="shared" si="28"/>
        <v>0</v>
      </c>
      <c r="AO48" s="900">
        <f t="shared" si="28"/>
        <v>0</v>
      </c>
      <c r="AP48" s="900">
        <f t="shared" si="28"/>
        <v>0</v>
      </c>
      <c r="AQ48" s="900">
        <f t="shared" si="28"/>
        <v>0</v>
      </c>
      <c r="AR48" s="904">
        <f t="shared" si="28"/>
        <v>0</v>
      </c>
      <c r="AS48" s="122">
        <f t="shared" si="28"/>
        <v>9911090</v>
      </c>
      <c r="AT48" s="123">
        <f t="shared" si="28"/>
        <v>7208896</v>
      </c>
      <c r="AU48" s="123">
        <f t="shared" si="28"/>
        <v>0</v>
      </c>
      <c r="AV48" s="123">
        <f t="shared" si="28"/>
        <v>0</v>
      </c>
      <c r="AW48" s="123">
        <f t="shared" si="28"/>
        <v>2436607</v>
      </c>
      <c r="AX48" s="123">
        <f t="shared" si="28"/>
        <v>144177</v>
      </c>
      <c r="AY48" s="123">
        <f t="shared" si="28"/>
        <v>121410</v>
      </c>
      <c r="AZ48" s="124">
        <f t="shared" si="28"/>
        <v>17.983799999999999</v>
      </c>
      <c r="BA48" s="124">
        <f t="shared" si="28"/>
        <v>10.451599999999999</v>
      </c>
      <c r="BB48" s="124">
        <f t="shared" si="28"/>
        <v>0</v>
      </c>
      <c r="BC48" s="125">
        <f t="shared" si="28"/>
        <v>7.5321999999999996</v>
      </c>
    </row>
    <row r="49" spans="1:55" ht="14.1" customHeight="1" x14ac:dyDescent="0.2">
      <c r="A49" s="108">
        <v>11</v>
      </c>
      <c r="B49" s="105">
        <v>2423</v>
      </c>
      <c r="C49" s="106">
        <v>600079368</v>
      </c>
      <c r="D49" s="105">
        <v>72742828</v>
      </c>
      <c r="E49" s="107" t="s">
        <v>591</v>
      </c>
      <c r="F49" s="108">
        <v>3111</v>
      </c>
      <c r="G49" s="107" t="s">
        <v>315</v>
      </c>
      <c r="H49" s="109" t="s">
        <v>281</v>
      </c>
      <c r="I49" s="110">
        <v>3550812</v>
      </c>
      <c r="J49" s="111">
        <v>2565850</v>
      </c>
      <c r="K49" s="111">
        <v>0</v>
      </c>
      <c r="L49" s="111">
        <v>26000</v>
      </c>
      <c r="M49" s="111">
        <v>876045</v>
      </c>
      <c r="N49" s="111">
        <v>51317</v>
      </c>
      <c r="O49" s="111">
        <v>31600</v>
      </c>
      <c r="P49" s="287">
        <v>5.5755999999999997</v>
      </c>
      <c r="Q49" s="287">
        <v>4.2257999999999996</v>
      </c>
      <c r="R49" s="404">
        <v>0</v>
      </c>
      <c r="S49" s="844">
        <v>1.3497999999999999</v>
      </c>
      <c r="T49" s="416">
        <f t="shared" si="1"/>
        <v>0</v>
      </c>
      <c r="U49" s="405">
        <v>0</v>
      </c>
      <c r="V49" s="405">
        <v>0</v>
      </c>
      <c r="W49" s="405">
        <v>0</v>
      </c>
      <c r="X49" s="405">
        <f t="shared" si="2"/>
        <v>0</v>
      </c>
      <c r="Y49" s="405">
        <v>0</v>
      </c>
      <c r="Z49" s="405">
        <v>0</v>
      </c>
      <c r="AA49" s="405">
        <v>0</v>
      </c>
      <c r="AB49" s="405">
        <f t="shared" si="3"/>
        <v>0</v>
      </c>
      <c r="AC49" s="405">
        <f t="shared" si="4"/>
        <v>0</v>
      </c>
      <c r="AD49" s="249">
        <f t="shared" si="5"/>
        <v>0</v>
      </c>
      <c r="AE49" s="249">
        <f t="shared" si="6"/>
        <v>0</v>
      </c>
      <c r="AF49" s="405">
        <v>0</v>
      </c>
      <c r="AG49" s="405">
        <v>0</v>
      </c>
      <c r="AH49" s="405">
        <v>0</v>
      </c>
      <c r="AI49" s="405">
        <f t="shared" si="7"/>
        <v>0</v>
      </c>
      <c r="AJ49" s="405">
        <f t="shared" si="8"/>
        <v>0</v>
      </c>
      <c r="AK49" s="407">
        <v>0</v>
      </c>
      <c r="AL49" s="407">
        <v>0</v>
      </c>
      <c r="AM49" s="407">
        <v>0</v>
      </c>
      <c r="AN49" s="407">
        <v>0</v>
      </c>
      <c r="AO49" s="407">
        <v>0</v>
      </c>
      <c r="AP49" s="407">
        <f t="shared" si="9"/>
        <v>0</v>
      </c>
      <c r="AQ49" s="407">
        <f t="shared" si="10"/>
        <v>0</v>
      </c>
      <c r="AR49" s="417">
        <f t="shared" si="11"/>
        <v>0</v>
      </c>
      <c r="AS49" s="112">
        <f>I49+AJ49</f>
        <v>3550812</v>
      </c>
      <c r="AT49" s="113">
        <f>J49+X49</f>
        <v>2565850</v>
      </c>
      <c r="AU49" s="113">
        <f t="shared" si="12"/>
        <v>0</v>
      </c>
      <c r="AV49" s="113">
        <f>L49+AB49</f>
        <v>26000</v>
      </c>
      <c r="AW49" s="113">
        <f>M49+AD49</f>
        <v>876045</v>
      </c>
      <c r="AX49" s="113">
        <f>N49+AE49</f>
        <v>51317</v>
      </c>
      <c r="AY49" s="113">
        <f>O49+AI49</f>
        <v>31600</v>
      </c>
      <c r="AZ49" s="115">
        <f>P49+AR49</f>
        <v>5.5755999999999997</v>
      </c>
      <c r="BA49" s="115">
        <f>Q49+AP49</f>
        <v>4.2257999999999996</v>
      </c>
      <c r="BB49" s="115">
        <f t="shared" si="14"/>
        <v>0</v>
      </c>
      <c r="BC49" s="116">
        <f>S49+AQ49</f>
        <v>1.3497999999999999</v>
      </c>
    </row>
    <row r="50" spans="1:55" ht="14.1" customHeight="1" x14ac:dyDescent="0.2">
      <c r="A50" s="108">
        <v>11</v>
      </c>
      <c r="B50" s="105">
        <v>2423</v>
      </c>
      <c r="C50" s="106">
        <v>600079368</v>
      </c>
      <c r="D50" s="105">
        <v>72742828</v>
      </c>
      <c r="E50" s="107" t="s">
        <v>591</v>
      </c>
      <c r="F50" s="108">
        <v>3141</v>
      </c>
      <c r="G50" s="107" t="s">
        <v>319</v>
      </c>
      <c r="H50" s="109" t="s">
        <v>282</v>
      </c>
      <c r="I50" s="110">
        <v>625243</v>
      </c>
      <c r="J50" s="30">
        <v>458364</v>
      </c>
      <c r="K50" s="30">
        <v>0</v>
      </c>
      <c r="L50" s="30">
        <v>0</v>
      </c>
      <c r="M50" s="111">
        <v>154927</v>
      </c>
      <c r="N50" s="111">
        <v>9168</v>
      </c>
      <c r="O50" s="30">
        <v>2784</v>
      </c>
      <c r="P50" s="287">
        <v>1.56</v>
      </c>
      <c r="Q50" s="438">
        <v>0</v>
      </c>
      <c r="R50" s="33">
        <v>0</v>
      </c>
      <c r="S50" s="845">
        <v>1.56</v>
      </c>
      <c r="T50" s="416">
        <f t="shared" si="1"/>
        <v>0</v>
      </c>
      <c r="U50" s="405">
        <v>0</v>
      </c>
      <c r="V50" s="405">
        <v>0</v>
      </c>
      <c r="W50" s="405">
        <v>0</v>
      </c>
      <c r="X50" s="405">
        <f t="shared" si="2"/>
        <v>0</v>
      </c>
      <c r="Y50" s="405">
        <v>0</v>
      </c>
      <c r="Z50" s="405">
        <v>0</v>
      </c>
      <c r="AA50" s="405">
        <v>0</v>
      </c>
      <c r="AB50" s="405">
        <f t="shared" si="3"/>
        <v>0</v>
      </c>
      <c r="AC50" s="405">
        <f t="shared" si="4"/>
        <v>0</v>
      </c>
      <c r="AD50" s="249">
        <f t="shared" si="5"/>
        <v>0</v>
      </c>
      <c r="AE50" s="249">
        <f t="shared" si="6"/>
        <v>0</v>
      </c>
      <c r="AF50" s="405">
        <v>0</v>
      </c>
      <c r="AG50" s="405">
        <v>0</v>
      </c>
      <c r="AH50" s="405">
        <v>0</v>
      </c>
      <c r="AI50" s="405">
        <f t="shared" si="7"/>
        <v>0</v>
      </c>
      <c r="AJ50" s="405">
        <f t="shared" si="8"/>
        <v>0</v>
      </c>
      <c r="AK50" s="407">
        <v>0</v>
      </c>
      <c r="AL50" s="407">
        <v>0</v>
      </c>
      <c r="AM50" s="407">
        <v>0</v>
      </c>
      <c r="AN50" s="407">
        <v>0</v>
      </c>
      <c r="AO50" s="407">
        <v>0</v>
      </c>
      <c r="AP50" s="407">
        <f t="shared" si="9"/>
        <v>0</v>
      </c>
      <c r="AQ50" s="407">
        <f t="shared" si="10"/>
        <v>0</v>
      </c>
      <c r="AR50" s="417">
        <f t="shared" si="11"/>
        <v>0</v>
      </c>
      <c r="AS50" s="112">
        <f>I50+AJ50</f>
        <v>625243</v>
      </c>
      <c r="AT50" s="113">
        <f>J50+X50</f>
        <v>458364</v>
      </c>
      <c r="AU50" s="113">
        <f t="shared" si="12"/>
        <v>0</v>
      </c>
      <c r="AV50" s="113">
        <f>L50+AB50</f>
        <v>0</v>
      </c>
      <c r="AW50" s="113">
        <f>M50+AD50</f>
        <v>154927</v>
      </c>
      <c r="AX50" s="113">
        <f>N50+AE50</f>
        <v>9168</v>
      </c>
      <c r="AY50" s="113">
        <f>O50+AI50</f>
        <v>2784</v>
      </c>
      <c r="AZ50" s="115">
        <f>P50+AR50</f>
        <v>1.56</v>
      </c>
      <c r="BA50" s="115">
        <f>Q50+AP50</f>
        <v>0</v>
      </c>
      <c r="BB50" s="115">
        <f t="shared" si="14"/>
        <v>0</v>
      </c>
      <c r="BC50" s="116">
        <f>S50+AQ50</f>
        <v>1.56</v>
      </c>
    </row>
    <row r="51" spans="1:55" ht="14.1" customHeight="1" x14ac:dyDescent="0.2">
      <c r="A51" s="120">
        <v>11</v>
      </c>
      <c r="B51" s="117">
        <v>2423</v>
      </c>
      <c r="C51" s="118">
        <v>600079368</v>
      </c>
      <c r="D51" s="117">
        <v>72742828</v>
      </c>
      <c r="E51" s="119" t="s">
        <v>592</v>
      </c>
      <c r="F51" s="120"/>
      <c r="G51" s="119"/>
      <c r="H51" s="121"/>
      <c r="I51" s="122">
        <v>4176055</v>
      </c>
      <c r="J51" s="123">
        <v>3024214</v>
      </c>
      <c r="K51" s="123">
        <v>0</v>
      </c>
      <c r="L51" s="123">
        <v>26000</v>
      </c>
      <c r="M51" s="123">
        <v>1030972</v>
      </c>
      <c r="N51" s="123">
        <v>60485</v>
      </c>
      <c r="O51" s="123">
        <v>34384</v>
      </c>
      <c r="P51" s="124">
        <v>7.1356000000000002</v>
      </c>
      <c r="Q51" s="124">
        <v>4.2257999999999996</v>
      </c>
      <c r="R51" s="855">
        <v>0</v>
      </c>
      <c r="S51" s="125">
        <v>2.9097999999999997</v>
      </c>
      <c r="T51" s="824">
        <f t="shared" ref="T51:BC51" si="29">SUM(T49:T50)</f>
        <v>0</v>
      </c>
      <c r="U51" s="824">
        <f t="shared" si="29"/>
        <v>0</v>
      </c>
      <c r="V51" s="824">
        <f t="shared" si="29"/>
        <v>0</v>
      </c>
      <c r="W51" s="824">
        <f t="shared" si="29"/>
        <v>0</v>
      </c>
      <c r="X51" s="824">
        <f t="shared" si="29"/>
        <v>0</v>
      </c>
      <c r="Y51" s="824">
        <f t="shared" si="29"/>
        <v>0</v>
      </c>
      <c r="Z51" s="824">
        <f t="shared" si="29"/>
        <v>0</v>
      </c>
      <c r="AA51" s="824">
        <f t="shared" si="29"/>
        <v>0</v>
      </c>
      <c r="AB51" s="824">
        <f t="shared" si="29"/>
        <v>0</v>
      </c>
      <c r="AC51" s="824">
        <f t="shared" si="29"/>
        <v>0</v>
      </c>
      <c r="AD51" s="824">
        <f t="shared" si="29"/>
        <v>0</v>
      </c>
      <c r="AE51" s="824">
        <f t="shared" si="29"/>
        <v>0</v>
      </c>
      <c r="AF51" s="824">
        <f t="shared" si="29"/>
        <v>0</v>
      </c>
      <c r="AG51" s="824">
        <f t="shared" si="29"/>
        <v>0</v>
      </c>
      <c r="AH51" s="824">
        <f t="shared" si="29"/>
        <v>0</v>
      </c>
      <c r="AI51" s="824">
        <f t="shared" si="29"/>
        <v>0</v>
      </c>
      <c r="AJ51" s="824">
        <f t="shared" si="29"/>
        <v>0</v>
      </c>
      <c r="AK51" s="900">
        <f t="shared" si="29"/>
        <v>0</v>
      </c>
      <c r="AL51" s="900">
        <f t="shared" si="29"/>
        <v>0</v>
      </c>
      <c r="AM51" s="900">
        <f t="shared" si="29"/>
        <v>0</v>
      </c>
      <c r="AN51" s="900">
        <f t="shared" si="29"/>
        <v>0</v>
      </c>
      <c r="AO51" s="900">
        <f t="shared" si="29"/>
        <v>0</v>
      </c>
      <c r="AP51" s="900">
        <f t="shared" si="29"/>
        <v>0</v>
      </c>
      <c r="AQ51" s="900">
        <f t="shared" si="29"/>
        <v>0</v>
      </c>
      <c r="AR51" s="904">
        <f t="shared" si="29"/>
        <v>0</v>
      </c>
      <c r="AS51" s="122">
        <f t="shared" si="29"/>
        <v>4176055</v>
      </c>
      <c r="AT51" s="123">
        <f t="shared" si="29"/>
        <v>3024214</v>
      </c>
      <c r="AU51" s="123">
        <f t="shared" si="29"/>
        <v>0</v>
      </c>
      <c r="AV51" s="123">
        <f t="shared" si="29"/>
        <v>26000</v>
      </c>
      <c r="AW51" s="123">
        <f t="shared" si="29"/>
        <v>1030972</v>
      </c>
      <c r="AX51" s="123">
        <f t="shared" si="29"/>
        <v>60485</v>
      </c>
      <c r="AY51" s="123">
        <f t="shared" si="29"/>
        <v>34384</v>
      </c>
      <c r="AZ51" s="124">
        <f t="shared" si="29"/>
        <v>7.1356000000000002</v>
      </c>
      <c r="BA51" s="124">
        <f t="shared" si="29"/>
        <v>4.2257999999999996</v>
      </c>
      <c r="BB51" s="124">
        <f t="shared" si="29"/>
        <v>0</v>
      </c>
      <c r="BC51" s="125">
        <f t="shared" si="29"/>
        <v>2.9097999999999997</v>
      </c>
    </row>
    <row r="52" spans="1:55" ht="14.1" customHeight="1" x14ac:dyDescent="0.2">
      <c r="A52" s="108">
        <v>12</v>
      </c>
      <c r="B52" s="105">
        <v>2428</v>
      </c>
      <c r="C52" s="106">
        <v>600079112</v>
      </c>
      <c r="D52" s="105">
        <v>72743140</v>
      </c>
      <c r="E52" s="107" t="s">
        <v>593</v>
      </c>
      <c r="F52" s="108">
        <v>3111</v>
      </c>
      <c r="G52" s="107" t="s">
        <v>315</v>
      </c>
      <c r="H52" s="109" t="s">
        <v>281</v>
      </c>
      <c r="I52" s="110">
        <v>6483153</v>
      </c>
      <c r="J52" s="111">
        <v>4687369</v>
      </c>
      <c r="K52" s="111">
        <v>0</v>
      </c>
      <c r="L52" s="111">
        <v>37000</v>
      </c>
      <c r="M52" s="111">
        <v>1596837</v>
      </c>
      <c r="N52" s="111">
        <v>93747</v>
      </c>
      <c r="O52" s="111">
        <v>68200</v>
      </c>
      <c r="P52" s="287">
        <v>10.668200000000001</v>
      </c>
      <c r="Q52" s="287">
        <v>8</v>
      </c>
      <c r="R52" s="404">
        <v>0</v>
      </c>
      <c r="S52" s="844">
        <v>2.6682000000000001</v>
      </c>
      <c r="T52" s="416">
        <f t="shared" si="1"/>
        <v>0</v>
      </c>
      <c r="U52" s="405">
        <v>0</v>
      </c>
      <c r="V52" s="405">
        <v>-11046</v>
      </c>
      <c r="W52" s="405">
        <v>0</v>
      </c>
      <c r="X52" s="405">
        <f t="shared" si="2"/>
        <v>-11046</v>
      </c>
      <c r="Y52" s="405">
        <v>0</v>
      </c>
      <c r="Z52" s="405">
        <v>0</v>
      </c>
      <c r="AA52" s="405">
        <v>0</v>
      </c>
      <c r="AB52" s="405">
        <f t="shared" si="3"/>
        <v>0</v>
      </c>
      <c r="AC52" s="405">
        <f t="shared" si="4"/>
        <v>-11046</v>
      </c>
      <c r="AD52" s="249">
        <f>ROUND((X52+Y52+Z52)*33.8%,0)+1</f>
        <v>-3733</v>
      </c>
      <c r="AE52" s="249">
        <f t="shared" si="6"/>
        <v>-221</v>
      </c>
      <c r="AF52" s="405">
        <v>0</v>
      </c>
      <c r="AG52" s="405">
        <v>15000</v>
      </c>
      <c r="AH52" s="405">
        <v>0</v>
      </c>
      <c r="AI52" s="405">
        <f t="shared" si="7"/>
        <v>15000</v>
      </c>
      <c r="AJ52" s="405">
        <f t="shared" si="8"/>
        <v>0</v>
      </c>
      <c r="AK52" s="407">
        <v>0</v>
      </c>
      <c r="AL52" s="407">
        <v>0</v>
      </c>
      <c r="AM52" s="407">
        <v>0</v>
      </c>
      <c r="AN52" s="407">
        <v>0</v>
      </c>
      <c r="AO52" s="407">
        <v>0</v>
      </c>
      <c r="AP52" s="407">
        <f t="shared" si="9"/>
        <v>0</v>
      </c>
      <c r="AQ52" s="407">
        <f t="shared" si="10"/>
        <v>0</v>
      </c>
      <c r="AR52" s="417">
        <f t="shared" si="11"/>
        <v>0</v>
      </c>
      <c r="AS52" s="112">
        <f>I52+AJ52</f>
        <v>6483153</v>
      </c>
      <c r="AT52" s="113">
        <f>J52+X52</f>
        <v>4676323</v>
      </c>
      <c r="AU52" s="113">
        <f t="shared" si="12"/>
        <v>0</v>
      </c>
      <c r="AV52" s="113">
        <f>L52+AB52</f>
        <v>37000</v>
      </c>
      <c r="AW52" s="113">
        <f>M52+AD52</f>
        <v>1593104</v>
      </c>
      <c r="AX52" s="113">
        <f>N52+AE52</f>
        <v>93526</v>
      </c>
      <c r="AY52" s="113">
        <f>O52+AI52</f>
        <v>83200</v>
      </c>
      <c r="AZ52" s="115">
        <f>P52+AR52</f>
        <v>10.668200000000001</v>
      </c>
      <c r="BA52" s="115">
        <f>Q52+AP52</f>
        <v>8</v>
      </c>
      <c r="BB52" s="115">
        <f t="shared" si="14"/>
        <v>0</v>
      </c>
      <c r="BC52" s="116">
        <f>S52+AQ52</f>
        <v>2.6682000000000001</v>
      </c>
    </row>
    <row r="53" spans="1:55" ht="14.1" customHeight="1" x14ac:dyDescent="0.2">
      <c r="A53" s="108">
        <v>12</v>
      </c>
      <c r="B53" s="105">
        <v>2428</v>
      </c>
      <c r="C53" s="106">
        <v>600079112</v>
      </c>
      <c r="D53" s="105">
        <v>72743140</v>
      </c>
      <c r="E53" s="107" t="s">
        <v>593</v>
      </c>
      <c r="F53" s="108">
        <v>3141</v>
      </c>
      <c r="G53" s="107" t="s">
        <v>319</v>
      </c>
      <c r="H53" s="109" t="s">
        <v>282</v>
      </c>
      <c r="I53" s="110">
        <v>994677</v>
      </c>
      <c r="J53" s="30">
        <v>728357</v>
      </c>
      <c r="K53" s="30">
        <v>0</v>
      </c>
      <c r="L53" s="30">
        <v>0</v>
      </c>
      <c r="M53" s="111">
        <v>246185</v>
      </c>
      <c r="N53" s="111">
        <v>14567</v>
      </c>
      <c r="O53" s="30">
        <v>5568</v>
      </c>
      <c r="P53" s="287">
        <v>2.48</v>
      </c>
      <c r="Q53" s="438">
        <v>0</v>
      </c>
      <c r="R53" s="33">
        <v>0</v>
      </c>
      <c r="S53" s="845">
        <v>2.48</v>
      </c>
      <c r="T53" s="416">
        <f t="shared" si="1"/>
        <v>0</v>
      </c>
      <c r="U53" s="405">
        <v>0</v>
      </c>
      <c r="V53" s="405">
        <v>0</v>
      </c>
      <c r="W53" s="405">
        <v>0</v>
      </c>
      <c r="X53" s="405">
        <f t="shared" si="2"/>
        <v>0</v>
      </c>
      <c r="Y53" s="405">
        <v>0</v>
      </c>
      <c r="Z53" s="405">
        <v>0</v>
      </c>
      <c r="AA53" s="405">
        <v>0</v>
      </c>
      <c r="AB53" s="405">
        <f t="shared" si="3"/>
        <v>0</v>
      </c>
      <c r="AC53" s="405">
        <f t="shared" si="4"/>
        <v>0</v>
      </c>
      <c r="AD53" s="249">
        <f t="shared" si="5"/>
        <v>0</v>
      </c>
      <c r="AE53" s="249">
        <f t="shared" si="6"/>
        <v>0</v>
      </c>
      <c r="AF53" s="405">
        <v>0</v>
      </c>
      <c r="AG53" s="405">
        <v>0</v>
      </c>
      <c r="AH53" s="405">
        <v>0</v>
      </c>
      <c r="AI53" s="405">
        <f t="shared" si="7"/>
        <v>0</v>
      </c>
      <c r="AJ53" s="405">
        <f t="shared" si="8"/>
        <v>0</v>
      </c>
      <c r="AK53" s="407">
        <v>0</v>
      </c>
      <c r="AL53" s="407">
        <v>0</v>
      </c>
      <c r="AM53" s="407">
        <v>0</v>
      </c>
      <c r="AN53" s="407">
        <v>0</v>
      </c>
      <c r="AO53" s="407">
        <v>0</v>
      </c>
      <c r="AP53" s="407">
        <f t="shared" si="9"/>
        <v>0</v>
      </c>
      <c r="AQ53" s="407">
        <f t="shared" si="10"/>
        <v>0</v>
      </c>
      <c r="AR53" s="417">
        <f t="shared" si="11"/>
        <v>0</v>
      </c>
      <c r="AS53" s="112">
        <f>I53+AJ53</f>
        <v>994677</v>
      </c>
      <c r="AT53" s="113">
        <f>J53+X53</f>
        <v>728357</v>
      </c>
      <c r="AU53" s="113">
        <f t="shared" si="12"/>
        <v>0</v>
      </c>
      <c r="AV53" s="113">
        <f>L53+AB53</f>
        <v>0</v>
      </c>
      <c r="AW53" s="113">
        <f>M53+AD53</f>
        <v>246185</v>
      </c>
      <c r="AX53" s="113">
        <f>N53+AE53</f>
        <v>14567</v>
      </c>
      <c r="AY53" s="113">
        <f>O53+AI53</f>
        <v>5568</v>
      </c>
      <c r="AZ53" s="115">
        <f>P53+AR53</f>
        <v>2.48</v>
      </c>
      <c r="BA53" s="115">
        <f>Q53+AP53</f>
        <v>0</v>
      </c>
      <c r="BB53" s="115">
        <f t="shared" si="14"/>
        <v>0</v>
      </c>
      <c r="BC53" s="116">
        <f>S53+AQ53</f>
        <v>2.48</v>
      </c>
    </row>
    <row r="54" spans="1:55" ht="14.1" customHeight="1" x14ac:dyDescent="0.2">
      <c r="A54" s="120">
        <v>12</v>
      </c>
      <c r="B54" s="117">
        <v>2428</v>
      </c>
      <c r="C54" s="118">
        <v>600079112</v>
      </c>
      <c r="D54" s="117">
        <v>72743140</v>
      </c>
      <c r="E54" s="119" t="s">
        <v>594</v>
      </c>
      <c r="F54" s="120"/>
      <c r="G54" s="119"/>
      <c r="H54" s="121"/>
      <c r="I54" s="122">
        <v>7477830</v>
      </c>
      <c r="J54" s="123">
        <v>5415726</v>
      </c>
      <c r="K54" s="123">
        <v>0</v>
      </c>
      <c r="L54" s="123">
        <v>37000</v>
      </c>
      <c r="M54" s="123">
        <v>1843022</v>
      </c>
      <c r="N54" s="123">
        <v>108314</v>
      </c>
      <c r="O54" s="123">
        <v>73768</v>
      </c>
      <c r="P54" s="124">
        <v>13.148200000000001</v>
      </c>
      <c r="Q54" s="124">
        <v>8</v>
      </c>
      <c r="R54" s="855">
        <v>0</v>
      </c>
      <c r="S54" s="125">
        <v>5.1482000000000001</v>
      </c>
      <c r="T54" s="824">
        <f t="shared" ref="T54:BC54" si="30">SUM(T52:T53)</f>
        <v>0</v>
      </c>
      <c r="U54" s="824">
        <f t="shared" si="30"/>
        <v>0</v>
      </c>
      <c r="V54" s="824">
        <f t="shared" si="30"/>
        <v>-11046</v>
      </c>
      <c r="W54" s="824">
        <f t="shared" si="30"/>
        <v>0</v>
      </c>
      <c r="X54" s="824">
        <f t="shared" si="30"/>
        <v>-11046</v>
      </c>
      <c r="Y54" s="824">
        <f t="shared" si="30"/>
        <v>0</v>
      </c>
      <c r="Z54" s="824">
        <f t="shared" si="30"/>
        <v>0</v>
      </c>
      <c r="AA54" s="824">
        <f t="shared" si="30"/>
        <v>0</v>
      </c>
      <c r="AB54" s="824">
        <f t="shared" si="30"/>
        <v>0</v>
      </c>
      <c r="AC54" s="824">
        <f t="shared" si="30"/>
        <v>-11046</v>
      </c>
      <c r="AD54" s="824">
        <f t="shared" si="30"/>
        <v>-3733</v>
      </c>
      <c r="AE54" s="824">
        <f t="shared" si="30"/>
        <v>-221</v>
      </c>
      <c r="AF54" s="824">
        <f t="shared" si="30"/>
        <v>0</v>
      </c>
      <c r="AG54" s="824">
        <f t="shared" si="30"/>
        <v>15000</v>
      </c>
      <c r="AH54" s="824">
        <f t="shared" si="30"/>
        <v>0</v>
      </c>
      <c r="AI54" s="824">
        <f t="shared" si="30"/>
        <v>15000</v>
      </c>
      <c r="AJ54" s="824">
        <f t="shared" si="30"/>
        <v>0</v>
      </c>
      <c r="AK54" s="900">
        <f t="shared" si="30"/>
        <v>0</v>
      </c>
      <c r="AL54" s="900">
        <f t="shared" si="30"/>
        <v>0</v>
      </c>
      <c r="AM54" s="900">
        <f t="shared" si="30"/>
        <v>0</v>
      </c>
      <c r="AN54" s="900">
        <f t="shared" si="30"/>
        <v>0</v>
      </c>
      <c r="AO54" s="900">
        <f t="shared" si="30"/>
        <v>0</v>
      </c>
      <c r="AP54" s="900">
        <f t="shared" si="30"/>
        <v>0</v>
      </c>
      <c r="AQ54" s="900">
        <f t="shared" si="30"/>
        <v>0</v>
      </c>
      <c r="AR54" s="904">
        <f t="shared" si="30"/>
        <v>0</v>
      </c>
      <c r="AS54" s="122">
        <f t="shared" si="30"/>
        <v>7477830</v>
      </c>
      <c r="AT54" s="123">
        <f t="shared" si="30"/>
        <v>5404680</v>
      </c>
      <c r="AU54" s="123">
        <f t="shared" si="30"/>
        <v>0</v>
      </c>
      <c r="AV54" s="123">
        <f t="shared" si="30"/>
        <v>37000</v>
      </c>
      <c r="AW54" s="123">
        <f t="shared" si="30"/>
        <v>1839289</v>
      </c>
      <c r="AX54" s="123">
        <f t="shared" si="30"/>
        <v>108093</v>
      </c>
      <c r="AY54" s="123">
        <f t="shared" si="30"/>
        <v>88768</v>
      </c>
      <c r="AZ54" s="124">
        <f t="shared" si="30"/>
        <v>13.148200000000001</v>
      </c>
      <c r="BA54" s="124">
        <f t="shared" si="30"/>
        <v>8</v>
      </c>
      <c r="BB54" s="124">
        <f t="shared" si="30"/>
        <v>0</v>
      </c>
      <c r="BC54" s="125">
        <f t="shared" si="30"/>
        <v>5.1482000000000001</v>
      </c>
    </row>
    <row r="55" spans="1:55" ht="14.1" customHeight="1" x14ac:dyDescent="0.2">
      <c r="A55" s="108">
        <v>13</v>
      </c>
      <c r="B55" s="105">
        <v>2413</v>
      </c>
      <c r="C55" s="106">
        <v>600079601</v>
      </c>
      <c r="D55" s="105">
        <v>72742909</v>
      </c>
      <c r="E55" s="107" t="s">
        <v>595</v>
      </c>
      <c r="F55" s="108">
        <v>3111</v>
      </c>
      <c r="G55" s="107" t="s">
        <v>315</v>
      </c>
      <c r="H55" s="109" t="s">
        <v>281</v>
      </c>
      <c r="I55" s="110">
        <v>5065218</v>
      </c>
      <c r="J55" s="111">
        <v>3692318</v>
      </c>
      <c r="K55" s="111">
        <v>0</v>
      </c>
      <c r="L55" s="111">
        <v>0</v>
      </c>
      <c r="M55" s="111">
        <v>1248003</v>
      </c>
      <c r="N55" s="111">
        <v>73847</v>
      </c>
      <c r="O55" s="111">
        <v>51050</v>
      </c>
      <c r="P55" s="287">
        <v>8.3759999999999994</v>
      </c>
      <c r="Q55" s="287">
        <v>6.2417999999999996</v>
      </c>
      <c r="R55" s="404">
        <v>0</v>
      </c>
      <c r="S55" s="844">
        <v>2.1341999999999999</v>
      </c>
      <c r="T55" s="416">
        <f t="shared" si="1"/>
        <v>0</v>
      </c>
      <c r="U55" s="405">
        <v>0</v>
      </c>
      <c r="V55" s="405">
        <v>-7364</v>
      </c>
      <c r="W55" s="405">
        <v>0</v>
      </c>
      <c r="X55" s="405">
        <f t="shared" si="2"/>
        <v>-7364</v>
      </c>
      <c r="Y55" s="405">
        <v>0</v>
      </c>
      <c r="Z55" s="405">
        <v>0</v>
      </c>
      <c r="AA55" s="405">
        <v>0</v>
      </c>
      <c r="AB55" s="405">
        <f t="shared" si="3"/>
        <v>0</v>
      </c>
      <c r="AC55" s="405">
        <f t="shared" si="4"/>
        <v>-7364</v>
      </c>
      <c r="AD55" s="249">
        <f>ROUND((X55+Y55+Z55)*33.8%,0)</f>
        <v>-2489</v>
      </c>
      <c r="AE55" s="249">
        <f t="shared" si="6"/>
        <v>-147</v>
      </c>
      <c r="AF55" s="405">
        <v>0</v>
      </c>
      <c r="AG55" s="405">
        <v>10000</v>
      </c>
      <c r="AH55" s="405">
        <v>0</v>
      </c>
      <c r="AI55" s="405">
        <f t="shared" si="7"/>
        <v>10000</v>
      </c>
      <c r="AJ55" s="405">
        <f t="shared" si="8"/>
        <v>0</v>
      </c>
      <c r="AK55" s="407">
        <v>0</v>
      </c>
      <c r="AL55" s="407">
        <v>0</v>
      </c>
      <c r="AM55" s="407">
        <v>0</v>
      </c>
      <c r="AN55" s="407">
        <v>0</v>
      </c>
      <c r="AO55" s="407">
        <v>0</v>
      </c>
      <c r="AP55" s="407">
        <f t="shared" si="9"/>
        <v>0</v>
      </c>
      <c r="AQ55" s="407">
        <f t="shared" si="10"/>
        <v>0</v>
      </c>
      <c r="AR55" s="417">
        <f t="shared" si="11"/>
        <v>0</v>
      </c>
      <c r="AS55" s="112">
        <f>I55+AJ55</f>
        <v>5065218</v>
      </c>
      <c r="AT55" s="113">
        <f>J55+X55</f>
        <v>3684954</v>
      </c>
      <c r="AU55" s="113">
        <f t="shared" si="12"/>
        <v>0</v>
      </c>
      <c r="AV55" s="113">
        <f>L55+AB55</f>
        <v>0</v>
      </c>
      <c r="AW55" s="113">
        <f t="shared" ref="AW55:AX57" si="31">M55+AD55</f>
        <v>1245514</v>
      </c>
      <c r="AX55" s="113">
        <f t="shared" si="31"/>
        <v>73700</v>
      </c>
      <c r="AY55" s="113">
        <f>O55+AI55</f>
        <v>61050</v>
      </c>
      <c r="AZ55" s="115">
        <f>P55+AR55</f>
        <v>8.3759999999999994</v>
      </c>
      <c r="BA55" s="115">
        <f>Q55+AP55</f>
        <v>6.2417999999999996</v>
      </c>
      <c r="BB55" s="115">
        <f t="shared" si="14"/>
        <v>0</v>
      </c>
      <c r="BC55" s="116">
        <f>S55+AQ55</f>
        <v>2.1341999999999999</v>
      </c>
    </row>
    <row r="56" spans="1:55" ht="14.1" customHeight="1" x14ac:dyDescent="0.2">
      <c r="A56" s="108">
        <v>13</v>
      </c>
      <c r="B56" s="105">
        <v>2413</v>
      </c>
      <c r="C56" s="106">
        <v>600079601</v>
      </c>
      <c r="D56" s="105">
        <v>72742909</v>
      </c>
      <c r="E56" s="107" t="s">
        <v>595</v>
      </c>
      <c r="F56" s="108">
        <v>3111</v>
      </c>
      <c r="G56" s="126" t="s">
        <v>316</v>
      </c>
      <c r="H56" s="109" t="s">
        <v>282</v>
      </c>
      <c r="I56" s="110">
        <v>0</v>
      </c>
      <c r="J56" s="28">
        <v>0</v>
      </c>
      <c r="K56" s="28">
        <v>0</v>
      </c>
      <c r="L56" s="28">
        <v>0</v>
      </c>
      <c r="M56" s="111">
        <v>0</v>
      </c>
      <c r="N56" s="111">
        <v>0</v>
      </c>
      <c r="O56" s="28">
        <v>0</v>
      </c>
      <c r="P56" s="287">
        <v>0</v>
      </c>
      <c r="Q56" s="274">
        <v>0</v>
      </c>
      <c r="R56" s="890">
        <v>0</v>
      </c>
      <c r="S56" s="843">
        <v>0</v>
      </c>
      <c r="T56" s="416">
        <f t="shared" si="1"/>
        <v>0</v>
      </c>
      <c r="U56" s="405">
        <v>0</v>
      </c>
      <c r="V56" s="405">
        <v>0</v>
      </c>
      <c r="W56" s="405">
        <v>0</v>
      </c>
      <c r="X56" s="405">
        <f t="shared" si="2"/>
        <v>0</v>
      </c>
      <c r="Y56" s="405">
        <v>0</v>
      </c>
      <c r="Z56" s="405">
        <v>0</v>
      </c>
      <c r="AA56" s="405">
        <v>0</v>
      </c>
      <c r="AB56" s="405">
        <f t="shared" si="3"/>
        <v>0</v>
      </c>
      <c r="AC56" s="405">
        <f t="shared" si="4"/>
        <v>0</v>
      </c>
      <c r="AD56" s="249">
        <f t="shared" si="5"/>
        <v>0</v>
      </c>
      <c r="AE56" s="249">
        <f t="shared" si="6"/>
        <v>0</v>
      </c>
      <c r="AF56" s="405">
        <v>0</v>
      </c>
      <c r="AG56" s="405">
        <v>0</v>
      </c>
      <c r="AH56" s="405">
        <v>0</v>
      </c>
      <c r="AI56" s="405">
        <f t="shared" si="7"/>
        <v>0</v>
      </c>
      <c r="AJ56" s="405">
        <f t="shared" si="8"/>
        <v>0</v>
      </c>
      <c r="AK56" s="407">
        <v>0</v>
      </c>
      <c r="AL56" s="407">
        <v>0</v>
      </c>
      <c r="AM56" s="407">
        <v>0</v>
      </c>
      <c r="AN56" s="407">
        <v>0</v>
      </c>
      <c r="AO56" s="407">
        <v>0</v>
      </c>
      <c r="AP56" s="407">
        <f t="shared" si="9"/>
        <v>0</v>
      </c>
      <c r="AQ56" s="407">
        <f t="shared" si="10"/>
        <v>0</v>
      </c>
      <c r="AR56" s="417">
        <f t="shared" si="11"/>
        <v>0</v>
      </c>
      <c r="AS56" s="112">
        <f>I56+AJ56</f>
        <v>0</v>
      </c>
      <c r="AT56" s="113">
        <f>J56+X56</f>
        <v>0</v>
      </c>
      <c r="AU56" s="113">
        <f t="shared" si="12"/>
        <v>0</v>
      </c>
      <c r="AV56" s="113">
        <f>L56+AB56</f>
        <v>0</v>
      </c>
      <c r="AW56" s="113">
        <f t="shared" si="31"/>
        <v>0</v>
      </c>
      <c r="AX56" s="113">
        <f t="shared" si="31"/>
        <v>0</v>
      </c>
      <c r="AY56" s="113">
        <f>O56+AI56</f>
        <v>0</v>
      </c>
      <c r="AZ56" s="115">
        <f>P56+AR56</f>
        <v>0</v>
      </c>
      <c r="BA56" s="115">
        <f>Q56+AP56</f>
        <v>0</v>
      </c>
      <c r="BB56" s="115">
        <f t="shared" si="14"/>
        <v>0</v>
      </c>
      <c r="BC56" s="116">
        <f>S56+AQ56</f>
        <v>0</v>
      </c>
    </row>
    <row r="57" spans="1:55" ht="14.1" customHeight="1" x14ac:dyDescent="0.2">
      <c r="A57" s="108">
        <v>13</v>
      </c>
      <c r="B57" s="105">
        <v>2413</v>
      </c>
      <c r="C57" s="106">
        <v>600079601</v>
      </c>
      <c r="D57" s="105">
        <v>72742909</v>
      </c>
      <c r="E57" s="107" t="s">
        <v>595</v>
      </c>
      <c r="F57" s="108">
        <v>3141</v>
      </c>
      <c r="G57" s="107" t="s">
        <v>319</v>
      </c>
      <c r="H57" s="109" t="s">
        <v>282</v>
      </c>
      <c r="I57" s="110">
        <v>815231</v>
      </c>
      <c r="J57" s="30">
        <v>597242</v>
      </c>
      <c r="K57" s="30">
        <v>0</v>
      </c>
      <c r="L57" s="30">
        <v>0</v>
      </c>
      <c r="M57" s="111">
        <v>201868</v>
      </c>
      <c r="N57" s="111">
        <v>11945</v>
      </c>
      <c r="O57" s="30">
        <v>4176</v>
      </c>
      <c r="P57" s="287">
        <v>2.0299999999999998</v>
      </c>
      <c r="Q57" s="438">
        <v>0</v>
      </c>
      <c r="R57" s="33">
        <v>0</v>
      </c>
      <c r="S57" s="845">
        <v>2.0299999999999998</v>
      </c>
      <c r="T57" s="416">
        <f t="shared" si="1"/>
        <v>0</v>
      </c>
      <c r="U57" s="405">
        <v>0</v>
      </c>
      <c r="V57" s="405">
        <v>0</v>
      </c>
      <c r="W57" s="405">
        <v>0</v>
      </c>
      <c r="X57" s="405">
        <f t="shared" si="2"/>
        <v>0</v>
      </c>
      <c r="Y57" s="405">
        <v>0</v>
      </c>
      <c r="Z57" s="405">
        <v>0</v>
      </c>
      <c r="AA57" s="405">
        <v>0</v>
      </c>
      <c r="AB57" s="405">
        <f t="shared" si="3"/>
        <v>0</v>
      </c>
      <c r="AC57" s="405">
        <f t="shared" si="4"/>
        <v>0</v>
      </c>
      <c r="AD57" s="249">
        <f t="shared" si="5"/>
        <v>0</v>
      </c>
      <c r="AE57" s="249">
        <f t="shared" si="6"/>
        <v>0</v>
      </c>
      <c r="AF57" s="405">
        <v>0</v>
      </c>
      <c r="AG57" s="405">
        <v>0</v>
      </c>
      <c r="AH57" s="405">
        <v>0</v>
      </c>
      <c r="AI57" s="405">
        <f t="shared" si="7"/>
        <v>0</v>
      </c>
      <c r="AJ57" s="405">
        <f t="shared" si="8"/>
        <v>0</v>
      </c>
      <c r="AK57" s="407">
        <v>0</v>
      </c>
      <c r="AL57" s="407">
        <v>0</v>
      </c>
      <c r="AM57" s="407">
        <v>0</v>
      </c>
      <c r="AN57" s="407">
        <v>0</v>
      </c>
      <c r="AO57" s="407">
        <v>0</v>
      </c>
      <c r="AP57" s="407">
        <f t="shared" si="9"/>
        <v>0</v>
      </c>
      <c r="AQ57" s="407">
        <f t="shared" si="10"/>
        <v>0</v>
      </c>
      <c r="AR57" s="417">
        <f t="shared" si="11"/>
        <v>0</v>
      </c>
      <c r="AS57" s="112">
        <f>I57+AJ57</f>
        <v>815231</v>
      </c>
      <c r="AT57" s="113">
        <f>J57+X57</f>
        <v>597242</v>
      </c>
      <c r="AU57" s="113">
        <f t="shared" si="12"/>
        <v>0</v>
      </c>
      <c r="AV57" s="113">
        <f>L57+AB57</f>
        <v>0</v>
      </c>
      <c r="AW57" s="113">
        <f t="shared" si="31"/>
        <v>201868</v>
      </c>
      <c r="AX57" s="113">
        <f t="shared" si="31"/>
        <v>11945</v>
      </c>
      <c r="AY57" s="113">
        <f>O57+AI57</f>
        <v>4176</v>
      </c>
      <c r="AZ57" s="115">
        <f>P57+AR57</f>
        <v>2.0299999999999998</v>
      </c>
      <c r="BA57" s="115">
        <f>Q57+AP57</f>
        <v>0</v>
      </c>
      <c r="BB57" s="115">
        <f t="shared" si="14"/>
        <v>0</v>
      </c>
      <c r="BC57" s="116">
        <f>S57+AQ57</f>
        <v>2.0299999999999998</v>
      </c>
    </row>
    <row r="58" spans="1:55" ht="14.1" customHeight="1" x14ac:dyDescent="0.2">
      <c r="A58" s="120">
        <v>13</v>
      </c>
      <c r="B58" s="117">
        <v>2413</v>
      </c>
      <c r="C58" s="118">
        <v>600079601</v>
      </c>
      <c r="D58" s="117">
        <v>72742909</v>
      </c>
      <c r="E58" s="119" t="s">
        <v>596</v>
      </c>
      <c r="F58" s="120"/>
      <c r="G58" s="119"/>
      <c r="H58" s="121"/>
      <c r="I58" s="122">
        <v>5880449</v>
      </c>
      <c r="J58" s="123">
        <v>4289560</v>
      </c>
      <c r="K58" s="123">
        <v>0</v>
      </c>
      <c r="L58" s="123">
        <v>0</v>
      </c>
      <c r="M58" s="123">
        <v>1449871</v>
      </c>
      <c r="N58" s="123">
        <v>85792</v>
      </c>
      <c r="O58" s="123">
        <v>55226</v>
      </c>
      <c r="P58" s="124">
        <v>10.405999999999999</v>
      </c>
      <c r="Q58" s="124">
        <v>6.2417999999999996</v>
      </c>
      <c r="R58" s="855">
        <v>0</v>
      </c>
      <c r="S58" s="125">
        <v>4.1641999999999992</v>
      </c>
      <c r="T58" s="824">
        <f t="shared" ref="T58:BC58" si="32">SUM(T55:T57)</f>
        <v>0</v>
      </c>
      <c r="U58" s="824">
        <f t="shared" si="32"/>
        <v>0</v>
      </c>
      <c r="V58" s="824">
        <f t="shared" si="32"/>
        <v>-7364</v>
      </c>
      <c r="W58" s="824">
        <f t="shared" si="32"/>
        <v>0</v>
      </c>
      <c r="X58" s="824">
        <f t="shared" si="32"/>
        <v>-7364</v>
      </c>
      <c r="Y58" s="824">
        <f t="shared" si="32"/>
        <v>0</v>
      </c>
      <c r="Z58" s="824">
        <f t="shared" si="32"/>
        <v>0</v>
      </c>
      <c r="AA58" s="824">
        <f t="shared" si="32"/>
        <v>0</v>
      </c>
      <c r="AB58" s="824">
        <f t="shared" si="32"/>
        <v>0</v>
      </c>
      <c r="AC58" s="824">
        <f t="shared" si="32"/>
        <v>-7364</v>
      </c>
      <c r="AD58" s="824">
        <f t="shared" si="32"/>
        <v>-2489</v>
      </c>
      <c r="AE58" s="824">
        <f t="shared" si="32"/>
        <v>-147</v>
      </c>
      <c r="AF58" s="824">
        <f t="shared" si="32"/>
        <v>0</v>
      </c>
      <c r="AG58" s="824">
        <f t="shared" si="32"/>
        <v>10000</v>
      </c>
      <c r="AH58" s="824">
        <f t="shared" si="32"/>
        <v>0</v>
      </c>
      <c r="AI58" s="824">
        <f t="shared" si="32"/>
        <v>10000</v>
      </c>
      <c r="AJ58" s="824">
        <f t="shared" si="32"/>
        <v>0</v>
      </c>
      <c r="AK58" s="900">
        <f t="shared" si="32"/>
        <v>0</v>
      </c>
      <c r="AL58" s="900">
        <f t="shared" si="32"/>
        <v>0</v>
      </c>
      <c r="AM58" s="900">
        <f t="shared" si="32"/>
        <v>0</v>
      </c>
      <c r="AN58" s="900">
        <f t="shared" si="32"/>
        <v>0</v>
      </c>
      <c r="AO58" s="900">
        <f t="shared" si="32"/>
        <v>0</v>
      </c>
      <c r="AP58" s="900">
        <f t="shared" si="32"/>
        <v>0</v>
      </c>
      <c r="AQ58" s="900">
        <f t="shared" si="32"/>
        <v>0</v>
      </c>
      <c r="AR58" s="904">
        <f t="shared" si="32"/>
        <v>0</v>
      </c>
      <c r="AS58" s="122">
        <f t="shared" si="32"/>
        <v>5880449</v>
      </c>
      <c r="AT58" s="123">
        <f t="shared" si="32"/>
        <v>4282196</v>
      </c>
      <c r="AU58" s="123">
        <f t="shared" si="32"/>
        <v>0</v>
      </c>
      <c r="AV58" s="123">
        <f t="shared" si="32"/>
        <v>0</v>
      </c>
      <c r="AW58" s="123">
        <f t="shared" si="32"/>
        <v>1447382</v>
      </c>
      <c r="AX58" s="123">
        <f t="shared" si="32"/>
        <v>85645</v>
      </c>
      <c r="AY58" s="123">
        <f t="shared" si="32"/>
        <v>65226</v>
      </c>
      <c r="AZ58" s="124">
        <f t="shared" si="32"/>
        <v>10.405999999999999</v>
      </c>
      <c r="BA58" s="124">
        <f t="shared" si="32"/>
        <v>6.2417999999999996</v>
      </c>
      <c r="BB58" s="124">
        <f t="shared" si="32"/>
        <v>0</v>
      </c>
      <c r="BC58" s="125">
        <f t="shared" si="32"/>
        <v>4.1641999999999992</v>
      </c>
    </row>
    <row r="59" spans="1:55" ht="14.1" customHeight="1" x14ac:dyDescent="0.2">
      <c r="A59" s="108">
        <v>14</v>
      </c>
      <c r="B59" s="105">
        <v>2410</v>
      </c>
      <c r="C59" s="106">
        <v>600079121</v>
      </c>
      <c r="D59" s="105">
        <v>72742348</v>
      </c>
      <c r="E59" s="107" t="s">
        <v>597</v>
      </c>
      <c r="F59" s="108">
        <v>3111</v>
      </c>
      <c r="G59" s="107" t="s">
        <v>315</v>
      </c>
      <c r="H59" s="109" t="s">
        <v>281</v>
      </c>
      <c r="I59" s="110">
        <v>7104539</v>
      </c>
      <c r="J59" s="111">
        <v>5118419</v>
      </c>
      <c r="K59" s="111">
        <v>0</v>
      </c>
      <c r="L59" s="111">
        <v>27000</v>
      </c>
      <c r="M59" s="111">
        <v>1739152</v>
      </c>
      <c r="N59" s="111">
        <v>102368</v>
      </c>
      <c r="O59" s="111">
        <v>117600</v>
      </c>
      <c r="P59" s="287">
        <v>11.5458</v>
      </c>
      <c r="Q59" s="287">
        <v>8.5806000000000004</v>
      </c>
      <c r="R59" s="404">
        <v>0</v>
      </c>
      <c r="S59" s="844">
        <v>2.9651999999999998</v>
      </c>
      <c r="T59" s="416">
        <f t="shared" si="1"/>
        <v>0</v>
      </c>
      <c r="U59" s="405">
        <v>0</v>
      </c>
      <c r="V59" s="405">
        <v>-7364</v>
      </c>
      <c r="W59" s="405">
        <v>0</v>
      </c>
      <c r="X59" s="405">
        <f t="shared" si="2"/>
        <v>-7364</v>
      </c>
      <c r="Y59" s="405">
        <v>0</v>
      </c>
      <c r="Z59" s="405">
        <v>0</v>
      </c>
      <c r="AA59" s="405">
        <v>0</v>
      </c>
      <c r="AB59" s="405">
        <f t="shared" si="3"/>
        <v>0</v>
      </c>
      <c r="AC59" s="405">
        <f t="shared" si="4"/>
        <v>-7364</v>
      </c>
      <c r="AD59" s="249">
        <f t="shared" si="5"/>
        <v>-2489</v>
      </c>
      <c r="AE59" s="249">
        <f t="shared" si="6"/>
        <v>-147</v>
      </c>
      <c r="AF59" s="405">
        <v>0</v>
      </c>
      <c r="AG59" s="405">
        <v>10000</v>
      </c>
      <c r="AH59" s="405">
        <v>0</v>
      </c>
      <c r="AI59" s="405">
        <f t="shared" si="7"/>
        <v>10000</v>
      </c>
      <c r="AJ59" s="405">
        <f t="shared" si="8"/>
        <v>0</v>
      </c>
      <c r="AK59" s="407">
        <v>0</v>
      </c>
      <c r="AL59" s="407">
        <v>0</v>
      </c>
      <c r="AM59" s="407">
        <v>0</v>
      </c>
      <c r="AN59" s="407">
        <v>0</v>
      </c>
      <c r="AO59" s="407">
        <v>0</v>
      </c>
      <c r="AP59" s="407">
        <f t="shared" si="9"/>
        <v>0</v>
      </c>
      <c r="AQ59" s="407">
        <f t="shared" si="10"/>
        <v>0</v>
      </c>
      <c r="AR59" s="417">
        <f t="shared" si="11"/>
        <v>0</v>
      </c>
      <c r="AS59" s="112">
        <f>I59+AJ59</f>
        <v>7104539</v>
      </c>
      <c r="AT59" s="113">
        <f>J59+X59</f>
        <v>5111055</v>
      </c>
      <c r="AU59" s="113">
        <f t="shared" si="12"/>
        <v>0</v>
      </c>
      <c r="AV59" s="113">
        <f>L59+AB59</f>
        <v>27000</v>
      </c>
      <c r="AW59" s="113">
        <f t="shared" ref="AW59:AX61" si="33">M59+AD59</f>
        <v>1736663</v>
      </c>
      <c r="AX59" s="113">
        <f t="shared" si="33"/>
        <v>102221</v>
      </c>
      <c r="AY59" s="113">
        <f>O59+AI59</f>
        <v>127600</v>
      </c>
      <c r="AZ59" s="115">
        <f>P59+AR59</f>
        <v>11.5458</v>
      </c>
      <c r="BA59" s="115">
        <f>Q59+AP59</f>
        <v>8.5806000000000004</v>
      </c>
      <c r="BB59" s="115">
        <f t="shared" si="14"/>
        <v>0</v>
      </c>
      <c r="BC59" s="116">
        <f>S59+AQ59</f>
        <v>2.9651999999999998</v>
      </c>
    </row>
    <row r="60" spans="1:55" ht="14.1" customHeight="1" x14ac:dyDescent="0.2">
      <c r="A60" s="108">
        <v>14</v>
      </c>
      <c r="B60" s="105">
        <v>2410</v>
      </c>
      <c r="C60" s="106">
        <v>600079121</v>
      </c>
      <c r="D60" s="105">
        <v>72742348</v>
      </c>
      <c r="E60" s="107" t="s">
        <v>597</v>
      </c>
      <c r="F60" s="108">
        <v>3111</v>
      </c>
      <c r="G60" s="82" t="s">
        <v>317</v>
      </c>
      <c r="H60" s="109" t="s">
        <v>281</v>
      </c>
      <c r="I60" s="110">
        <v>410447</v>
      </c>
      <c r="J60" s="425">
        <v>302244</v>
      </c>
      <c r="K60" s="425">
        <v>0</v>
      </c>
      <c r="L60" s="425">
        <v>0</v>
      </c>
      <c r="M60" s="111">
        <v>102158</v>
      </c>
      <c r="N60" s="111">
        <v>6045</v>
      </c>
      <c r="O60" s="337">
        <v>0</v>
      </c>
      <c r="P60" s="287">
        <v>1</v>
      </c>
      <c r="Q60" s="427">
        <v>1</v>
      </c>
      <c r="R60" s="889">
        <v>0</v>
      </c>
      <c r="S60" s="843">
        <v>0</v>
      </c>
      <c r="T60" s="416">
        <f t="shared" si="1"/>
        <v>0</v>
      </c>
      <c r="U60" s="405">
        <v>0</v>
      </c>
      <c r="V60" s="405">
        <v>0</v>
      </c>
      <c r="W60" s="405">
        <v>0</v>
      </c>
      <c r="X60" s="405">
        <f t="shared" si="2"/>
        <v>0</v>
      </c>
      <c r="Y60" s="405">
        <v>0</v>
      </c>
      <c r="Z60" s="405">
        <v>0</v>
      </c>
      <c r="AA60" s="405">
        <v>0</v>
      </c>
      <c r="AB60" s="405">
        <f t="shared" si="3"/>
        <v>0</v>
      </c>
      <c r="AC60" s="405">
        <f t="shared" si="4"/>
        <v>0</v>
      </c>
      <c r="AD60" s="249">
        <f t="shared" si="5"/>
        <v>0</v>
      </c>
      <c r="AE60" s="249">
        <f t="shared" si="6"/>
        <v>0</v>
      </c>
      <c r="AF60" s="405">
        <v>0</v>
      </c>
      <c r="AG60" s="405">
        <v>0</v>
      </c>
      <c r="AH60" s="405">
        <v>0</v>
      </c>
      <c r="AI60" s="405">
        <f t="shared" si="7"/>
        <v>0</v>
      </c>
      <c r="AJ60" s="405">
        <f t="shared" si="8"/>
        <v>0</v>
      </c>
      <c r="AK60" s="407">
        <v>0</v>
      </c>
      <c r="AL60" s="407">
        <v>0</v>
      </c>
      <c r="AM60" s="407">
        <v>0</v>
      </c>
      <c r="AN60" s="407">
        <v>0</v>
      </c>
      <c r="AO60" s="407">
        <v>0</v>
      </c>
      <c r="AP60" s="407">
        <f t="shared" si="9"/>
        <v>0</v>
      </c>
      <c r="AQ60" s="407">
        <f t="shared" si="10"/>
        <v>0</v>
      </c>
      <c r="AR60" s="417">
        <f t="shared" si="11"/>
        <v>0</v>
      </c>
      <c r="AS60" s="112">
        <f>I60+AJ60</f>
        <v>410447</v>
      </c>
      <c r="AT60" s="113">
        <f>J60+X60</f>
        <v>302244</v>
      </c>
      <c r="AU60" s="113">
        <f t="shared" si="12"/>
        <v>0</v>
      </c>
      <c r="AV60" s="113">
        <f>L60+AB60</f>
        <v>0</v>
      </c>
      <c r="AW60" s="113">
        <f t="shared" si="33"/>
        <v>102158</v>
      </c>
      <c r="AX60" s="113">
        <f t="shared" si="33"/>
        <v>6045</v>
      </c>
      <c r="AY60" s="113">
        <f>O60+AI60</f>
        <v>0</v>
      </c>
      <c r="AZ60" s="115">
        <f>P60+AR60</f>
        <v>1</v>
      </c>
      <c r="BA60" s="115">
        <f>Q60+AP60</f>
        <v>1</v>
      </c>
      <c r="BB60" s="115">
        <f t="shared" si="14"/>
        <v>0</v>
      </c>
      <c r="BC60" s="116">
        <f>S60+AQ60</f>
        <v>0</v>
      </c>
    </row>
    <row r="61" spans="1:55" ht="14.1" customHeight="1" x14ac:dyDescent="0.2">
      <c r="A61" s="108">
        <v>14</v>
      </c>
      <c r="B61" s="105">
        <v>2410</v>
      </c>
      <c r="C61" s="106">
        <v>600079121</v>
      </c>
      <c r="D61" s="105">
        <v>72742348</v>
      </c>
      <c r="E61" s="107" t="s">
        <v>597</v>
      </c>
      <c r="F61" s="108">
        <v>3141</v>
      </c>
      <c r="G61" s="107" t="s">
        <v>319</v>
      </c>
      <c r="H61" s="109" t="s">
        <v>282</v>
      </c>
      <c r="I61" s="110">
        <v>898190</v>
      </c>
      <c r="J61" s="30">
        <v>657904</v>
      </c>
      <c r="K61" s="30">
        <v>0</v>
      </c>
      <c r="L61" s="30">
        <v>0</v>
      </c>
      <c r="M61" s="111">
        <v>222372</v>
      </c>
      <c r="N61" s="111">
        <v>13158</v>
      </c>
      <c r="O61" s="30">
        <v>4756</v>
      </c>
      <c r="P61" s="287">
        <v>2.2400000000000002</v>
      </c>
      <c r="Q61" s="438">
        <v>0</v>
      </c>
      <c r="R61" s="33">
        <v>0</v>
      </c>
      <c r="S61" s="845">
        <v>2.2400000000000002</v>
      </c>
      <c r="T61" s="416">
        <f t="shared" si="1"/>
        <v>0</v>
      </c>
      <c r="U61" s="405">
        <v>0</v>
      </c>
      <c r="V61" s="405">
        <v>0</v>
      </c>
      <c r="W61" s="405">
        <v>0</v>
      </c>
      <c r="X61" s="405">
        <f t="shared" si="2"/>
        <v>0</v>
      </c>
      <c r="Y61" s="405">
        <v>0</v>
      </c>
      <c r="Z61" s="405">
        <v>0</v>
      </c>
      <c r="AA61" s="405">
        <v>0</v>
      </c>
      <c r="AB61" s="405">
        <f t="shared" si="3"/>
        <v>0</v>
      </c>
      <c r="AC61" s="405">
        <f t="shared" si="4"/>
        <v>0</v>
      </c>
      <c r="AD61" s="249">
        <f t="shared" si="5"/>
        <v>0</v>
      </c>
      <c r="AE61" s="249">
        <f t="shared" si="6"/>
        <v>0</v>
      </c>
      <c r="AF61" s="405">
        <v>0</v>
      </c>
      <c r="AG61" s="405">
        <v>0</v>
      </c>
      <c r="AH61" s="405">
        <v>0</v>
      </c>
      <c r="AI61" s="405">
        <f t="shared" si="7"/>
        <v>0</v>
      </c>
      <c r="AJ61" s="405">
        <f t="shared" si="8"/>
        <v>0</v>
      </c>
      <c r="AK61" s="407">
        <v>0</v>
      </c>
      <c r="AL61" s="407">
        <v>0</v>
      </c>
      <c r="AM61" s="407">
        <v>0</v>
      </c>
      <c r="AN61" s="407">
        <v>0</v>
      </c>
      <c r="AO61" s="407">
        <v>0</v>
      </c>
      <c r="AP61" s="407">
        <f t="shared" si="9"/>
        <v>0</v>
      </c>
      <c r="AQ61" s="407">
        <f t="shared" si="10"/>
        <v>0</v>
      </c>
      <c r="AR61" s="417">
        <f t="shared" si="11"/>
        <v>0</v>
      </c>
      <c r="AS61" s="112">
        <f>I61+AJ61</f>
        <v>898190</v>
      </c>
      <c r="AT61" s="113">
        <f>J61+X61</f>
        <v>657904</v>
      </c>
      <c r="AU61" s="113">
        <f t="shared" si="12"/>
        <v>0</v>
      </c>
      <c r="AV61" s="113">
        <f>L61+AB61</f>
        <v>0</v>
      </c>
      <c r="AW61" s="113">
        <f t="shared" si="33"/>
        <v>222372</v>
      </c>
      <c r="AX61" s="113">
        <f t="shared" si="33"/>
        <v>13158</v>
      </c>
      <c r="AY61" s="113">
        <f>O61+AI61</f>
        <v>4756</v>
      </c>
      <c r="AZ61" s="115">
        <f>P61+AR61</f>
        <v>2.2400000000000002</v>
      </c>
      <c r="BA61" s="115">
        <f>Q61+AP61</f>
        <v>0</v>
      </c>
      <c r="BB61" s="115">
        <f t="shared" si="14"/>
        <v>0</v>
      </c>
      <c r="BC61" s="116">
        <f>S61+AQ61</f>
        <v>2.2400000000000002</v>
      </c>
    </row>
    <row r="62" spans="1:55" ht="14.1" customHeight="1" x14ac:dyDescent="0.2">
      <c r="A62" s="120">
        <v>14</v>
      </c>
      <c r="B62" s="117">
        <v>2410</v>
      </c>
      <c r="C62" s="118">
        <v>600079121</v>
      </c>
      <c r="D62" s="117">
        <v>72742348</v>
      </c>
      <c r="E62" s="119" t="s">
        <v>598</v>
      </c>
      <c r="F62" s="120"/>
      <c r="G62" s="119"/>
      <c r="H62" s="121"/>
      <c r="I62" s="122">
        <v>8413176</v>
      </c>
      <c r="J62" s="123">
        <v>6078567</v>
      </c>
      <c r="K62" s="123">
        <v>0</v>
      </c>
      <c r="L62" s="123">
        <v>27000</v>
      </c>
      <c r="M62" s="123">
        <v>2063682</v>
      </c>
      <c r="N62" s="123">
        <v>121571</v>
      </c>
      <c r="O62" s="123">
        <v>122356</v>
      </c>
      <c r="P62" s="124">
        <v>14.7858</v>
      </c>
      <c r="Q62" s="124">
        <v>9.5806000000000004</v>
      </c>
      <c r="R62" s="855">
        <v>0</v>
      </c>
      <c r="S62" s="125">
        <v>5.2051999999999996</v>
      </c>
      <c r="T62" s="824">
        <f t="shared" ref="T62:BC62" si="34">SUM(T59:T61)</f>
        <v>0</v>
      </c>
      <c r="U62" s="824">
        <f t="shared" si="34"/>
        <v>0</v>
      </c>
      <c r="V62" s="824">
        <f t="shared" si="34"/>
        <v>-7364</v>
      </c>
      <c r="W62" s="824">
        <f t="shared" si="34"/>
        <v>0</v>
      </c>
      <c r="X62" s="824">
        <f t="shared" si="34"/>
        <v>-7364</v>
      </c>
      <c r="Y62" s="824">
        <f t="shared" si="34"/>
        <v>0</v>
      </c>
      <c r="Z62" s="824">
        <f t="shared" si="34"/>
        <v>0</v>
      </c>
      <c r="AA62" s="824">
        <f t="shared" si="34"/>
        <v>0</v>
      </c>
      <c r="AB62" s="824">
        <f t="shared" si="34"/>
        <v>0</v>
      </c>
      <c r="AC62" s="824">
        <f t="shared" si="34"/>
        <v>-7364</v>
      </c>
      <c r="AD62" s="824">
        <f t="shared" si="34"/>
        <v>-2489</v>
      </c>
      <c r="AE62" s="824">
        <f t="shared" si="34"/>
        <v>-147</v>
      </c>
      <c r="AF62" s="824">
        <f t="shared" si="34"/>
        <v>0</v>
      </c>
      <c r="AG62" s="824">
        <f t="shared" si="34"/>
        <v>10000</v>
      </c>
      <c r="AH62" s="824">
        <f t="shared" si="34"/>
        <v>0</v>
      </c>
      <c r="AI62" s="824">
        <f t="shared" si="34"/>
        <v>10000</v>
      </c>
      <c r="AJ62" s="824">
        <f t="shared" si="34"/>
        <v>0</v>
      </c>
      <c r="AK62" s="900">
        <f t="shared" si="34"/>
        <v>0</v>
      </c>
      <c r="AL62" s="900">
        <f t="shared" si="34"/>
        <v>0</v>
      </c>
      <c r="AM62" s="900">
        <f t="shared" si="34"/>
        <v>0</v>
      </c>
      <c r="AN62" s="900">
        <f t="shared" si="34"/>
        <v>0</v>
      </c>
      <c r="AO62" s="900">
        <f t="shared" si="34"/>
        <v>0</v>
      </c>
      <c r="AP62" s="900">
        <f t="shared" si="34"/>
        <v>0</v>
      </c>
      <c r="AQ62" s="900">
        <f t="shared" si="34"/>
        <v>0</v>
      </c>
      <c r="AR62" s="904">
        <f t="shared" si="34"/>
        <v>0</v>
      </c>
      <c r="AS62" s="122">
        <f t="shared" si="34"/>
        <v>8413176</v>
      </c>
      <c r="AT62" s="123">
        <f t="shared" si="34"/>
        <v>6071203</v>
      </c>
      <c r="AU62" s="123">
        <f t="shared" si="34"/>
        <v>0</v>
      </c>
      <c r="AV62" s="123">
        <f t="shared" si="34"/>
        <v>27000</v>
      </c>
      <c r="AW62" s="123">
        <f t="shared" si="34"/>
        <v>2061193</v>
      </c>
      <c r="AX62" s="123">
        <f t="shared" si="34"/>
        <v>121424</v>
      </c>
      <c r="AY62" s="123">
        <f t="shared" si="34"/>
        <v>132356</v>
      </c>
      <c r="AZ62" s="124">
        <f t="shared" si="34"/>
        <v>14.7858</v>
      </c>
      <c r="BA62" s="124">
        <f t="shared" si="34"/>
        <v>9.5806000000000004</v>
      </c>
      <c r="BB62" s="124">
        <f t="shared" si="34"/>
        <v>0</v>
      </c>
      <c r="BC62" s="125">
        <f t="shared" si="34"/>
        <v>5.2051999999999996</v>
      </c>
    </row>
    <row r="63" spans="1:55" ht="14.1" customHeight="1" x14ac:dyDescent="0.2">
      <c r="A63" s="108">
        <v>15</v>
      </c>
      <c r="B63" s="105">
        <v>2436</v>
      </c>
      <c r="C63" s="106">
        <v>600079538</v>
      </c>
      <c r="D63" s="105">
        <v>72741546</v>
      </c>
      <c r="E63" s="107" t="s">
        <v>599</v>
      </c>
      <c r="F63" s="108">
        <v>3111</v>
      </c>
      <c r="G63" s="107" t="s">
        <v>315</v>
      </c>
      <c r="H63" s="109" t="s">
        <v>281</v>
      </c>
      <c r="I63" s="110">
        <v>4911917</v>
      </c>
      <c r="J63" s="111">
        <v>3543885</v>
      </c>
      <c r="K63" s="111">
        <v>0</v>
      </c>
      <c r="L63" s="111">
        <v>15000</v>
      </c>
      <c r="M63" s="111">
        <v>1202904</v>
      </c>
      <c r="N63" s="111">
        <v>70878</v>
      </c>
      <c r="O63" s="111">
        <v>79250</v>
      </c>
      <c r="P63" s="287">
        <v>8.3742000000000001</v>
      </c>
      <c r="Q63" s="287">
        <v>6.24</v>
      </c>
      <c r="R63" s="404">
        <v>0</v>
      </c>
      <c r="S63" s="844">
        <v>2.1341999999999999</v>
      </c>
      <c r="T63" s="416">
        <f t="shared" si="1"/>
        <v>0</v>
      </c>
      <c r="U63" s="405">
        <v>0</v>
      </c>
      <c r="V63" s="405">
        <v>0</v>
      </c>
      <c r="W63" s="405">
        <v>0</v>
      </c>
      <c r="X63" s="405">
        <f t="shared" si="2"/>
        <v>0</v>
      </c>
      <c r="Y63" s="405">
        <v>0</v>
      </c>
      <c r="Z63" s="405">
        <v>0</v>
      </c>
      <c r="AA63" s="405">
        <v>0</v>
      </c>
      <c r="AB63" s="405">
        <f t="shared" si="3"/>
        <v>0</v>
      </c>
      <c r="AC63" s="405">
        <f t="shared" si="4"/>
        <v>0</v>
      </c>
      <c r="AD63" s="249">
        <f t="shared" si="5"/>
        <v>0</v>
      </c>
      <c r="AE63" s="249">
        <f t="shared" si="6"/>
        <v>0</v>
      </c>
      <c r="AF63" s="405">
        <v>0</v>
      </c>
      <c r="AG63" s="405">
        <v>0</v>
      </c>
      <c r="AH63" s="405">
        <v>0</v>
      </c>
      <c r="AI63" s="405">
        <f t="shared" si="7"/>
        <v>0</v>
      </c>
      <c r="AJ63" s="405">
        <f t="shared" si="8"/>
        <v>0</v>
      </c>
      <c r="AK63" s="407">
        <v>0</v>
      </c>
      <c r="AL63" s="407">
        <v>0</v>
      </c>
      <c r="AM63" s="407">
        <v>0</v>
      </c>
      <c r="AN63" s="407">
        <v>0</v>
      </c>
      <c r="AO63" s="407">
        <v>0</v>
      </c>
      <c r="AP63" s="407">
        <f t="shared" si="9"/>
        <v>0</v>
      </c>
      <c r="AQ63" s="407">
        <f t="shared" si="10"/>
        <v>0</v>
      </c>
      <c r="AR63" s="417">
        <f t="shared" si="11"/>
        <v>0</v>
      </c>
      <c r="AS63" s="112">
        <f>I63+AJ63</f>
        <v>4911917</v>
      </c>
      <c r="AT63" s="113">
        <f>J63+X63</f>
        <v>3543885</v>
      </c>
      <c r="AU63" s="113">
        <f t="shared" si="12"/>
        <v>0</v>
      </c>
      <c r="AV63" s="113">
        <f>L63+AB63</f>
        <v>15000</v>
      </c>
      <c r="AW63" s="113">
        <f t="shared" ref="AW63:AX65" si="35">M63+AD63</f>
        <v>1202904</v>
      </c>
      <c r="AX63" s="113">
        <f t="shared" si="35"/>
        <v>70878</v>
      </c>
      <c r="AY63" s="113">
        <f>O63+AI63</f>
        <v>79250</v>
      </c>
      <c r="AZ63" s="115">
        <f>P63+AR63</f>
        <v>8.3742000000000001</v>
      </c>
      <c r="BA63" s="115">
        <f>Q63+AP63</f>
        <v>6.24</v>
      </c>
      <c r="BB63" s="115">
        <f t="shared" si="14"/>
        <v>0</v>
      </c>
      <c r="BC63" s="116">
        <f>S63+AQ63</f>
        <v>2.1341999999999999</v>
      </c>
    </row>
    <row r="64" spans="1:55" ht="14.1" customHeight="1" x14ac:dyDescent="0.2">
      <c r="A64" s="108">
        <v>15</v>
      </c>
      <c r="B64" s="105">
        <v>2436</v>
      </c>
      <c r="C64" s="106">
        <v>600079538</v>
      </c>
      <c r="D64" s="105">
        <v>72741546</v>
      </c>
      <c r="E64" s="107" t="s">
        <v>599</v>
      </c>
      <c r="F64" s="108">
        <v>3111</v>
      </c>
      <c r="G64" s="126" t="s">
        <v>316</v>
      </c>
      <c r="H64" s="109" t="s">
        <v>282</v>
      </c>
      <c r="I64" s="110">
        <v>710705</v>
      </c>
      <c r="J64" s="28">
        <v>519664</v>
      </c>
      <c r="K64" s="28">
        <v>0</v>
      </c>
      <c r="L64" s="28">
        <v>0</v>
      </c>
      <c r="M64" s="111">
        <v>175647</v>
      </c>
      <c r="N64" s="111">
        <v>10394</v>
      </c>
      <c r="O64" s="28">
        <v>5000</v>
      </c>
      <c r="P64" s="287">
        <v>1.5</v>
      </c>
      <c r="Q64" s="274">
        <v>1.5</v>
      </c>
      <c r="R64" s="890">
        <v>0</v>
      </c>
      <c r="S64" s="843">
        <v>0</v>
      </c>
      <c r="T64" s="416">
        <f t="shared" si="1"/>
        <v>0</v>
      </c>
      <c r="U64" s="405">
        <v>0</v>
      </c>
      <c r="V64" s="405">
        <v>0</v>
      </c>
      <c r="W64" s="405">
        <v>0</v>
      </c>
      <c r="X64" s="405">
        <f t="shared" si="2"/>
        <v>0</v>
      </c>
      <c r="Y64" s="405">
        <v>0</v>
      </c>
      <c r="Z64" s="405">
        <v>0</v>
      </c>
      <c r="AA64" s="405">
        <v>0</v>
      </c>
      <c r="AB64" s="405">
        <f t="shared" si="3"/>
        <v>0</v>
      </c>
      <c r="AC64" s="405">
        <f t="shared" si="4"/>
        <v>0</v>
      </c>
      <c r="AD64" s="249">
        <f t="shared" si="5"/>
        <v>0</v>
      </c>
      <c r="AE64" s="249">
        <f t="shared" si="6"/>
        <v>0</v>
      </c>
      <c r="AF64" s="405">
        <v>0</v>
      </c>
      <c r="AG64" s="405">
        <v>0</v>
      </c>
      <c r="AH64" s="405">
        <v>0</v>
      </c>
      <c r="AI64" s="405">
        <f t="shared" si="7"/>
        <v>0</v>
      </c>
      <c r="AJ64" s="405">
        <f t="shared" si="8"/>
        <v>0</v>
      </c>
      <c r="AK64" s="407">
        <v>0</v>
      </c>
      <c r="AL64" s="407">
        <v>0</v>
      </c>
      <c r="AM64" s="407">
        <v>0</v>
      </c>
      <c r="AN64" s="407">
        <v>0</v>
      </c>
      <c r="AO64" s="407">
        <v>0</v>
      </c>
      <c r="AP64" s="407">
        <f t="shared" si="9"/>
        <v>0</v>
      </c>
      <c r="AQ64" s="407">
        <f t="shared" si="10"/>
        <v>0</v>
      </c>
      <c r="AR64" s="417">
        <f t="shared" si="11"/>
        <v>0</v>
      </c>
      <c r="AS64" s="112">
        <f>I64+AJ64</f>
        <v>710705</v>
      </c>
      <c r="AT64" s="113">
        <f>J64+X64</f>
        <v>519664</v>
      </c>
      <c r="AU64" s="113">
        <f t="shared" si="12"/>
        <v>0</v>
      </c>
      <c r="AV64" s="113">
        <f>L64+AB64</f>
        <v>0</v>
      </c>
      <c r="AW64" s="113">
        <f t="shared" si="35"/>
        <v>175647</v>
      </c>
      <c r="AX64" s="113">
        <f t="shared" si="35"/>
        <v>10394</v>
      </c>
      <c r="AY64" s="113">
        <f>O64+AI64</f>
        <v>5000</v>
      </c>
      <c r="AZ64" s="115">
        <f>P64+AR64</f>
        <v>1.5</v>
      </c>
      <c r="BA64" s="115">
        <f>Q64+AP64</f>
        <v>1.5</v>
      </c>
      <c r="BB64" s="115">
        <f t="shared" si="14"/>
        <v>0</v>
      </c>
      <c r="BC64" s="116">
        <f>S64+AQ64</f>
        <v>0</v>
      </c>
    </row>
    <row r="65" spans="1:55" ht="14.1" customHeight="1" x14ac:dyDescent="0.2">
      <c r="A65" s="108">
        <v>15</v>
      </c>
      <c r="B65" s="105">
        <v>2436</v>
      </c>
      <c r="C65" s="106">
        <v>600079538</v>
      </c>
      <c r="D65" s="105">
        <v>72741546</v>
      </c>
      <c r="E65" s="107" t="s">
        <v>599</v>
      </c>
      <c r="F65" s="108">
        <v>3141</v>
      </c>
      <c r="G65" s="107" t="s">
        <v>319</v>
      </c>
      <c r="H65" s="109" t="s">
        <v>282</v>
      </c>
      <c r="I65" s="110">
        <v>725895</v>
      </c>
      <c r="J65" s="30">
        <v>531799</v>
      </c>
      <c r="K65" s="30">
        <v>0</v>
      </c>
      <c r="L65" s="30">
        <v>0</v>
      </c>
      <c r="M65" s="111">
        <v>179748</v>
      </c>
      <c r="N65" s="111">
        <v>10636</v>
      </c>
      <c r="O65" s="30">
        <v>3712</v>
      </c>
      <c r="P65" s="287">
        <v>1.8099999999999998</v>
      </c>
      <c r="Q65" s="438">
        <v>0</v>
      </c>
      <c r="R65" s="33">
        <v>0</v>
      </c>
      <c r="S65" s="845">
        <v>1.8099999999999998</v>
      </c>
      <c r="T65" s="416">
        <f t="shared" si="1"/>
        <v>0</v>
      </c>
      <c r="U65" s="405">
        <v>0</v>
      </c>
      <c r="V65" s="405">
        <v>0</v>
      </c>
      <c r="W65" s="405">
        <v>0</v>
      </c>
      <c r="X65" s="405">
        <f t="shared" si="2"/>
        <v>0</v>
      </c>
      <c r="Y65" s="405">
        <v>0</v>
      </c>
      <c r="Z65" s="405">
        <v>0</v>
      </c>
      <c r="AA65" s="405">
        <v>0</v>
      </c>
      <c r="AB65" s="405">
        <f t="shared" si="3"/>
        <v>0</v>
      </c>
      <c r="AC65" s="405">
        <f t="shared" si="4"/>
        <v>0</v>
      </c>
      <c r="AD65" s="249">
        <f t="shared" si="5"/>
        <v>0</v>
      </c>
      <c r="AE65" s="249">
        <f t="shared" si="6"/>
        <v>0</v>
      </c>
      <c r="AF65" s="405">
        <v>0</v>
      </c>
      <c r="AG65" s="405">
        <v>0</v>
      </c>
      <c r="AH65" s="405">
        <v>0</v>
      </c>
      <c r="AI65" s="405">
        <f t="shared" si="7"/>
        <v>0</v>
      </c>
      <c r="AJ65" s="405">
        <f t="shared" si="8"/>
        <v>0</v>
      </c>
      <c r="AK65" s="407">
        <v>0</v>
      </c>
      <c r="AL65" s="407">
        <v>0</v>
      </c>
      <c r="AM65" s="407">
        <v>0</v>
      </c>
      <c r="AN65" s="407">
        <v>0</v>
      </c>
      <c r="AO65" s="407">
        <v>0</v>
      </c>
      <c r="AP65" s="407">
        <f t="shared" si="9"/>
        <v>0</v>
      </c>
      <c r="AQ65" s="407">
        <f t="shared" si="10"/>
        <v>0</v>
      </c>
      <c r="AR65" s="417">
        <f t="shared" si="11"/>
        <v>0</v>
      </c>
      <c r="AS65" s="112">
        <f>I65+AJ65</f>
        <v>725895</v>
      </c>
      <c r="AT65" s="113">
        <f>J65+X65</f>
        <v>531799</v>
      </c>
      <c r="AU65" s="113">
        <f t="shared" si="12"/>
        <v>0</v>
      </c>
      <c r="AV65" s="113">
        <f>L65+AB65</f>
        <v>0</v>
      </c>
      <c r="AW65" s="113">
        <f t="shared" si="35"/>
        <v>179748</v>
      </c>
      <c r="AX65" s="113">
        <f t="shared" si="35"/>
        <v>10636</v>
      </c>
      <c r="AY65" s="113">
        <f>O65+AI65</f>
        <v>3712</v>
      </c>
      <c r="AZ65" s="115">
        <f>P65+AR65</f>
        <v>1.8099999999999998</v>
      </c>
      <c r="BA65" s="115">
        <f>Q65+AP65</f>
        <v>0</v>
      </c>
      <c r="BB65" s="115">
        <f t="shared" si="14"/>
        <v>0</v>
      </c>
      <c r="BC65" s="116">
        <f>S65+AQ65</f>
        <v>1.8099999999999998</v>
      </c>
    </row>
    <row r="66" spans="1:55" ht="14.1" customHeight="1" x14ac:dyDescent="0.2">
      <c r="A66" s="120">
        <v>15</v>
      </c>
      <c r="B66" s="117">
        <v>2436</v>
      </c>
      <c r="C66" s="118">
        <v>600079538</v>
      </c>
      <c r="D66" s="117">
        <v>72741546</v>
      </c>
      <c r="E66" s="119" t="s">
        <v>600</v>
      </c>
      <c r="F66" s="120"/>
      <c r="G66" s="119"/>
      <c r="H66" s="121"/>
      <c r="I66" s="122">
        <v>6348517</v>
      </c>
      <c r="J66" s="123">
        <v>4595348</v>
      </c>
      <c r="K66" s="123">
        <v>0</v>
      </c>
      <c r="L66" s="123">
        <v>15000</v>
      </c>
      <c r="M66" s="123">
        <v>1558299</v>
      </c>
      <c r="N66" s="123">
        <v>91908</v>
      </c>
      <c r="O66" s="123">
        <v>87962</v>
      </c>
      <c r="P66" s="124">
        <v>11.684200000000001</v>
      </c>
      <c r="Q66" s="124">
        <v>7.74</v>
      </c>
      <c r="R66" s="855">
        <v>0</v>
      </c>
      <c r="S66" s="125">
        <v>3.9441999999999995</v>
      </c>
      <c r="T66" s="824">
        <f t="shared" ref="T66:BC66" si="36">SUM(T63:T65)</f>
        <v>0</v>
      </c>
      <c r="U66" s="824">
        <f t="shared" si="36"/>
        <v>0</v>
      </c>
      <c r="V66" s="824">
        <f t="shared" si="36"/>
        <v>0</v>
      </c>
      <c r="W66" s="824">
        <f t="shared" si="36"/>
        <v>0</v>
      </c>
      <c r="X66" s="824">
        <f t="shared" si="36"/>
        <v>0</v>
      </c>
      <c r="Y66" s="824">
        <f t="shared" si="36"/>
        <v>0</v>
      </c>
      <c r="Z66" s="824">
        <f t="shared" si="36"/>
        <v>0</v>
      </c>
      <c r="AA66" s="824">
        <f t="shared" si="36"/>
        <v>0</v>
      </c>
      <c r="AB66" s="824">
        <f t="shared" si="36"/>
        <v>0</v>
      </c>
      <c r="AC66" s="824">
        <f t="shared" si="36"/>
        <v>0</v>
      </c>
      <c r="AD66" s="824">
        <f t="shared" si="36"/>
        <v>0</v>
      </c>
      <c r="AE66" s="824">
        <f t="shared" si="36"/>
        <v>0</v>
      </c>
      <c r="AF66" s="824">
        <f t="shared" si="36"/>
        <v>0</v>
      </c>
      <c r="AG66" s="824">
        <f t="shared" si="36"/>
        <v>0</v>
      </c>
      <c r="AH66" s="824">
        <f t="shared" si="36"/>
        <v>0</v>
      </c>
      <c r="AI66" s="824">
        <f t="shared" si="36"/>
        <v>0</v>
      </c>
      <c r="AJ66" s="824">
        <f t="shared" si="36"/>
        <v>0</v>
      </c>
      <c r="AK66" s="900">
        <f t="shared" si="36"/>
        <v>0</v>
      </c>
      <c r="AL66" s="900">
        <f t="shared" si="36"/>
        <v>0</v>
      </c>
      <c r="AM66" s="900">
        <f t="shared" si="36"/>
        <v>0</v>
      </c>
      <c r="AN66" s="900">
        <f t="shared" si="36"/>
        <v>0</v>
      </c>
      <c r="AO66" s="900">
        <f t="shared" si="36"/>
        <v>0</v>
      </c>
      <c r="AP66" s="900">
        <f t="shared" si="36"/>
        <v>0</v>
      </c>
      <c r="AQ66" s="900">
        <f t="shared" si="36"/>
        <v>0</v>
      </c>
      <c r="AR66" s="904">
        <f t="shared" si="36"/>
        <v>0</v>
      </c>
      <c r="AS66" s="122">
        <f t="shared" si="36"/>
        <v>6348517</v>
      </c>
      <c r="AT66" s="123">
        <f t="shared" si="36"/>
        <v>4595348</v>
      </c>
      <c r="AU66" s="123">
        <f t="shared" si="36"/>
        <v>0</v>
      </c>
      <c r="AV66" s="123">
        <f t="shared" si="36"/>
        <v>15000</v>
      </c>
      <c r="AW66" s="123">
        <f t="shared" si="36"/>
        <v>1558299</v>
      </c>
      <c r="AX66" s="123">
        <f t="shared" si="36"/>
        <v>91908</v>
      </c>
      <c r="AY66" s="123">
        <f t="shared" si="36"/>
        <v>87962</v>
      </c>
      <c r="AZ66" s="124">
        <f t="shared" si="36"/>
        <v>11.684200000000001</v>
      </c>
      <c r="BA66" s="124">
        <f t="shared" si="36"/>
        <v>7.74</v>
      </c>
      <c r="BB66" s="124">
        <f t="shared" si="36"/>
        <v>0</v>
      </c>
      <c r="BC66" s="125">
        <f t="shared" si="36"/>
        <v>3.9441999999999995</v>
      </c>
    </row>
    <row r="67" spans="1:55" ht="14.1" customHeight="1" x14ac:dyDescent="0.2">
      <c r="A67" s="108">
        <v>16</v>
      </c>
      <c r="B67" s="105">
        <v>2424</v>
      </c>
      <c r="C67" s="106">
        <v>600079147</v>
      </c>
      <c r="D67" s="105">
        <v>72741945</v>
      </c>
      <c r="E67" s="107" t="s">
        <v>601</v>
      </c>
      <c r="F67" s="108">
        <v>3111</v>
      </c>
      <c r="G67" s="107" t="s">
        <v>315</v>
      </c>
      <c r="H67" s="109" t="s">
        <v>281</v>
      </c>
      <c r="I67" s="110">
        <v>3270566</v>
      </c>
      <c r="J67" s="111">
        <v>2393127</v>
      </c>
      <c r="K67" s="111">
        <v>0</v>
      </c>
      <c r="L67" s="111">
        <v>0</v>
      </c>
      <c r="M67" s="111">
        <v>808877</v>
      </c>
      <c r="N67" s="111">
        <v>47862</v>
      </c>
      <c r="O67" s="111">
        <v>20700</v>
      </c>
      <c r="P67" s="287">
        <v>5.4897999999999998</v>
      </c>
      <c r="Q67" s="287">
        <v>4</v>
      </c>
      <c r="R67" s="404">
        <v>0</v>
      </c>
      <c r="S67" s="844">
        <v>1.4898</v>
      </c>
      <c r="T67" s="416">
        <f t="shared" si="1"/>
        <v>0</v>
      </c>
      <c r="U67" s="405">
        <v>0</v>
      </c>
      <c r="V67" s="405">
        <v>0</v>
      </c>
      <c r="W67" s="405">
        <v>0</v>
      </c>
      <c r="X67" s="405">
        <f t="shared" si="2"/>
        <v>0</v>
      </c>
      <c r="Y67" s="405">
        <v>0</v>
      </c>
      <c r="Z67" s="405">
        <v>0</v>
      </c>
      <c r="AA67" s="405">
        <v>0</v>
      </c>
      <c r="AB67" s="405">
        <f t="shared" si="3"/>
        <v>0</v>
      </c>
      <c r="AC67" s="405">
        <f t="shared" si="4"/>
        <v>0</v>
      </c>
      <c r="AD67" s="249">
        <f t="shared" si="5"/>
        <v>0</v>
      </c>
      <c r="AE67" s="249">
        <f t="shared" si="6"/>
        <v>0</v>
      </c>
      <c r="AF67" s="405">
        <v>0</v>
      </c>
      <c r="AG67" s="405">
        <v>0</v>
      </c>
      <c r="AH67" s="405">
        <v>0</v>
      </c>
      <c r="AI67" s="405">
        <f t="shared" si="7"/>
        <v>0</v>
      </c>
      <c r="AJ67" s="405">
        <f t="shared" si="8"/>
        <v>0</v>
      </c>
      <c r="AK67" s="407">
        <v>0</v>
      </c>
      <c r="AL67" s="407">
        <v>0</v>
      </c>
      <c r="AM67" s="407">
        <v>0</v>
      </c>
      <c r="AN67" s="407">
        <v>0</v>
      </c>
      <c r="AO67" s="407">
        <v>0</v>
      </c>
      <c r="AP67" s="407">
        <f t="shared" si="9"/>
        <v>0</v>
      </c>
      <c r="AQ67" s="407">
        <f t="shared" si="10"/>
        <v>0</v>
      </c>
      <c r="AR67" s="417">
        <f t="shared" si="11"/>
        <v>0</v>
      </c>
      <c r="AS67" s="112">
        <f>I67+AJ67</f>
        <v>3270566</v>
      </c>
      <c r="AT67" s="113">
        <f>J67+X67</f>
        <v>2393127</v>
      </c>
      <c r="AU67" s="113">
        <f t="shared" si="12"/>
        <v>0</v>
      </c>
      <c r="AV67" s="113">
        <f>L67+AB67</f>
        <v>0</v>
      </c>
      <c r="AW67" s="113">
        <f>M67+AD67</f>
        <v>808877</v>
      </c>
      <c r="AX67" s="113">
        <f>N67+AE67</f>
        <v>47862</v>
      </c>
      <c r="AY67" s="113">
        <f>O67+AI67</f>
        <v>20700</v>
      </c>
      <c r="AZ67" s="115">
        <f>P67+AR67</f>
        <v>5.4897999999999998</v>
      </c>
      <c r="BA67" s="115">
        <f>Q67+AP67</f>
        <v>4</v>
      </c>
      <c r="BB67" s="115">
        <f t="shared" si="14"/>
        <v>0</v>
      </c>
      <c r="BC67" s="116">
        <f>S67+AQ67</f>
        <v>1.4898</v>
      </c>
    </row>
    <row r="68" spans="1:55" ht="14.1" customHeight="1" x14ac:dyDescent="0.2">
      <c r="A68" s="108">
        <v>16</v>
      </c>
      <c r="B68" s="105">
        <v>2424</v>
      </c>
      <c r="C68" s="106">
        <v>600079147</v>
      </c>
      <c r="D68" s="105">
        <v>72741945</v>
      </c>
      <c r="E68" s="107" t="s">
        <v>601</v>
      </c>
      <c r="F68" s="108">
        <v>3141</v>
      </c>
      <c r="G68" s="107" t="s">
        <v>319</v>
      </c>
      <c r="H68" s="109" t="s">
        <v>282</v>
      </c>
      <c r="I68" s="110">
        <v>613473</v>
      </c>
      <c r="J68" s="30">
        <v>449741</v>
      </c>
      <c r="K68" s="30">
        <v>0</v>
      </c>
      <c r="L68" s="30">
        <v>0</v>
      </c>
      <c r="M68" s="111">
        <v>152012</v>
      </c>
      <c r="N68" s="111">
        <v>8994</v>
      </c>
      <c r="O68" s="30">
        <v>2726</v>
      </c>
      <c r="P68" s="287">
        <v>1.52</v>
      </c>
      <c r="Q68" s="438">
        <v>0</v>
      </c>
      <c r="R68" s="33">
        <v>0</v>
      </c>
      <c r="S68" s="845">
        <v>1.52</v>
      </c>
      <c r="T68" s="416">
        <f t="shared" si="1"/>
        <v>0</v>
      </c>
      <c r="U68" s="405">
        <v>0</v>
      </c>
      <c r="V68" s="405">
        <v>0</v>
      </c>
      <c r="W68" s="405">
        <v>0</v>
      </c>
      <c r="X68" s="405">
        <f t="shared" si="2"/>
        <v>0</v>
      </c>
      <c r="Y68" s="405">
        <v>0</v>
      </c>
      <c r="Z68" s="405">
        <v>0</v>
      </c>
      <c r="AA68" s="405">
        <v>0</v>
      </c>
      <c r="AB68" s="405">
        <f t="shared" si="3"/>
        <v>0</v>
      </c>
      <c r="AC68" s="405">
        <f t="shared" si="4"/>
        <v>0</v>
      </c>
      <c r="AD68" s="249">
        <f t="shared" si="5"/>
        <v>0</v>
      </c>
      <c r="AE68" s="249">
        <f t="shared" si="6"/>
        <v>0</v>
      </c>
      <c r="AF68" s="405">
        <v>0</v>
      </c>
      <c r="AG68" s="405">
        <v>0</v>
      </c>
      <c r="AH68" s="405">
        <v>0</v>
      </c>
      <c r="AI68" s="405">
        <f t="shared" si="7"/>
        <v>0</v>
      </c>
      <c r="AJ68" s="405">
        <f t="shared" si="8"/>
        <v>0</v>
      </c>
      <c r="AK68" s="407">
        <v>0</v>
      </c>
      <c r="AL68" s="407">
        <v>0</v>
      </c>
      <c r="AM68" s="407">
        <v>0</v>
      </c>
      <c r="AN68" s="407">
        <v>0</v>
      </c>
      <c r="AO68" s="407">
        <v>0</v>
      </c>
      <c r="AP68" s="407">
        <f t="shared" si="9"/>
        <v>0</v>
      </c>
      <c r="AQ68" s="407">
        <f t="shared" si="10"/>
        <v>0</v>
      </c>
      <c r="AR68" s="417">
        <f t="shared" si="11"/>
        <v>0</v>
      </c>
      <c r="AS68" s="112">
        <f>I68+AJ68</f>
        <v>613473</v>
      </c>
      <c r="AT68" s="113">
        <f>J68+X68</f>
        <v>449741</v>
      </c>
      <c r="AU68" s="113">
        <f t="shared" si="12"/>
        <v>0</v>
      </c>
      <c r="AV68" s="113">
        <f>L68+AB68</f>
        <v>0</v>
      </c>
      <c r="AW68" s="113">
        <f>M68+AD68</f>
        <v>152012</v>
      </c>
      <c r="AX68" s="113">
        <f>N68+AE68</f>
        <v>8994</v>
      </c>
      <c r="AY68" s="113">
        <f>O68+AI68</f>
        <v>2726</v>
      </c>
      <c r="AZ68" s="115">
        <f>P68+AR68</f>
        <v>1.52</v>
      </c>
      <c r="BA68" s="115">
        <f>Q68+AP68</f>
        <v>0</v>
      </c>
      <c r="BB68" s="115">
        <f t="shared" si="14"/>
        <v>0</v>
      </c>
      <c r="BC68" s="116">
        <f>S68+AQ68</f>
        <v>1.52</v>
      </c>
    </row>
    <row r="69" spans="1:55" ht="14.1" customHeight="1" x14ac:dyDescent="0.2">
      <c r="A69" s="120">
        <v>16</v>
      </c>
      <c r="B69" s="117">
        <v>2424</v>
      </c>
      <c r="C69" s="118">
        <v>600079147</v>
      </c>
      <c r="D69" s="117">
        <v>72741945</v>
      </c>
      <c r="E69" s="119" t="s">
        <v>602</v>
      </c>
      <c r="F69" s="120"/>
      <c r="G69" s="119"/>
      <c r="H69" s="121"/>
      <c r="I69" s="122">
        <v>3884039</v>
      </c>
      <c r="J69" s="123">
        <v>2842868</v>
      </c>
      <c r="K69" s="123">
        <v>0</v>
      </c>
      <c r="L69" s="123">
        <v>0</v>
      </c>
      <c r="M69" s="123">
        <v>960889</v>
      </c>
      <c r="N69" s="123">
        <v>56856</v>
      </c>
      <c r="O69" s="123">
        <v>23426</v>
      </c>
      <c r="P69" s="124">
        <v>7.0098000000000003</v>
      </c>
      <c r="Q69" s="124">
        <v>4</v>
      </c>
      <c r="R69" s="855">
        <v>0</v>
      </c>
      <c r="S69" s="125">
        <v>3.0098000000000003</v>
      </c>
      <c r="T69" s="824">
        <f t="shared" ref="T69:BC69" si="37">SUM(T67:T68)</f>
        <v>0</v>
      </c>
      <c r="U69" s="824">
        <f t="shared" si="37"/>
        <v>0</v>
      </c>
      <c r="V69" s="824">
        <f t="shared" si="37"/>
        <v>0</v>
      </c>
      <c r="W69" s="824">
        <f t="shared" si="37"/>
        <v>0</v>
      </c>
      <c r="X69" s="824">
        <f t="shared" si="37"/>
        <v>0</v>
      </c>
      <c r="Y69" s="824">
        <f t="shared" si="37"/>
        <v>0</v>
      </c>
      <c r="Z69" s="824">
        <f t="shared" si="37"/>
        <v>0</v>
      </c>
      <c r="AA69" s="824">
        <f t="shared" si="37"/>
        <v>0</v>
      </c>
      <c r="AB69" s="824">
        <f t="shared" si="37"/>
        <v>0</v>
      </c>
      <c r="AC69" s="824">
        <f t="shared" si="37"/>
        <v>0</v>
      </c>
      <c r="AD69" s="824">
        <f t="shared" si="37"/>
        <v>0</v>
      </c>
      <c r="AE69" s="824">
        <f t="shared" si="37"/>
        <v>0</v>
      </c>
      <c r="AF69" s="824">
        <f t="shared" si="37"/>
        <v>0</v>
      </c>
      <c r="AG69" s="824">
        <f t="shared" si="37"/>
        <v>0</v>
      </c>
      <c r="AH69" s="824">
        <f t="shared" si="37"/>
        <v>0</v>
      </c>
      <c r="AI69" s="824">
        <f t="shared" si="37"/>
        <v>0</v>
      </c>
      <c r="AJ69" s="824">
        <f t="shared" si="37"/>
        <v>0</v>
      </c>
      <c r="AK69" s="900">
        <f t="shared" si="37"/>
        <v>0</v>
      </c>
      <c r="AL69" s="900">
        <f t="shared" si="37"/>
        <v>0</v>
      </c>
      <c r="AM69" s="900">
        <f t="shared" si="37"/>
        <v>0</v>
      </c>
      <c r="AN69" s="900">
        <f t="shared" si="37"/>
        <v>0</v>
      </c>
      <c r="AO69" s="900">
        <f t="shared" si="37"/>
        <v>0</v>
      </c>
      <c r="AP69" s="900">
        <f t="shared" si="37"/>
        <v>0</v>
      </c>
      <c r="AQ69" s="900">
        <f t="shared" si="37"/>
        <v>0</v>
      </c>
      <c r="AR69" s="904">
        <f t="shared" si="37"/>
        <v>0</v>
      </c>
      <c r="AS69" s="122">
        <f t="shared" si="37"/>
        <v>3884039</v>
      </c>
      <c r="AT69" s="123">
        <f t="shared" si="37"/>
        <v>2842868</v>
      </c>
      <c r="AU69" s="123">
        <f t="shared" si="37"/>
        <v>0</v>
      </c>
      <c r="AV69" s="123">
        <f t="shared" si="37"/>
        <v>0</v>
      </c>
      <c r="AW69" s="123">
        <f t="shared" si="37"/>
        <v>960889</v>
      </c>
      <c r="AX69" s="123">
        <f t="shared" si="37"/>
        <v>56856</v>
      </c>
      <c r="AY69" s="123">
        <f t="shared" si="37"/>
        <v>23426</v>
      </c>
      <c r="AZ69" s="124">
        <f t="shared" si="37"/>
        <v>7.0098000000000003</v>
      </c>
      <c r="BA69" s="124">
        <f t="shared" si="37"/>
        <v>4</v>
      </c>
      <c r="BB69" s="124">
        <f t="shared" si="37"/>
        <v>0</v>
      </c>
      <c r="BC69" s="125">
        <f t="shared" si="37"/>
        <v>3.0098000000000003</v>
      </c>
    </row>
    <row r="70" spans="1:55" ht="14.1" customHeight="1" x14ac:dyDescent="0.2">
      <c r="A70" s="108">
        <v>17</v>
      </c>
      <c r="B70" s="105">
        <v>2417</v>
      </c>
      <c r="C70" s="106">
        <v>600079562</v>
      </c>
      <c r="D70" s="105">
        <v>72742810</v>
      </c>
      <c r="E70" s="107" t="s">
        <v>603</v>
      </c>
      <c r="F70" s="108">
        <v>3111</v>
      </c>
      <c r="G70" s="107" t="s">
        <v>315</v>
      </c>
      <c r="H70" s="109" t="s">
        <v>281</v>
      </c>
      <c r="I70" s="110">
        <v>16499025</v>
      </c>
      <c r="J70" s="111">
        <v>11847923</v>
      </c>
      <c r="K70" s="111">
        <v>0</v>
      </c>
      <c r="L70" s="111">
        <v>9600</v>
      </c>
      <c r="M70" s="111">
        <v>4007843</v>
      </c>
      <c r="N70" s="111">
        <v>236959</v>
      </c>
      <c r="O70" s="111">
        <v>396700</v>
      </c>
      <c r="P70" s="287">
        <v>28.087500000000002</v>
      </c>
      <c r="Q70" s="287">
        <v>21</v>
      </c>
      <c r="R70" s="404">
        <v>0</v>
      </c>
      <c r="S70" s="844">
        <v>7.0875000000000012</v>
      </c>
      <c r="T70" s="416">
        <f t="shared" si="1"/>
        <v>0</v>
      </c>
      <c r="U70" s="405">
        <v>0</v>
      </c>
      <c r="V70" s="405">
        <v>0</v>
      </c>
      <c r="W70" s="405">
        <v>0</v>
      </c>
      <c r="X70" s="405">
        <f t="shared" si="2"/>
        <v>0</v>
      </c>
      <c r="Y70" s="405">
        <v>0</v>
      </c>
      <c r="Z70" s="405">
        <v>0</v>
      </c>
      <c r="AA70" s="405">
        <v>0</v>
      </c>
      <c r="AB70" s="405">
        <f t="shared" si="3"/>
        <v>0</v>
      </c>
      <c r="AC70" s="405">
        <f t="shared" si="4"/>
        <v>0</v>
      </c>
      <c r="AD70" s="249">
        <f t="shared" si="5"/>
        <v>0</v>
      </c>
      <c r="AE70" s="249">
        <f t="shared" si="6"/>
        <v>0</v>
      </c>
      <c r="AF70" s="405">
        <v>0</v>
      </c>
      <c r="AG70" s="405">
        <v>0</v>
      </c>
      <c r="AH70" s="405">
        <v>0</v>
      </c>
      <c r="AI70" s="405">
        <f t="shared" si="7"/>
        <v>0</v>
      </c>
      <c r="AJ70" s="405">
        <f t="shared" si="8"/>
        <v>0</v>
      </c>
      <c r="AK70" s="407">
        <v>0</v>
      </c>
      <c r="AL70" s="407">
        <v>0</v>
      </c>
      <c r="AM70" s="407">
        <v>0</v>
      </c>
      <c r="AN70" s="407">
        <v>0</v>
      </c>
      <c r="AO70" s="407">
        <v>0</v>
      </c>
      <c r="AP70" s="407">
        <f t="shared" si="9"/>
        <v>0</v>
      </c>
      <c r="AQ70" s="407">
        <f t="shared" si="10"/>
        <v>0</v>
      </c>
      <c r="AR70" s="417">
        <f t="shared" si="11"/>
        <v>0</v>
      </c>
      <c r="AS70" s="112">
        <f>I70+AJ70</f>
        <v>16499025</v>
      </c>
      <c r="AT70" s="113">
        <f>J70+X70</f>
        <v>11847923</v>
      </c>
      <c r="AU70" s="113">
        <f t="shared" si="12"/>
        <v>0</v>
      </c>
      <c r="AV70" s="113">
        <f>L70+AB70</f>
        <v>9600</v>
      </c>
      <c r="AW70" s="113">
        <f t="shared" ref="AW70:AX73" si="38">M70+AD70</f>
        <v>4007843</v>
      </c>
      <c r="AX70" s="113">
        <f t="shared" si="38"/>
        <v>236959</v>
      </c>
      <c r="AY70" s="113">
        <f>O70+AI70</f>
        <v>396700</v>
      </c>
      <c r="AZ70" s="115">
        <f>P70+AR70</f>
        <v>28.087500000000002</v>
      </c>
      <c r="BA70" s="115">
        <f>Q70+AP70</f>
        <v>21</v>
      </c>
      <c r="BB70" s="115">
        <f t="shared" si="14"/>
        <v>0</v>
      </c>
      <c r="BC70" s="116">
        <f>S70+AQ70</f>
        <v>7.0875000000000012</v>
      </c>
    </row>
    <row r="71" spans="1:55" ht="14.1" customHeight="1" x14ac:dyDescent="0.2">
      <c r="A71" s="108">
        <v>17</v>
      </c>
      <c r="B71" s="105">
        <v>2417</v>
      </c>
      <c r="C71" s="106">
        <v>600079562</v>
      </c>
      <c r="D71" s="105">
        <v>72742810</v>
      </c>
      <c r="E71" s="107" t="s">
        <v>603</v>
      </c>
      <c r="F71" s="108">
        <v>3111</v>
      </c>
      <c r="G71" s="82" t="s">
        <v>317</v>
      </c>
      <c r="H71" s="109" t="s">
        <v>281</v>
      </c>
      <c r="I71" s="110">
        <v>1209831</v>
      </c>
      <c r="J71" s="425">
        <v>890892</v>
      </c>
      <c r="K71" s="425">
        <v>0</v>
      </c>
      <c r="L71" s="425">
        <v>0</v>
      </c>
      <c r="M71" s="111">
        <v>301121</v>
      </c>
      <c r="N71" s="111">
        <v>17818</v>
      </c>
      <c r="O71" s="337">
        <v>0</v>
      </c>
      <c r="P71" s="287">
        <v>3</v>
      </c>
      <c r="Q71" s="427">
        <v>3</v>
      </c>
      <c r="R71" s="889">
        <v>0</v>
      </c>
      <c r="S71" s="843">
        <v>0</v>
      </c>
      <c r="T71" s="416">
        <f t="shared" si="1"/>
        <v>0</v>
      </c>
      <c r="U71" s="405">
        <v>0</v>
      </c>
      <c r="V71" s="405">
        <v>0</v>
      </c>
      <c r="W71" s="405">
        <v>0</v>
      </c>
      <c r="X71" s="405">
        <f t="shared" si="2"/>
        <v>0</v>
      </c>
      <c r="Y71" s="405">
        <v>0</v>
      </c>
      <c r="Z71" s="405">
        <v>0</v>
      </c>
      <c r="AA71" s="405">
        <v>0</v>
      </c>
      <c r="AB71" s="405">
        <f t="shared" si="3"/>
        <v>0</v>
      </c>
      <c r="AC71" s="405">
        <f t="shared" si="4"/>
        <v>0</v>
      </c>
      <c r="AD71" s="249">
        <f t="shared" si="5"/>
        <v>0</v>
      </c>
      <c r="AE71" s="249">
        <f t="shared" si="6"/>
        <v>0</v>
      </c>
      <c r="AF71" s="405">
        <v>0</v>
      </c>
      <c r="AG71" s="405">
        <v>0</v>
      </c>
      <c r="AH71" s="405">
        <v>0</v>
      </c>
      <c r="AI71" s="405">
        <f t="shared" si="7"/>
        <v>0</v>
      </c>
      <c r="AJ71" s="405">
        <f t="shared" si="8"/>
        <v>0</v>
      </c>
      <c r="AK71" s="407">
        <v>0</v>
      </c>
      <c r="AL71" s="407">
        <v>0</v>
      </c>
      <c r="AM71" s="407">
        <v>0</v>
      </c>
      <c r="AN71" s="407">
        <v>0</v>
      </c>
      <c r="AO71" s="407">
        <v>0</v>
      </c>
      <c r="AP71" s="407">
        <f t="shared" si="9"/>
        <v>0</v>
      </c>
      <c r="AQ71" s="407">
        <f t="shared" si="10"/>
        <v>0</v>
      </c>
      <c r="AR71" s="417">
        <f t="shared" si="11"/>
        <v>0</v>
      </c>
      <c r="AS71" s="112">
        <f>I71+AJ71</f>
        <v>1209831</v>
      </c>
      <c r="AT71" s="113">
        <f>J71+X71</f>
        <v>890892</v>
      </c>
      <c r="AU71" s="113">
        <f t="shared" si="12"/>
        <v>0</v>
      </c>
      <c r="AV71" s="113">
        <f>L71+AB71</f>
        <v>0</v>
      </c>
      <c r="AW71" s="113">
        <f t="shared" si="38"/>
        <v>301121</v>
      </c>
      <c r="AX71" s="113">
        <f t="shared" si="38"/>
        <v>17818</v>
      </c>
      <c r="AY71" s="113">
        <f>O71+AI71</f>
        <v>0</v>
      </c>
      <c r="AZ71" s="115">
        <f>P71+AR71</f>
        <v>3</v>
      </c>
      <c r="BA71" s="115">
        <f>Q71+AP71</f>
        <v>3</v>
      </c>
      <c r="BB71" s="115">
        <f t="shared" si="14"/>
        <v>0</v>
      </c>
      <c r="BC71" s="116">
        <f>S71+AQ71</f>
        <v>0</v>
      </c>
    </row>
    <row r="72" spans="1:55" ht="14.1" customHeight="1" x14ac:dyDescent="0.2">
      <c r="A72" s="108">
        <v>17</v>
      </c>
      <c r="B72" s="105">
        <v>2417</v>
      </c>
      <c r="C72" s="106">
        <v>600079562</v>
      </c>
      <c r="D72" s="105">
        <v>72742810</v>
      </c>
      <c r="E72" s="107" t="s">
        <v>603</v>
      </c>
      <c r="F72" s="108">
        <v>3111</v>
      </c>
      <c r="G72" s="82" t="s">
        <v>316</v>
      </c>
      <c r="H72" s="109" t="s">
        <v>282</v>
      </c>
      <c r="I72" s="110">
        <v>724126</v>
      </c>
      <c r="J72" s="28">
        <v>531205</v>
      </c>
      <c r="K72" s="28">
        <v>0</v>
      </c>
      <c r="L72" s="28">
        <v>0</v>
      </c>
      <c r="M72" s="111">
        <v>179547</v>
      </c>
      <c r="N72" s="111">
        <v>10624</v>
      </c>
      <c r="O72" s="28">
        <v>2750</v>
      </c>
      <c r="P72" s="287">
        <v>1.67</v>
      </c>
      <c r="Q72" s="274">
        <v>1.67</v>
      </c>
      <c r="R72" s="890">
        <v>0</v>
      </c>
      <c r="S72" s="843">
        <v>0</v>
      </c>
      <c r="T72" s="416">
        <f t="shared" si="1"/>
        <v>0</v>
      </c>
      <c r="U72" s="405">
        <v>0</v>
      </c>
      <c r="V72" s="405">
        <v>0</v>
      </c>
      <c r="W72" s="405">
        <v>0</v>
      </c>
      <c r="X72" s="405">
        <f t="shared" si="2"/>
        <v>0</v>
      </c>
      <c r="Y72" s="405">
        <v>0</v>
      </c>
      <c r="Z72" s="405">
        <v>0</v>
      </c>
      <c r="AA72" s="405">
        <v>0</v>
      </c>
      <c r="AB72" s="405">
        <f t="shared" si="3"/>
        <v>0</v>
      </c>
      <c r="AC72" s="405">
        <f t="shared" si="4"/>
        <v>0</v>
      </c>
      <c r="AD72" s="249">
        <f t="shared" si="5"/>
        <v>0</v>
      </c>
      <c r="AE72" s="249">
        <f t="shared" si="6"/>
        <v>0</v>
      </c>
      <c r="AF72" s="405">
        <v>0</v>
      </c>
      <c r="AG72" s="405">
        <v>0</v>
      </c>
      <c r="AH72" s="405">
        <v>0</v>
      </c>
      <c r="AI72" s="405">
        <f t="shared" si="7"/>
        <v>0</v>
      </c>
      <c r="AJ72" s="405">
        <f t="shared" si="8"/>
        <v>0</v>
      </c>
      <c r="AK72" s="407">
        <v>0</v>
      </c>
      <c r="AL72" s="407">
        <v>0</v>
      </c>
      <c r="AM72" s="407">
        <v>0</v>
      </c>
      <c r="AN72" s="407">
        <v>0</v>
      </c>
      <c r="AO72" s="407">
        <v>0</v>
      </c>
      <c r="AP72" s="407">
        <f t="shared" si="9"/>
        <v>0</v>
      </c>
      <c r="AQ72" s="407">
        <f t="shared" si="10"/>
        <v>0</v>
      </c>
      <c r="AR72" s="417">
        <f t="shared" si="11"/>
        <v>0</v>
      </c>
      <c r="AS72" s="112">
        <f>I72+AJ72</f>
        <v>724126</v>
      </c>
      <c r="AT72" s="113">
        <f>J72+X72</f>
        <v>531205</v>
      </c>
      <c r="AU72" s="113">
        <f t="shared" si="12"/>
        <v>0</v>
      </c>
      <c r="AV72" s="113">
        <f>L72+AB72</f>
        <v>0</v>
      </c>
      <c r="AW72" s="113">
        <f t="shared" si="38"/>
        <v>179547</v>
      </c>
      <c r="AX72" s="113">
        <f t="shared" si="38"/>
        <v>10624</v>
      </c>
      <c r="AY72" s="113">
        <f>O72+AI72</f>
        <v>2750</v>
      </c>
      <c r="AZ72" s="115">
        <f>P72+AR72</f>
        <v>1.67</v>
      </c>
      <c r="BA72" s="115">
        <f>Q72+AP72</f>
        <v>1.67</v>
      </c>
      <c r="BB72" s="115">
        <f t="shared" si="14"/>
        <v>0</v>
      </c>
      <c r="BC72" s="116">
        <f>S72+AQ72</f>
        <v>0</v>
      </c>
    </row>
    <row r="73" spans="1:55" ht="14.1" customHeight="1" x14ac:dyDescent="0.2">
      <c r="A73" s="108">
        <v>17</v>
      </c>
      <c r="B73" s="105">
        <v>2417</v>
      </c>
      <c r="C73" s="106">
        <v>600079562</v>
      </c>
      <c r="D73" s="105">
        <v>72742810</v>
      </c>
      <c r="E73" s="107" t="s">
        <v>603</v>
      </c>
      <c r="F73" s="108">
        <v>3141</v>
      </c>
      <c r="G73" s="107" t="s">
        <v>319</v>
      </c>
      <c r="H73" s="109" t="s">
        <v>282</v>
      </c>
      <c r="I73" s="110">
        <v>1908971</v>
      </c>
      <c r="J73" s="30">
        <v>1397992</v>
      </c>
      <c r="K73" s="30">
        <v>0</v>
      </c>
      <c r="L73" s="30">
        <v>0</v>
      </c>
      <c r="M73" s="111">
        <v>472521</v>
      </c>
      <c r="N73" s="111">
        <v>27960</v>
      </c>
      <c r="O73" s="30">
        <v>10498</v>
      </c>
      <c r="P73" s="287">
        <v>4.75</v>
      </c>
      <c r="Q73" s="438">
        <v>0</v>
      </c>
      <c r="R73" s="33">
        <v>0</v>
      </c>
      <c r="S73" s="836">
        <v>4.75</v>
      </c>
      <c r="T73" s="416">
        <f t="shared" si="1"/>
        <v>0</v>
      </c>
      <c r="U73" s="405">
        <v>0</v>
      </c>
      <c r="V73" s="405">
        <v>0</v>
      </c>
      <c r="W73" s="405">
        <v>0</v>
      </c>
      <c r="X73" s="405">
        <f t="shared" si="2"/>
        <v>0</v>
      </c>
      <c r="Y73" s="405">
        <v>0</v>
      </c>
      <c r="Z73" s="405">
        <v>0</v>
      </c>
      <c r="AA73" s="405">
        <v>0</v>
      </c>
      <c r="AB73" s="405">
        <f t="shared" si="3"/>
        <v>0</v>
      </c>
      <c r="AC73" s="405">
        <f t="shared" si="4"/>
        <v>0</v>
      </c>
      <c r="AD73" s="249">
        <f t="shared" si="5"/>
        <v>0</v>
      </c>
      <c r="AE73" s="249">
        <f t="shared" si="6"/>
        <v>0</v>
      </c>
      <c r="AF73" s="405">
        <v>0</v>
      </c>
      <c r="AG73" s="405">
        <v>0</v>
      </c>
      <c r="AH73" s="405">
        <v>0</v>
      </c>
      <c r="AI73" s="405">
        <f t="shared" si="7"/>
        <v>0</v>
      </c>
      <c r="AJ73" s="405">
        <f t="shared" si="8"/>
        <v>0</v>
      </c>
      <c r="AK73" s="407">
        <v>0</v>
      </c>
      <c r="AL73" s="407">
        <v>0</v>
      </c>
      <c r="AM73" s="407">
        <v>0</v>
      </c>
      <c r="AN73" s="407">
        <v>0</v>
      </c>
      <c r="AO73" s="407">
        <v>0</v>
      </c>
      <c r="AP73" s="407">
        <f t="shared" si="9"/>
        <v>0</v>
      </c>
      <c r="AQ73" s="407">
        <f t="shared" si="10"/>
        <v>0</v>
      </c>
      <c r="AR73" s="417">
        <f t="shared" si="11"/>
        <v>0</v>
      </c>
      <c r="AS73" s="112">
        <f>I73+AJ73</f>
        <v>1908971</v>
      </c>
      <c r="AT73" s="113">
        <f>J73+X73</f>
        <v>1397992</v>
      </c>
      <c r="AU73" s="113">
        <f t="shared" si="12"/>
        <v>0</v>
      </c>
      <c r="AV73" s="113">
        <f>L73+AB73</f>
        <v>0</v>
      </c>
      <c r="AW73" s="113">
        <f t="shared" si="38"/>
        <v>472521</v>
      </c>
      <c r="AX73" s="113">
        <f t="shared" si="38"/>
        <v>27960</v>
      </c>
      <c r="AY73" s="113">
        <f>O73+AI73</f>
        <v>10498</v>
      </c>
      <c r="AZ73" s="115">
        <f>P73+AR73</f>
        <v>4.75</v>
      </c>
      <c r="BA73" s="115">
        <f>Q73+AP73</f>
        <v>0</v>
      </c>
      <c r="BB73" s="115">
        <f t="shared" si="14"/>
        <v>0</v>
      </c>
      <c r="BC73" s="116">
        <f>S73+AQ73</f>
        <v>4.75</v>
      </c>
    </row>
    <row r="74" spans="1:55" ht="14.1" customHeight="1" x14ac:dyDescent="0.2">
      <c r="A74" s="120">
        <v>17</v>
      </c>
      <c r="B74" s="117">
        <v>2417</v>
      </c>
      <c r="C74" s="118">
        <v>600079562</v>
      </c>
      <c r="D74" s="117">
        <v>72742810</v>
      </c>
      <c r="E74" s="119" t="s">
        <v>604</v>
      </c>
      <c r="F74" s="120"/>
      <c r="G74" s="119"/>
      <c r="H74" s="121"/>
      <c r="I74" s="122">
        <v>20341953</v>
      </c>
      <c r="J74" s="123">
        <v>14668012</v>
      </c>
      <c r="K74" s="123">
        <v>0</v>
      </c>
      <c r="L74" s="123">
        <v>9600</v>
      </c>
      <c r="M74" s="123">
        <v>4961032</v>
      </c>
      <c r="N74" s="123">
        <v>293361</v>
      </c>
      <c r="O74" s="123">
        <v>409948</v>
      </c>
      <c r="P74" s="124">
        <v>37.5075</v>
      </c>
      <c r="Q74" s="124">
        <v>25.67</v>
      </c>
      <c r="R74" s="855">
        <v>0</v>
      </c>
      <c r="S74" s="125">
        <v>11.837500000000002</v>
      </c>
      <c r="T74" s="824">
        <f t="shared" ref="T74:BC74" si="39">SUM(T70:T73)</f>
        <v>0</v>
      </c>
      <c r="U74" s="824">
        <f t="shared" si="39"/>
        <v>0</v>
      </c>
      <c r="V74" s="824">
        <f t="shared" si="39"/>
        <v>0</v>
      </c>
      <c r="W74" s="824">
        <f t="shared" si="39"/>
        <v>0</v>
      </c>
      <c r="X74" s="824">
        <f t="shared" si="39"/>
        <v>0</v>
      </c>
      <c r="Y74" s="824">
        <f t="shared" si="39"/>
        <v>0</v>
      </c>
      <c r="Z74" s="824">
        <f t="shared" si="39"/>
        <v>0</v>
      </c>
      <c r="AA74" s="824">
        <f t="shared" si="39"/>
        <v>0</v>
      </c>
      <c r="AB74" s="824">
        <f t="shared" si="39"/>
        <v>0</v>
      </c>
      <c r="AC74" s="824">
        <f t="shared" si="39"/>
        <v>0</v>
      </c>
      <c r="AD74" s="824">
        <f t="shared" si="39"/>
        <v>0</v>
      </c>
      <c r="AE74" s="824">
        <f t="shared" si="39"/>
        <v>0</v>
      </c>
      <c r="AF74" s="824">
        <f t="shared" si="39"/>
        <v>0</v>
      </c>
      <c r="AG74" s="824">
        <f t="shared" si="39"/>
        <v>0</v>
      </c>
      <c r="AH74" s="824">
        <f t="shared" si="39"/>
        <v>0</v>
      </c>
      <c r="AI74" s="824">
        <f t="shared" si="39"/>
        <v>0</v>
      </c>
      <c r="AJ74" s="824">
        <f t="shared" si="39"/>
        <v>0</v>
      </c>
      <c r="AK74" s="900">
        <f t="shared" si="39"/>
        <v>0</v>
      </c>
      <c r="AL74" s="900">
        <f t="shared" si="39"/>
        <v>0</v>
      </c>
      <c r="AM74" s="900">
        <f t="shared" si="39"/>
        <v>0</v>
      </c>
      <c r="AN74" s="900">
        <f t="shared" si="39"/>
        <v>0</v>
      </c>
      <c r="AO74" s="900">
        <f t="shared" si="39"/>
        <v>0</v>
      </c>
      <c r="AP74" s="900">
        <f t="shared" si="39"/>
        <v>0</v>
      </c>
      <c r="AQ74" s="900">
        <f t="shared" si="39"/>
        <v>0</v>
      </c>
      <c r="AR74" s="904">
        <f t="shared" si="39"/>
        <v>0</v>
      </c>
      <c r="AS74" s="122">
        <f t="shared" si="39"/>
        <v>20341953</v>
      </c>
      <c r="AT74" s="123">
        <f t="shared" si="39"/>
        <v>14668012</v>
      </c>
      <c r="AU74" s="123">
        <f t="shared" si="39"/>
        <v>0</v>
      </c>
      <c r="AV74" s="123">
        <f t="shared" si="39"/>
        <v>9600</v>
      </c>
      <c r="AW74" s="123">
        <f t="shared" si="39"/>
        <v>4961032</v>
      </c>
      <c r="AX74" s="123">
        <f t="shared" si="39"/>
        <v>293361</v>
      </c>
      <c r="AY74" s="123">
        <f t="shared" si="39"/>
        <v>409948</v>
      </c>
      <c r="AZ74" s="124">
        <f t="shared" si="39"/>
        <v>37.5075</v>
      </c>
      <c r="BA74" s="124">
        <f t="shared" si="39"/>
        <v>25.67</v>
      </c>
      <c r="BB74" s="124">
        <f t="shared" si="39"/>
        <v>0</v>
      </c>
      <c r="BC74" s="125">
        <f t="shared" si="39"/>
        <v>11.837500000000002</v>
      </c>
    </row>
    <row r="75" spans="1:55" ht="14.1" customHeight="1" x14ac:dyDescent="0.2">
      <c r="A75" s="108">
        <v>18</v>
      </c>
      <c r="B75" s="105">
        <v>2416</v>
      </c>
      <c r="C75" s="106">
        <v>600079571</v>
      </c>
      <c r="D75" s="105">
        <v>72742895</v>
      </c>
      <c r="E75" s="107" t="s">
        <v>605</v>
      </c>
      <c r="F75" s="108">
        <v>3111</v>
      </c>
      <c r="G75" s="107" t="s">
        <v>315</v>
      </c>
      <c r="H75" s="109" t="s">
        <v>281</v>
      </c>
      <c r="I75" s="110">
        <v>4932220</v>
      </c>
      <c r="J75" s="111">
        <v>3506206</v>
      </c>
      <c r="K75" s="111">
        <v>0</v>
      </c>
      <c r="L75" s="111">
        <v>84000</v>
      </c>
      <c r="M75" s="111">
        <v>1213490</v>
      </c>
      <c r="N75" s="111">
        <v>70124</v>
      </c>
      <c r="O75" s="111">
        <v>58400</v>
      </c>
      <c r="P75" s="287">
        <v>7.8781999999999988</v>
      </c>
      <c r="Q75" s="287">
        <v>6</v>
      </c>
      <c r="R75" s="404">
        <v>0</v>
      </c>
      <c r="S75" s="844">
        <v>1.8781999999999996</v>
      </c>
      <c r="T75" s="416">
        <f t="shared" si="1"/>
        <v>0</v>
      </c>
      <c r="U75" s="405">
        <v>0</v>
      </c>
      <c r="V75" s="405">
        <v>-7364</v>
      </c>
      <c r="W75" s="405">
        <v>0</v>
      </c>
      <c r="X75" s="405">
        <f t="shared" si="2"/>
        <v>-7364</v>
      </c>
      <c r="Y75" s="405">
        <v>0</v>
      </c>
      <c r="Z75" s="405">
        <v>0</v>
      </c>
      <c r="AA75" s="405">
        <v>0</v>
      </c>
      <c r="AB75" s="405">
        <f t="shared" si="3"/>
        <v>0</v>
      </c>
      <c r="AC75" s="405">
        <f t="shared" si="4"/>
        <v>-7364</v>
      </c>
      <c r="AD75" s="249">
        <f t="shared" si="5"/>
        <v>-2489</v>
      </c>
      <c r="AE75" s="249">
        <f t="shared" si="6"/>
        <v>-147</v>
      </c>
      <c r="AF75" s="405">
        <v>0</v>
      </c>
      <c r="AG75" s="405">
        <v>10000</v>
      </c>
      <c r="AH75" s="405">
        <v>0</v>
      </c>
      <c r="AI75" s="405">
        <f t="shared" si="7"/>
        <v>10000</v>
      </c>
      <c r="AJ75" s="405">
        <f t="shared" si="8"/>
        <v>0</v>
      </c>
      <c r="AK75" s="407">
        <v>0</v>
      </c>
      <c r="AL75" s="407">
        <v>0</v>
      </c>
      <c r="AM75" s="407">
        <v>0</v>
      </c>
      <c r="AN75" s="407">
        <v>0</v>
      </c>
      <c r="AO75" s="407">
        <v>0</v>
      </c>
      <c r="AP75" s="407">
        <f t="shared" si="9"/>
        <v>0</v>
      </c>
      <c r="AQ75" s="407">
        <f t="shared" si="10"/>
        <v>0</v>
      </c>
      <c r="AR75" s="417">
        <f t="shared" si="11"/>
        <v>0</v>
      </c>
      <c r="AS75" s="112">
        <f>I75+AJ75</f>
        <v>4932220</v>
      </c>
      <c r="AT75" s="113">
        <f>J75+X75</f>
        <v>3498842</v>
      </c>
      <c r="AU75" s="113">
        <f t="shared" si="12"/>
        <v>0</v>
      </c>
      <c r="AV75" s="113">
        <f>L75+AB75</f>
        <v>84000</v>
      </c>
      <c r="AW75" s="113">
        <f t="shared" ref="AW75:AX77" si="40">M75+AD75</f>
        <v>1211001</v>
      </c>
      <c r="AX75" s="113">
        <f t="shared" si="40"/>
        <v>69977</v>
      </c>
      <c r="AY75" s="113">
        <f>O75+AI75</f>
        <v>68400</v>
      </c>
      <c r="AZ75" s="115">
        <f>P75+AR75</f>
        <v>7.8781999999999988</v>
      </c>
      <c r="BA75" s="115">
        <f>Q75+AP75</f>
        <v>6</v>
      </c>
      <c r="BB75" s="115">
        <f t="shared" si="14"/>
        <v>0</v>
      </c>
      <c r="BC75" s="116">
        <f>S75+AQ75</f>
        <v>1.8781999999999996</v>
      </c>
    </row>
    <row r="76" spans="1:55" ht="14.1" customHeight="1" x14ac:dyDescent="0.2">
      <c r="A76" s="108">
        <v>18</v>
      </c>
      <c r="B76" s="105">
        <v>2416</v>
      </c>
      <c r="C76" s="106">
        <v>600079571</v>
      </c>
      <c r="D76" s="105">
        <v>72742895</v>
      </c>
      <c r="E76" s="107" t="s">
        <v>605</v>
      </c>
      <c r="F76" s="108">
        <v>3111</v>
      </c>
      <c r="G76" s="82" t="s">
        <v>317</v>
      </c>
      <c r="H76" s="109" t="s">
        <v>281</v>
      </c>
      <c r="I76" s="110">
        <v>737785</v>
      </c>
      <c r="J76" s="425">
        <v>543288</v>
      </c>
      <c r="K76" s="425">
        <v>0</v>
      </c>
      <c r="L76" s="425">
        <v>0</v>
      </c>
      <c r="M76" s="111">
        <v>183631</v>
      </c>
      <c r="N76" s="111">
        <v>10866</v>
      </c>
      <c r="O76" s="337">
        <v>0</v>
      </c>
      <c r="P76" s="287">
        <v>2</v>
      </c>
      <c r="Q76" s="427">
        <v>2</v>
      </c>
      <c r="R76" s="889">
        <v>0</v>
      </c>
      <c r="S76" s="843">
        <v>0</v>
      </c>
      <c r="T76" s="416">
        <f t="shared" si="1"/>
        <v>0</v>
      </c>
      <c r="U76" s="405">
        <v>0</v>
      </c>
      <c r="V76" s="405">
        <v>0</v>
      </c>
      <c r="W76" s="405">
        <v>0</v>
      </c>
      <c r="X76" s="405">
        <f t="shared" si="2"/>
        <v>0</v>
      </c>
      <c r="Y76" s="405">
        <v>0</v>
      </c>
      <c r="Z76" s="405">
        <v>0</v>
      </c>
      <c r="AA76" s="405">
        <v>0</v>
      </c>
      <c r="AB76" s="405">
        <f t="shared" si="3"/>
        <v>0</v>
      </c>
      <c r="AC76" s="405">
        <f t="shared" si="4"/>
        <v>0</v>
      </c>
      <c r="AD76" s="249">
        <f t="shared" si="5"/>
        <v>0</v>
      </c>
      <c r="AE76" s="249">
        <f t="shared" si="6"/>
        <v>0</v>
      </c>
      <c r="AF76" s="405">
        <v>0</v>
      </c>
      <c r="AG76" s="405">
        <v>0</v>
      </c>
      <c r="AH76" s="405">
        <v>0</v>
      </c>
      <c r="AI76" s="405">
        <f t="shared" si="7"/>
        <v>0</v>
      </c>
      <c r="AJ76" s="405">
        <f t="shared" si="8"/>
        <v>0</v>
      </c>
      <c r="AK76" s="407">
        <v>0</v>
      </c>
      <c r="AL76" s="407">
        <v>0</v>
      </c>
      <c r="AM76" s="407">
        <v>0</v>
      </c>
      <c r="AN76" s="407">
        <v>0</v>
      </c>
      <c r="AO76" s="407">
        <v>0</v>
      </c>
      <c r="AP76" s="407">
        <f t="shared" si="9"/>
        <v>0</v>
      </c>
      <c r="AQ76" s="407">
        <f t="shared" si="10"/>
        <v>0</v>
      </c>
      <c r="AR76" s="417">
        <f t="shared" si="11"/>
        <v>0</v>
      </c>
      <c r="AS76" s="112">
        <f>I76+AJ76</f>
        <v>737785</v>
      </c>
      <c r="AT76" s="113">
        <f>J76+X76</f>
        <v>543288</v>
      </c>
      <c r="AU76" s="113">
        <f t="shared" si="12"/>
        <v>0</v>
      </c>
      <c r="AV76" s="113">
        <f>L76+AB76</f>
        <v>0</v>
      </c>
      <c r="AW76" s="113">
        <f t="shared" si="40"/>
        <v>183631</v>
      </c>
      <c r="AX76" s="113">
        <f t="shared" si="40"/>
        <v>10866</v>
      </c>
      <c r="AY76" s="113">
        <f>O76+AI76</f>
        <v>0</v>
      </c>
      <c r="AZ76" s="115">
        <f>P76+AR76</f>
        <v>2</v>
      </c>
      <c r="BA76" s="115">
        <f>Q76+AP76</f>
        <v>2</v>
      </c>
      <c r="BB76" s="115">
        <f t="shared" si="14"/>
        <v>0</v>
      </c>
      <c r="BC76" s="116">
        <f>S76+AQ76</f>
        <v>0</v>
      </c>
    </row>
    <row r="77" spans="1:55" ht="14.1" customHeight="1" x14ac:dyDescent="0.2">
      <c r="A77" s="108">
        <v>18</v>
      </c>
      <c r="B77" s="105">
        <v>2416</v>
      </c>
      <c r="C77" s="106">
        <v>600079571</v>
      </c>
      <c r="D77" s="105">
        <v>72742895</v>
      </c>
      <c r="E77" s="107" t="s">
        <v>605</v>
      </c>
      <c r="F77" s="108">
        <v>3141</v>
      </c>
      <c r="G77" s="107" t="s">
        <v>319</v>
      </c>
      <c r="H77" s="109" t="s">
        <v>282</v>
      </c>
      <c r="I77" s="110">
        <v>622347</v>
      </c>
      <c r="J77" s="30">
        <v>456232</v>
      </c>
      <c r="K77" s="30">
        <v>0</v>
      </c>
      <c r="L77" s="30">
        <v>0</v>
      </c>
      <c r="M77" s="111">
        <v>154206</v>
      </c>
      <c r="N77" s="111">
        <v>9125</v>
      </c>
      <c r="O77" s="30">
        <v>2784</v>
      </c>
      <c r="P77" s="287">
        <v>1.55</v>
      </c>
      <c r="Q77" s="438">
        <v>0</v>
      </c>
      <c r="R77" s="33">
        <v>0</v>
      </c>
      <c r="S77" s="845">
        <v>1.55</v>
      </c>
      <c r="T77" s="416">
        <f t="shared" ref="T77:T140" si="41">Y77*-1</f>
        <v>0</v>
      </c>
      <c r="U77" s="405">
        <v>0</v>
      </c>
      <c r="V77" s="405">
        <v>0</v>
      </c>
      <c r="W77" s="405">
        <v>0</v>
      </c>
      <c r="X77" s="405">
        <f t="shared" ref="X77:X140" si="42">SUM(T77:W77)</f>
        <v>0</v>
      </c>
      <c r="Y77" s="405">
        <v>0</v>
      </c>
      <c r="Z77" s="405">
        <v>0</v>
      </c>
      <c r="AA77" s="405">
        <v>0</v>
      </c>
      <c r="AB77" s="405">
        <f t="shared" ref="AB77:AB140" si="43">SUM(Y77:AA77)</f>
        <v>0</v>
      </c>
      <c r="AC77" s="405">
        <f t="shared" ref="AC77:AC140" si="44">X77+AB77</f>
        <v>0</v>
      </c>
      <c r="AD77" s="249">
        <f t="shared" ref="AD77:AD140" si="45">ROUND((X77+Y77+Z77)*33.8%,0)</f>
        <v>0</v>
      </c>
      <c r="AE77" s="249">
        <f t="shared" ref="AE77:AE140" si="46">ROUND(X77*2%,0)</f>
        <v>0</v>
      </c>
      <c r="AF77" s="405">
        <v>0</v>
      </c>
      <c r="AG77" s="405">
        <v>0</v>
      </c>
      <c r="AH77" s="405">
        <v>0</v>
      </c>
      <c r="AI77" s="405">
        <f t="shared" ref="AI77:AI140" si="47">SUM(AF77:AH77)</f>
        <v>0</v>
      </c>
      <c r="AJ77" s="405">
        <f t="shared" ref="AJ77:AJ140" si="48">AC77+AD77+AE77+AI77</f>
        <v>0</v>
      </c>
      <c r="AK77" s="407">
        <v>0</v>
      </c>
      <c r="AL77" s="407">
        <v>0</v>
      </c>
      <c r="AM77" s="407">
        <v>0</v>
      </c>
      <c r="AN77" s="407">
        <v>0</v>
      </c>
      <c r="AO77" s="407">
        <v>0</v>
      </c>
      <c r="AP77" s="407">
        <f t="shared" ref="AP77:AP140" si="49">AK77+AM77+AN77</f>
        <v>0</v>
      </c>
      <c r="AQ77" s="407">
        <f t="shared" ref="AQ77:AQ140" si="50">AL77+AO77</f>
        <v>0</v>
      </c>
      <c r="AR77" s="417">
        <f t="shared" ref="AR77:AR140" si="51">SUM(AP77:AQ77)</f>
        <v>0</v>
      </c>
      <c r="AS77" s="112">
        <f>I77+AJ77</f>
        <v>622347</v>
      </c>
      <c r="AT77" s="113">
        <f>J77+X77</f>
        <v>456232</v>
      </c>
      <c r="AU77" s="113">
        <f t="shared" ref="AU77:AU140" si="52">K77</f>
        <v>0</v>
      </c>
      <c r="AV77" s="113">
        <f>L77+AB77</f>
        <v>0</v>
      </c>
      <c r="AW77" s="113">
        <f t="shared" si="40"/>
        <v>154206</v>
      </c>
      <c r="AX77" s="113">
        <f t="shared" si="40"/>
        <v>9125</v>
      </c>
      <c r="AY77" s="113">
        <f>O77+AI77</f>
        <v>2784</v>
      </c>
      <c r="AZ77" s="115">
        <f>P77+AR77</f>
        <v>1.55</v>
      </c>
      <c r="BA77" s="115">
        <f>Q77+AP77</f>
        <v>0</v>
      </c>
      <c r="BB77" s="115">
        <f t="shared" ref="BB77:BB140" si="53">R77</f>
        <v>0</v>
      </c>
      <c r="BC77" s="116">
        <f>S77+AQ77</f>
        <v>1.55</v>
      </c>
    </row>
    <row r="78" spans="1:55" ht="14.1" customHeight="1" x14ac:dyDescent="0.2">
      <c r="A78" s="120">
        <v>18</v>
      </c>
      <c r="B78" s="117">
        <v>2416</v>
      </c>
      <c r="C78" s="118">
        <v>600079571</v>
      </c>
      <c r="D78" s="117">
        <v>72742895</v>
      </c>
      <c r="E78" s="119" t="s">
        <v>606</v>
      </c>
      <c r="F78" s="120"/>
      <c r="G78" s="119"/>
      <c r="H78" s="121"/>
      <c r="I78" s="122">
        <v>6292352</v>
      </c>
      <c r="J78" s="123">
        <v>4505726</v>
      </c>
      <c r="K78" s="123">
        <v>0</v>
      </c>
      <c r="L78" s="123">
        <v>84000</v>
      </c>
      <c r="M78" s="123">
        <v>1551327</v>
      </c>
      <c r="N78" s="123">
        <v>90115</v>
      </c>
      <c r="O78" s="123">
        <v>61184</v>
      </c>
      <c r="P78" s="124">
        <v>11.4282</v>
      </c>
      <c r="Q78" s="124">
        <v>8</v>
      </c>
      <c r="R78" s="855">
        <v>0</v>
      </c>
      <c r="S78" s="125">
        <v>3.4281999999999995</v>
      </c>
      <c r="T78" s="824">
        <f t="shared" ref="T78:BC78" si="54">SUM(T75:T77)</f>
        <v>0</v>
      </c>
      <c r="U78" s="824">
        <f t="shared" si="54"/>
        <v>0</v>
      </c>
      <c r="V78" s="824">
        <f t="shared" si="54"/>
        <v>-7364</v>
      </c>
      <c r="W78" s="824">
        <f t="shared" si="54"/>
        <v>0</v>
      </c>
      <c r="X78" s="824">
        <f t="shared" si="54"/>
        <v>-7364</v>
      </c>
      <c r="Y78" s="824">
        <f t="shared" si="54"/>
        <v>0</v>
      </c>
      <c r="Z78" s="824">
        <f t="shared" si="54"/>
        <v>0</v>
      </c>
      <c r="AA78" s="824">
        <f t="shared" si="54"/>
        <v>0</v>
      </c>
      <c r="AB78" s="824">
        <f t="shared" si="54"/>
        <v>0</v>
      </c>
      <c r="AC78" s="824">
        <f t="shared" si="54"/>
        <v>-7364</v>
      </c>
      <c r="AD78" s="824">
        <f t="shared" si="54"/>
        <v>-2489</v>
      </c>
      <c r="AE78" s="824">
        <f t="shared" si="54"/>
        <v>-147</v>
      </c>
      <c r="AF78" s="824">
        <f t="shared" si="54"/>
        <v>0</v>
      </c>
      <c r="AG78" s="824">
        <f t="shared" si="54"/>
        <v>10000</v>
      </c>
      <c r="AH78" s="824">
        <f t="shared" si="54"/>
        <v>0</v>
      </c>
      <c r="AI78" s="824">
        <f t="shared" si="54"/>
        <v>10000</v>
      </c>
      <c r="AJ78" s="824">
        <f t="shared" si="54"/>
        <v>0</v>
      </c>
      <c r="AK78" s="900">
        <f t="shared" si="54"/>
        <v>0</v>
      </c>
      <c r="AL78" s="900">
        <f t="shared" si="54"/>
        <v>0</v>
      </c>
      <c r="AM78" s="900">
        <f t="shared" si="54"/>
        <v>0</v>
      </c>
      <c r="AN78" s="900">
        <f t="shared" si="54"/>
        <v>0</v>
      </c>
      <c r="AO78" s="900">
        <f t="shared" si="54"/>
        <v>0</v>
      </c>
      <c r="AP78" s="900">
        <f t="shared" si="54"/>
        <v>0</v>
      </c>
      <c r="AQ78" s="900">
        <f t="shared" si="54"/>
        <v>0</v>
      </c>
      <c r="AR78" s="904">
        <f t="shared" si="54"/>
        <v>0</v>
      </c>
      <c r="AS78" s="122">
        <f t="shared" si="54"/>
        <v>6292352</v>
      </c>
      <c r="AT78" s="123">
        <f t="shared" si="54"/>
        <v>4498362</v>
      </c>
      <c r="AU78" s="123">
        <f t="shared" si="54"/>
        <v>0</v>
      </c>
      <c r="AV78" s="123">
        <f t="shared" si="54"/>
        <v>84000</v>
      </c>
      <c r="AW78" s="123">
        <f t="shared" si="54"/>
        <v>1548838</v>
      </c>
      <c r="AX78" s="123">
        <f t="shared" si="54"/>
        <v>89968</v>
      </c>
      <c r="AY78" s="123">
        <f t="shared" si="54"/>
        <v>71184</v>
      </c>
      <c r="AZ78" s="124">
        <f t="shared" si="54"/>
        <v>11.4282</v>
      </c>
      <c r="BA78" s="124">
        <f t="shared" si="54"/>
        <v>8</v>
      </c>
      <c r="BB78" s="124">
        <f t="shared" si="54"/>
        <v>0</v>
      </c>
      <c r="BC78" s="125">
        <f t="shared" si="54"/>
        <v>3.4281999999999995</v>
      </c>
    </row>
    <row r="79" spans="1:55" ht="14.1" customHeight="1" x14ac:dyDescent="0.2">
      <c r="A79" s="108">
        <v>19</v>
      </c>
      <c r="B79" s="105">
        <v>2421</v>
      </c>
      <c r="C79" s="106">
        <v>600079163</v>
      </c>
      <c r="D79" s="105">
        <v>72743301</v>
      </c>
      <c r="E79" s="107" t="s">
        <v>607</v>
      </c>
      <c r="F79" s="108">
        <v>3111</v>
      </c>
      <c r="G79" s="107" t="s">
        <v>315</v>
      </c>
      <c r="H79" s="109" t="s">
        <v>281</v>
      </c>
      <c r="I79" s="110">
        <v>10282565</v>
      </c>
      <c r="J79" s="111">
        <v>7523796</v>
      </c>
      <c r="K79" s="111">
        <v>0</v>
      </c>
      <c r="L79" s="111">
        <v>0</v>
      </c>
      <c r="M79" s="111">
        <v>2543043</v>
      </c>
      <c r="N79" s="111">
        <v>150476</v>
      </c>
      <c r="O79" s="111">
        <v>65250</v>
      </c>
      <c r="P79" s="287">
        <v>16.946400000000001</v>
      </c>
      <c r="Q79" s="287">
        <v>12.741899999999999</v>
      </c>
      <c r="R79" s="404">
        <v>0</v>
      </c>
      <c r="S79" s="844">
        <v>4.2045000000000003</v>
      </c>
      <c r="T79" s="416">
        <f t="shared" si="41"/>
        <v>0</v>
      </c>
      <c r="U79" s="405">
        <v>0</v>
      </c>
      <c r="V79" s="405">
        <v>-53019</v>
      </c>
      <c r="W79" s="405">
        <v>0</v>
      </c>
      <c r="X79" s="405">
        <f t="shared" si="42"/>
        <v>-53019</v>
      </c>
      <c r="Y79" s="405">
        <v>0</v>
      </c>
      <c r="Z79" s="405">
        <v>0</v>
      </c>
      <c r="AA79" s="405">
        <v>0</v>
      </c>
      <c r="AB79" s="405">
        <f t="shared" si="43"/>
        <v>0</v>
      </c>
      <c r="AC79" s="405">
        <f t="shared" si="44"/>
        <v>-53019</v>
      </c>
      <c r="AD79" s="249">
        <f>ROUND((X79+Y79+Z79)*33.8%,0)-1</f>
        <v>-17921</v>
      </c>
      <c r="AE79" s="249">
        <f t="shared" si="46"/>
        <v>-1060</v>
      </c>
      <c r="AF79" s="405">
        <v>0</v>
      </c>
      <c r="AG79" s="405">
        <v>72000</v>
      </c>
      <c r="AH79" s="405">
        <v>0</v>
      </c>
      <c r="AI79" s="405">
        <f t="shared" si="47"/>
        <v>72000</v>
      </c>
      <c r="AJ79" s="405">
        <f t="shared" si="48"/>
        <v>0</v>
      </c>
      <c r="AK79" s="407">
        <v>0</v>
      </c>
      <c r="AL79" s="407">
        <v>0</v>
      </c>
      <c r="AM79" s="407">
        <v>0</v>
      </c>
      <c r="AN79" s="407">
        <v>0</v>
      </c>
      <c r="AO79" s="407">
        <v>0</v>
      </c>
      <c r="AP79" s="407">
        <f t="shared" si="49"/>
        <v>0</v>
      </c>
      <c r="AQ79" s="407">
        <f t="shared" si="50"/>
        <v>0</v>
      </c>
      <c r="AR79" s="417">
        <f t="shared" si="51"/>
        <v>0</v>
      </c>
      <c r="AS79" s="112">
        <f>I79+AJ79</f>
        <v>10282565</v>
      </c>
      <c r="AT79" s="113">
        <f>J79+X79</f>
        <v>7470777</v>
      </c>
      <c r="AU79" s="113">
        <f t="shared" si="52"/>
        <v>0</v>
      </c>
      <c r="AV79" s="113">
        <f>L79+AB79</f>
        <v>0</v>
      </c>
      <c r="AW79" s="113">
        <f>M79+AD79</f>
        <v>2525122</v>
      </c>
      <c r="AX79" s="113">
        <f>N79+AE79</f>
        <v>149416</v>
      </c>
      <c r="AY79" s="113">
        <f>O79+AI79</f>
        <v>137250</v>
      </c>
      <c r="AZ79" s="115">
        <f>P79+AR79</f>
        <v>16.946400000000001</v>
      </c>
      <c r="BA79" s="115">
        <f>Q79+AP79</f>
        <v>12.741899999999999</v>
      </c>
      <c r="BB79" s="115">
        <f t="shared" si="53"/>
        <v>0</v>
      </c>
      <c r="BC79" s="116">
        <f>S79+AQ79</f>
        <v>4.2045000000000003</v>
      </c>
    </row>
    <row r="80" spans="1:55" ht="14.1" customHeight="1" x14ac:dyDescent="0.2">
      <c r="A80" s="108">
        <v>19</v>
      </c>
      <c r="B80" s="105">
        <v>2421</v>
      </c>
      <c r="C80" s="106">
        <v>600079163</v>
      </c>
      <c r="D80" s="105">
        <v>72743301</v>
      </c>
      <c r="E80" s="107" t="s">
        <v>607</v>
      </c>
      <c r="F80" s="108">
        <v>3141</v>
      </c>
      <c r="G80" s="107" t="s">
        <v>319</v>
      </c>
      <c r="H80" s="109" t="s">
        <v>282</v>
      </c>
      <c r="I80" s="110">
        <v>1376771</v>
      </c>
      <c r="J80" s="30">
        <v>1007629</v>
      </c>
      <c r="K80" s="30">
        <v>0</v>
      </c>
      <c r="L80" s="30">
        <v>0</v>
      </c>
      <c r="M80" s="111">
        <v>340579</v>
      </c>
      <c r="N80" s="111">
        <v>20153</v>
      </c>
      <c r="O80" s="30">
        <v>8410</v>
      </c>
      <c r="P80" s="287">
        <v>3.43</v>
      </c>
      <c r="Q80" s="438">
        <v>0</v>
      </c>
      <c r="R80" s="33">
        <v>0</v>
      </c>
      <c r="S80" s="845">
        <v>3.43</v>
      </c>
      <c r="T80" s="416">
        <f t="shared" si="41"/>
        <v>0</v>
      </c>
      <c r="U80" s="405">
        <v>0</v>
      </c>
      <c r="V80" s="405">
        <v>0</v>
      </c>
      <c r="W80" s="405">
        <v>0</v>
      </c>
      <c r="X80" s="405">
        <f t="shared" si="42"/>
        <v>0</v>
      </c>
      <c r="Y80" s="405">
        <v>0</v>
      </c>
      <c r="Z80" s="405">
        <v>0</v>
      </c>
      <c r="AA80" s="405">
        <v>0</v>
      </c>
      <c r="AB80" s="405">
        <f t="shared" si="43"/>
        <v>0</v>
      </c>
      <c r="AC80" s="405">
        <f t="shared" si="44"/>
        <v>0</v>
      </c>
      <c r="AD80" s="249">
        <f t="shared" si="45"/>
        <v>0</v>
      </c>
      <c r="AE80" s="249">
        <f t="shared" si="46"/>
        <v>0</v>
      </c>
      <c r="AF80" s="405">
        <v>0</v>
      </c>
      <c r="AG80" s="405">
        <v>0</v>
      </c>
      <c r="AH80" s="405">
        <v>0</v>
      </c>
      <c r="AI80" s="405">
        <f t="shared" si="47"/>
        <v>0</v>
      </c>
      <c r="AJ80" s="405">
        <f t="shared" si="48"/>
        <v>0</v>
      </c>
      <c r="AK80" s="407">
        <v>0</v>
      </c>
      <c r="AL80" s="407">
        <v>0</v>
      </c>
      <c r="AM80" s="407">
        <v>0</v>
      </c>
      <c r="AN80" s="407">
        <v>0</v>
      </c>
      <c r="AO80" s="407">
        <v>0</v>
      </c>
      <c r="AP80" s="407">
        <f t="shared" si="49"/>
        <v>0</v>
      </c>
      <c r="AQ80" s="407">
        <f t="shared" si="50"/>
        <v>0</v>
      </c>
      <c r="AR80" s="417">
        <f t="shared" si="51"/>
        <v>0</v>
      </c>
      <c r="AS80" s="112">
        <f>I80+AJ80</f>
        <v>1376771</v>
      </c>
      <c r="AT80" s="113">
        <f>J80+X80</f>
        <v>1007629</v>
      </c>
      <c r="AU80" s="113">
        <f t="shared" si="52"/>
        <v>0</v>
      </c>
      <c r="AV80" s="113">
        <f>L80+AB80</f>
        <v>0</v>
      </c>
      <c r="AW80" s="113">
        <f>M80+AD80</f>
        <v>340579</v>
      </c>
      <c r="AX80" s="113">
        <f>N80+AE80</f>
        <v>20153</v>
      </c>
      <c r="AY80" s="113">
        <f>O80+AI80</f>
        <v>8410</v>
      </c>
      <c r="AZ80" s="115">
        <f>P80+AR80</f>
        <v>3.43</v>
      </c>
      <c r="BA80" s="115">
        <f>Q80+AP80</f>
        <v>0</v>
      </c>
      <c r="BB80" s="115">
        <f t="shared" si="53"/>
        <v>0</v>
      </c>
      <c r="BC80" s="116">
        <f>S80+AQ80</f>
        <v>3.43</v>
      </c>
    </row>
    <row r="81" spans="1:55" ht="14.1" customHeight="1" x14ac:dyDescent="0.2">
      <c r="A81" s="120">
        <v>19</v>
      </c>
      <c r="B81" s="117">
        <v>2421</v>
      </c>
      <c r="C81" s="118">
        <v>600079163</v>
      </c>
      <c r="D81" s="117">
        <v>72743301</v>
      </c>
      <c r="E81" s="119" t="s">
        <v>608</v>
      </c>
      <c r="F81" s="120"/>
      <c r="G81" s="119"/>
      <c r="H81" s="121"/>
      <c r="I81" s="122">
        <v>11659336</v>
      </c>
      <c r="J81" s="123">
        <v>8531425</v>
      </c>
      <c r="K81" s="123">
        <v>0</v>
      </c>
      <c r="L81" s="123">
        <v>0</v>
      </c>
      <c r="M81" s="123">
        <v>2883622</v>
      </c>
      <c r="N81" s="123">
        <v>170629</v>
      </c>
      <c r="O81" s="123">
        <v>73660</v>
      </c>
      <c r="P81" s="124">
        <v>20.3764</v>
      </c>
      <c r="Q81" s="124">
        <v>12.741899999999999</v>
      </c>
      <c r="R81" s="855">
        <v>0</v>
      </c>
      <c r="S81" s="125">
        <v>7.634500000000001</v>
      </c>
      <c r="T81" s="824">
        <f t="shared" ref="T81:BC81" si="55">SUM(T79:T80)</f>
        <v>0</v>
      </c>
      <c r="U81" s="824">
        <f t="shared" si="55"/>
        <v>0</v>
      </c>
      <c r="V81" s="824">
        <f t="shared" si="55"/>
        <v>-53019</v>
      </c>
      <c r="W81" s="824">
        <f t="shared" si="55"/>
        <v>0</v>
      </c>
      <c r="X81" s="824">
        <f t="shared" si="55"/>
        <v>-53019</v>
      </c>
      <c r="Y81" s="824">
        <f t="shared" si="55"/>
        <v>0</v>
      </c>
      <c r="Z81" s="824">
        <f t="shared" si="55"/>
        <v>0</v>
      </c>
      <c r="AA81" s="824">
        <f t="shared" si="55"/>
        <v>0</v>
      </c>
      <c r="AB81" s="824">
        <f t="shared" si="55"/>
        <v>0</v>
      </c>
      <c r="AC81" s="824">
        <f t="shared" si="55"/>
        <v>-53019</v>
      </c>
      <c r="AD81" s="824">
        <f t="shared" si="55"/>
        <v>-17921</v>
      </c>
      <c r="AE81" s="824">
        <f t="shared" si="55"/>
        <v>-1060</v>
      </c>
      <c r="AF81" s="824">
        <f t="shared" si="55"/>
        <v>0</v>
      </c>
      <c r="AG81" s="824">
        <f t="shared" si="55"/>
        <v>72000</v>
      </c>
      <c r="AH81" s="824">
        <f t="shared" si="55"/>
        <v>0</v>
      </c>
      <c r="AI81" s="824">
        <f t="shared" si="55"/>
        <v>72000</v>
      </c>
      <c r="AJ81" s="824">
        <f t="shared" si="55"/>
        <v>0</v>
      </c>
      <c r="AK81" s="900">
        <f t="shared" si="55"/>
        <v>0</v>
      </c>
      <c r="AL81" s="900">
        <f t="shared" si="55"/>
        <v>0</v>
      </c>
      <c r="AM81" s="900">
        <f t="shared" si="55"/>
        <v>0</v>
      </c>
      <c r="AN81" s="900">
        <f t="shared" si="55"/>
        <v>0</v>
      </c>
      <c r="AO81" s="900">
        <f t="shared" si="55"/>
        <v>0</v>
      </c>
      <c r="AP81" s="900">
        <f t="shared" si="55"/>
        <v>0</v>
      </c>
      <c r="AQ81" s="900">
        <f t="shared" si="55"/>
        <v>0</v>
      </c>
      <c r="AR81" s="904">
        <f t="shared" si="55"/>
        <v>0</v>
      </c>
      <c r="AS81" s="122">
        <f t="shared" si="55"/>
        <v>11659336</v>
      </c>
      <c r="AT81" s="123">
        <f t="shared" si="55"/>
        <v>8478406</v>
      </c>
      <c r="AU81" s="123">
        <f t="shared" si="55"/>
        <v>0</v>
      </c>
      <c r="AV81" s="123">
        <f t="shared" si="55"/>
        <v>0</v>
      </c>
      <c r="AW81" s="123">
        <f t="shared" si="55"/>
        <v>2865701</v>
      </c>
      <c r="AX81" s="123">
        <f t="shared" si="55"/>
        <v>169569</v>
      </c>
      <c r="AY81" s="123">
        <f t="shared" si="55"/>
        <v>145660</v>
      </c>
      <c r="AZ81" s="124">
        <f t="shared" si="55"/>
        <v>20.3764</v>
      </c>
      <c r="BA81" s="124">
        <f t="shared" si="55"/>
        <v>12.741899999999999</v>
      </c>
      <c r="BB81" s="124">
        <f t="shared" si="55"/>
        <v>0</v>
      </c>
      <c r="BC81" s="125">
        <f t="shared" si="55"/>
        <v>7.634500000000001</v>
      </c>
    </row>
    <row r="82" spans="1:55" ht="14.1" customHeight="1" x14ac:dyDescent="0.2">
      <c r="A82" s="108">
        <v>20</v>
      </c>
      <c r="B82" s="105">
        <v>2419</v>
      </c>
      <c r="C82" s="106">
        <v>600079171</v>
      </c>
      <c r="D82" s="105">
        <v>72742500</v>
      </c>
      <c r="E82" s="107" t="s">
        <v>609</v>
      </c>
      <c r="F82" s="108">
        <v>3111</v>
      </c>
      <c r="G82" s="107" t="s">
        <v>315</v>
      </c>
      <c r="H82" s="109" t="s">
        <v>281</v>
      </c>
      <c r="I82" s="110">
        <v>5133674</v>
      </c>
      <c r="J82" s="111">
        <v>3756792</v>
      </c>
      <c r="K82" s="111">
        <v>0</v>
      </c>
      <c r="L82" s="111">
        <v>0</v>
      </c>
      <c r="M82" s="111">
        <v>1269796</v>
      </c>
      <c r="N82" s="111">
        <v>75136</v>
      </c>
      <c r="O82" s="111">
        <v>31950</v>
      </c>
      <c r="P82" s="287">
        <v>8.376100000000001</v>
      </c>
      <c r="Q82" s="287">
        <v>6.2419000000000002</v>
      </c>
      <c r="R82" s="404">
        <v>0</v>
      </c>
      <c r="S82" s="844">
        <v>2.1341999999999999</v>
      </c>
      <c r="T82" s="416">
        <f t="shared" si="41"/>
        <v>0</v>
      </c>
      <c r="U82" s="405">
        <v>0</v>
      </c>
      <c r="V82" s="405">
        <v>-22091</v>
      </c>
      <c r="W82" s="405">
        <v>0</v>
      </c>
      <c r="X82" s="405">
        <f t="shared" si="42"/>
        <v>-22091</v>
      </c>
      <c r="Y82" s="405">
        <v>0</v>
      </c>
      <c r="Z82" s="405">
        <v>0</v>
      </c>
      <c r="AA82" s="405">
        <v>0</v>
      </c>
      <c r="AB82" s="405">
        <f t="shared" si="43"/>
        <v>0</v>
      </c>
      <c r="AC82" s="405">
        <f t="shared" si="44"/>
        <v>-22091</v>
      </c>
      <c r="AD82" s="249">
        <f t="shared" si="45"/>
        <v>-7467</v>
      </c>
      <c r="AE82" s="249">
        <f t="shared" si="46"/>
        <v>-442</v>
      </c>
      <c r="AF82" s="405">
        <v>0</v>
      </c>
      <c r="AG82" s="405">
        <v>30000</v>
      </c>
      <c r="AH82" s="405">
        <v>0</v>
      </c>
      <c r="AI82" s="405">
        <f t="shared" si="47"/>
        <v>30000</v>
      </c>
      <c r="AJ82" s="405">
        <f t="shared" si="48"/>
        <v>0</v>
      </c>
      <c r="AK82" s="407">
        <v>0</v>
      </c>
      <c r="AL82" s="407">
        <v>0</v>
      </c>
      <c r="AM82" s="407">
        <v>0</v>
      </c>
      <c r="AN82" s="407">
        <v>0</v>
      </c>
      <c r="AO82" s="407">
        <v>0</v>
      </c>
      <c r="AP82" s="407">
        <f t="shared" si="49"/>
        <v>0</v>
      </c>
      <c r="AQ82" s="407">
        <f t="shared" si="50"/>
        <v>0</v>
      </c>
      <c r="AR82" s="417">
        <f t="shared" si="51"/>
        <v>0</v>
      </c>
      <c r="AS82" s="112">
        <f>I82+AJ82</f>
        <v>5133674</v>
      </c>
      <c r="AT82" s="113">
        <f>J82+X82</f>
        <v>3734701</v>
      </c>
      <c r="AU82" s="113">
        <f t="shared" si="52"/>
        <v>0</v>
      </c>
      <c r="AV82" s="113">
        <f>L82+AB82</f>
        <v>0</v>
      </c>
      <c r="AW82" s="113">
        <f t="shared" ref="AW82:AX84" si="56">M82+AD82</f>
        <v>1262329</v>
      </c>
      <c r="AX82" s="113">
        <f t="shared" si="56"/>
        <v>74694</v>
      </c>
      <c r="AY82" s="113">
        <f>O82+AI82</f>
        <v>61950</v>
      </c>
      <c r="AZ82" s="115">
        <f>P82+AR82</f>
        <v>8.376100000000001</v>
      </c>
      <c r="BA82" s="115">
        <f>Q82+AP82</f>
        <v>6.2419000000000002</v>
      </c>
      <c r="BB82" s="115">
        <f t="shared" si="53"/>
        <v>0</v>
      </c>
      <c r="BC82" s="116">
        <f>S82+AQ82</f>
        <v>2.1341999999999999</v>
      </c>
    </row>
    <row r="83" spans="1:55" ht="14.1" customHeight="1" x14ac:dyDescent="0.2">
      <c r="A83" s="108">
        <v>20</v>
      </c>
      <c r="B83" s="105">
        <v>2419</v>
      </c>
      <c r="C83" s="106">
        <v>600079171</v>
      </c>
      <c r="D83" s="105">
        <v>72742500</v>
      </c>
      <c r="E83" s="107" t="s">
        <v>609</v>
      </c>
      <c r="F83" s="108">
        <v>3111</v>
      </c>
      <c r="G83" s="82" t="s">
        <v>316</v>
      </c>
      <c r="H83" s="109" t="s">
        <v>282</v>
      </c>
      <c r="I83" s="110">
        <v>179339</v>
      </c>
      <c r="J83" s="28">
        <v>129116</v>
      </c>
      <c r="K83" s="28">
        <v>0</v>
      </c>
      <c r="L83" s="28">
        <v>0</v>
      </c>
      <c r="M83" s="111">
        <v>43641</v>
      </c>
      <c r="N83" s="111">
        <v>2582</v>
      </c>
      <c r="O83" s="28">
        <v>4000</v>
      </c>
      <c r="P83" s="287">
        <v>0.38</v>
      </c>
      <c r="Q83" s="274">
        <v>0.38</v>
      </c>
      <c r="R83" s="890">
        <v>0</v>
      </c>
      <c r="S83" s="843">
        <v>0</v>
      </c>
      <c r="T83" s="416">
        <f t="shared" si="41"/>
        <v>0</v>
      </c>
      <c r="U83" s="405">
        <v>0</v>
      </c>
      <c r="V83" s="405">
        <v>0</v>
      </c>
      <c r="W83" s="405">
        <v>0</v>
      </c>
      <c r="X83" s="405">
        <f t="shared" si="42"/>
        <v>0</v>
      </c>
      <c r="Y83" s="405">
        <v>0</v>
      </c>
      <c r="Z83" s="405">
        <v>0</v>
      </c>
      <c r="AA83" s="405">
        <v>0</v>
      </c>
      <c r="AB83" s="405">
        <f t="shared" si="43"/>
        <v>0</v>
      </c>
      <c r="AC83" s="405">
        <f t="shared" si="44"/>
        <v>0</v>
      </c>
      <c r="AD83" s="249">
        <f t="shared" si="45"/>
        <v>0</v>
      </c>
      <c r="AE83" s="249">
        <f t="shared" si="46"/>
        <v>0</v>
      </c>
      <c r="AF83" s="405">
        <v>0</v>
      </c>
      <c r="AG83" s="405">
        <v>0</v>
      </c>
      <c r="AH83" s="405">
        <v>0</v>
      </c>
      <c r="AI83" s="405">
        <f t="shared" si="47"/>
        <v>0</v>
      </c>
      <c r="AJ83" s="405">
        <f t="shared" si="48"/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f t="shared" si="49"/>
        <v>0</v>
      </c>
      <c r="AQ83" s="407">
        <f t="shared" si="50"/>
        <v>0</v>
      </c>
      <c r="AR83" s="417">
        <f t="shared" si="51"/>
        <v>0</v>
      </c>
      <c r="AS83" s="112">
        <f>I83+AJ83</f>
        <v>179339</v>
      </c>
      <c r="AT83" s="113">
        <f>J83+X83</f>
        <v>129116</v>
      </c>
      <c r="AU83" s="113">
        <f t="shared" si="52"/>
        <v>0</v>
      </c>
      <c r="AV83" s="113">
        <f>L83+AB83</f>
        <v>0</v>
      </c>
      <c r="AW83" s="113">
        <f t="shared" si="56"/>
        <v>43641</v>
      </c>
      <c r="AX83" s="113">
        <f t="shared" si="56"/>
        <v>2582</v>
      </c>
      <c r="AY83" s="113">
        <f>O83+AI83</f>
        <v>4000</v>
      </c>
      <c r="AZ83" s="115">
        <f>P83+AR83</f>
        <v>0.38</v>
      </c>
      <c r="BA83" s="115">
        <f>Q83+AP83</f>
        <v>0.38</v>
      </c>
      <c r="BB83" s="115">
        <f t="shared" si="53"/>
        <v>0</v>
      </c>
      <c r="BC83" s="116">
        <f>S83+AQ83</f>
        <v>0</v>
      </c>
    </row>
    <row r="84" spans="1:55" ht="14.1" customHeight="1" x14ac:dyDescent="0.2">
      <c r="A84" s="108">
        <v>20</v>
      </c>
      <c r="B84" s="105">
        <v>2419</v>
      </c>
      <c r="C84" s="106">
        <v>600079171</v>
      </c>
      <c r="D84" s="105">
        <v>72742500</v>
      </c>
      <c r="E84" s="107" t="s">
        <v>609</v>
      </c>
      <c r="F84" s="108">
        <v>3141</v>
      </c>
      <c r="G84" s="107" t="s">
        <v>319</v>
      </c>
      <c r="H84" s="109" t="s">
        <v>282</v>
      </c>
      <c r="I84" s="110">
        <v>799872</v>
      </c>
      <c r="J84" s="30">
        <v>585975</v>
      </c>
      <c r="K84" s="30">
        <v>0</v>
      </c>
      <c r="L84" s="30">
        <v>0</v>
      </c>
      <c r="M84" s="111">
        <v>198060</v>
      </c>
      <c r="N84" s="111">
        <v>11719</v>
      </c>
      <c r="O84" s="30">
        <v>4118</v>
      </c>
      <c r="P84" s="287">
        <v>1.9899999999999998</v>
      </c>
      <c r="Q84" s="438">
        <v>0</v>
      </c>
      <c r="R84" s="33">
        <v>0</v>
      </c>
      <c r="S84" s="845">
        <v>1.9899999999999998</v>
      </c>
      <c r="T84" s="416">
        <f t="shared" si="41"/>
        <v>0</v>
      </c>
      <c r="U84" s="405">
        <v>0</v>
      </c>
      <c r="V84" s="405">
        <v>0</v>
      </c>
      <c r="W84" s="405">
        <v>0</v>
      </c>
      <c r="X84" s="405">
        <f t="shared" si="42"/>
        <v>0</v>
      </c>
      <c r="Y84" s="405">
        <v>0</v>
      </c>
      <c r="Z84" s="405">
        <v>0</v>
      </c>
      <c r="AA84" s="405">
        <v>0</v>
      </c>
      <c r="AB84" s="405">
        <f t="shared" si="43"/>
        <v>0</v>
      </c>
      <c r="AC84" s="405">
        <f t="shared" si="44"/>
        <v>0</v>
      </c>
      <c r="AD84" s="249">
        <f t="shared" si="45"/>
        <v>0</v>
      </c>
      <c r="AE84" s="249">
        <f t="shared" si="46"/>
        <v>0</v>
      </c>
      <c r="AF84" s="405">
        <v>0</v>
      </c>
      <c r="AG84" s="405">
        <v>0</v>
      </c>
      <c r="AH84" s="405">
        <v>0</v>
      </c>
      <c r="AI84" s="405">
        <f t="shared" si="47"/>
        <v>0</v>
      </c>
      <c r="AJ84" s="405">
        <f t="shared" si="48"/>
        <v>0</v>
      </c>
      <c r="AK84" s="407">
        <v>0</v>
      </c>
      <c r="AL84" s="407">
        <v>0</v>
      </c>
      <c r="AM84" s="407">
        <v>0</v>
      </c>
      <c r="AN84" s="407">
        <v>0</v>
      </c>
      <c r="AO84" s="407">
        <v>0</v>
      </c>
      <c r="AP84" s="407">
        <f t="shared" si="49"/>
        <v>0</v>
      </c>
      <c r="AQ84" s="407">
        <f t="shared" si="50"/>
        <v>0</v>
      </c>
      <c r="AR84" s="417">
        <f t="shared" si="51"/>
        <v>0</v>
      </c>
      <c r="AS84" s="112">
        <f>I84+AJ84</f>
        <v>799872</v>
      </c>
      <c r="AT84" s="113">
        <f>J84+X84</f>
        <v>585975</v>
      </c>
      <c r="AU84" s="113">
        <f t="shared" si="52"/>
        <v>0</v>
      </c>
      <c r="AV84" s="113">
        <f>L84+AB84</f>
        <v>0</v>
      </c>
      <c r="AW84" s="113">
        <f t="shared" si="56"/>
        <v>198060</v>
      </c>
      <c r="AX84" s="113">
        <f t="shared" si="56"/>
        <v>11719</v>
      </c>
      <c r="AY84" s="113">
        <f>O84+AI84</f>
        <v>4118</v>
      </c>
      <c r="AZ84" s="115">
        <f>P84+AR84</f>
        <v>1.9899999999999998</v>
      </c>
      <c r="BA84" s="115">
        <f>Q84+AP84</f>
        <v>0</v>
      </c>
      <c r="BB84" s="115">
        <f t="shared" si="53"/>
        <v>0</v>
      </c>
      <c r="BC84" s="116">
        <f>S84+AQ84</f>
        <v>1.9899999999999998</v>
      </c>
    </row>
    <row r="85" spans="1:55" ht="14.1" customHeight="1" x14ac:dyDescent="0.2">
      <c r="A85" s="120">
        <v>20</v>
      </c>
      <c r="B85" s="117">
        <v>2419</v>
      </c>
      <c r="C85" s="118">
        <v>600079171</v>
      </c>
      <c r="D85" s="117">
        <v>72742500</v>
      </c>
      <c r="E85" s="119" t="s">
        <v>610</v>
      </c>
      <c r="F85" s="120"/>
      <c r="G85" s="119"/>
      <c r="H85" s="121"/>
      <c r="I85" s="122">
        <v>6112885</v>
      </c>
      <c r="J85" s="123">
        <v>4471883</v>
      </c>
      <c r="K85" s="123">
        <v>0</v>
      </c>
      <c r="L85" s="123">
        <v>0</v>
      </c>
      <c r="M85" s="123">
        <v>1511497</v>
      </c>
      <c r="N85" s="123">
        <v>89437</v>
      </c>
      <c r="O85" s="123">
        <v>40068</v>
      </c>
      <c r="P85" s="124">
        <v>10.746100000000002</v>
      </c>
      <c r="Q85" s="124">
        <v>6.6219000000000001</v>
      </c>
      <c r="R85" s="855">
        <v>0</v>
      </c>
      <c r="S85" s="125">
        <v>4.1242000000000001</v>
      </c>
      <c r="T85" s="824">
        <f t="shared" ref="T85:BC85" si="57">SUM(T82:T84)</f>
        <v>0</v>
      </c>
      <c r="U85" s="824">
        <f t="shared" si="57"/>
        <v>0</v>
      </c>
      <c r="V85" s="824">
        <f t="shared" si="57"/>
        <v>-22091</v>
      </c>
      <c r="W85" s="824">
        <f t="shared" si="57"/>
        <v>0</v>
      </c>
      <c r="X85" s="824">
        <f t="shared" si="57"/>
        <v>-22091</v>
      </c>
      <c r="Y85" s="824">
        <f t="shared" si="57"/>
        <v>0</v>
      </c>
      <c r="Z85" s="824">
        <f t="shared" si="57"/>
        <v>0</v>
      </c>
      <c r="AA85" s="824">
        <f t="shared" si="57"/>
        <v>0</v>
      </c>
      <c r="AB85" s="824">
        <f t="shared" si="57"/>
        <v>0</v>
      </c>
      <c r="AC85" s="824">
        <f t="shared" si="57"/>
        <v>-22091</v>
      </c>
      <c r="AD85" s="824">
        <f t="shared" si="57"/>
        <v>-7467</v>
      </c>
      <c r="AE85" s="824">
        <f t="shared" si="57"/>
        <v>-442</v>
      </c>
      <c r="AF85" s="824">
        <f t="shared" si="57"/>
        <v>0</v>
      </c>
      <c r="AG85" s="824">
        <f t="shared" si="57"/>
        <v>30000</v>
      </c>
      <c r="AH85" s="824">
        <f t="shared" si="57"/>
        <v>0</v>
      </c>
      <c r="AI85" s="824">
        <f t="shared" si="57"/>
        <v>30000</v>
      </c>
      <c r="AJ85" s="824">
        <f t="shared" si="57"/>
        <v>0</v>
      </c>
      <c r="AK85" s="900">
        <f t="shared" si="57"/>
        <v>0</v>
      </c>
      <c r="AL85" s="900">
        <f t="shared" si="57"/>
        <v>0</v>
      </c>
      <c r="AM85" s="900">
        <f t="shared" si="57"/>
        <v>0</v>
      </c>
      <c r="AN85" s="900">
        <f t="shared" si="57"/>
        <v>0</v>
      </c>
      <c r="AO85" s="900">
        <f t="shared" si="57"/>
        <v>0</v>
      </c>
      <c r="AP85" s="900">
        <f t="shared" si="57"/>
        <v>0</v>
      </c>
      <c r="AQ85" s="900">
        <f t="shared" si="57"/>
        <v>0</v>
      </c>
      <c r="AR85" s="904">
        <f t="shared" si="57"/>
        <v>0</v>
      </c>
      <c r="AS85" s="122">
        <f t="shared" si="57"/>
        <v>6112885</v>
      </c>
      <c r="AT85" s="123">
        <f t="shared" si="57"/>
        <v>4449792</v>
      </c>
      <c r="AU85" s="123">
        <f t="shared" si="57"/>
        <v>0</v>
      </c>
      <c r="AV85" s="123">
        <f t="shared" si="57"/>
        <v>0</v>
      </c>
      <c r="AW85" s="123">
        <f t="shared" si="57"/>
        <v>1504030</v>
      </c>
      <c r="AX85" s="123">
        <f t="shared" si="57"/>
        <v>88995</v>
      </c>
      <c r="AY85" s="123">
        <f t="shared" si="57"/>
        <v>70068</v>
      </c>
      <c r="AZ85" s="124">
        <f t="shared" si="57"/>
        <v>10.746100000000002</v>
      </c>
      <c r="BA85" s="124">
        <f t="shared" si="57"/>
        <v>6.6219000000000001</v>
      </c>
      <c r="BB85" s="124">
        <f t="shared" si="57"/>
        <v>0</v>
      </c>
      <c r="BC85" s="125">
        <f t="shared" si="57"/>
        <v>4.1242000000000001</v>
      </c>
    </row>
    <row r="86" spans="1:55" ht="14.1" customHeight="1" x14ac:dyDescent="0.2">
      <c r="A86" s="108">
        <v>21</v>
      </c>
      <c r="B86" s="105">
        <v>2430</v>
      </c>
      <c r="C86" s="106">
        <v>600079180</v>
      </c>
      <c r="D86" s="105">
        <v>46747532</v>
      </c>
      <c r="E86" s="107" t="s">
        <v>611</v>
      </c>
      <c r="F86" s="108">
        <v>3111</v>
      </c>
      <c r="G86" s="107" t="s">
        <v>315</v>
      </c>
      <c r="H86" s="109" t="s">
        <v>281</v>
      </c>
      <c r="I86" s="110">
        <v>4851680</v>
      </c>
      <c r="J86" s="111">
        <v>3552121</v>
      </c>
      <c r="K86" s="111">
        <v>0</v>
      </c>
      <c r="L86" s="111">
        <v>0</v>
      </c>
      <c r="M86" s="111">
        <v>1200617</v>
      </c>
      <c r="N86" s="111">
        <v>71042</v>
      </c>
      <c r="O86" s="111">
        <v>27900</v>
      </c>
      <c r="P86" s="287">
        <v>7.9841999999999995</v>
      </c>
      <c r="Q86" s="287">
        <v>6</v>
      </c>
      <c r="R86" s="404">
        <v>0</v>
      </c>
      <c r="S86" s="844">
        <v>1.9842</v>
      </c>
      <c r="T86" s="416">
        <f t="shared" si="41"/>
        <v>0</v>
      </c>
      <c r="U86" s="405">
        <v>0</v>
      </c>
      <c r="V86" s="405">
        <v>-14728</v>
      </c>
      <c r="W86" s="405">
        <v>0</v>
      </c>
      <c r="X86" s="405">
        <f t="shared" si="42"/>
        <v>-14728</v>
      </c>
      <c r="Y86" s="405">
        <v>0</v>
      </c>
      <c r="Z86" s="405">
        <v>0</v>
      </c>
      <c r="AA86" s="405">
        <v>0</v>
      </c>
      <c r="AB86" s="405">
        <f t="shared" si="43"/>
        <v>0</v>
      </c>
      <c r="AC86" s="405">
        <f t="shared" si="44"/>
        <v>-14728</v>
      </c>
      <c r="AD86" s="249">
        <f>ROUND((X86+Y86+Z86)*33.8%,0)+1</f>
        <v>-4977</v>
      </c>
      <c r="AE86" s="249">
        <f t="shared" si="46"/>
        <v>-295</v>
      </c>
      <c r="AF86" s="405">
        <v>0</v>
      </c>
      <c r="AG86" s="405">
        <v>20000</v>
      </c>
      <c r="AH86" s="405">
        <v>0</v>
      </c>
      <c r="AI86" s="405">
        <f t="shared" si="47"/>
        <v>20000</v>
      </c>
      <c r="AJ86" s="405">
        <f t="shared" si="48"/>
        <v>0</v>
      </c>
      <c r="AK86" s="407">
        <v>0</v>
      </c>
      <c r="AL86" s="407">
        <v>0</v>
      </c>
      <c r="AM86" s="407">
        <v>0</v>
      </c>
      <c r="AN86" s="407">
        <v>0</v>
      </c>
      <c r="AO86" s="407">
        <v>0</v>
      </c>
      <c r="AP86" s="407">
        <f t="shared" si="49"/>
        <v>0</v>
      </c>
      <c r="AQ86" s="407">
        <f t="shared" si="50"/>
        <v>0</v>
      </c>
      <c r="AR86" s="417">
        <f t="shared" si="51"/>
        <v>0</v>
      </c>
      <c r="AS86" s="112">
        <f>I86+AJ86</f>
        <v>4851680</v>
      </c>
      <c r="AT86" s="113">
        <f>J86+X86</f>
        <v>3537393</v>
      </c>
      <c r="AU86" s="113">
        <f t="shared" si="52"/>
        <v>0</v>
      </c>
      <c r="AV86" s="113">
        <f>L86+AB86</f>
        <v>0</v>
      </c>
      <c r="AW86" s="113">
        <f t="shared" ref="AW86:AX88" si="58">M86+AD86</f>
        <v>1195640</v>
      </c>
      <c r="AX86" s="113">
        <f t="shared" si="58"/>
        <v>70747</v>
      </c>
      <c r="AY86" s="113">
        <f>O86+AI86</f>
        <v>47900</v>
      </c>
      <c r="AZ86" s="115">
        <f>P86+AR86</f>
        <v>7.9841999999999995</v>
      </c>
      <c r="BA86" s="115">
        <f>Q86+AP86</f>
        <v>6</v>
      </c>
      <c r="BB86" s="115">
        <f t="shared" si="53"/>
        <v>0</v>
      </c>
      <c r="BC86" s="116">
        <f>S86+AQ86</f>
        <v>1.9842</v>
      </c>
    </row>
    <row r="87" spans="1:55" ht="14.1" customHeight="1" x14ac:dyDescent="0.2">
      <c r="A87" s="108">
        <v>21</v>
      </c>
      <c r="B87" s="105">
        <v>2430</v>
      </c>
      <c r="C87" s="106">
        <v>600079180</v>
      </c>
      <c r="D87" s="105">
        <v>46747532</v>
      </c>
      <c r="E87" s="107" t="s">
        <v>611</v>
      </c>
      <c r="F87" s="108">
        <v>3111</v>
      </c>
      <c r="G87" s="126" t="s">
        <v>316</v>
      </c>
      <c r="H87" s="109" t="s">
        <v>282</v>
      </c>
      <c r="I87" s="110">
        <v>235235</v>
      </c>
      <c r="J87" s="28">
        <v>173222</v>
      </c>
      <c r="K87" s="28">
        <v>0</v>
      </c>
      <c r="L87" s="28">
        <v>0</v>
      </c>
      <c r="M87" s="111">
        <v>58549</v>
      </c>
      <c r="N87" s="111">
        <v>3464</v>
      </c>
      <c r="O87" s="28">
        <v>0</v>
      </c>
      <c r="P87" s="287">
        <v>0.5</v>
      </c>
      <c r="Q87" s="274">
        <v>0.5</v>
      </c>
      <c r="R87" s="890">
        <v>0</v>
      </c>
      <c r="S87" s="843">
        <v>0</v>
      </c>
      <c r="T87" s="416">
        <f t="shared" si="41"/>
        <v>0</v>
      </c>
      <c r="U87" s="405">
        <v>0</v>
      </c>
      <c r="V87" s="405">
        <v>0</v>
      </c>
      <c r="W87" s="405">
        <v>0</v>
      </c>
      <c r="X87" s="405">
        <f t="shared" si="42"/>
        <v>0</v>
      </c>
      <c r="Y87" s="405">
        <v>0</v>
      </c>
      <c r="Z87" s="405">
        <v>0</v>
      </c>
      <c r="AA87" s="405">
        <v>0</v>
      </c>
      <c r="AB87" s="405">
        <f t="shared" si="43"/>
        <v>0</v>
      </c>
      <c r="AC87" s="405">
        <f t="shared" si="44"/>
        <v>0</v>
      </c>
      <c r="AD87" s="249">
        <f t="shared" si="45"/>
        <v>0</v>
      </c>
      <c r="AE87" s="249">
        <f t="shared" si="46"/>
        <v>0</v>
      </c>
      <c r="AF87" s="405">
        <v>0</v>
      </c>
      <c r="AG87" s="405">
        <v>0</v>
      </c>
      <c r="AH87" s="405">
        <v>0</v>
      </c>
      <c r="AI87" s="405">
        <f t="shared" si="47"/>
        <v>0</v>
      </c>
      <c r="AJ87" s="405">
        <f t="shared" si="48"/>
        <v>0</v>
      </c>
      <c r="AK87" s="407">
        <v>0</v>
      </c>
      <c r="AL87" s="407">
        <v>0</v>
      </c>
      <c r="AM87" s="407">
        <v>0</v>
      </c>
      <c r="AN87" s="407">
        <v>0</v>
      </c>
      <c r="AO87" s="407">
        <v>0</v>
      </c>
      <c r="AP87" s="407">
        <f t="shared" si="49"/>
        <v>0</v>
      </c>
      <c r="AQ87" s="407">
        <f t="shared" si="50"/>
        <v>0</v>
      </c>
      <c r="AR87" s="417">
        <f t="shared" si="51"/>
        <v>0</v>
      </c>
      <c r="AS87" s="112">
        <f>I87+AJ87</f>
        <v>235235</v>
      </c>
      <c r="AT87" s="113">
        <f>J87+X87</f>
        <v>173222</v>
      </c>
      <c r="AU87" s="113">
        <f t="shared" si="52"/>
        <v>0</v>
      </c>
      <c r="AV87" s="113">
        <f>L87+AB87</f>
        <v>0</v>
      </c>
      <c r="AW87" s="113">
        <f t="shared" si="58"/>
        <v>58549</v>
      </c>
      <c r="AX87" s="113">
        <f t="shared" si="58"/>
        <v>3464</v>
      </c>
      <c r="AY87" s="113">
        <f>O87+AI87</f>
        <v>0</v>
      </c>
      <c r="AZ87" s="115">
        <f>P87+AR87</f>
        <v>0.5</v>
      </c>
      <c r="BA87" s="115">
        <f>Q87+AP87</f>
        <v>0.5</v>
      </c>
      <c r="BB87" s="115">
        <f t="shared" si="53"/>
        <v>0</v>
      </c>
      <c r="BC87" s="116">
        <f>S87+AQ87</f>
        <v>0</v>
      </c>
    </row>
    <row r="88" spans="1:55" ht="14.1" customHeight="1" x14ac:dyDescent="0.2">
      <c r="A88" s="108">
        <v>21</v>
      </c>
      <c r="B88" s="105">
        <v>2430</v>
      </c>
      <c r="C88" s="106">
        <v>600079180</v>
      </c>
      <c r="D88" s="105">
        <v>46747532</v>
      </c>
      <c r="E88" s="107" t="s">
        <v>611</v>
      </c>
      <c r="F88" s="108">
        <v>3141</v>
      </c>
      <c r="G88" s="107" t="s">
        <v>319</v>
      </c>
      <c r="H88" s="109" t="s">
        <v>282</v>
      </c>
      <c r="I88" s="110">
        <v>757490</v>
      </c>
      <c r="J88" s="30">
        <v>555193</v>
      </c>
      <c r="K88" s="30">
        <v>0</v>
      </c>
      <c r="L88" s="30">
        <v>0</v>
      </c>
      <c r="M88" s="111">
        <v>187655</v>
      </c>
      <c r="N88" s="111">
        <v>11104</v>
      </c>
      <c r="O88" s="30">
        <v>3538</v>
      </c>
      <c r="P88" s="287">
        <v>1.8900000000000001</v>
      </c>
      <c r="Q88" s="438">
        <v>0</v>
      </c>
      <c r="R88" s="33">
        <v>0</v>
      </c>
      <c r="S88" s="845">
        <v>1.8900000000000001</v>
      </c>
      <c r="T88" s="416">
        <f t="shared" si="41"/>
        <v>0</v>
      </c>
      <c r="U88" s="405">
        <v>0</v>
      </c>
      <c r="V88" s="405">
        <v>0</v>
      </c>
      <c r="W88" s="405">
        <v>0</v>
      </c>
      <c r="X88" s="405">
        <f t="shared" si="42"/>
        <v>0</v>
      </c>
      <c r="Y88" s="405">
        <v>0</v>
      </c>
      <c r="Z88" s="405">
        <v>0</v>
      </c>
      <c r="AA88" s="405">
        <v>0</v>
      </c>
      <c r="AB88" s="405">
        <f t="shared" si="43"/>
        <v>0</v>
      </c>
      <c r="AC88" s="405">
        <f t="shared" si="44"/>
        <v>0</v>
      </c>
      <c r="AD88" s="249">
        <f t="shared" si="45"/>
        <v>0</v>
      </c>
      <c r="AE88" s="249">
        <f t="shared" si="46"/>
        <v>0</v>
      </c>
      <c r="AF88" s="405">
        <v>0</v>
      </c>
      <c r="AG88" s="405">
        <v>0</v>
      </c>
      <c r="AH88" s="405">
        <v>0</v>
      </c>
      <c r="AI88" s="405">
        <f t="shared" si="47"/>
        <v>0</v>
      </c>
      <c r="AJ88" s="405">
        <f t="shared" si="48"/>
        <v>0</v>
      </c>
      <c r="AK88" s="407">
        <v>0</v>
      </c>
      <c r="AL88" s="407">
        <v>0</v>
      </c>
      <c r="AM88" s="407">
        <v>0</v>
      </c>
      <c r="AN88" s="407">
        <v>0</v>
      </c>
      <c r="AO88" s="407">
        <v>0</v>
      </c>
      <c r="AP88" s="407">
        <f t="shared" si="49"/>
        <v>0</v>
      </c>
      <c r="AQ88" s="407">
        <f t="shared" si="50"/>
        <v>0</v>
      </c>
      <c r="AR88" s="417">
        <f t="shared" si="51"/>
        <v>0</v>
      </c>
      <c r="AS88" s="112">
        <f>I88+AJ88</f>
        <v>757490</v>
      </c>
      <c r="AT88" s="113">
        <f>J88+X88</f>
        <v>555193</v>
      </c>
      <c r="AU88" s="113">
        <f t="shared" si="52"/>
        <v>0</v>
      </c>
      <c r="AV88" s="113">
        <f>L88+AB88</f>
        <v>0</v>
      </c>
      <c r="AW88" s="113">
        <f t="shared" si="58"/>
        <v>187655</v>
      </c>
      <c r="AX88" s="113">
        <f t="shared" si="58"/>
        <v>11104</v>
      </c>
      <c r="AY88" s="113">
        <f>O88+AI88</f>
        <v>3538</v>
      </c>
      <c r="AZ88" s="115">
        <f>P88+AR88</f>
        <v>1.8900000000000001</v>
      </c>
      <c r="BA88" s="115">
        <f>Q88+AP88</f>
        <v>0</v>
      </c>
      <c r="BB88" s="115">
        <f t="shared" si="53"/>
        <v>0</v>
      </c>
      <c r="BC88" s="116">
        <f>S88+AQ88</f>
        <v>1.8900000000000001</v>
      </c>
    </row>
    <row r="89" spans="1:55" ht="14.1" customHeight="1" x14ac:dyDescent="0.2">
      <c r="A89" s="120">
        <v>21</v>
      </c>
      <c r="B89" s="117">
        <v>2430</v>
      </c>
      <c r="C89" s="118">
        <v>600079180</v>
      </c>
      <c r="D89" s="117">
        <v>46747532</v>
      </c>
      <c r="E89" s="119" t="s">
        <v>612</v>
      </c>
      <c r="F89" s="120"/>
      <c r="G89" s="119"/>
      <c r="H89" s="121"/>
      <c r="I89" s="122">
        <v>5844405</v>
      </c>
      <c r="J89" s="123">
        <v>4280536</v>
      </c>
      <c r="K89" s="123">
        <v>0</v>
      </c>
      <c r="L89" s="123">
        <v>0</v>
      </c>
      <c r="M89" s="123">
        <v>1446821</v>
      </c>
      <c r="N89" s="123">
        <v>85610</v>
      </c>
      <c r="O89" s="123">
        <v>31438</v>
      </c>
      <c r="P89" s="124">
        <v>10.3742</v>
      </c>
      <c r="Q89" s="124">
        <v>6.5</v>
      </c>
      <c r="R89" s="855">
        <v>0</v>
      </c>
      <c r="S89" s="125">
        <v>3.8742000000000001</v>
      </c>
      <c r="T89" s="824">
        <f t="shared" ref="T89:BC89" si="59">SUM(T86:T88)</f>
        <v>0</v>
      </c>
      <c r="U89" s="824">
        <f t="shared" si="59"/>
        <v>0</v>
      </c>
      <c r="V89" s="824">
        <f t="shared" si="59"/>
        <v>-14728</v>
      </c>
      <c r="W89" s="824">
        <f t="shared" si="59"/>
        <v>0</v>
      </c>
      <c r="X89" s="824">
        <f t="shared" si="59"/>
        <v>-14728</v>
      </c>
      <c r="Y89" s="824">
        <f t="shared" si="59"/>
        <v>0</v>
      </c>
      <c r="Z89" s="824">
        <f t="shared" si="59"/>
        <v>0</v>
      </c>
      <c r="AA89" s="824">
        <f t="shared" si="59"/>
        <v>0</v>
      </c>
      <c r="AB89" s="824">
        <f t="shared" si="59"/>
        <v>0</v>
      </c>
      <c r="AC89" s="824">
        <f t="shared" si="59"/>
        <v>-14728</v>
      </c>
      <c r="AD89" s="824">
        <f t="shared" si="59"/>
        <v>-4977</v>
      </c>
      <c r="AE89" s="824">
        <f t="shared" si="59"/>
        <v>-295</v>
      </c>
      <c r="AF89" s="824">
        <f t="shared" si="59"/>
        <v>0</v>
      </c>
      <c r="AG89" s="824">
        <f t="shared" si="59"/>
        <v>20000</v>
      </c>
      <c r="AH89" s="824">
        <f t="shared" si="59"/>
        <v>0</v>
      </c>
      <c r="AI89" s="824">
        <f t="shared" si="59"/>
        <v>20000</v>
      </c>
      <c r="AJ89" s="824">
        <f t="shared" si="59"/>
        <v>0</v>
      </c>
      <c r="AK89" s="900">
        <f t="shared" si="59"/>
        <v>0</v>
      </c>
      <c r="AL89" s="900">
        <f t="shared" si="59"/>
        <v>0</v>
      </c>
      <c r="AM89" s="900">
        <f t="shared" si="59"/>
        <v>0</v>
      </c>
      <c r="AN89" s="900">
        <f t="shared" si="59"/>
        <v>0</v>
      </c>
      <c r="AO89" s="900">
        <f t="shared" si="59"/>
        <v>0</v>
      </c>
      <c r="AP89" s="900">
        <f t="shared" si="59"/>
        <v>0</v>
      </c>
      <c r="AQ89" s="900">
        <f t="shared" si="59"/>
        <v>0</v>
      </c>
      <c r="AR89" s="904">
        <f t="shared" si="59"/>
        <v>0</v>
      </c>
      <c r="AS89" s="122">
        <f t="shared" si="59"/>
        <v>5844405</v>
      </c>
      <c r="AT89" s="123">
        <f t="shared" si="59"/>
        <v>4265808</v>
      </c>
      <c r="AU89" s="123">
        <f t="shared" si="59"/>
        <v>0</v>
      </c>
      <c r="AV89" s="123">
        <f t="shared" si="59"/>
        <v>0</v>
      </c>
      <c r="AW89" s="123">
        <f t="shared" si="59"/>
        <v>1441844</v>
      </c>
      <c r="AX89" s="123">
        <f t="shared" si="59"/>
        <v>85315</v>
      </c>
      <c r="AY89" s="123">
        <f t="shared" si="59"/>
        <v>51438</v>
      </c>
      <c r="AZ89" s="124">
        <f t="shared" si="59"/>
        <v>10.3742</v>
      </c>
      <c r="BA89" s="124">
        <f t="shared" si="59"/>
        <v>6.5</v>
      </c>
      <c r="BB89" s="124">
        <f t="shared" si="59"/>
        <v>0</v>
      </c>
      <c r="BC89" s="125">
        <f t="shared" si="59"/>
        <v>3.8742000000000001</v>
      </c>
    </row>
    <row r="90" spans="1:55" ht="14.1" customHeight="1" x14ac:dyDescent="0.2">
      <c r="A90" s="108">
        <v>22</v>
      </c>
      <c r="B90" s="105">
        <v>2409</v>
      </c>
      <c r="C90" s="106">
        <v>600079635</v>
      </c>
      <c r="D90" s="105">
        <v>72742747</v>
      </c>
      <c r="E90" s="107" t="s">
        <v>613</v>
      </c>
      <c r="F90" s="108">
        <v>3111</v>
      </c>
      <c r="G90" s="107" t="s">
        <v>315</v>
      </c>
      <c r="H90" s="109" t="s">
        <v>281</v>
      </c>
      <c r="I90" s="110">
        <v>7289276</v>
      </c>
      <c r="J90" s="111">
        <v>5284298</v>
      </c>
      <c r="K90" s="111">
        <v>0</v>
      </c>
      <c r="L90" s="111">
        <v>0</v>
      </c>
      <c r="M90" s="111">
        <v>1786092</v>
      </c>
      <c r="N90" s="111">
        <v>105686</v>
      </c>
      <c r="O90" s="111">
        <v>113200</v>
      </c>
      <c r="P90" s="287">
        <v>12.168200000000001</v>
      </c>
      <c r="Q90" s="287">
        <v>8.9</v>
      </c>
      <c r="R90" s="404">
        <v>0</v>
      </c>
      <c r="S90" s="844">
        <v>3.2681999999999998</v>
      </c>
      <c r="T90" s="416">
        <f t="shared" si="41"/>
        <v>0</v>
      </c>
      <c r="U90" s="405">
        <v>0</v>
      </c>
      <c r="V90" s="405">
        <v>-11046</v>
      </c>
      <c r="W90" s="405">
        <v>0</v>
      </c>
      <c r="X90" s="405">
        <f t="shared" si="42"/>
        <v>-11046</v>
      </c>
      <c r="Y90" s="405">
        <v>0</v>
      </c>
      <c r="Z90" s="405">
        <v>0</v>
      </c>
      <c r="AA90" s="405">
        <v>0</v>
      </c>
      <c r="AB90" s="405">
        <f t="shared" si="43"/>
        <v>0</v>
      </c>
      <c r="AC90" s="405">
        <f t="shared" si="44"/>
        <v>-11046</v>
      </c>
      <c r="AD90" s="249">
        <f>ROUND((X90+Y90+Z90)*33.8%,0)+1</f>
        <v>-3733</v>
      </c>
      <c r="AE90" s="249">
        <f t="shared" si="46"/>
        <v>-221</v>
      </c>
      <c r="AF90" s="405">
        <v>0</v>
      </c>
      <c r="AG90" s="405">
        <v>15000</v>
      </c>
      <c r="AH90" s="405">
        <v>0</v>
      </c>
      <c r="AI90" s="405">
        <f t="shared" si="47"/>
        <v>15000</v>
      </c>
      <c r="AJ90" s="405">
        <f t="shared" si="48"/>
        <v>0</v>
      </c>
      <c r="AK90" s="407">
        <v>0</v>
      </c>
      <c r="AL90" s="407">
        <v>0</v>
      </c>
      <c r="AM90" s="407">
        <v>0</v>
      </c>
      <c r="AN90" s="407">
        <v>0</v>
      </c>
      <c r="AO90" s="407">
        <v>0</v>
      </c>
      <c r="AP90" s="407">
        <f t="shared" si="49"/>
        <v>0</v>
      </c>
      <c r="AQ90" s="407">
        <f t="shared" si="50"/>
        <v>0</v>
      </c>
      <c r="AR90" s="417">
        <f t="shared" si="51"/>
        <v>0</v>
      </c>
      <c r="AS90" s="112">
        <f>I90+AJ90</f>
        <v>7289276</v>
      </c>
      <c r="AT90" s="113">
        <f>J90+X90</f>
        <v>5273252</v>
      </c>
      <c r="AU90" s="113">
        <f t="shared" si="52"/>
        <v>0</v>
      </c>
      <c r="AV90" s="113">
        <f>L90+AB90</f>
        <v>0</v>
      </c>
      <c r="AW90" s="113">
        <f>M90+AD90</f>
        <v>1782359</v>
      </c>
      <c r="AX90" s="113">
        <f>N90+AE90</f>
        <v>105465</v>
      </c>
      <c r="AY90" s="113">
        <f>O90+AI90</f>
        <v>128200</v>
      </c>
      <c r="AZ90" s="115">
        <f>P90+AR90</f>
        <v>12.168200000000001</v>
      </c>
      <c r="BA90" s="115">
        <f>Q90+AP90</f>
        <v>8.9</v>
      </c>
      <c r="BB90" s="115">
        <f t="shared" si="53"/>
        <v>0</v>
      </c>
      <c r="BC90" s="116">
        <f>S90+AQ90</f>
        <v>3.2681999999999998</v>
      </c>
    </row>
    <row r="91" spans="1:55" ht="14.1" customHeight="1" x14ac:dyDescent="0.2">
      <c r="A91" s="108">
        <v>22</v>
      </c>
      <c r="B91" s="105">
        <v>2409</v>
      </c>
      <c r="C91" s="106">
        <v>600079635</v>
      </c>
      <c r="D91" s="105">
        <v>72742747</v>
      </c>
      <c r="E91" s="107" t="s">
        <v>613</v>
      </c>
      <c r="F91" s="108">
        <v>3141</v>
      </c>
      <c r="G91" s="107" t="s">
        <v>319</v>
      </c>
      <c r="H91" s="109" t="s">
        <v>282</v>
      </c>
      <c r="I91" s="110">
        <v>1256280</v>
      </c>
      <c r="J91" s="30">
        <v>920953</v>
      </c>
      <c r="K91" s="30">
        <v>0</v>
      </c>
      <c r="L91" s="30">
        <v>0</v>
      </c>
      <c r="M91" s="111">
        <v>311282</v>
      </c>
      <c r="N91" s="111">
        <v>18419</v>
      </c>
      <c r="O91" s="30">
        <v>5626</v>
      </c>
      <c r="P91" s="287">
        <v>3.1300000000000003</v>
      </c>
      <c r="Q91" s="438">
        <v>0</v>
      </c>
      <c r="R91" s="33">
        <v>0</v>
      </c>
      <c r="S91" s="836">
        <v>3.1300000000000003</v>
      </c>
      <c r="T91" s="416">
        <f t="shared" si="41"/>
        <v>0</v>
      </c>
      <c r="U91" s="405">
        <v>0</v>
      </c>
      <c r="V91" s="405">
        <v>0</v>
      </c>
      <c r="W91" s="405">
        <v>0</v>
      </c>
      <c r="X91" s="405">
        <f t="shared" si="42"/>
        <v>0</v>
      </c>
      <c r="Y91" s="405">
        <v>0</v>
      </c>
      <c r="Z91" s="405">
        <v>0</v>
      </c>
      <c r="AA91" s="405">
        <v>0</v>
      </c>
      <c r="AB91" s="405">
        <f t="shared" si="43"/>
        <v>0</v>
      </c>
      <c r="AC91" s="405">
        <f t="shared" si="44"/>
        <v>0</v>
      </c>
      <c r="AD91" s="249">
        <f t="shared" si="45"/>
        <v>0</v>
      </c>
      <c r="AE91" s="249">
        <f t="shared" si="46"/>
        <v>0</v>
      </c>
      <c r="AF91" s="405">
        <v>0</v>
      </c>
      <c r="AG91" s="405">
        <v>0</v>
      </c>
      <c r="AH91" s="405">
        <v>0</v>
      </c>
      <c r="AI91" s="405">
        <f t="shared" si="47"/>
        <v>0</v>
      </c>
      <c r="AJ91" s="405">
        <f t="shared" si="48"/>
        <v>0</v>
      </c>
      <c r="AK91" s="407">
        <v>0</v>
      </c>
      <c r="AL91" s="407">
        <v>0</v>
      </c>
      <c r="AM91" s="407">
        <v>0</v>
      </c>
      <c r="AN91" s="407">
        <v>0</v>
      </c>
      <c r="AO91" s="407">
        <v>0</v>
      </c>
      <c r="AP91" s="407">
        <f t="shared" si="49"/>
        <v>0</v>
      </c>
      <c r="AQ91" s="407">
        <f t="shared" si="50"/>
        <v>0</v>
      </c>
      <c r="AR91" s="417">
        <f t="shared" si="51"/>
        <v>0</v>
      </c>
      <c r="AS91" s="112">
        <f>I91+AJ91</f>
        <v>1256280</v>
      </c>
      <c r="AT91" s="113">
        <f>J91+X91</f>
        <v>920953</v>
      </c>
      <c r="AU91" s="113">
        <f t="shared" si="52"/>
        <v>0</v>
      </c>
      <c r="AV91" s="113">
        <f>L91+AB91</f>
        <v>0</v>
      </c>
      <c r="AW91" s="113">
        <f>M91+AD91</f>
        <v>311282</v>
      </c>
      <c r="AX91" s="113">
        <f>N91+AE91</f>
        <v>18419</v>
      </c>
      <c r="AY91" s="113">
        <f>O91+AI91</f>
        <v>5626</v>
      </c>
      <c r="AZ91" s="115">
        <f>P91+AR91</f>
        <v>3.1300000000000003</v>
      </c>
      <c r="BA91" s="115">
        <f>Q91+AP91</f>
        <v>0</v>
      </c>
      <c r="BB91" s="115">
        <f t="shared" si="53"/>
        <v>0</v>
      </c>
      <c r="BC91" s="116">
        <f>S91+AQ91</f>
        <v>3.1300000000000003</v>
      </c>
    </row>
    <row r="92" spans="1:55" ht="14.1" customHeight="1" x14ac:dyDescent="0.2">
      <c r="A92" s="120">
        <v>22</v>
      </c>
      <c r="B92" s="117">
        <v>2409</v>
      </c>
      <c r="C92" s="118">
        <v>600079635</v>
      </c>
      <c r="D92" s="117">
        <v>72742747</v>
      </c>
      <c r="E92" s="119" t="s">
        <v>614</v>
      </c>
      <c r="F92" s="120"/>
      <c r="G92" s="119"/>
      <c r="H92" s="121"/>
      <c r="I92" s="122">
        <v>8545556</v>
      </c>
      <c r="J92" s="123">
        <v>6205251</v>
      </c>
      <c r="K92" s="123">
        <v>0</v>
      </c>
      <c r="L92" s="123">
        <v>0</v>
      </c>
      <c r="M92" s="123">
        <v>2097374</v>
      </c>
      <c r="N92" s="123">
        <v>124105</v>
      </c>
      <c r="O92" s="123">
        <v>118826</v>
      </c>
      <c r="P92" s="124">
        <v>15.298200000000001</v>
      </c>
      <c r="Q92" s="124">
        <v>8.9</v>
      </c>
      <c r="R92" s="855">
        <v>0</v>
      </c>
      <c r="S92" s="125">
        <v>6.3982000000000001</v>
      </c>
      <c r="T92" s="824">
        <f t="shared" ref="T92:BC92" si="60">SUM(T90:T91)</f>
        <v>0</v>
      </c>
      <c r="U92" s="824">
        <f t="shared" si="60"/>
        <v>0</v>
      </c>
      <c r="V92" s="824">
        <f t="shared" si="60"/>
        <v>-11046</v>
      </c>
      <c r="W92" s="824">
        <f t="shared" si="60"/>
        <v>0</v>
      </c>
      <c r="X92" s="824">
        <f t="shared" si="60"/>
        <v>-11046</v>
      </c>
      <c r="Y92" s="824">
        <f t="shared" si="60"/>
        <v>0</v>
      </c>
      <c r="Z92" s="824">
        <f t="shared" si="60"/>
        <v>0</v>
      </c>
      <c r="AA92" s="824">
        <f t="shared" si="60"/>
        <v>0</v>
      </c>
      <c r="AB92" s="824">
        <f t="shared" si="60"/>
        <v>0</v>
      </c>
      <c r="AC92" s="824">
        <f t="shared" si="60"/>
        <v>-11046</v>
      </c>
      <c r="AD92" s="824">
        <f t="shared" si="60"/>
        <v>-3733</v>
      </c>
      <c r="AE92" s="824">
        <f t="shared" si="60"/>
        <v>-221</v>
      </c>
      <c r="AF92" s="824">
        <f t="shared" si="60"/>
        <v>0</v>
      </c>
      <c r="AG92" s="824">
        <f t="shared" si="60"/>
        <v>15000</v>
      </c>
      <c r="AH92" s="824">
        <f t="shared" si="60"/>
        <v>0</v>
      </c>
      <c r="AI92" s="824">
        <f t="shared" si="60"/>
        <v>15000</v>
      </c>
      <c r="AJ92" s="824">
        <f t="shared" si="60"/>
        <v>0</v>
      </c>
      <c r="AK92" s="900">
        <f t="shared" si="60"/>
        <v>0</v>
      </c>
      <c r="AL92" s="900">
        <f t="shared" si="60"/>
        <v>0</v>
      </c>
      <c r="AM92" s="900">
        <f t="shared" si="60"/>
        <v>0</v>
      </c>
      <c r="AN92" s="900">
        <f t="shared" si="60"/>
        <v>0</v>
      </c>
      <c r="AO92" s="900">
        <f t="shared" si="60"/>
        <v>0</v>
      </c>
      <c r="AP92" s="900">
        <f t="shared" si="60"/>
        <v>0</v>
      </c>
      <c r="AQ92" s="900">
        <f t="shared" si="60"/>
        <v>0</v>
      </c>
      <c r="AR92" s="904">
        <f t="shared" si="60"/>
        <v>0</v>
      </c>
      <c r="AS92" s="122">
        <f t="shared" si="60"/>
        <v>8545556</v>
      </c>
      <c r="AT92" s="123">
        <f t="shared" si="60"/>
        <v>6194205</v>
      </c>
      <c r="AU92" s="123">
        <f t="shared" si="60"/>
        <v>0</v>
      </c>
      <c r="AV92" s="123">
        <f t="shared" si="60"/>
        <v>0</v>
      </c>
      <c r="AW92" s="123">
        <f t="shared" si="60"/>
        <v>2093641</v>
      </c>
      <c r="AX92" s="123">
        <f t="shared" si="60"/>
        <v>123884</v>
      </c>
      <c r="AY92" s="123">
        <f t="shared" si="60"/>
        <v>133826</v>
      </c>
      <c r="AZ92" s="124">
        <f t="shared" si="60"/>
        <v>15.298200000000001</v>
      </c>
      <c r="BA92" s="124">
        <f t="shared" si="60"/>
        <v>8.9</v>
      </c>
      <c r="BB92" s="124">
        <f t="shared" si="60"/>
        <v>0</v>
      </c>
      <c r="BC92" s="125">
        <f t="shared" si="60"/>
        <v>6.3982000000000001</v>
      </c>
    </row>
    <row r="93" spans="1:55" ht="14.1" customHeight="1" x14ac:dyDescent="0.2">
      <c r="A93" s="108">
        <v>23</v>
      </c>
      <c r="B93" s="105">
        <v>2429</v>
      </c>
      <c r="C93" s="106">
        <v>600079244</v>
      </c>
      <c r="D93" s="105">
        <v>72741708</v>
      </c>
      <c r="E93" s="107" t="s">
        <v>615</v>
      </c>
      <c r="F93" s="108">
        <v>3111</v>
      </c>
      <c r="G93" s="107" t="s">
        <v>315</v>
      </c>
      <c r="H93" s="109" t="s">
        <v>281</v>
      </c>
      <c r="I93" s="110">
        <v>6825935</v>
      </c>
      <c r="J93" s="111">
        <v>4979922</v>
      </c>
      <c r="K93" s="111">
        <v>0</v>
      </c>
      <c r="L93" s="111">
        <v>0</v>
      </c>
      <c r="M93" s="111">
        <v>1683214</v>
      </c>
      <c r="N93" s="111">
        <v>99599</v>
      </c>
      <c r="O93" s="111">
        <v>63200</v>
      </c>
      <c r="P93" s="287">
        <v>11.319799999999999</v>
      </c>
      <c r="Q93" s="287">
        <v>8.4515999999999991</v>
      </c>
      <c r="R93" s="404">
        <v>0</v>
      </c>
      <c r="S93" s="844">
        <v>2.8681999999999999</v>
      </c>
      <c r="T93" s="416">
        <f t="shared" si="41"/>
        <v>0</v>
      </c>
      <c r="U93" s="405">
        <v>0</v>
      </c>
      <c r="V93" s="405">
        <v>0</v>
      </c>
      <c r="W93" s="405">
        <v>0</v>
      </c>
      <c r="X93" s="405">
        <f t="shared" si="42"/>
        <v>0</v>
      </c>
      <c r="Y93" s="405">
        <v>0</v>
      </c>
      <c r="Z93" s="405">
        <v>0</v>
      </c>
      <c r="AA93" s="405">
        <v>0</v>
      </c>
      <c r="AB93" s="405">
        <f t="shared" si="43"/>
        <v>0</v>
      </c>
      <c r="AC93" s="405">
        <f t="shared" si="44"/>
        <v>0</v>
      </c>
      <c r="AD93" s="249">
        <f>ROUND((X93+Y93+Z93)*33.8%,0)</f>
        <v>0</v>
      </c>
      <c r="AE93" s="249">
        <f t="shared" si="46"/>
        <v>0</v>
      </c>
      <c r="AF93" s="405">
        <v>0</v>
      </c>
      <c r="AG93" s="405">
        <v>0</v>
      </c>
      <c r="AH93" s="405">
        <v>0</v>
      </c>
      <c r="AI93" s="405">
        <f t="shared" si="47"/>
        <v>0</v>
      </c>
      <c r="AJ93" s="405">
        <f t="shared" si="48"/>
        <v>0</v>
      </c>
      <c r="AK93" s="407">
        <v>0</v>
      </c>
      <c r="AL93" s="407">
        <v>0</v>
      </c>
      <c r="AM93" s="407">
        <v>0</v>
      </c>
      <c r="AN93" s="407">
        <v>0</v>
      </c>
      <c r="AO93" s="407">
        <v>0</v>
      </c>
      <c r="AP93" s="407">
        <f t="shared" si="49"/>
        <v>0</v>
      </c>
      <c r="AQ93" s="407">
        <f t="shared" si="50"/>
        <v>0</v>
      </c>
      <c r="AR93" s="417">
        <f t="shared" si="51"/>
        <v>0</v>
      </c>
      <c r="AS93" s="112">
        <f>I93+AJ93</f>
        <v>6825935</v>
      </c>
      <c r="AT93" s="113">
        <f>J93+X93</f>
        <v>4979922</v>
      </c>
      <c r="AU93" s="113">
        <f t="shared" si="52"/>
        <v>0</v>
      </c>
      <c r="AV93" s="113">
        <f>L93+AB93</f>
        <v>0</v>
      </c>
      <c r="AW93" s="113">
        <f t="shared" ref="AW93:AX95" si="61">M93+AD93</f>
        <v>1683214</v>
      </c>
      <c r="AX93" s="113">
        <f t="shared" si="61"/>
        <v>99599</v>
      </c>
      <c r="AY93" s="113">
        <f>O93+AI93</f>
        <v>63200</v>
      </c>
      <c r="AZ93" s="115">
        <f>P93+AR93</f>
        <v>11.319799999999999</v>
      </c>
      <c r="BA93" s="115">
        <f>Q93+AP93</f>
        <v>8.4515999999999991</v>
      </c>
      <c r="BB93" s="115">
        <f t="shared" si="53"/>
        <v>0</v>
      </c>
      <c r="BC93" s="116">
        <f>S93+AQ93</f>
        <v>2.8681999999999999</v>
      </c>
    </row>
    <row r="94" spans="1:55" ht="14.1" customHeight="1" x14ac:dyDescent="0.2">
      <c r="A94" s="108">
        <v>23</v>
      </c>
      <c r="B94" s="105">
        <v>2429</v>
      </c>
      <c r="C94" s="106">
        <v>600079244</v>
      </c>
      <c r="D94" s="105">
        <v>72741708</v>
      </c>
      <c r="E94" s="107" t="s">
        <v>615</v>
      </c>
      <c r="F94" s="108">
        <v>3111</v>
      </c>
      <c r="G94" s="126" t="s">
        <v>316</v>
      </c>
      <c r="H94" s="109" t="s">
        <v>282</v>
      </c>
      <c r="I94" s="110">
        <v>239235</v>
      </c>
      <c r="J94" s="28">
        <v>173222</v>
      </c>
      <c r="K94" s="28">
        <v>0</v>
      </c>
      <c r="L94" s="28">
        <v>0</v>
      </c>
      <c r="M94" s="111">
        <v>58549</v>
      </c>
      <c r="N94" s="111">
        <v>3464</v>
      </c>
      <c r="O94" s="28">
        <v>4000</v>
      </c>
      <c r="P94" s="287">
        <v>0.5</v>
      </c>
      <c r="Q94" s="274">
        <v>0.5</v>
      </c>
      <c r="R94" s="890">
        <v>0</v>
      </c>
      <c r="S94" s="843">
        <v>0</v>
      </c>
      <c r="T94" s="416">
        <f t="shared" si="41"/>
        <v>0</v>
      </c>
      <c r="U94" s="405">
        <v>0</v>
      </c>
      <c r="V94" s="405">
        <v>0</v>
      </c>
      <c r="W94" s="405">
        <v>0</v>
      </c>
      <c r="X94" s="405">
        <f t="shared" si="42"/>
        <v>0</v>
      </c>
      <c r="Y94" s="405">
        <v>0</v>
      </c>
      <c r="Z94" s="405">
        <v>0</v>
      </c>
      <c r="AA94" s="405">
        <v>0</v>
      </c>
      <c r="AB94" s="405">
        <f t="shared" si="43"/>
        <v>0</v>
      </c>
      <c r="AC94" s="405">
        <f t="shared" si="44"/>
        <v>0</v>
      </c>
      <c r="AD94" s="249">
        <f t="shared" si="45"/>
        <v>0</v>
      </c>
      <c r="AE94" s="249">
        <f t="shared" si="46"/>
        <v>0</v>
      </c>
      <c r="AF94" s="405">
        <v>0</v>
      </c>
      <c r="AG94" s="405">
        <v>0</v>
      </c>
      <c r="AH94" s="405">
        <v>0</v>
      </c>
      <c r="AI94" s="405">
        <f t="shared" si="47"/>
        <v>0</v>
      </c>
      <c r="AJ94" s="405">
        <f t="shared" si="48"/>
        <v>0</v>
      </c>
      <c r="AK94" s="407">
        <v>0</v>
      </c>
      <c r="AL94" s="407">
        <v>0</v>
      </c>
      <c r="AM94" s="407">
        <v>0</v>
      </c>
      <c r="AN94" s="407">
        <v>0</v>
      </c>
      <c r="AO94" s="407">
        <v>0</v>
      </c>
      <c r="AP94" s="407">
        <f t="shared" si="49"/>
        <v>0</v>
      </c>
      <c r="AQ94" s="407">
        <f t="shared" si="50"/>
        <v>0</v>
      </c>
      <c r="AR94" s="417">
        <f t="shared" si="51"/>
        <v>0</v>
      </c>
      <c r="AS94" s="112">
        <f>I94+AJ94</f>
        <v>239235</v>
      </c>
      <c r="AT94" s="113">
        <f>J94+X94</f>
        <v>173222</v>
      </c>
      <c r="AU94" s="113">
        <f t="shared" si="52"/>
        <v>0</v>
      </c>
      <c r="AV94" s="113">
        <f>L94+AB94</f>
        <v>0</v>
      </c>
      <c r="AW94" s="113">
        <f t="shared" si="61"/>
        <v>58549</v>
      </c>
      <c r="AX94" s="113">
        <f t="shared" si="61"/>
        <v>3464</v>
      </c>
      <c r="AY94" s="113">
        <f>O94+AI94</f>
        <v>4000</v>
      </c>
      <c r="AZ94" s="115">
        <f>P94+AR94</f>
        <v>0.5</v>
      </c>
      <c r="BA94" s="115">
        <f>Q94+AP94</f>
        <v>0.5</v>
      </c>
      <c r="BB94" s="115">
        <f t="shared" si="53"/>
        <v>0</v>
      </c>
      <c r="BC94" s="116">
        <f>S94+AQ94</f>
        <v>0</v>
      </c>
    </row>
    <row r="95" spans="1:55" ht="14.1" customHeight="1" x14ac:dyDescent="0.2">
      <c r="A95" s="108">
        <v>23</v>
      </c>
      <c r="B95" s="105">
        <v>2429</v>
      </c>
      <c r="C95" s="106">
        <v>600079244</v>
      </c>
      <c r="D95" s="105">
        <v>72741708</v>
      </c>
      <c r="E95" s="107" t="s">
        <v>615</v>
      </c>
      <c r="F95" s="108">
        <v>3141</v>
      </c>
      <c r="G95" s="107" t="s">
        <v>319</v>
      </c>
      <c r="H95" s="109" t="s">
        <v>282</v>
      </c>
      <c r="I95" s="110">
        <v>987272</v>
      </c>
      <c r="J95" s="30">
        <v>722947</v>
      </c>
      <c r="K95" s="30">
        <v>0</v>
      </c>
      <c r="L95" s="30">
        <v>0</v>
      </c>
      <c r="M95" s="111">
        <v>244356</v>
      </c>
      <c r="N95" s="111">
        <v>14459</v>
      </c>
      <c r="O95" s="30">
        <v>5510</v>
      </c>
      <c r="P95" s="287">
        <v>2.46</v>
      </c>
      <c r="Q95" s="438">
        <v>0</v>
      </c>
      <c r="R95" s="33">
        <v>0</v>
      </c>
      <c r="S95" s="845">
        <v>2.46</v>
      </c>
      <c r="T95" s="416">
        <f t="shared" si="41"/>
        <v>0</v>
      </c>
      <c r="U95" s="405">
        <v>0</v>
      </c>
      <c r="V95" s="405">
        <v>0</v>
      </c>
      <c r="W95" s="405">
        <v>0</v>
      </c>
      <c r="X95" s="405">
        <f t="shared" si="42"/>
        <v>0</v>
      </c>
      <c r="Y95" s="405">
        <v>0</v>
      </c>
      <c r="Z95" s="405">
        <v>0</v>
      </c>
      <c r="AA95" s="405">
        <v>0</v>
      </c>
      <c r="AB95" s="405">
        <f t="shared" si="43"/>
        <v>0</v>
      </c>
      <c r="AC95" s="405">
        <f t="shared" si="44"/>
        <v>0</v>
      </c>
      <c r="AD95" s="249">
        <f t="shared" si="45"/>
        <v>0</v>
      </c>
      <c r="AE95" s="249">
        <f t="shared" si="46"/>
        <v>0</v>
      </c>
      <c r="AF95" s="405">
        <v>0</v>
      </c>
      <c r="AG95" s="405">
        <v>0</v>
      </c>
      <c r="AH95" s="405">
        <v>0</v>
      </c>
      <c r="AI95" s="405">
        <f t="shared" si="47"/>
        <v>0</v>
      </c>
      <c r="AJ95" s="405">
        <f t="shared" si="48"/>
        <v>0</v>
      </c>
      <c r="AK95" s="407">
        <v>0</v>
      </c>
      <c r="AL95" s="407">
        <v>0</v>
      </c>
      <c r="AM95" s="407">
        <v>0</v>
      </c>
      <c r="AN95" s="407">
        <v>0</v>
      </c>
      <c r="AO95" s="407">
        <v>0</v>
      </c>
      <c r="AP95" s="407">
        <f t="shared" si="49"/>
        <v>0</v>
      </c>
      <c r="AQ95" s="407">
        <f t="shared" si="50"/>
        <v>0</v>
      </c>
      <c r="AR95" s="417">
        <f t="shared" si="51"/>
        <v>0</v>
      </c>
      <c r="AS95" s="112">
        <f>I95+AJ95</f>
        <v>987272</v>
      </c>
      <c r="AT95" s="113">
        <f>J95+X95</f>
        <v>722947</v>
      </c>
      <c r="AU95" s="113">
        <f t="shared" si="52"/>
        <v>0</v>
      </c>
      <c r="AV95" s="113">
        <f>L95+AB95</f>
        <v>0</v>
      </c>
      <c r="AW95" s="113">
        <f t="shared" si="61"/>
        <v>244356</v>
      </c>
      <c r="AX95" s="113">
        <f t="shared" si="61"/>
        <v>14459</v>
      </c>
      <c r="AY95" s="113">
        <f>O95+AI95</f>
        <v>5510</v>
      </c>
      <c r="AZ95" s="115">
        <f>P95+AR95</f>
        <v>2.46</v>
      </c>
      <c r="BA95" s="115">
        <f>Q95+AP95</f>
        <v>0</v>
      </c>
      <c r="BB95" s="115">
        <f t="shared" si="53"/>
        <v>0</v>
      </c>
      <c r="BC95" s="116">
        <f>S95+AQ95</f>
        <v>2.46</v>
      </c>
    </row>
    <row r="96" spans="1:55" ht="14.1" customHeight="1" x14ac:dyDescent="0.2">
      <c r="A96" s="120">
        <v>23</v>
      </c>
      <c r="B96" s="117">
        <v>2429</v>
      </c>
      <c r="C96" s="118">
        <v>600079244</v>
      </c>
      <c r="D96" s="117">
        <v>72741708</v>
      </c>
      <c r="E96" s="119" t="s">
        <v>616</v>
      </c>
      <c r="F96" s="120"/>
      <c r="G96" s="119"/>
      <c r="H96" s="121"/>
      <c r="I96" s="122">
        <v>8052442</v>
      </c>
      <c r="J96" s="123">
        <v>5876091</v>
      </c>
      <c r="K96" s="123">
        <v>0</v>
      </c>
      <c r="L96" s="123">
        <v>0</v>
      </c>
      <c r="M96" s="123">
        <v>1986119</v>
      </c>
      <c r="N96" s="123">
        <v>117522</v>
      </c>
      <c r="O96" s="123">
        <v>72710</v>
      </c>
      <c r="P96" s="124">
        <v>14.279799999999998</v>
      </c>
      <c r="Q96" s="124">
        <v>8.9515999999999991</v>
      </c>
      <c r="R96" s="855">
        <v>0</v>
      </c>
      <c r="S96" s="125">
        <v>5.3281999999999998</v>
      </c>
      <c r="T96" s="824">
        <f t="shared" ref="T96:BC96" si="62">SUM(T93:T95)</f>
        <v>0</v>
      </c>
      <c r="U96" s="824">
        <f t="shared" si="62"/>
        <v>0</v>
      </c>
      <c r="V96" s="824">
        <f t="shared" si="62"/>
        <v>0</v>
      </c>
      <c r="W96" s="824">
        <f t="shared" si="62"/>
        <v>0</v>
      </c>
      <c r="X96" s="824">
        <f t="shared" si="62"/>
        <v>0</v>
      </c>
      <c r="Y96" s="824">
        <f t="shared" si="62"/>
        <v>0</v>
      </c>
      <c r="Z96" s="824">
        <f t="shared" si="62"/>
        <v>0</v>
      </c>
      <c r="AA96" s="824">
        <f t="shared" si="62"/>
        <v>0</v>
      </c>
      <c r="AB96" s="824">
        <f t="shared" si="62"/>
        <v>0</v>
      </c>
      <c r="AC96" s="824">
        <f t="shared" si="62"/>
        <v>0</v>
      </c>
      <c r="AD96" s="824">
        <f t="shared" si="62"/>
        <v>0</v>
      </c>
      <c r="AE96" s="824">
        <f t="shared" si="62"/>
        <v>0</v>
      </c>
      <c r="AF96" s="824">
        <f t="shared" si="62"/>
        <v>0</v>
      </c>
      <c r="AG96" s="824">
        <f t="shared" si="62"/>
        <v>0</v>
      </c>
      <c r="AH96" s="824">
        <f t="shared" si="62"/>
        <v>0</v>
      </c>
      <c r="AI96" s="824">
        <f t="shared" si="62"/>
        <v>0</v>
      </c>
      <c r="AJ96" s="824">
        <f t="shared" si="62"/>
        <v>0</v>
      </c>
      <c r="AK96" s="900">
        <f t="shared" si="62"/>
        <v>0</v>
      </c>
      <c r="AL96" s="900">
        <f t="shared" si="62"/>
        <v>0</v>
      </c>
      <c r="AM96" s="900">
        <f t="shared" si="62"/>
        <v>0</v>
      </c>
      <c r="AN96" s="900">
        <f t="shared" si="62"/>
        <v>0</v>
      </c>
      <c r="AO96" s="900">
        <f t="shared" si="62"/>
        <v>0</v>
      </c>
      <c r="AP96" s="900">
        <f t="shared" si="62"/>
        <v>0</v>
      </c>
      <c r="AQ96" s="900">
        <f t="shared" si="62"/>
        <v>0</v>
      </c>
      <c r="AR96" s="904">
        <f t="shared" si="62"/>
        <v>0</v>
      </c>
      <c r="AS96" s="122">
        <f t="shared" si="62"/>
        <v>8052442</v>
      </c>
      <c r="AT96" s="123">
        <f t="shared" si="62"/>
        <v>5876091</v>
      </c>
      <c r="AU96" s="123">
        <f t="shared" si="62"/>
        <v>0</v>
      </c>
      <c r="AV96" s="123">
        <f t="shared" si="62"/>
        <v>0</v>
      </c>
      <c r="AW96" s="123">
        <f t="shared" si="62"/>
        <v>1986119</v>
      </c>
      <c r="AX96" s="123">
        <f t="shared" si="62"/>
        <v>117522</v>
      </c>
      <c r="AY96" s="123">
        <f t="shared" si="62"/>
        <v>72710</v>
      </c>
      <c r="AZ96" s="124">
        <f t="shared" si="62"/>
        <v>14.279799999999998</v>
      </c>
      <c r="BA96" s="124">
        <f t="shared" si="62"/>
        <v>8.9515999999999991</v>
      </c>
      <c r="BB96" s="124">
        <f t="shared" si="62"/>
        <v>0</v>
      </c>
      <c r="BC96" s="125">
        <f t="shared" si="62"/>
        <v>5.3281999999999998</v>
      </c>
    </row>
    <row r="97" spans="1:55" ht="14.1" customHeight="1" x14ac:dyDescent="0.2">
      <c r="A97" s="108">
        <v>24</v>
      </c>
      <c r="B97" s="105">
        <v>2412</v>
      </c>
      <c r="C97" s="106">
        <v>600079252</v>
      </c>
      <c r="D97" s="105">
        <v>72742429</v>
      </c>
      <c r="E97" s="107" t="s">
        <v>617</v>
      </c>
      <c r="F97" s="108">
        <v>3111</v>
      </c>
      <c r="G97" s="107" t="s">
        <v>315</v>
      </c>
      <c r="H97" s="109" t="s">
        <v>281</v>
      </c>
      <c r="I97" s="110">
        <v>10165951</v>
      </c>
      <c r="J97" s="111">
        <v>7350733</v>
      </c>
      <c r="K97" s="111">
        <v>0</v>
      </c>
      <c r="L97" s="111">
        <v>18800</v>
      </c>
      <c r="M97" s="111">
        <v>2490902</v>
      </c>
      <c r="N97" s="111">
        <v>147015</v>
      </c>
      <c r="O97" s="111">
        <v>158501</v>
      </c>
      <c r="P97" s="287">
        <v>17.346499999999999</v>
      </c>
      <c r="Q97" s="287">
        <v>12.742000000000001</v>
      </c>
      <c r="R97" s="404">
        <v>0</v>
      </c>
      <c r="S97" s="844">
        <v>4.6044999999999998</v>
      </c>
      <c r="T97" s="416">
        <f t="shared" si="41"/>
        <v>0</v>
      </c>
      <c r="U97" s="405">
        <v>0</v>
      </c>
      <c r="V97" s="405">
        <v>-33137</v>
      </c>
      <c r="W97" s="405">
        <v>0</v>
      </c>
      <c r="X97" s="405">
        <f t="shared" si="42"/>
        <v>-33137</v>
      </c>
      <c r="Y97" s="405">
        <v>0</v>
      </c>
      <c r="Z97" s="405">
        <v>0</v>
      </c>
      <c r="AA97" s="405">
        <v>0</v>
      </c>
      <c r="AB97" s="405">
        <f t="shared" si="43"/>
        <v>0</v>
      </c>
      <c r="AC97" s="405">
        <f t="shared" si="44"/>
        <v>-33137</v>
      </c>
      <c r="AD97" s="249">
        <f t="shared" si="45"/>
        <v>-11200</v>
      </c>
      <c r="AE97" s="249">
        <f t="shared" si="46"/>
        <v>-663</v>
      </c>
      <c r="AF97" s="405">
        <v>0</v>
      </c>
      <c r="AG97" s="405">
        <v>45000</v>
      </c>
      <c r="AH97" s="405">
        <v>0</v>
      </c>
      <c r="AI97" s="405">
        <f t="shared" si="47"/>
        <v>45000</v>
      </c>
      <c r="AJ97" s="405">
        <f t="shared" si="48"/>
        <v>0</v>
      </c>
      <c r="AK97" s="407">
        <v>0</v>
      </c>
      <c r="AL97" s="407">
        <v>0</v>
      </c>
      <c r="AM97" s="407">
        <v>0</v>
      </c>
      <c r="AN97" s="407">
        <v>0</v>
      </c>
      <c r="AO97" s="407">
        <v>0</v>
      </c>
      <c r="AP97" s="407">
        <f t="shared" si="49"/>
        <v>0</v>
      </c>
      <c r="AQ97" s="407">
        <f t="shared" si="50"/>
        <v>0</v>
      </c>
      <c r="AR97" s="417">
        <f t="shared" si="51"/>
        <v>0</v>
      </c>
      <c r="AS97" s="112">
        <f>I97+AJ97</f>
        <v>10165951</v>
      </c>
      <c r="AT97" s="113">
        <f>J97+X97</f>
        <v>7317596</v>
      </c>
      <c r="AU97" s="113">
        <f t="shared" si="52"/>
        <v>0</v>
      </c>
      <c r="AV97" s="113">
        <f>L97+AB97</f>
        <v>18800</v>
      </c>
      <c r="AW97" s="113">
        <f t="shared" ref="AW97:AX99" si="63">M97+AD97</f>
        <v>2479702</v>
      </c>
      <c r="AX97" s="113">
        <f t="shared" si="63"/>
        <v>146352</v>
      </c>
      <c r="AY97" s="113">
        <f>O97+AI97</f>
        <v>203501</v>
      </c>
      <c r="AZ97" s="115">
        <f>P97+AR97</f>
        <v>17.346499999999999</v>
      </c>
      <c r="BA97" s="115">
        <f>Q97+AP97</f>
        <v>12.742000000000001</v>
      </c>
      <c r="BB97" s="115">
        <f t="shared" si="53"/>
        <v>0</v>
      </c>
      <c r="BC97" s="116">
        <f>S97+AQ97</f>
        <v>4.6044999999999998</v>
      </c>
    </row>
    <row r="98" spans="1:55" ht="14.1" customHeight="1" x14ac:dyDescent="0.2">
      <c r="A98" s="108">
        <v>24</v>
      </c>
      <c r="B98" s="105">
        <v>2412</v>
      </c>
      <c r="C98" s="106">
        <v>600079252</v>
      </c>
      <c r="D98" s="105">
        <v>72742429</v>
      </c>
      <c r="E98" s="107" t="s">
        <v>617</v>
      </c>
      <c r="F98" s="108">
        <v>3111</v>
      </c>
      <c r="G98" s="126" t="s">
        <v>316</v>
      </c>
      <c r="H98" s="109" t="s">
        <v>282</v>
      </c>
      <c r="I98" s="110">
        <v>1000209</v>
      </c>
      <c r="J98" s="28">
        <v>736531</v>
      </c>
      <c r="K98" s="28">
        <v>0</v>
      </c>
      <c r="L98" s="28">
        <v>0</v>
      </c>
      <c r="M98" s="111">
        <v>248948</v>
      </c>
      <c r="N98" s="111">
        <v>14730</v>
      </c>
      <c r="O98" s="28">
        <v>0</v>
      </c>
      <c r="P98" s="287">
        <v>2.29</v>
      </c>
      <c r="Q98" s="274">
        <v>2.29</v>
      </c>
      <c r="R98" s="890">
        <v>0</v>
      </c>
      <c r="S98" s="843">
        <v>0</v>
      </c>
      <c r="T98" s="416">
        <f t="shared" si="41"/>
        <v>0</v>
      </c>
      <c r="U98" s="405">
        <v>0</v>
      </c>
      <c r="V98" s="405">
        <v>0</v>
      </c>
      <c r="W98" s="405">
        <v>0</v>
      </c>
      <c r="X98" s="405">
        <f t="shared" si="42"/>
        <v>0</v>
      </c>
      <c r="Y98" s="405">
        <v>0</v>
      </c>
      <c r="Z98" s="405">
        <v>0</v>
      </c>
      <c r="AA98" s="405">
        <v>0</v>
      </c>
      <c r="AB98" s="405">
        <f t="shared" si="43"/>
        <v>0</v>
      </c>
      <c r="AC98" s="405">
        <f t="shared" si="44"/>
        <v>0</v>
      </c>
      <c r="AD98" s="249">
        <f t="shared" si="45"/>
        <v>0</v>
      </c>
      <c r="AE98" s="249">
        <f t="shared" si="46"/>
        <v>0</v>
      </c>
      <c r="AF98" s="405">
        <v>0</v>
      </c>
      <c r="AG98" s="405">
        <v>0</v>
      </c>
      <c r="AH98" s="405">
        <v>0</v>
      </c>
      <c r="AI98" s="405">
        <f t="shared" si="47"/>
        <v>0</v>
      </c>
      <c r="AJ98" s="405">
        <f t="shared" si="48"/>
        <v>0</v>
      </c>
      <c r="AK98" s="407">
        <v>0</v>
      </c>
      <c r="AL98" s="407">
        <v>0</v>
      </c>
      <c r="AM98" s="407">
        <v>0</v>
      </c>
      <c r="AN98" s="407">
        <v>0</v>
      </c>
      <c r="AO98" s="407">
        <v>0</v>
      </c>
      <c r="AP98" s="407">
        <f t="shared" si="49"/>
        <v>0</v>
      </c>
      <c r="AQ98" s="407">
        <f t="shared" si="50"/>
        <v>0</v>
      </c>
      <c r="AR98" s="417">
        <f t="shared" si="51"/>
        <v>0</v>
      </c>
      <c r="AS98" s="112">
        <f>I98+AJ98</f>
        <v>1000209</v>
      </c>
      <c r="AT98" s="113">
        <f>J98+X98</f>
        <v>736531</v>
      </c>
      <c r="AU98" s="113">
        <f t="shared" si="52"/>
        <v>0</v>
      </c>
      <c r="AV98" s="113">
        <f>L98+AB98</f>
        <v>0</v>
      </c>
      <c r="AW98" s="113">
        <f t="shared" si="63"/>
        <v>248948</v>
      </c>
      <c r="AX98" s="113">
        <f t="shared" si="63"/>
        <v>14730</v>
      </c>
      <c r="AY98" s="113">
        <f>O98+AI98</f>
        <v>0</v>
      </c>
      <c r="AZ98" s="115">
        <f>P98+AR98</f>
        <v>2.29</v>
      </c>
      <c r="BA98" s="115">
        <f>Q98+AP98</f>
        <v>2.29</v>
      </c>
      <c r="BB98" s="115">
        <f t="shared" si="53"/>
        <v>0</v>
      </c>
      <c r="BC98" s="116">
        <f>S98+AQ98</f>
        <v>0</v>
      </c>
    </row>
    <row r="99" spans="1:55" ht="14.1" customHeight="1" x14ac:dyDescent="0.2">
      <c r="A99" s="108">
        <v>24</v>
      </c>
      <c r="B99" s="105">
        <v>2412</v>
      </c>
      <c r="C99" s="106">
        <v>600079252</v>
      </c>
      <c r="D99" s="105">
        <v>72742429</v>
      </c>
      <c r="E99" s="107" t="s">
        <v>617</v>
      </c>
      <c r="F99" s="108">
        <v>3141</v>
      </c>
      <c r="G99" s="107" t="s">
        <v>319</v>
      </c>
      <c r="H99" s="109" t="s">
        <v>282</v>
      </c>
      <c r="I99" s="110">
        <v>1502235</v>
      </c>
      <c r="J99" s="30">
        <v>1090820</v>
      </c>
      <c r="K99" s="30">
        <v>0</v>
      </c>
      <c r="L99" s="30">
        <v>9900</v>
      </c>
      <c r="M99" s="111">
        <v>372043</v>
      </c>
      <c r="N99" s="111">
        <v>21816</v>
      </c>
      <c r="O99" s="30">
        <v>7656</v>
      </c>
      <c r="P99" s="287">
        <v>3.75</v>
      </c>
      <c r="Q99" s="438">
        <v>0</v>
      </c>
      <c r="R99" s="33">
        <v>0</v>
      </c>
      <c r="S99" s="836">
        <v>3.75</v>
      </c>
      <c r="T99" s="416">
        <f t="shared" si="41"/>
        <v>0</v>
      </c>
      <c r="U99" s="405">
        <v>0</v>
      </c>
      <c r="V99" s="405">
        <v>0</v>
      </c>
      <c r="W99" s="405">
        <v>0</v>
      </c>
      <c r="X99" s="405">
        <f t="shared" si="42"/>
        <v>0</v>
      </c>
      <c r="Y99" s="405">
        <v>0</v>
      </c>
      <c r="Z99" s="405">
        <v>0</v>
      </c>
      <c r="AA99" s="405">
        <v>0</v>
      </c>
      <c r="AB99" s="405">
        <f t="shared" si="43"/>
        <v>0</v>
      </c>
      <c r="AC99" s="405">
        <f t="shared" si="44"/>
        <v>0</v>
      </c>
      <c r="AD99" s="249">
        <f t="shared" si="45"/>
        <v>0</v>
      </c>
      <c r="AE99" s="249">
        <f t="shared" si="46"/>
        <v>0</v>
      </c>
      <c r="AF99" s="405">
        <v>0</v>
      </c>
      <c r="AG99" s="405">
        <v>0</v>
      </c>
      <c r="AH99" s="405">
        <v>0</v>
      </c>
      <c r="AI99" s="405">
        <f t="shared" si="47"/>
        <v>0</v>
      </c>
      <c r="AJ99" s="405">
        <f t="shared" si="48"/>
        <v>0</v>
      </c>
      <c r="AK99" s="407">
        <v>0</v>
      </c>
      <c r="AL99" s="407">
        <v>0</v>
      </c>
      <c r="AM99" s="407">
        <v>0</v>
      </c>
      <c r="AN99" s="407">
        <v>0</v>
      </c>
      <c r="AO99" s="407">
        <v>0</v>
      </c>
      <c r="AP99" s="407">
        <f t="shared" si="49"/>
        <v>0</v>
      </c>
      <c r="AQ99" s="407">
        <f t="shared" si="50"/>
        <v>0</v>
      </c>
      <c r="AR99" s="417">
        <f t="shared" si="51"/>
        <v>0</v>
      </c>
      <c r="AS99" s="112">
        <f>I99+AJ99</f>
        <v>1502235</v>
      </c>
      <c r="AT99" s="113">
        <f>J99+X99</f>
        <v>1090820</v>
      </c>
      <c r="AU99" s="113">
        <f t="shared" si="52"/>
        <v>0</v>
      </c>
      <c r="AV99" s="113">
        <f>L99+AB99</f>
        <v>9900</v>
      </c>
      <c r="AW99" s="113">
        <f t="shared" si="63"/>
        <v>372043</v>
      </c>
      <c r="AX99" s="113">
        <f t="shared" si="63"/>
        <v>21816</v>
      </c>
      <c r="AY99" s="113">
        <f>O99+AI99</f>
        <v>7656</v>
      </c>
      <c r="AZ99" s="115">
        <f>P99+AR99</f>
        <v>3.75</v>
      </c>
      <c r="BA99" s="115">
        <f>Q99+AP99</f>
        <v>0</v>
      </c>
      <c r="BB99" s="115">
        <f t="shared" si="53"/>
        <v>0</v>
      </c>
      <c r="BC99" s="116">
        <f>S99+AQ99</f>
        <v>3.75</v>
      </c>
    </row>
    <row r="100" spans="1:55" ht="14.1" customHeight="1" x14ac:dyDescent="0.2">
      <c r="A100" s="120">
        <v>24</v>
      </c>
      <c r="B100" s="117">
        <v>2412</v>
      </c>
      <c r="C100" s="118">
        <v>600079252</v>
      </c>
      <c r="D100" s="117">
        <v>72742429</v>
      </c>
      <c r="E100" s="119" t="s">
        <v>618</v>
      </c>
      <c r="F100" s="120"/>
      <c r="G100" s="119"/>
      <c r="H100" s="121"/>
      <c r="I100" s="122">
        <v>12668395</v>
      </c>
      <c r="J100" s="123">
        <v>9178084</v>
      </c>
      <c r="K100" s="123">
        <v>0</v>
      </c>
      <c r="L100" s="123">
        <v>28700</v>
      </c>
      <c r="M100" s="123">
        <v>3111893</v>
      </c>
      <c r="N100" s="123">
        <v>183561</v>
      </c>
      <c r="O100" s="123">
        <v>166157</v>
      </c>
      <c r="P100" s="124">
        <v>23.386499999999998</v>
      </c>
      <c r="Q100" s="124">
        <v>15.032</v>
      </c>
      <c r="R100" s="855">
        <v>0</v>
      </c>
      <c r="S100" s="125">
        <v>8.3544999999999998</v>
      </c>
      <c r="T100" s="824">
        <f t="shared" ref="T100:BC100" si="64">SUM(T97:T99)</f>
        <v>0</v>
      </c>
      <c r="U100" s="824">
        <f t="shared" si="64"/>
        <v>0</v>
      </c>
      <c r="V100" s="824">
        <f t="shared" si="64"/>
        <v>-33137</v>
      </c>
      <c r="W100" s="824">
        <f t="shared" si="64"/>
        <v>0</v>
      </c>
      <c r="X100" s="824">
        <f t="shared" si="64"/>
        <v>-33137</v>
      </c>
      <c r="Y100" s="824">
        <f t="shared" si="64"/>
        <v>0</v>
      </c>
      <c r="Z100" s="824">
        <f t="shared" si="64"/>
        <v>0</v>
      </c>
      <c r="AA100" s="824">
        <f t="shared" si="64"/>
        <v>0</v>
      </c>
      <c r="AB100" s="824">
        <f t="shared" si="64"/>
        <v>0</v>
      </c>
      <c r="AC100" s="824">
        <f t="shared" si="64"/>
        <v>-33137</v>
      </c>
      <c r="AD100" s="824">
        <f t="shared" si="64"/>
        <v>-11200</v>
      </c>
      <c r="AE100" s="824">
        <f t="shared" si="64"/>
        <v>-663</v>
      </c>
      <c r="AF100" s="824">
        <f t="shared" si="64"/>
        <v>0</v>
      </c>
      <c r="AG100" s="824">
        <f t="shared" si="64"/>
        <v>45000</v>
      </c>
      <c r="AH100" s="824">
        <f t="shared" si="64"/>
        <v>0</v>
      </c>
      <c r="AI100" s="824">
        <f t="shared" si="64"/>
        <v>45000</v>
      </c>
      <c r="AJ100" s="824">
        <f t="shared" si="64"/>
        <v>0</v>
      </c>
      <c r="AK100" s="900">
        <f t="shared" si="64"/>
        <v>0</v>
      </c>
      <c r="AL100" s="900">
        <f t="shared" si="64"/>
        <v>0</v>
      </c>
      <c r="AM100" s="900">
        <f t="shared" si="64"/>
        <v>0</v>
      </c>
      <c r="AN100" s="900">
        <f t="shared" si="64"/>
        <v>0</v>
      </c>
      <c r="AO100" s="900">
        <f t="shared" si="64"/>
        <v>0</v>
      </c>
      <c r="AP100" s="900">
        <f t="shared" si="64"/>
        <v>0</v>
      </c>
      <c r="AQ100" s="900">
        <f t="shared" si="64"/>
        <v>0</v>
      </c>
      <c r="AR100" s="904">
        <f t="shared" si="64"/>
        <v>0</v>
      </c>
      <c r="AS100" s="122">
        <f t="shared" si="64"/>
        <v>12668395</v>
      </c>
      <c r="AT100" s="123">
        <f t="shared" si="64"/>
        <v>9144947</v>
      </c>
      <c r="AU100" s="123">
        <f t="shared" si="64"/>
        <v>0</v>
      </c>
      <c r="AV100" s="123">
        <f t="shared" si="64"/>
        <v>28700</v>
      </c>
      <c r="AW100" s="123">
        <f t="shared" si="64"/>
        <v>3100693</v>
      </c>
      <c r="AX100" s="123">
        <f t="shared" si="64"/>
        <v>182898</v>
      </c>
      <c r="AY100" s="123">
        <f t="shared" si="64"/>
        <v>211157</v>
      </c>
      <c r="AZ100" s="124">
        <f t="shared" si="64"/>
        <v>23.386499999999998</v>
      </c>
      <c r="BA100" s="124">
        <f t="shared" si="64"/>
        <v>15.032</v>
      </c>
      <c r="BB100" s="124">
        <f t="shared" si="64"/>
        <v>0</v>
      </c>
      <c r="BC100" s="125">
        <f t="shared" si="64"/>
        <v>8.3544999999999998</v>
      </c>
    </row>
    <row r="101" spans="1:55" ht="14.1" customHeight="1" x14ac:dyDescent="0.2">
      <c r="A101" s="108">
        <v>25</v>
      </c>
      <c r="B101" s="105">
        <v>2418</v>
      </c>
      <c r="C101" s="106">
        <v>600079261</v>
      </c>
      <c r="D101" s="105">
        <v>72741783</v>
      </c>
      <c r="E101" s="107" t="s">
        <v>619</v>
      </c>
      <c r="F101" s="108">
        <v>3111</v>
      </c>
      <c r="G101" s="107" t="s">
        <v>315</v>
      </c>
      <c r="H101" s="109" t="s">
        <v>281</v>
      </c>
      <c r="I101" s="110">
        <v>3370049</v>
      </c>
      <c r="J101" s="111">
        <v>2423526</v>
      </c>
      <c r="K101" s="111">
        <v>0</v>
      </c>
      <c r="L101" s="111">
        <v>0</v>
      </c>
      <c r="M101" s="111">
        <v>819152</v>
      </c>
      <c r="N101" s="111">
        <v>48471</v>
      </c>
      <c r="O101" s="111">
        <v>78900</v>
      </c>
      <c r="P101" s="287">
        <v>5.4897999999999998</v>
      </c>
      <c r="Q101" s="287">
        <v>4</v>
      </c>
      <c r="R101" s="404">
        <v>0</v>
      </c>
      <c r="S101" s="844">
        <v>1.4898</v>
      </c>
      <c r="T101" s="416">
        <f t="shared" si="41"/>
        <v>0</v>
      </c>
      <c r="U101" s="405">
        <v>0</v>
      </c>
      <c r="V101" s="405">
        <v>0</v>
      </c>
      <c r="W101" s="405">
        <v>0</v>
      </c>
      <c r="X101" s="405">
        <f t="shared" si="42"/>
        <v>0</v>
      </c>
      <c r="Y101" s="405">
        <v>0</v>
      </c>
      <c r="Z101" s="405">
        <v>0</v>
      </c>
      <c r="AA101" s="405">
        <v>0</v>
      </c>
      <c r="AB101" s="405">
        <f t="shared" si="43"/>
        <v>0</v>
      </c>
      <c r="AC101" s="405">
        <f t="shared" si="44"/>
        <v>0</v>
      </c>
      <c r="AD101" s="249">
        <f t="shared" si="45"/>
        <v>0</v>
      </c>
      <c r="AE101" s="249">
        <f t="shared" si="46"/>
        <v>0</v>
      </c>
      <c r="AF101" s="405">
        <v>0</v>
      </c>
      <c r="AG101" s="405">
        <v>0</v>
      </c>
      <c r="AH101" s="405">
        <v>0</v>
      </c>
      <c r="AI101" s="405">
        <f t="shared" si="47"/>
        <v>0</v>
      </c>
      <c r="AJ101" s="405">
        <f t="shared" si="48"/>
        <v>0</v>
      </c>
      <c r="AK101" s="407">
        <v>0</v>
      </c>
      <c r="AL101" s="407">
        <v>0</v>
      </c>
      <c r="AM101" s="407">
        <v>0</v>
      </c>
      <c r="AN101" s="407">
        <v>0</v>
      </c>
      <c r="AO101" s="407">
        <v>0</v>
      </c>
      <c r="AP101" s="407">
        <f t="shared" si="49"/>
        <v>0</v>
      </c>
      <c r="AQ101" s="407">
        <f t="shared" si="50"/>
        <v>0</v>
      </c>
      <c r="AR101" s="417">
        <f t="shared" si="51"/>
        <v>0</v>
      </c>
      <c r="AS101" s="112">
        <f>I101+AJ101</f>
        <v>3370049</v>
      </c>
      <c r="AT101" s="113">
        <f>J101+X101</f>
        <v>2423526</v>
      </c>
      <c r="AU101" s="113">
        <f t="shared" si="52"/>
        <v>0</v>
      </c>
      <c r="AV101" s="113">
        <f>L101+AB101</f>
        <v>0</v>
      </c>
      <c r="AW101" s="113">
        <f>M101+AD101</f>
        <v>819152</v>
      </c>
      <c r="AX101" s="113">
        <f>N101+AE101</f>
        <v>48471</v>
      </c>
      <c r="AY101" s="113">
        <f>O101+AI101</f>
        <v>78900</v>
      </c>
      <c r="AZ101" s="115">
        <f>P101+AR101</f>
        <v>5.4897999999999998</v>
      </c>
      <c r="BA101" s="115">
        <f>Q101+AP101</f>
        <v>4</v>
      </c>
      <c r="BB101" s="115">
        <f t="shared" si="53"/>
        <v>0</v>
      </c>
      <c r="BC101" s="116">
        <f>S101+AQ101</f>
        <v>1.4898</v>
      </c>
    </row>
    <row r="102" spans="1:55" ht="14.1" customHeight="1" x14ac:dyDescent="0.2">
      <c r="A102" s="108">
        <v>25</v>
      </c>
      <c r="B102" s="105">
        <v>2418</v>
      </c>
      <c r="C102" s="106">
        <v>600079261</v>
      </c>
      <c r="D102" s="105">
        <v>72741783</v>
      </c>
      <c r="E102" s="107" t="s">
        <v>619</v>
      </c>
      <c r="F102" s="108">
        <v>3141</v>
      </c>
      <c r="G102" s="107" t="s">
        <v>319</v>
      </c>
      <c r="H102" s="109" t="s">
        <v>282</v>
      </c>
      <c r="I102" s="110">
        <v>570888</v>
      </c>
      <c r="J102" s="30">
        <v>418595</v>
      </c>
      <c r="K102" s="30">
        <v>0</v>
      </c>
      <c r="L102" s="30">
        <v>0</v>
      </c>
      <c r="M102" s="111">
        <v>141485</v>
      </c>
      <c r="N102" s="111">
        <v>8372</v>
      </c>
      <c r="O102" s="30">
        <v>2436</v>
      </c>
      <c r="P102" s="287">
        <v>1.42</v>
      </c>
      <c r="Q102" s="438">
        <v>0</v>
      </c>
      <c r="R102" s="33">
        <v>0</v>
      </c>
      <c r="S102" s="845">
        <v>1.42</v>
      </c>
      <c r="T102" s="416">
        <f t="shared" si="41"/>
        <v>0</v>
      </c>
      <c r="U102" s="405">
        <v>0</v>
      </c>
      <c r="V102" s="405">
        <v>0</v>
      </c>
      <c r="W102" s="405">
        <v>0</v>
      </c>
      <c r="X102" s="405">
        <f t="shared" si="42"/>
        <v>0</v>
      </c>
      <c r="Y102" s="405">
        <v>0</v>
      </c>
      <c r="Z102" s="405">
        <v>0</v>
      </c>
      <c r="AA102" s="405">
        <v>0</v>
      </c>
      <c r="AB102" s="405">
        <f t="shared" si="43"/>
        <v>0</v>
      </c>
      <c r="AC102" s="405">
        <f t="shared" si="44"/>
        <v>0</v>
      </c>
      <c r="AD102" s="249">
        <f t="shared" si="45"/>
        <v>0</v>
      </c>
      <c r="AE102" s="249">
        <f t="shared" si="46"/>
        <v>0</v>
      </c>
      <c r="AF102" s="405">
        <v>0</v>
      </c>
      <c r="AG102" s="405">
        <v>0</v>
      </c>
      <c r="AH102" s="405">
        <v>0</v>
      </c>
      <c r="AI102" s="405">
        <f t="shared" si="47"/>
        <v>0</v>
      </c>
      <c r="AJ102" s="405">
        <f t="shared" si="48"/>
        <v>0</v>
      </c>
      <c r="AK102" s="407">
        <v>0</v>
      </c>
      <c r="AL102" s="407">
        <v>0</v>
      </c>
      <c r="AM102" s="407">
        <v>0</v>
      </c>
      <c r="AN102" s="407">
        <v>0</v>
      </c>
      <c r="AO102" s="407">
        <v>0</v>
      </c>
      <c r="AP102" s="407">
        <f t="shared" si="49"/>
        <v>0</v>
      </c>
      <c r="AQ102" s="407">
        <f t="shared" si="50"/>
        <v>0</v>
      </c>
      <c r="AR102" s="417">
        <f t="shared" si="51"/>
        <v>0</v>
      </c>
      <c r="AS102" s="112">
        <f>I102+AJ102</f>
        <v>570888</v>
      </c>
      <c r="AT102" s="113">
        <f>J102+X102</f>
        <v>418595</v>
      </c>
      <c r="AU102" s="113">
        <f t="shared" si="52"/>
        <v>0</v>
      </c>
      <c r="AV102" s="113">
        <f>L102+AB102</f>
        <v>0</v>
      </c>
      <c r="AW102" s="113">
        <f>M102+AD102</f>
        <v>141485</v>
      </c>
      <c r="AX102" s="113">
        <f>N102+AE102</f>
        <v>8372</v>
      </c>
      <c r="AY102" s="113">
        <f>O102+AI102</f>
        <v>2436</v>
      </c>
      <c r="AZ102" s="115">
        <f>P102+AR102</f>
        <v>1.42</v>
      </c>
      <c r="BA102" s="115">
        <f>Q102+AP102</f>
        <v>0</v>
      </c>
      <c r="BB102" s="115">
        <f t="shared" si="53"/>
        <v>0</v>
      </c>
      <c r="BC102" s="116">
        <f>S102+AQ102</f>
        <v>1.42</v>
      </c>
    </row>
    <row r="103" spans="1:55" ht="14.1" customHeight="1" x14ac:dyDescent="0.2">
      <c r="A103" s="120">
        <v>25</v>
      </c>
      <c r="B103" s="117">
        <v>2418</v>
      </c>
      <c r="C103" s="118">
        <v>600079261</v>
      </c>
      <c r="D103" s="117">
        <v>72741783</v>
      </c>
      <c r="E103" s="119" t="s">
        <v>620</v>
      </c>
      <c r="F103" s="120"/>
      <c r="G103" s="119"/>
      <c r="H103" s="121"/>
      <c r="I103" s="122">
        <v>3940937</v>
      </c>
      <c r="J103" s="123">
        <v>2842121</v>
      </c>
      <c r="K103" s="123">
        <v>0</v>
      </c>
      <c r="L103" s="123">
        <v>0</v>
      </c>
      <c r="M103" s="123">
        <v>960637</v>
      </c>
      <c r="N103" s="123">
        <v>56843</v>
      </c>
      <c r="O103" s="123">
        <v>81336</v>
      </c>
      <c r="P103" s="124">
        <v>6.9097999999999997</v>
      </c>
      <c r="Q103" s="124">
        <v>4</v>
      </c>
      <c r="R103" s="855">
        <v>0</v>
      </c>
      <c r="S103" s="125">
        <v>2.9097999999999997</v>
      </c>
      <c r="T103" s="824">
        <f t="shared" ref="T103:BC103" si="65">SUM(T101:T102)</f>
        <v>0</v>
      </c>
      <c r="U103" s="824">
        <f t="shared" si="65"/>
        <v>0</v>
      </c>
      <c r="V103" s="824">
        <f t="shared" si="65"/>
        <v>0</v>
      </c>
      <c r="W103" s="824">
        <f t="shared" si="65"/>
        <v>0</v>
      </c>
      <c r="X103" s="824">
        <f t="shared" si="65"/>
        <v>0</v>
      </c>
      <c r="Y103" s="824">
        <f t="shared" si="65"/>
        <v>0</v>
      </c>
      <c r="Z103" s="824">
        <f t="shared" si="65"/>
        <v>0</v>
      </c>
      <c r="AA103" s="824">
        <f t="shared" si="65"/>
        <v>0</v>
      </c>
      <c r="AB103" s="824">
        <f t="shared" si="65"/>
        <v>0</v>
      </c>
      <c r="AC103" s="824">
        <f t="shared" si="65"/>
        <v>0</v>
      </c>
      <c r="AD103" s="824">
        <f t="shared" si="65"/>
        <v>0</v>
      </c>
      <c r="AE103" s="824">
        <f t="shared" si="65"/>
        <v>0</v>
      </c>
      <c r="AF103" s="824">
        <f t="shared" si="65"/>
        <v>0</v>
      </c>
      <c r="AG103" s="824">
        <f t="shared" si="65"/>
        <v>0</v>
      </c>
      <c r="AH103" s="824">
        <f t="shared" si="65"/>
        <v>0</v>
      </c>
      <c r="AI103" s="824">
        <f t="shared" si="65"/>
        <v>0</v>
      </c>
      <c r="AJ103" s="824">
        <f t="shared" si="65"/>
        <v>0</v>
      </c>
      <c r="AK103" s="900">
        <f t="shared" si="65"/>
        <v>0</v>
      </c>
      <c r="AL103" s="900">
        <f t="shared" si="65"/>
        <v>0</v>
      </c>
      <c r="AM103" s="900">
        <f t="shared" si="65"/>
        <v>0</v>
      </c>
      <c r="AN103" s="900">
        <f t="shared" si="65"/>
        <v>0</v>
      </c>
      <c r="AO103" s="900">
        <f t="shared" si="65"/>
        <v>0</v>
      </c>
      <c r="AP103" s="900">
        <f t="shared" si="65"/>
        <v>0</v>
      </c>
      <c r="AQ103" s="900">
        <f t="shared" si="65"/>
        <v>0</v>
      </c>
      <c r="AR103" s="904">
        <f t="shared" si="65"/>
        <v>0</v>
      </c>
      <c r="AS103" s="122">
        <f t="shared" si="65"/>
        <v>3940937</v>
      </c>
      <c r="AT103" s="123">
        <f t="shared" si="65"/>
        <v>2842121</v>
      </c>
      <c r="AU103" s="123">
        <f t="shared" si="65"/>
        <v>0</v>
      </c>
      <c r="AV103" s="123">
        <f t="shared" si="65"/>
        <v>0</v>
      </c>
      <c r="AW103" s="123">
        <f t="shared" si="65"/>
        <v>960637</v>
      </c>
      <c r="AX103" s="123">
        <f t="shared" si="65"/>
        <v>56843</v>
      </c>
      <c r="AY103" s="123">
        <f t="shared" si="65"/>
        <v>81336</v>
      </c>
      <c r="AZ103" s="124">
        <f t="shared" si="65"/>
        <v>6.9097999999999997</v>
      </c>
      <c r="BA103" s="124">
        <f t="shared" si="65"/>
        <v>4</v>
      </c>
      <c r="BB103" s="124">
        <f t="shared" si="65"/>
        <v>0</v>
      </c>
      <c r="BC103" s="125">
        <f t="shared" si="65"/>
        <v>2.9097999999999997</v>
      </c>
    </row>
    <row r="104" spans="1:55" ht="14.1" customHeight="1" x14ac:dyDescent="0.2">
      <c r="A104" s="108">
        <v>26</v>
      </c>
      <c r="B104" s="105">
        <v>2414</v>
      </c>
      <c r="C104" s="106">
        <v>600079295</v>
      </c>
      <c r="D104" s="105">
        <v>72742020</v>
      </c>
      <c r="E104" s="107" t="s">
        <v>621</v>
      </c>
      <c r="F104" s="108">
        <v>3111</v>
      </c>
      <c r="G104" s="107" t="s">
        <v>315</v>
      </c>
      <c r="H104" s="109" t="s">
        <v>281</v>
      </c>
      <c r="I104" s="110">
        <v>4732222</v>
      </c>
      <c r="J104" s="111">
        <v>3446344</v>
      </c>
      <c r="K104" s="111">
        <v>0</v>
      </c>
      <c r="L104" s="111">
        <v>18750</v>
      </c>
      <c r="M104" s="111">
        <v>1171201</v>
      </c>
      <c r="N104" s="111">
        <v>68927</v>
      </c>
      <c r="O104" s="111">
        <v>27000</v>
      </c>
      <c r="P104" s="287">
        <v>8.126100000000001</v>
      </c>
      <c r="Q104" s="287">
        <v>6.2419000000000002</v>
      </c>
      <c r="R104" s="404">
        <v>0</v>
      </c>
      <c r="S104" s="844">
        <v>1.8841999999999999</v>
      </c>
      <c r="T104" s="416">
        <f t="shared" si="41"/>
        <v>0</v>
      </c>
      <c r="U104" s="405">
        <v>0</v>
      </c>
      <c r="V104" s="405">
        <v>-10162</v>
      </c>
      <c r="W104" s="405">
        <v>0</v>
      </c>
      <c r="X104" s="405">
        <f t="shared" si="42"/>
        <v>-10162</v>
      </c>
      <c r="Y104" s="405">
        <v>0</v>
      </c>
      <c r="Z104" s="405">
        <v>0</v>
      </c>
      <c r="AA104" s="405">
        <v>0</v>
      </c>
      <c r="AB104" s="405">
        <f t="shared" si="43"/>
        <v>0</v>
      </c>
      <c r="AC104" s="405">
        <f t="shared" si="44"/>
        <v>-10162</v>
      </c>
      <c r="AD104" s="249">
        <f t="shared" si="45"/>
        <v>-3435</v>
      </c>
      <c r="AE104" s="249">
        <f t="shared" si="46"/>
        <v>-203</v>
      </c>
      <c r="AF104" s="405">
        <v>0</v>
      </c>
      <c r="AG104" s="405">
        <v>13800</v>
      </c>
      <c r="AH104" s="405">
        <v>0</v>
      </c>
      <c r="AI104" s="405">
        <f t="shared" si="47"/>
        <v>13800</v>
      </c>
      <c r="AJ104" s="405">
        <f t="shared" si="48"/>
        <v>0</v>
      </c>
      <c r="AK104" s="407">
        <v>0</v>
      </c>
      <c r="AL104" s="407">
        <v>0</v>
      </c>
      <c r="AM104" s="407">
        <v>0</v>
      </c>
      <c r="AN104" s="407">
        <v>0</v>
      </c>
      <c r="AO104" s="407">
        <v>0</v>
      </c>
      <c r="AP104" s="407">
        <f t="shared" si="49"/>
        <v>0</v>
      </c>
      <c r="AQ104" s="407">
        <f t="shared" si="50"/>
        <v>0</v>
      </c>
      <c r="AR104" s="417">
        <f t="shared" si="51"/>
        <v>0</v>
      </c>
      <c r="AS104" s="112">
        <f>I104+AJ104</f>
        <v>4732222</v>
      </c>
      <c r="AT104" s="113">
        <f>J104+X104</f>
        <v>3436182</v>
      </c>
      <c r="AU104" s="113">
        <f t="shared" si="52"/>
        <v>0</v>
      </c>
      <c r="AV104" s="113">
        <f>L104+AB104</f>
        <v>18750</v>
      </c>
      <c r="AW104" s="113">
        <f t="shared" ref="AW104:AX106" si="66">M104+AD104</f>
        <v>1167766</v>
      </c>
      <c r="AX104" s="113">
        <f t="shared" si="66"/>
        <v>68724</v>
      </c>
      <c r="AY104" s="113">
        <f>O104+AI104</f>
        <v>40800</v>
      </c>
      <c r="AZ104" s="115">
        <f>P104+AR104</f>
        <v>8.126100000000001</v>
      </c>
      <c r="BA104" s="115">
        <f>Q104+AP104</f>
        <v>6.2419000000000002</v>
      </c>
      <c r="BB104" s="115">
        <f t="shared" si="53"/>
        <v>0</v>
      </c>
      <c r="BC104" s="116">
        <f>S104+AQ104</f>
        <v>1.8841999999999999</v>
      </c>
    </row>
    <row r="105" spans="1:55" ht="14.1" customHeight="1" x14ac:dyDescent="0.2">
      <c r="A105" s="108">
        <v>26</v>
      </c>
      <c r="B105" s="105">
        <v>2414</v>
      </c>
      <c r="C105" s="106">
        <v>600079295</v>
      </c>
      <c r="D105" s="105">
        <v>72742020</v>
      </c>
      <c r="E105" s="107" t="s">
        <v>621</v>
      </c>
      <c r="F105" s="108">
        <v>3111</v>
      </c>
      <c r="G105" s="126" t="s">
        <v>316</v>
      </c>
      <c r="H105" s="109" t="s">
        <v>282</v>
      </c>
      <c r="I105" s="110">
        <v>0</v>
      </c>
      <c r="J105" s="28">
        <v>0</v>
      </c>
      <c r="K105" s="28">
        <v>0</v>
      </c>
      <c r="L105" s="28">
        <v>0</v>
      </c>
      <c r="M105" s="111">
        <v>0</v>
      </c>
      <c r="N105" s="111">
        <v>0</v>
      </c>
      <c r="O105" s="28">
        <v>0</v>
      </c>
      <c r="P105" s="287">
        <v>0</v>
      </c>
      <c r="Q105" s="274">
        <v>0</v>
      </c>
      <c r="R105" s="890">
        <v>0</v>
      </c>
      <c r="S105" s="843">
        <v>0</v>
      </c>
      <c r="T105" s="416">
        <f t="shared" si="41"/>
        <v>0</v>
      </c>
      <c r="U105" s="405">
        <v>0</v>
      </c>
      <c r="V105" s="405">
        <v>0</v>
      </c>
      <c r="W105" s="405">
        <v>0</v>
      </c>
      <c r="X105" s="405">
        <f t="shared" si="42"/>
        <v>0</v>
      </c>
      <c r="Y105" s="405">
        <v>0</v>
      </c>
      <c r="Z105" s="405">
        <v>0</v>
      </c>
      <c r="AA105" s="405">
        <v>0</v>
      </c>
      <c r="AB105" s="405">
        <f t="shared" si="43"/>
        <v>0</v>
      </c>
      <c r="AC105" s="405">
        <f t="shared" si="44"/>
        <v>0</v>
      </c>
      <c r="AD105" s="249">
        <f t="shared" si="45"/>
        <v>0</v>
      </c>
      <c r="AE105" s="249">
        <f t="shared" si="46"/>
        <v>0</v>
      </c>
      <c r="AF105" s="405">
        <v>0</v>
      </c>
      <c r="AG105" s="405">
        <v>0</v>
      </c>
      <c r="AH105" s="405">
        <v>0</v>
      </c>
      <c r="AI105" s="405">
        <f t="shared" si="47"/>
        <v>0</v>
      </c>
      <c r="AJ105" s="405">
        <f t="shared" si="48"/>
        <v>0</v>
      </c>
      <c r="AK105" s="407">
        <v>0</v>
      </c>
      <c r="AL105" s="407">
        <v>0</v>
      </c>
      <c r="AM105" s="407">
        <v>0</v>
      </c>
      <c r="AN105" s="407">
        <v>0</v>
      </c>
      <c r="AO105" s="407">
        <v>0</v>
      </c>
      <c r="AP105" s="407">
        <f t="shared" si="49"/>
        <v>0</v>
      </c>
      <c r="AQ105" s="407">
        <f t="shared" si="50"/>
        <v>0</v>
      </c>
      <c r="AR105" s="417">
        <f t="shared" si="51"/>
        <v>0</v>
      </c>
      <c r="AS105" s="112">
        <f>I105+AJ105</f>
        <v>0</v>
      </c>
      <c r="AT105" s="113">
        <f>J105+X105</f>
        <v>0</v>
      </c>
      <c r="AU105" s="113">
        <f t="shared" si="52"/>
        <v>0</v>
      </c>
      <c r="AV105" s="113">
        <f>L105+AB105</f>
        <v>0</v>
      </c>
      <c r="AW105" s="113">
        <f t="shared" si="66"/>
        <v>0</v>
      </c>
      <c r="AX105" s="113">
        <f t="shared" si="66"/>
        <v>0</v>
      </c>
      <c r="AY105" s="113">
        <f>O105+AI105</f>
        <v>0</v>
      </c>
      <c r="AZ105" s="115">
        <f>P105+AR105</f>
        <v>0</v>
      </c>
      <c r="BA105" s="115">
        <f>Q105+AP105</f>
        <v>0</v>
      </c>
      <c r="BB105" s="115">
        <f t="shared" si="53"/>
        <v>0</v>
      </c>
      <c r="BC105" s="116">
        <f>S105+AQ105</f>
        <v>0</v>
      </c>
    </row>
    <row r="106" spans="1:55" ht="14.1" customHeight="1" x14ac:dyDescent="0.2">
      <c r="A106" s="108">
        <v>26</v>
      </c>
      <c r="B106" s="105">
        <v>2414</v>
      </c>
      <c r="C106" s="106">
        <v>600079295</v>
      </c>
      <c r="D106" s="105">
        <v>72742020</v>
      </c>
      <c r="E106" s="107" t="s">
        <v>621</v>
      </c>
      <c r="F106" s="108">
        <v>3141</v>
      </c>
      <c r="G106" s="107" t="s">
        <v>319</v>
      </c>
      <c r="H106" s="109" t="s">
        <v>282</v>
      </c>
      <c r="I106" s="110">
        <v>720854</v>
      </c>
      <c r="J106" s="30">
        <v>528258</v>
      </c>
      <c r="K106" s="30">
        <v>0</v>
      </c>
      <c r="L106" s="30">
        <v>0</v>
      </c>
      <c r="M106" s="111">
        <v>178551</v>
      </c>
      <c r="N106" s="111">
        <v>10565</v>
      </c>
      <c r="O106" s="30">
        <v>3480</v>
      </c>
      <c r="P106" s="287">
        <v>1.8</v>
      </c>
      <c r="Q106" s="438">
        <v>0</v>
      </c>
      <c r="R106" s="33">
        <v>0</v>
      </c>
      <c r="S106" s="845">
        <v>1.8</v>
      </c>
      <c r="T106" s="416">
        <f t="shared" si="41"/>
        <v>0</v>
      </c>
      <c r="U106" s="405">
        <v>0</v>
      </c>
      <c r="V106" s="405">
        <v>0</v>
      </c>
      <c r="W106" s="405">
        <v>0</v>
      </c>
      <c r="X106" s="405">
        <f t="shared" si="42"/>
        <v>0</v>
      </c>
      <c r="Y106" s="405">
        <v>0</v>
      </c>
      <c r="Z106" s="405">
        <v>0</v>
      </c>
      <c r="AA106" s="405">
        <v>0</v>
      </c>
      <c r="AB106" s="405">
        <f t="shared" si="43"/>
        <v>0</v>
      </c>
      <c r="AC106" s="405">
        <f t="shared" si="44"/>
        <v>0</v>
      </c>
      <c r="AD106" s="249">
        <f t="shared" si="45"/>
        <v>0</v>
      </c>
      <c r="AE106" s="249">
        <f t="shared" si="46"/>
        <v>0</v>
      </c>
      <c r="AF106" s="405">
        <v>0</v>
      </c>
      <c r="AG106" s="405">
        <v>0</v>
      </c>
      <c r="AH106" s="405">
        <v>0</v>
      </c>
      <c r="AI106" s="405">
        <f t="shared" si="47"/>
        <v>0</v>
      </c>
      <c r="AJ106" s="405">
        <f t="shared" si="48"/>
        <v>0</v>
      </c>
      <c r="AK106" s="407">
        <v>0</v>
      </c>
      <c r="AL106" s="407">
        <v>0</v>
      </c>
      <c r="AM106" s="407">
        <v>0</v>
      </c>
      <c r="AN106" s="407">
        <v>0</v>
      </c>
      <c r="AO106" s="407">
        <v>0</v>
      </c>
      <c r="AP106" s="407">
        <f t="shared" si="49"/>
        <v>0</v>
      </c>
      <c r="AQ106" s="407">
        <f t="shared" si="50"/>
        <v>0</v>
      </c>
      <c r="AR106" s="417">
        <f t="shared" si="51"/>
        <v>0</v>
      </c>
      <c r="AS106" s="112">
        <f>I106+AJ106</f>
        <v>720854</v>
      </c>
      <c r="AT106" s="113">
        <f>J106+X106</f>
        <v>528258</v>
      </c>
      <c r="AU106" s="113">
        <f t="shared" si="52"/>
        <v>0</v>
      </c>
      <c r="AV106" s="113">
        <f>L106+AB106</f>
        <v>0</v>
      </c>
      <c r="AW106" s="113">
        <f t="shared" si="66"/>
        <v>178551</v>
      </c>
      <c r="AX106" s="113">
        <f t="shared" si="66"/>
        <v>10565</v>
      </c>
      <c r="AY106" s="113">
        <f>O106+AI106</f>
        <v>3480</v>
      </c>
      <c r="AZ106" s="115">
        <f>P106+AR106</f>
        <v>1.8</v>
      </c>
      <c r="BA106" s="115">
        <f>Q106+AP106</f>
        <v>0</v>
      </c>
      <c r="BB106" s="115">
        <f t="shared" si="53"/>
        <v>0</v>
      </c>
      <c r="BC106" s="116">
        <f>S106+AQ106</f>
        <v>1.8</v>
      </c>
    </row>
    <row r="107" spans="1:55" ht="14.1" customHeight="1" x14ac:dyDescent="0.2">
      <c r="A107" s="120">
        <v>26</v>
      </c>
      <c r="B107" s="117">
        <v>2414</v>
      </c>
      <c r="C107" s="118">
        <v>600079295</v>
      </c>
      <c r="D107" s="117">
        <v>72742020</v>
      </c>
      <c r="E107" s="119" t="s">
        <v>622</v>
      </c>
      <c r="F107" s="120"/>
      <c r="G107" s="119"/>
      <c r="H107" s="121"/>
      <c r="I107" s="122">
        <v>5453076</v>
      </c>
      <c r="J107" s="123">
        <v>3974602</v>
      </c>
      <c r="K107" s="123">
        <v>0</v>
      </c>
      <c r="L107" s="123">
        <v>18750</v>
      </c>
      <c r="M107" s="123">
        <v>1349752</v>
      </c>
      <c r="N107" s="123">
        <v>79492</v>
      </c>
      <c r="O107" s="123">
        <v>30480</v>
      </c>
      <c r="P107" s="124">
        <v>9.9261000000000017</v>
      </c>
      <c r="Q107" s="124">
        <v>6.2419000000000002</v>
      </c>
      <c r="R107" s="855">
        <v>0</v>
      </c>
      <c r="S107" s="125">
        <v>3.6841999999999997</v>
      </c>
      <c r="T107" s="824">
        <f t="shared" ref="T107:BC107" si="67">SUM(T104:T106)</f>
        <v>0</v>
      </c>
      <c r="U107" s="824">
        <f t="shared" si="67"/>
        <v>0</v>
      </c>
      <c r="V107" s="824">
        <f t="shared" si="67"/>
        <v>-10162</v>
      </c>
      <c r="W107" s="824">
        <f t="shared" si="67"/>
        <v>0</v>
      </c>
      <c r="X107" s="824">
        <f t="shared" si="67"/>
        <v>-10162</v>
      </c>
      <c r="Y107" s="824">
        <f t="shared" si="67"/>
        <v>0</v>
      </c>
      <c r="Z107" s="824">
        <f t="shared" si="67"/>
        <v>0</v>
      </c>
      <c r="AA107" s="824">
        <f t="shared" si="67"/>
        <v>0</v>
      </c>
      <c r="AB107" s="824">
        <f t="shared" si="67"/>
        <v>0</v>
      </c>
      <c r="AC107" s="824">
        <f t="shared" si="67"/>
        <v>-10162</v>
      </c>
      <c r="AD107" s="824">
        <f t="shared" si="67"/>
        <v>-3435</v>
      </c>
      <c r="AE107" s="824">
        <f t="shared" si="67"/>
        <v>-203</v>
      </c>
      <c r="AF107" s="824">
        <f t="shared" si="67"/>
        <v>0</v>
      </c>
      <c r="AG107" s="824">
        <f t="shared" si="67"/>
        <v>13800</v>
      </c>
      <c r="AH107" s="824">
        <f t="shared" si="67"/>
        <v>0</v>
      </c>
      <c r="AI107" s="824">
        <f t="shared" si="67"/>
        <v>13800</v>
      </c>
      <c r="AJ107" s="824">
        <f t="shared" si="67"/>
        <v>0</v>
      </c>
      <c r="AK107" s="900">
        <f t="shared" si="67"/>
        <v>0</v>
      </c>
      <c r="AL107" s="900">
        <f t="shared" si="67"/>
        <v>0</v>
      </c>
      <c r="AM107" s="900">
        <f t="shared" si="67"/>
        <v>0</v>
      </c>
      <c r="AN107" s="900">
        <f t="shared" si="67"/>
        <v>0</v>
      </c>
      <c r="AO107" s="900">
        <f t="shared" si="67"/>
        <v>0</v>
      </c>
      <c r="AP107" s="900">
        <f t="shared" si="67"/>
        <v>0</v>
      </c>
      <c r="AQ107" s="900">
        <f t="shared" si="67"/>
        <v>0</v>
      </c>
      <c r="AR107" s="904">
        <f t="shared" si="67"/>
        <v>0</v>
      </c>
      <c r="AS107" s="122">
        <f t="shared" si="67"/>
        <v>5453076</v>
      </c>
      <c r="AT107" s="123">
        <f t="shared" si="67"/>
        <v>3964440</v>
      </c>
      <c r="AU107" s="123">
        <f t="shared" si="67"/>
        <v>0</v>
      </c>
      <c r="AV107" s="123">
        <f t="shared" si="67"/>
        <v>18750</v>
      </c>
      <c r="AW107" s="123">
        <f t="shared" si="67"/>
        <v>1346317</v>
      </c>
      <c r="AX107" s="123">
        <f t="shared" si="67"/>
        <v>79289</v>
      </c>
      <c r="AY107" s="123">
        <f t="shared" si="67"/>
        <v>44280</v>
      </c>
      <c r="AZ107" s="124">
        <f t="shared" si="67"/>
        <v>9.9261000000000017</v>
      </c>
      <c r="BA107" s="124">
        <f t="shared" si="67"/>
        <v>6.2419000000000002</v>
      </c>
      <c r="BB107" s="124">
        <f t="shared" si="67"/>
        <v>0</v>
      </c>
      <c r="BC107" s="125">
        <f t="shared" si="67"/>
        <v>3.6841999999999997</v>
      </c>
    </row>
    <row r="108" spans="1:55" ht="14.1" customHeight="1" x14ac:dyDescent="0.2">
      <c r="A108" s="108">
        <v>27</v>
      </c>
      <c r="B108" s="105">
        <v>2443</v>
      </c>
      <c r="C108" s="106">
        <v>600079309</v>
      </c>
      <c r="D108" s="105">
        <v>72743051</v>
      </c>
      <c r="E108" s="107" t="s">
        <v>623</v>
      </c>
      <c r="F108" s="108">
        <v>3111</v>
      </c>
      <c r="G108" s="107" t="s">
        <v>315</v>
      </c>
      <c r="H108" s="109" t="s">
        <v>281</v>
      </c>
      <c r="I108" s="110">
        <v>4575693</v>
      </c>
      <c r="J108" s="111">
        <v>3338498</v>
      </c>
      <c r="K108" s="111">
        <v>0</v>
      </c>
      <c r="L108" s="111">
        <v>11220</v>
      </c>
      <c r="M108" s="111">
        <v>1132205</v>
      </c>
      <c r="N108" s="111">
        <v>66770</v>
      </c>
      <c r="O108" s="111">
        <v>27000</v>
      </c>
      <c r="P108" s="287">
        <v>7.9841999999999995</v>
      </c>
      <c r="Q108" s="287">
        <v>6</v>
      </c>
      <c r="R108" s="404">
        <v>0</v>
      </c>
      <c r="S108" s="844">
        <v>1.9842</v>
      </c>
      <c r="T108" s="416">
        <f t="shared" si="41"/>
        <v>0</v>
      </c>
      <c r="U108" s="405">
        <v>0</v>
      </c>
      <c r="V108" s="405">
        <v>-36819</v>
      </c>
      <c r="W108" s="405">
        <v>0</v>
      </c>
      <c r="X108" s="405">
        <f t="shared" si="42"/>
        <v>-36819</v>
      </c>
      <c r="Y108" s="405">
        <v>0</v>
      </c>
      <c r="Z108" s="405">
        <v>0</v>
      </c>
      <c r="AA108" s="405">
        <v>0</v>
      </c>
      <c r="AB108" s="405">
        <f t="shared" si="43"/>
        <v>0</v>
      </c>
      <c r="AC108" s="405">
        <f t="shared" si="44"/>
        <v>-36819</v>
      </c>
      <c r="AD108" s="249">
        <f t="shared" si="45"/>
        <v>-12445</v>
      </c>
      <c r="AE108" s="249">
        <f t="shared" si="46"/>
        <v>-736</v>
      </c>
      <c r="AF108" s="405">
        <v>0</v>
      </c>
      <c r="AG108" s="405">
        <v>50000</v>
      </c>
      <c r="AH108" s="405">
        <v>0</v>
      </c>
      <c r="AI108" s="405">
        <f t="shared" si="47"/>
        <v>50000</v>
      </c>
      <c r="AJ108" s="405">
        <f t="shared" si="48"/>
        <v>0</v>
      </c>
      <c r="AK108" s="407">
        <v>0</v>
      </c>
      <c r="AL108" s="407">
        <v>0</v>
      </c>
      <c r="AM108" s="407">
        <v>0</v>
      </c>
      <c r="AN108" s="407">
        <v>0</v>
      </c>
      <c r="AO108" s="407">
        <v>0</v>
      </c>
      <c r="AP108" s="407">
        <f t="shared" si="49"/>
        <v>0</v>
      </c>
      <c r="AQ108" s="407">
        <f t="shared" si="50"/>
        <v>0</v>
      </c>
      <c r="AR108" s="417">
        <f t="shared" si="51"/>
        <v>0</v>
      </c>
      <c r="AS108" s="112">
        <f>I108+AJ108</f>
        <v>4575693</v>
      </c>
      <c r="AT108" s="113">
        <f>J108+X108</f>
        <v>3301679</v>
      </c>
      <c r="AU108" s="113">
        <f t="shared" si="52"/>
        <v>0</v>
      </c>
      <c r="AV108" s="113">
        <f>L108+AB108</f>
        <v>11220</v>
      </c>
      <c r="AW108" s="113">
        <f t="shared" ref="AW108:AX110" si="68">M108+AD108</f>
        <v>1119760</v>
      </c>
      <c r="AX108" s="113">
        <f t="shared" si="68"/>
        <v>66034</v>
      </c>
      <c r="AY108" s="113">
        <f>O108+AI108</f>
        <v>77000</v>
      </c>
      <c r="AZ108" s="115">
        <f>P108+AR108</f>
        <v>7.9841999999999995</v>
      </c>
      <c r="BA108" s="115">
        <f>Q108+AP108</f>
        <v>6</v>
      </c>
      <c r="BB108" s="115">
        <f t="shared" si="53"/>
        <v>0</v>
      </c>
      <c r="BC108" s="116">
        <f>S108+AQ108</f>
        <v>1.9842</v>
      </c>
    </row>
    <row r="109" spans="1:55" ht="14.1" customHeight="1" x14ac:dyDescent="0.2">
      <c r="A109" s="108">
        <v>27</v>
      </c>
      <c r="B109" s="105">
        <v>2443</v>
      </c>
      <c r="C109" s="106">
        <v>600079309</v>
      </c>
      <c r="D109" s="105">
        <v>72743051</v>
      </c>
      <c r="E109" s="107" t="s">
        <v>623</v>
      </c>
      <c r="F109" s="108">
        <v>3111</v>
      </c>
      <c r="G109" s="126" t="s">
        <v>316</v>
      </c>
      <c r="H109" s="109" t="s">
        <v>282</v>
      </c>
      <c r="I109" s="110">
        <v>0</v>
      </c>
      <c r="J109" s="28">
        <v>0</v>
      </c>
      <c r="K109" s="28">
        <v>0</v>
      </c>
      <c r="L109" s="28">
        <v>0</v>
      </c>
      <c r="M109" s="111">
        <v>0</v>
      </c>
      <c r="N109" s="111">
        <v>0</v>
      </c>
      <c r="O109" s="28">
        <v>0</v>
      </c>
      <c r="P109" s="287">
        <v>0</v>
      </c>
      <c r="Q109" s="274">
        <v>0</v>
      </c>
      <c r="R109" s="890">
        <v>0</v>
      </c>
      <c r="S109" s="843">
        <v>0</v>
      </c>
      <c r="T109" s="416">
        <f t="shared" si="41"/>
        <v>0</v>
      </c>
      <c r="U109" s="405">
        <v>0</v>
      </c>
      <c r="V109" s="405">
        <v>0</v>
      </c>
      <c r="W109" s="405">
        <v>0</v>
      </c>
      <c r="X109" s="405">
        <f t="shared" si="42"/>
        <v>0</v>
      </c>
      <c r="Y109" s="405">
        <v>0</v>
      </c>
      <c r="Z109" s="405">
        <v>0</v>
      </c>
      <c r="AA109" s="405">
        <v>0</v>
      </c>
      <c r="AB109" s="405">
        <f t="shared" si="43"/>
        <v>0</v>
      </c>
      <c r="AC109" s="405">
        <f t="shared" si="44"/>
        <v>0</v>
      </c>
      <c r="AD109" s="249">
        <f t="shared" si="45"/>
        <v>0</v>
      </c>
      <c r="AE109" s="249">
        <f t="shared" si="46"/>
        <v>0</v>
      </c>
      <c r="AF109" s="405">
        <v>0</v>
      </c>
      <c r="AG109" s="405">
        <v>0</v>
      </c>
      <c r="AH109" s="405">
        <v>0</v>
      </c>
      <c r="AI109" s="405">
        <f t="shared" si="47"/>
        <v>0</v>
      </c>
      <c r="AJ109" s="405">
        <f t="shared" si="48"/>
        <v>0</v>
      </c>
      <c r="AK109" s="407">
        <v>0</v>
      </c>
      <c r="AL109" s="407">
        <v>0</v>
      </c>
      <c r="AM109" s="407">
        <v>0</v>
      </c>
      <c r="AN109" s="407">
        <v>0</v>
      </c>
      <c r="AO109" s="407">
        <v>0</v>
      </c>
      <c r="AP109" s="407">
        <f t="shared" si="49"/>
        <v>0</v>
      </c>
      <c r="AQ109" s="407">
        <f t="shared" si="50"/>
        <v>0</v>
      </c>
      <c r="AR109" s="417">
        <f t="shared" si="51"/>
        <v>0</v>
      </c>
      <c r="AS109" s="112">
        <f>I109+AJ109</f>
        <v>0</v>
      </c>
      <c r="AT109" s="113">
        <f>J109+X109</f>
        <v>0</v>
      </c>
      <c r="AU109" s="113">
        <f t="shared" si="52"/>
        <v>0</v>
      </c>
      <c r="AV109" s="113">
        <f>L109+AB109</f>
        <v>0</v>
      </c>
      <c r="AW109" s="113">
        <f t="shared" si="68"/>
        <v>0</v>
      </c>
      <c r="AX109" s="113">
        <f t="shared" si="68"/>
        <v>0</v>
      </c>
      <c r="AY109" s="113">
        <f>O109+AI109</f>
        <v>0</v>
      </c>
      <c r="AZ109" s="115">
        <f>P109+AR109</f>
        <v>0</v>
      </c>
      <c r="BA109" s="115">
        <f>Q109+AP109</f>
        <v>0</v>
      </c>
      <c r="BB109" s="115">
        <f t="shared" si="53"/>
        <v>0</v>
      </c>
      <c r="BC109" s="116">
        <f>S109+AQ109</f>
        <v>0</v>
      </c>
    </row>
    <row r="110" spans="1:55" ht="14.1" customHeight="1" x14ac:dyDescent="0.2">
      <c r="A110" s="108">
        <v>27</v>
      </c>
      <c r="B110" s="105">
        <v>2443</v>
      </c>
      <c r="C110" s="106">
        <v>600079309</v>
      </c>
      <c r="D110" s="105">
        <v>72743051</v>
      </c>
      <c r="E110" s="107" t="s">
        <v>623</v>
      </c>
      <c r="F110" s="108">
        <v>3141</v>
      </c>
      <c r="G110" s="107" t="s">
        <v>319</v>
      </c>
      <c r="H110" s="109" t="s">
        <v>282</v>
      </c>
      <c r="I110" s="110">
        <v>720854</v>
      </c>
      <c r="J110" s="30">
        <v>528258</v>
      </c>
      <c r="K110" s="30">
        <v>0</v>
      </c>
      <c r="L110" s="30">
        <v>0</v>
      </c>
      <c r="M110" s="111">
        <v>178551</v>
      </c>
      <c r="N110" s="111">
        <v>10565</v>
      </c>
      <c r="O110" s="30">
        <v>3480</v>
      </c>
      <c r="P110" s="287">
        <v>1.8</v>
      </c>
      <c r="Q110" s="438">
        <v>0</v>
      </c>
      <c r="R110" s="33">
        <v>0</v>
      </c>
      <c r="S110" s="845">
        <v>1.8</v>
      </c>
      <c r="T110" s="416">
        <f t="shared" si="41"/>
        <v>0</v>
      </c>
      <c r="U110" s="405">
        <v>0</v>
      </c>
      <c r="V110" s="405">
        <v>0</v>
      </c>
      <c r="W110" s="405">
        <v>0</v>
      </c>
      <c r="X110" s="405">
        <f t="shared" si="42"/>
        <v>0</v>
      </c>
      <c r="Y110" s="405">
        <v>0</v>
      </c>
      <c r="Z110" s="405">
        <v>0</v>
      </c>
      <c r="AA110" s="405">
        <v>0</v>
      </c>
      <c r="AB110" s="405">
        <f t="shared" si="43"/>
        <v>0</v>
      </c>
      <c r="AC110" s="405">
        <f t="shared" si="44"/>
        <v>0</v>
      </c>
      <c r="AD110" s="249">
        <f t="shared" si="45"/>
        <v>0</v>
      </c>
      <c r="AE110" s="249">
        <f t="shared" si="46"/>
        <v>0</v>
      </c>
      <c r="AF110" s="405">
        <v>0</v>
      </c>
      <c r="AG110" s="405">
        <v>0</v>
      </c>
      <c r="AH110" s="405">
        <v>0</v>
      </c>
      <c r="AI110" s="405">
        <f t="shared" si="47"/>
        <v>0</v>
      </c>
      <c r="AJ110" s="405">
        <f t="shared" si="48"/>
        <v>0</v>
      </c>
      <c r="AK110" s="407">
        <v>0</v>
      </c>
      <c r="AL110" s="407">
        <v>0</v>
      </c>
      <c r="AM110" s="407">
        <v>0</v>
      </c>
      <c r="AN110" s="407">
        <v>0</v>
      </c>
      <c r="AO110" s="407">
        <v>0</v>
      </c>
      <c r="AP110" s="407">
        <f t="shared" si="49"/>
        <v>0</v>
      </c>
      <c r="AQ110" s="407">
        <f t="shared" si="50"/>
        <v>0</v>
      </c>
      <c r="AR110" s="417">
        <f t="shared" si="51"/>
        <v>0</v>
      </c>
      <c r="AS110" s="112">
        <f>I110+AJ110</f>
        <v>720854</v>
      </c>
      <c r="AT110" s="113">
        <f>J110+X110</f>
        <v>528258</v>
      </c>
      <c r="AU110" s="113">
        <f t="shared" si="52"/>
        <v>0</v>
      </c>
      <c r="AV110" s="113">
        <f>L110+AB110</f>
        <v>0</v>
      </c>
      <c r="AW110" s="113">
        <f t="shared" si="68"/>
        <v>178551</v>
      </c>
      <c r="AX110" s="113">
        <f t="shared" si="68"/>
        <v>10565</v>
      </c>
      <c r="AY110" s="113">
        <f>O110+AI110</f>
        <v>3480</v>
      </c>
      <c r="AZ110" s="115">
        <f>P110+AR110</f>
        <v>1.8</v>
      </c>
      <c r="BA110" s="115">
        <f>Q110+AP110</f>
        <v>0</v>
      </c>
      <c r="BB110" s="115">
        <f t="shared" si="53"/>
        <v>0</v>
      </c>
      <c r="BC110" s="116">
        <f>S110+AQ110</f>
        <v>1.8</v>
      </c>
    </row>
    <row r="111" spans="1:55" ht="14.1" customHeight="1" x14ac:dyDescent="0.2">
      <c r="A111" s="120">
        <v>27</v>
      </c>
      <c r="B111" s="117">
        <v>2443</v>
      </c>
      <c r="C111" s="118">
        <v>600079309</v>
      </c>
      <c r="D111" s="117">
        <v>72743051</v>
      </c>
      <c r="E111" s="119" t="s">
        <v>624</v>
      </c>
      <c r="F111" s="120"/>
      <c r="G111" s="119"/>
      <c r="H111" s="121"/>
      <c r="I111" s="122">
        <v>5296547</v>
      </c>
      <c r="J111" s="123">
        <v>3866756</v>
      </c>
      <c r="K111" s="123">
        <v>0</v>
      </c>
      <c r="L111" s="123">
        <v>11220</v>
      </c>
      <c r="M111" s="123">
        <v>1310756</v>
      </c>
      <c r="N111" s="123">
        <v>77335</v>
      </c>
      <c r="O111" s="123">
        <v>30480</v>
      </c>
      <c r="P111" s="124">
        <v>9.7842000000000002</v>
      </c>
      <c r="Q111" s="124">
        <v>6</v>
      </c>
      <c r="R111" s="855">
        <v>0</v>
      </c>
      <c r="S111" s="125">
        <v>3.7842000000000002</v>
      </c>
      <c r="T111" s="824">
        <f t="shared" ref="T111:BC111" si="69">SUM(T108:T110)</f>
        <v>0</v>
      </c>
      <c r="U111" s="824">
        <f t="shared" si="69"/>
        <v>0</v>
      </c>
      <c r="V111" s="824">
        <f t="shared" si="69"/>
        <v>-36819</v>
      </c>
      <c r="W111" s="824">
        <f t="shared" si="69"/>
        <v>0</v>
      </c>
      <c r="X111" s="824">
        <f t="shared" si="69"/>
        <v>-36819</v>
      </c>
      <c r="Y111" s="824">
        <f t="shared" si="69"/>
        <v>0</v>
      </c>
      <c r="Z111" s="824">
        <f t="shared" si="69"/>
        <v>0</v>
      </c>
      <c r="AA111" s="824">
        <f t="shared" si="69"/>
        <v>0</v>
      </c>
      <c r="AB111" s="824">
        <f t="shared" si="69"/>
        <v>0</v>
      </c>
      <c r="AC111" s="824">
        <f t="shared" si="69"/>
        <v>-36819</v>
      </c>
      <c r="AD111" s="824">
        <f t="shared" si="69"/>
        <v>-12445</v>
      </c>
      <c r="AE111" s="824">
        <f t="shared" si="69"/>
        <v>-736</v>
      </c>
      <c r="AF111" s="824">
        <f t="shared" si="69"/>
        <v>0</v>
      </c>
      <c r="AG111" s="824">
        <f t="shared" si="69"/>
        <v>50000</v>
      </c>
      <c r="AH111" s="824">
        <f t="shared" si="69"/>
        <v>0</v>
      </c>
      <c r="AI111" s="824">
        <f t="shared" si="69"/>
        <v>50000</v>
      </c>
      <c r="AJ111" s="824">
        <f t="shared" si="69"/>
        <v>0</v>
      </c>
      <c r="AK111" s="900">
        <f t="shared" si="69"/>
        <v>0</v>
      </c>
      <c r="AL111" s="900">
        <f t="shared" si="69"/>
        <v>0</v>
      </c>
      <c r="AM111" s="900">
        <f t="shared" si="69"/>
        <v>0</v>
      </c>
      <c r="AN111" s="900">
        <f t="shared" si="69"/>
        <v>0</v>
      </c>
      <c r="AO111" s="900">
        <f t="shared" si="69"/>
        <v>0</v>
      </c>
      <c r="AP111" s="900">
        <f t="shared" si="69"/>
        <v>0</v>
      </c>
      <c r="AQ111" s="900">
        <f t="shared" si="69"/>
        <v>0</v>
      </c>
      <c r="AR111" s="904">
        <f t="shared" si="69"/>
        <v>0</v>
      </c>
      <c r="AS111" s="122">
        <f t="shared" si="69"/>
        <v>5296547</v>
      </c>
      <c r="AT111" s="123">
        <f t="shared" si="69"/>
        <v>3829937</v>
      </c>
      <c r="AU111" s="123">
        <f t="shared" si="69"/>
        <v>0</v>
      </c>
      <c r="AV111" s="123">
        <f t="shared" si="69"/>
        <v>11220</v>
      </c>
      <c r="AW111" s="123">
        <f t="shared" si="69"/>
        <v>1298311</v>
      </c>
      <c r="AX111" s="123">
        <f t="shared" si="69"/>
        <v>76599</v>
      </c>
      <c r="AY111" s="123">
        <f t="shared" si="69"/>
        <v>80480</v>
      </c>
      <c r="AZ111" s="124">
        <f t="shared" si="69"/>
        <v>9.7842000000000002</v>
      </c>
      <c r="BA111" s="124">
        <f t="shared" si="69"/>
        <v>6</v>
      </c>
      <c r="BB111" s="124">
        <f t="shared" si="69"/>
        <v>0</v>
      </c>
      <c r="BC111" s="125">
        <f t="shared" si="69"/>
        <v>3.7842000000000002</v>
      </c>
    </row>
    <row r="112" spans="1:55" ht="14.1" customHeight="1" x14ac:dyDescent="0.2">
      <c r="A112" s="108">
        <v>28</v>
      </c>
      <c r="B112" s="105">
        <v>2425</v>
      </c>
      <c r="C112" s="106">
        <v>600079333</v>
      </c>
      <c r="D112" s="105">
        <v>72741864</v>
      </c>
      <c r="E112" s="107" t="s">
        <v>625</v>
      </c>
      <c r="F112" s="108">
        <v>3111</v>
      </c>
      <c r="G112" s="107" t="s">
        <v>315</v>
      </c>
      <c r="H112" s="109" t="s">
        <v>281</v>
      </c>
      <c r="I112" s="110">
        <v>3294110</v>
      </c>
      <c r="J112" s="111">
        <v>2389698</v>
      </c>
      <c r="K112" s="111">
        <v>0</v>
      </c>
      <c r="L112" s="111">
        <v>0</v>
      </c>
      <c r="M112" s="111">
        <v>807718</v>
      </c>
      <c r="N112" s="111">
        <v>47794</v>
      </c>
      <c r="O112" s="111">
        <v>48900</v>
      </c>
      <c r="P112" s="287">
        <v>5.4897999999999998</v>
      </c>
      <c r="Q112" s="287">
        <v>4</v>
      </c>
      <c r="R112" s="404">
        <v>0</v>
      </c>
      <c r="S112" s="844">
        <v>1.4898</v>
      </c>
      <c r="T112" s="416">
        <f t="shared" si="41"/>
        <v>0</v>
      </c>
      <c r="U112" s="405">
        <v>0</v>
      </c>
      <c r="V112" s="405">
        <v>0</v>
      </c>
      <c r="W112" s="405">
        <v>0</v>
      </c>
      <c r="X112" s="405">
        <f t="shared" si="42"/>
        <v>0</v>
      </c>
      <c r="Y112" s="405">
        <v>0</v>
      </c>
      <c r="Z112" s="405">
        <v>0</v>
      </c>
      <c r="AA112" s="405">
        <v>0</v>
      </c>
      <c r="AB112" s="405">
        <f t="shared" si="43"/>
        <v>0</v>
      </c>
      <c r="AC112" s="405">
        <f t="shared" si="44"/>
        <v>0</v>
      </c>
      <c r="AD112" s="249">
        <f t="shared" si="45"/>
        <v>0</v>
      </c>
      <c r="AE112" s="249">
        <f t="shared" si="46"/>
        <v>0</v>
      </c>
      <c r="AF112" s="405">
        <v>0</v>
      </c>
      <c r="AG112" s="405">
        <v>0</v>
      </c>
      <c r="AH112" s="405">
        <v>0</v>
      </c>
      <c r="AI112" s="405">
        <f t="shared" si="47"/>
        <v>0</v>
      </c>
      <c r="AJ112" s="405">
        <f t="shared" si="48"/>
        <v>0</v>
      </c>
      <c r="AK112" s="407">
        <v>0</v>
      </c>
      <c r="AL112" s="407">
        <v>0</v>
      </c>
      <c r="AM112" s="407">
        <v>0</v>
      </c>
      <c r="AN112" s="407">
        <v>0</v>
      </c>
      <c r="AO112" s="407">
        <v>0</v>
      </c>
      <c r="AP112" s="407">
        <f t="shared" si="49"/>
        <v>0</v>
      </c>
      <c r="AQ112" s="407">
        <f t="shared" si="50"/>
        <v>0</v>
      </c>
      <c r="AR112" s="417">
        <f t="shared" si="51"/>
        <v>0</v>
      </c>
      <c r="AS112" s="112">
        <f>I112+AJ112</f>
        <v>3294110</v>
      </c>
      <c r="AT112" s="113">
        <f>J112+X112</f>
        <v>2389698</v>
      </c>
      <c r="AU112" s="113">
        <f t="shared" si="52"/>
        <v>0</v>
      </c>
      <c r="AV112" s="113">
        <f>L112+AB112</f>
        <v>0</v>
      </c>
      <c r="AW112" s="113">
        <f>M112+AD112</f>
        <v>807718</v>
      </c>
      <c r="AX112" s="113">
        <f>N112+AE112</f>
        <v>47794</v>
      </c>
      <c r="AY112" s="113">
        <f>O112+AI112</f>
        <v>48900</v>
      </c>
      <c r="AZ112" s="115">
        <f>P112+AR112</f>
        <v>5.4897999999999998</v>
      </c>
      <c r="BA112" s="115">
        <f>Q112+AP112</f>
        <v>4</v>
      </c>
      <c r="BB112" s="115">
        <f t="shared" si="53"/>
        <v>0</v>
      </c>
      <c r="BC112" s="116">
        <f>S112+AQ112</f>
        <v>1.4898</v>
      </c>
    </row>
    <row r="113" spans="1:55" ht="14.1" customHeight="1" x14ac:dyDescent="0.2">
      <c r="A113" s="108">
        <v>28</v>
      </c>
      <c r="B113" s="105">
        <v>2425</v>
      </c>
      <c r="C113" s="106">
        <v>600079333</v>
      </c>
      <c r="D113" s="105">
        <v>72741864</v>
      </c>
      <c r="E113" s="107" t="s">
        <v>625</v>
      </c>
      <c r="F113" s="108">
        <v>3141</v>
      </c>
      <c r="G113" s="107" t="s">
        <v>319</v>
      </c>
      <c r="H113" s="109" t="s">
        <v>282</v>
      </c>
      <c r="I113" s="110">
        <v>589095</v>
      </c>
      <c r="J113" s="30">
        <v>431959</v>
      </c>
      <c r="K113" s="30">
        <v>0</v>
      </c>
      <c r="L113" s="30">
        <v>0</v>
      </c>
      <c r="M113" s="111">
        <v>146003</v>
      </c>
      <c r="N113" s="111">
        <v>8639</v>
      </c>
      <c r="O113" s="30">
        <v>2494</v>
      </c>
      <c r="P113" s="287">
        <v>1.46</v>
      </c>
      <c r="Q113" s="438">
        <v>0</v>
      </c>
      <c r="R113" s="33">
        <v>0</v>
      </c>
      <c r="S113" s="845">
        <v>1.46</v>
      </c>
      <c r="T113" s="416">
        <f t="shared" si="41"/>
        <v>0</v>
      </c>
      <c r="U113" s="405">
        <v>0</v>
      </c>
      <c r="V113" s="405">
        <v>0</v>
      </c>
      <c r="W113" s="405">
        <v>0</v>
      </c>
      <c r="X113" s="405">
        <f t="shared" si="42"/>
        <v>0</v>
      </c>
      <c r="Y113" s="405">
        <v>0</v>
      </c>
      <c r="Z113" s="405">
        <v>0</v>
      </c>
      <c r="AA113" s="405">
        <v>0</v>
      </c>
      <c r="AB113" s="405">
        <f t="shared" si="43"/>
        <v>0</v>
      </c>
      <c r="AC113" s="405">
        <f t="shared" si="44"/>
        <v>0</v>
      </c>
      <c r="AD113" s="249">
        <f t="shared" si="45"/>
        <v>0</v>
      </c>
      <c r="AE113" s="249">
        <f t="shared" si="46"/>
        <v>0</v>
      </c>
      <c r="AF113" s="405">
        <v>0</v>
      </c>
      <c r="AG113" s="405">
        <v>0</v>
      </c>
      <c r="AH113" s="405">
        <v>0</v>
      </c>
      <c r="AI113" s="405">
        <f t="shared" si="47"/>
        <v>0</v>
      </c>
      <c r="AJ113" s="405">
        <f t="shared" si="48"/>
        <v>0</v>
      </c>
      <c r="AK113" s="407">
        <v>0</v>
      </c>
      <c r="AL113" s="407">
        <v>0</v>
      </c>
      <c r="AM113" s="407">
        <v>0</v>
      </c>
      <c r="AN113" s="407">
        <v>0</v>
      </c>
      <c r="AO113" s="407">
        <v>0</v>
      </c>
      <c r="AP113" s="407">
        <f t="shared" si="49"/>
        <v>0</v>
      </c>
      <c r="AQ113" s="407">
        <f t="shared" si="50"/>
        <v>0</v>
      </c>
      <c r="AR113" s="417">
        <f t="shared" si="51"/>
        <v>0</v>
      </c>
      <c r="AS113" s="112">
        <f>I113+AJ113</f>
        <v>589095</v>
      </c>
      <c r="AT113" s="113">
        <f>J113+X113</f>
        <v>431959</v>
      </c>
      <c r="AU113" s="113">
        <f t="shared" si="52"/>
        <v>0</v>
      </c>
      <c r="AV113" s="113">
        <f>L113+AB113</f>
        <v>0</v>
      </c>
      <c r="AW113" s="113">
        <f>M113+AD113</f>
        <v>146003</v>
      </c>
      <c r="AX113" s="113">
        <f>N113+AE113</f>
        <v>8639</v>
      </c>
      <c r="AY113" s="113">
        <f>O113+AI113</f>
        <v>2494</v>
      </c>
      <c r="AZ113" s="115">
        <f>P113+AR113</f>
        <v>1.46</v>
      </c>
      <c r="BA113" s="115">
        <f>Q113+AP113</f>
        <v>0</v>
      </c>
      <c r="BB113" s="115">
        <f t="shared" si="53"/>
        <v>0</v>
      </c>
      <c r="BC113" s="116">
        <f>S113+AQ113</f>
        <v>1.46</v>
      </c>
    </row>
    <row r="114" spans="1:55" ht="14.1" customHeight="1" x14ac:dyDescent="0.2">
      <c r="A114" s="120">
        <v>28</v>
      </c>
      <c r="B114" s="117">
        <v>2425</v>
      </c>
      <c r="C114" s="118">
        <v>600079333</v>
      </c>
      <c r="D114" s="117">
        <v>72741864</v>
      </c>
      <c r="E114" s="119" t="s">
        <v>626</v>
      </c>
      <c r="F114" s="120"/>
      <c r="G114" s="119"/>
      <c r="H114" s="121"/>
      <c r="I114" s="122">
        <v>3883205</v>
      </c>
      <c r="J114" s="123">
        <v>2821657</v>
      </c>
      <c r="K114" s="123">
        <v>0</v>
      </c>
      <c r="L114" s="123">
        <v>0</v>
      </c>
      <c r="M114" s="123">
        <v>953721</v>
      </c>
      <c r="N114" s="123">
        <v>56433</v>
      </c>
      <c r="O114" s="123">
        <v>51394</v>
      </c>
      <c r="P114" s="124">
        <v>6.9497999999999998</v>
      </c>
      <c r="Q114" s="124">
        <v>4</v>
      </c>
      <c r="R114" s="855">
        <v>0</v>
      </c>
      <c r="S114" s="125">
        <v>2.9497999999999998</v>
      </c>
      <c r="T114" s="824">
        <f t="shared" ref="T114:BC114" si="70">SUM(T112:T113)</f>
        <v>0</v>
      </c>
      <c r="U114" s="824">
        <f t="shared" si="70"/>
        <v>0</v>
      </c>
      <c r="V114" s="824">
        <f t="shared" si="70"/>
        <v>0</v>
      </c>
      <c r="W114" s="824">
        <f t="shared" si="70"/>
        <v>0</v>
      </c>
      <c r="X114" s="824">
        <f t="shared" si="70"/>
        <v>0</v>
      </c>
      <c r="Y114" s="824">
        <f t="shared" si="70"/>
        <v>0</v>
      </c>
      <c r="Z114" s="824">
        <f t="shared" si="70"/>
        <v>0</v>
      </c>
      <c r="AA114" s="824">
        <f t="shared" si="70"/>
        <v>0</v>
      </c>
      <c r="AB114" s="824">
        <f t="shared" si="70"/>
        <v>0</v>
      </c>
      <c r="AC114" s="824">
        <f t="shared" si="70"/>
        <v>0</v>
      </c>
      <c r="AD114" s="824">
        <f t="shared" si="70"/>
        <v>0</v>
      </c>
      <c r="AE114" s="824">
        <f t="shared" si="70"/>
        <v>0</v>
      </c>
      <c r="AF114" s="824">
        <f t="shared" si="70"/>
        <v>0</v>
      </c>
      <c r="AG114" s="824">
        <f t="shared" si="70"/>
        <v>0</v>
      </c>
      <c r="AH114" s="824">
        <f t="shared" si="70"/>
        <v>0</v>
      </c>
      <c r="AI114" s="824">
        <f t="shared" si="70"/>
        <v>0</v>
      </c>
      <c r="AJ114" s="824">
        <f t="shared" si="70"/>
        <v>0</v>
      </c>
      <c r="AK114" s="900">
        <f t="shared" si="70"/>
        <v>0</v>
      </c>
      <c r="AL114" s="900">
        <f t="shared" si="70"/>
        <v>0</v>
      </c>
      <c r="AM114" s="900">
        <f t="shared" si="70"/>
        <v>0</v>
      </c>
      <c r="AN114" s="900">
        <f t="shared" si="70"/>
        <v>0</v>
      </c>
      <c r="AO114" s="900">
        <f t="shared" si="70"/>
        <v>0</v>
      </c>
      <c r="AP114" s="900">
        <f t="shared" si="70"/>
        <v>0</v>
      </c>
      <c r="AQ114" s="900">
        <f t="shared" si="70"/>
        <v>0</v>
      </c>
      <c r="AR114" s="904">
        <f t="shared" si="70"/>
        <v>0</v>
      </c>
      <c r="AS114" s="122">
        <f t="shared" si="70"/>
        <v>3883205</v>
      </c>
      <c r="AT114" s="123">
        <f t="shared" si="70"/>
        <v>2821657</v>
      </c>
      <c r="AU114" s="123">
        <f t="shared" si="70"/>
        <v>0</v>
      </c>
      <c r="AV114" s="123">
        <f t="shared" si="70"/>
        <v>0</v>
      </c>
      <c r="AW114" s="123">
        <f t="shared" si="70"/>
        <v>953721</v>
      </c>
      <c r="AX114" s="123">
        <f t="shared" si="70"/>
        <v>56433</v>
      </c>
      <c r="AY114" s="123">
        <f t="shared" si="70"/>
        <v>51394</v>
      </c>
      <c r="AZ114" s="124">
        <f t="shared" si="70"/>
        <v>6.9497999999999998</v>
      </c>
      <c r="BA114" s="124">
        <f t="shared" si="70"/>
        <v>4</v>
      </c>
      <c r="BB114" s="124">
        <f t="shared" si="70"/>
        <v>0</v>
      </c>
      <c r="BC114" s="125">
        <f t="shared" si="70"/>
        <v>2.9497999999999998</v>
      </c>
    </row>
    <row r="115" spans="1:55" ht="14.1" customHeight="1" x14ac:dyDescent="0.2">
      <c r="A115" s="108">
        <v>29</v>
      </c>
      <c r="B115" s="105">
        <v>2433</v>
      </c>
      <c r="C115" s="106">
        <v>600079643</v>
      </c>
      <c r="D115" s="105">
        <v>66113334</v>
      </c>
      <c r="E115" s="107" t="s">
        <v>627</v>
      </c>
      <c r="F115" s="108">
        <v>3111</v>
      </c>
      <c r="G115" s="107" t="s">
        <v>315</v>
      </c>
      <c r="H115" s="109" t="s">
        <v>281</v>
      </c>
      <c r="I115" s="110">
        <v>6513991</v>
      </c>
      <c r="J115" s="111">
        <v>4623962</v>
      </c>
      <c r="K115" s="111">
        <v>0</v>
      </c>
      <c r="L115" s="111">
        <v>0</v>
      </c>
      <c r="M115" s="111">
        <v>1562900</v>
      </c>
      <c r="N115" s="111">
        <v>92479</v>
      </c>
      <c r="O115" s="111">
        <v>234650</v>
      </c>
      <c r="P115" s="287">
        <v>11.119799999999998</v>
      </c>
      <c r="Q115" s="287">
        <v>8.4515999999999991</v>
      </c>
      <c r="R115" s="404">
        <v>0</v>
      </c>
      <c r="S115" s="844">
        <v>2.6681999999999997</v>
      </c>
      <c r="T115" s="416">
        <f t="shared" si="41"/>
        <v>0</v>
      </c>
      <c r="U115" s="405">
        <v>0</v>
      </c>
      <c r="V115" s="405">
        <v>0</v>
      </c>
      <c r="W115" s="405">
        <v>0</v>
      </c>
      <c r="X115" s="405">
        <f t="shared" si="42"/>
        <v>0</v>
      </c>
      <c r="Y115" s="405">
        <v>0</v>
      </c>
      <c r="Z115" s="405">
        <v>0</v>
      </c>
      <c r="AA115" s="405">
        <v>0</v>
      </c>
      <c r="AB115" s="405">
        <f t="shared" si="43"/>
        <v>0</v>
      </c>
      <c r="AC115" s="405">
        <f t="shared" si="44"/>
        <v>0</v>
      </c>
      <c r="AD115" s="249">
        <f t="shared" si="45"/>
        <v>0</v>
      </c>
      <c r="AE115" s="249">
        <f t="shared" si="46"/>
        <v>0</v>
      </c>
      <c r="AF115" s="405">
        <v>0</v>
      </c>
      <c r="AG115" s="405">
        <v>0</v>
      </c>
      <c r="AH115" s="405">
        <v>0</v>
      </c>
      <c r="AI115" s="405">
        <f t="shared" si="47"/>
        <v>0</v>
      </c>
      <c r="AJ115" s="405">
        <f t="shared" si="48"/>
        <v>0</v>
      </c>
      <c r="AK115" s="407">
        <v>0</v>
      </c>
      <c r="AL115" s="407">
        <v>0</v>
      </c>
      <c r="AM115" s="407">
        <v>0</v>
      </c>
      <c r="AN115" s="407">
        <v>0</v>
      </c>
      <c r="AO115" s="407">
        <v>0</v>
      </c>
      <c r="AP115" s="407">
        <f t="shared" si="49"/>
        <v>0</v>
      </c>
      <c r="AQ115" s="407">
        <f t="shared" si="50"/>
        <v>0</v>
      </c>
      <c r="AR115" s="417">
        <f t="shared" si="51"/>
        <v>0</v>
      </c>
      <c r="AS115" s="112">
        <f>I115+AJ115</f>
        <v>6513991</v>
      </c>
      <c r="AT115" s="113">
        <f>J115+X115</f>
        <v>4623962</v>
      </c>
      <c r="AU115" s="113">
        <f t="shared" si="52"/>
        <v>0</v>
      </c>
      <c r="AV115" s="113">
        <f>L115+AB115</f>
        <v>0</v>
      </c>
      <c r="AW115" s="113">
        <f t="shared" ref="AW115:AX117" si="71">M115+AD115</f>
        <v>1562900</v>
      </c>
      <c r="AX115" s="113">
        <f t="shared" si="71"/>
        <v>92479</v>
      </c>
      <c r="AY115" s="113">
        <f>O115+AI115</f>
        <v>234650</v>
      </c>
      <c r="AZ115" s="115">
        <f>P115+AR115</f>
        <v>11.119799999999998</v>
      </c>
      <c r="BA115" s="115">
        <f>Q115+AP115</f>
        <v>8.4515999999999991</v>
      </c>
      <c r="BB115" s="115">
        <f t="shared" si="53"/>
        <v>0</v>
      </c>
      <c r="BC115" s="116">
        <f>S115+AQ115</f>
        <v>2.6681999999999997</v>
      </c>
    </row>
    <row r="116" spans="1:55" ht="14.1" customHeight="1" x14ac:dyDescent="0.2">
      <c r="A116" s="108">
        <v>29</v>
      </c>
      <c r="B116" s="105">
        <v>2433</v>
      </c>
      <c r="C116" s="106">
        <v>600079643</v>
      </c>
      <c r="D116" s="105">
        <v>66113334</v>
      </c>
      <c r="E116" s="107" t="s">
        <v>627</v>
      </c>
      <c r="F116" s="108">
        <v>3111</v>
      </c>
      <c r="G116" s="107" t="s">
        <v>316</v>
      </c>
      <c r="H116" s="109" t="s">
        <v>281</v>
      </c>
      <c r="I116" s="110">
        <v>118118</v>
      </c>
      <c r="J116" s="111">
        <v>86611</v>
      </c>
      <c r="K116" s="111">
        <v>0</v>
      </c>
      <c r="L116" s="111">
        <v>0</v>
      </c>
      <c r="M116" s="111">
        <v>29275</v>
      </c>
      <c r="N116" s="111">
        <v>1732</v>
      </c>
      <c r="O116" s="111">
        <v>500</v>
      </c>
      <c r="P116" s="287">
        <v>0.25</v>
      </c>
      <c r="Q116" s="287">
        <v>0.25</v>
      </c>
      <c r="R116" s="404">
        <v>0</v>
      </c>
      <c r="S116" s="844">
        <v>0</v>
      </c>
      <c r="T116" s="416">
        <f t="shared" si="41"/>
        <v>0</v>
      </c>
      <c r="U116" s="405">
        <v>0</v>
      </c>
      <c r="V116" s="405">
        <v>0</v>
      </c>
      <c r="W116" s="405">
        <v>0</v>
      </c>
      <c r="X116" s="405">
        <f t="shared" si="42"/>
        <v>0</v>
      </c>
      <c r="Y116" s="405">
        <v>0</v>
      </c>
      <c r="Z116" s="405">
        <v>0</v>
      </c>
      <c r="AA116" s="405">
        <v>0</v>
      </c>
      <c r="AB116" s="405">
        <f t="shared" si="43"/>
        <v>0</v>
      </c>
      <c r="AC116" s="405">
        <f t="shared" si="44"/>
        <v>0</v>
      </c>
      <c r="AD116" s="249">
        <f t="shared" si="45"/>
        <v>0</v>
      </c>
      <c r="AE116" s="249">
        <f t="shared" si="46"/>
        <v>0</v>
      </c>
      <c r="AF116" s="405">
        <v>0</v>
      </c>
      <c r="AG116" s="405">
        <v>0</v>
      </c>
      <c r="AH116" s="405">
        <v>0</v>
      </c>
      <c r="AI116" s="405">
        <f t="shared" si="47"/>
        <v>0</v>
      </c>
      <c r="AJ116" s="405">
        <f t="shared" si="48"/>
        <v>0</v>
      </c>
      <c r="AK116" s="407">
        <v>0</v>
      </c>
      <c r="AL116" s="407">
        <v>0</v>
      </c>
      <c r="AM116" s="407">
        <v>0</v>
      </c>
      <c r="AN116" s="407">
        <v>0</v>
      </c>
      <c r="AO116" s="407">
        <v>0</v>
      </c>
      <c r="AP116" s="407">
        <f t="shared" si="49"/>
        <v>0</v>
      </c>
      <c r="AQ116" s="407">
        <f t="shared" si="50"/>
        <v>0</v>
      </c>
      <c r="AR116" s="417">
        <f t="shared" si="51"/>
        <v>0</v>
      </c>
      <c r="AS116" s="112">
        <f>I116+AJ116</f>
        <v>118118</v>
      </c>
      <c r="AT116" s="113">
        <f>J116+X116</f>
        <v>86611</v>
      </c>
      <c r="AU116" s="113">
        <f t="shared" si="52"/>
        <v>0</v>
      </c>
      <c r="AV116" s="113">
        <f>L116+AB116</f>
        <v>0</v>
      </c>
      <c r="AW116" s="113">
        <f t="shared" si="71"/>
        <v>29275</v>
      </c>
      <c r="AX116" s="113">
        <f t="shared" si="71"/>
        <v>1732</v>
      </c>
      <c r="AY116" s="113">
        <f>O116+AI116</f>
        <v>500</v>
      </c>
      <c r="AZ116" s="115">
        <f>P116+AR116</f>
        <v>0.25</v>
      </c>
      <c r="BA116" s="115">
        <f>Q116+AP116</f>
        <v>0.25</v>
      </c>
      <c r="BB116" s="115">
        <f t="shared" si="53"/>
        <v>0</v>
      </c>
      <c r="BC116" s="116">
        <f>S116+AQ116</f>
        <v>0</v>
      </c>
    </row>
    <row r="117" spans="1:55" ht="14.1" customHeight="1" x14ac:dyDescent="0.2">
      <c r="A117" s="108">
        <v>29</v>
      </c>
      <c r="B117" s="105">
        <v>2433</v>
      </c>
      <c r="C117" s="106">
        <v>600079643</v>
      </c>
      <c r="D117" s="105">
        <v>66113334</v>
      </c>
      <c r="E117" s="107" t="s">
        <v>627</v>
      </c>
      <c r="F117" s="108">
        <v>3141</v>
      </c>
      <c r="G117" s="107" t="s">
        <v>319</v>
      </c>
      <c r="H117" s="109" t="s">
        <v>282</v>
      </c>
      <c r="I117" s="110">
        <v>850752</v>
      </c>
      <c r="J117" s="30">
        <v>623186</v>
      </c>
      <c r="K117" s="30">
        <v>0</v>
      </c>
      <c r="L117" s="30">
        <v>0</v>
      </c>
      <c r="M117" s="111">
        <v>210636</v>
      </c>
      <c r="N117" s="111">
        <v>12464</v>
      </c>
      <c r="O117" s="30">
        <v>4466</v>
      </c>
      <c r="P117" s="287">
        <v>2.12</v>
      </c>
      <c r="Q117" s="438">
        <v>0</v>
      </c>
      <c r="R117" s="33">
        <v>0</v>
      </c>
      <c r="S117" s="845">
        <v>2.12</v>
      </c>
      <c r="T117" s="416">
        <f t="shared" si="41"/>
        <v>0</v>
      </c>
      <c r="U117" s="405">
        <v>0</v>
      </c>
      <c r="V117" s="405">
        <v>0</v>
      </c>
      <c r="W117" s="405">
        <v>0</v>
      </c>
      <c r="X117" s="405">
        <f t="shared" si="42"/>
        <v>0</v>
      </c>
      <c r="Y117" s="405">
        <v>0</v>
      </c>
      <c r="Z117" s="405">
        <v>0</v>
      </c>
      <c r="AA117" s="405">
        <v>0</v>
      </c>
      <c r="AB117" s="405">
        <f t="shared" si="43"/>
        <v>0</v>
      </c>
      <c r="AC117" s="405">
        <f t="shared" si="44"/>
        <v>0</v>
      </c>
      <c r="AD117" s="249">
        <f t="shared" si="45"/>
        <v>0</v>
      </c>
      <c r="AE117" s="249">
        <f t="shared" si="46"/>
        <v>0</v>
      </c>
      <c r="AF117" s="405">
        <v>0</v>
      </c>
      <c r="AG117" s="405">
        <v>0</v>
      </c>
      <c r="AH117" s="405">
        <v>0</v>
      </c>
      <c r="AI117" s="405">
        <f t="shared" si="47"/>
        <v>0</v>
      </c>
      <c r="AJ117" s="405">
        <f t="shared" si="48"/>
        <v>0</v>
      </c>
      <c r="AK117" s="407">
        <v>0</v>
      </c>
      <c r="AL117" s="407">
        <v>0</v>
      </c>
      <c r="AM117" s="407">
        <v>0</v>
      </c>
      <c r="AN117" s="407">
        <v>0</v>
      </c>
      <c r="AO117" s="407">
        <v>0</v>
      </c>
      <c r="AP117" s="407">
        <f t="shared" si="49"/>
        <v>0</v>
      </c>
      <c r="AQ117" s="407">
        <f t="shared" si="50"/>
        <v>0</v>
      </c>
      <c r="AR117" s="417">
        <f t="shared" si="51"/>
        <v>0</v>
      </c>
      <c r="AS117" s="112">
        <f>I117+AJ117</f>
        <v>850752</v>
      </c>
      <c r="AT117" s="113">
        <f>J117+X117</f>
        <v>623186</v>
      </c>
      <c r="AU117" s="113">
        <f t="shared" si="52"/>
        <v>0</v>
      </c>
      <c r="AV117" s="113">
        <f>L117+AB117</f>
        <v>0</v>
      </c>
      <c r="AW117" s="113">
        <f t="shared" si="71"/>
        <v>210636</v>
      </c>
      <c r="AX117" s="113">
        <f t="shared" si="71"/>
        <v>12464</v>
      </c>
      <c r="AY117" s="113">
        <f>O117+AI117</f>
        <v>4466</v>
      </c>
      <c r="AZ117" s="115">
        <f>P117+AR117</f>
        <v>2.12</v>
      </c>
      <c r="BA117" s="115">
        <f>Q117+AP117</f>
        <v>0</v>
      </c>
      <c r="BB117" s="115">
        <f t="shared" si="53"/>
        <v>0</v>
      </c>
      <c r="BC117" s="116">
        <f>S117+AQ117</f>
        <v>2.12</v>
      </c>
    </row>
    <row r="118" spans="1:55" ht="14.1" customHeight="1" x14ac:dyDescent="0.2">
      <c r="A118" s="120">
        <v>29</v>
      </c>
      <c r="B118" s="117">
        <v>2433</v>
      </c>
      <c r="C118" s="118">
        <v>600079643</v>
      </c>
      <c r="D118" s="117">
        <v>66113334</v>
      </c>
      <c r="E118" s="119" t="s">
        <v>628</v>
      </c>
      <c r="F118" s="120"/>
      <c r="G118" s="119"/>
      <c r="H118" s="121"/>
      <c r="I118" s="122">
        <v>7482861</v>
      </c>
      <c r="J118" s="123">
        <v>5333759</v>
      </c>
      <c r="K118" s="123">
        <v>0</v>
      </c>
      <c r="L118" s="123">
        <v>0</v>
      </c>
      <c r="M118" s="123">
        <v>1802811</v>
      </c>
      <c r="N118" s="123">
        <v>106675</v>
      </c>
      <c r="O118" s="123">
        <v>239616</v>
      </c>
      <c r="P118" s="124">
        <v>13.489799999999999</v>
      </c>
      <c r="Q118" s="124">
        <v>8.7015999999999991</v>
      </c>
      <c r="R118" s="855">
        <v>0</v>
      </c>
      <c r="S118" s="125">
        <v>4.7881999999999998</v>
      </c>
      <c r="T118" s="824">
        <f t="shared" ref="T118:BC118" si="72">SUM(T115:T117)</f>
        <v>0</v>
      </c>
      <c r="U118" s="824">
        <f t="shared" si="72"/>
        <v>0</v>
      </c>
      <c r="V118" s="824">
        <f t="shared" si="72"/>
        <v>0</v>
      </c>
      <c r="W118" s="824">
        <f t="shared" si="72"/>
        <v>0</v>
      </c>
      <c r="X118" s="824">
        <f t="shared" si="72"/>
        <v>0</v>
      </c>
      <c r="Y118" s="824">
        <f t="shared" si="72"/>
        <v>0</v>
      </c>
      <c r="Z118" s="824">
        <f t="shared" si="72"/>
        <v>0</v>
      </c>
      <c r="AA118" s="824">
        <f t="shared" si="72"/>
        <v>0</v>
      </c>
      <c r="AB118" s="824">
        <f t="shared" si="72"/>
        <v>0</v>
      </c>
      <c r="AC118" s="824">
        <f t="shared" si="72"/>
        <v>0</v>
      </c>
      <c r="AD118" s="824">
        <f t="shared" si="72"/>
        <v>0</v>
      </c>
      <c r="AE118" s="824">
        <f t="shared" si="72"/>
        <v>0</v>
      </c>
      <c r="AF118" s="824">
        <f t="shared" si="72"/>
        <v>0</v>
      </c>
      <c r="AG118" s="824">
        <f t="shared" si="72"/>
        <v>0</v>
      </c>
      <c r="AH118" s="824">
        <f t="shared" si="72"/>
        <v>0</v>
      </c>
      <c r="AI118" s="824">
        <f t="shared" si="72"/>
        <v>0</v>
      </c>
      <c r="AJ118" s="824">
        <f t="shared" si="72"/>
        <v>0</v>
      </c>
      <c r="AK118" s="900">
        <f t="shared" si="72"/>
        <v>0</v>
      </c>
      <c r="AL118" s="900">
        <f t="shared" si="72"/>
        <v>0</v>
      </c>
      <c r="AM118" s="900">
        <f t="shared" si="72"/>
        <v>0</v>
      </c>
      <c r="AN118" s="900">
        <f t="shared" si="72"/>
        <v>0</v>
      </c>
      <c r="AO118" s="900">
        <f t="shared" si="72"/>
        <v>0</v>
      </c>
      <c r="AP118" s="900">
        <f t="shared" si="72"/>
        <v>0</v>
      </c>
      <c r="AQ118" s="900">
        <f t="shared" si="72"/>
        <v>0</v>
      </c>
      <c r="AR118" s="904">
        <f t="shared" si="72"/>
        <v>0</v>
      </c>
      <c r="AS118" s="122">
        <f t="shared" si="72"/>
        <v>7482861</v>
      </c>
      <c r="AT118" s="123">
        <f t="shared" si="72"/>
        <v>5333759</v>
      </c>
      <c r="AU118" s="123">
        <f t="shared" si="72"/>
        <v>0</v>
      </c>
      <c r="AV118" s="123">
        <f t="shared" si="72"/>
        <v>0</v>
      </c>
      <c r="AW118" s="123">
        <f t="shared" si="72"/>
        <v>1802811</v>
      </c>
      <c r="AX118" s="123">
        <f t="shared" si="72"/>
        <v>106675</v>
      </c>
      <c r="AY118" s="123">
        <f t="shared" si="72"/>
        <v>239616</v>
      </c>
      <c r="AZ118" s="124">
        <f t="shared" si="72"/>
        <v>13.489799999999999</v>
      </c>
      <c r="BA118" s="124">
        <f t="shared" si="72"/>
        <v>8.7015999999999991</v>
      </c>
      <c r="BB118" s="124">
        <f t="shared" si="72"/>
        <v>0</v>
      </c>
      <c r="BC118" s="125">
        <f t="shared" si="72"/>
        <v>4.7881999999999998</v>
      </c>
    </row>
    <row r="119" spans="1:55" ht="14.1" customHeight="1" x14ac:dyDescent="0.2">
      <c r="A119" s="108">
        <v>30</v>
      </c>
      <c r="B119" s="105">
        <v>2435</v>
      </c>
      <c r="C119" s="106">
        <v>600079341</v>
      </c>
      <c r="D119" s="105">
        <v>72743069</v>
      </c>
      <c r="E119" s="107" t="s">
        <v>629</v>
      </c>
      <c r="F119" s="108">
        <v>3111</v>
      </c>
      <c r="G119" s="107" t="s">
        <v>315</v>
      </c>
      <c r="H119" s="109" t="s">
        <v>281</v>
      </c>
      <c r="I119" s="110">
        <v>6795576</v>
      </c>
      <c r="J119" s="111">
        <v>4927717</v>
      </c>
      <c r="K119" s="111">
        <v>0</v>
      </c>
      <c r="L119" s="111">
        <v>42328</v>
      </c>
      <c r="M119" s="111">
        <v>1679876</v>
      </c>
      <c r="N119" s="111">
        <v>98555</v>
      </c>
      <c r="O119" s="111">
        <v>47100</v>
      </c>
      <c r="P119" s="287">
        <v>11.213199999999999</v>
      </c>
      <c r="Q119" s="287">
        <v>8.2579999999999991</v>
      </c>
      <c r="R119" s="404">
        <v>0</v>
      </c>
      <c r="S119" s="844">
        <v>2.9552</v>
      </c>
      <c r="T119" s="416">
        <f t="shared" si="41"/>
        <v>0</v>
      </c>
      <c r="U119" s="405">
        <v>0</v>
      </c>
      <c r="V119" s="405">
        <v>-29455</v>
      </c>
      <c r="W119" s="405">
        <v>0</v>
      </c>
      <c r="X119" s="405">
        <f t="shared" si="42"/>
        <v>-29455</v>
      </c>
      <c r="Y119" s="405">
        <v>0</v>
      </c>
      <c r="Z119" s="405">
        <v>0</v>
      </c>
      <c r="AA119" s="405">
        <v>0</v>
      </c>
      <c r="AB119" s="405">
        <f t="shared" si="43"/>
        <v>0</v>
      </c>
      <c r="AC119" s="405">
        <f t="shared" si="44"/>
        <v>-29455</v>
      </c>
      <c r="AD119" s="249">
        <f t="shared" si="45"/>
        <v>-9956</v>
      </c>
      <c r="AE119" s="249">
        <f t="shared" si="46"/>
        <v>-589</v>
      </c>
      <c r="AF119" s="405">
        <v>0</v>
      </c>
      <c r="AG119" s="405">
        <v>40000</v>
      </c>
      <c r="AH119" s="405">
        <v>0</v>
      </c>
      <c r="AI119" s="405">
        <f t="shared" si="47"/>
        <v>40000</v>
      </c>
      <c r="AJ119" s="405">
        <f t="shared" si="48"/>
        <v>0</v>
      </c>
      <c r="AK119" s="407">
        <v>0</v>
      </c>
      <c r="AL119" s="407">
        <v>0</v>
      </c>
      <c r="AM119" s="407">
        <v>0</v>
      </c>
      <c r="AN119" s="407">
        <v>0</v>
      </c>
      <c r="AO119" s="407">
        <v>0</v>
      </c>
      <c r="AP119" s="407">
        <f t="shared" si="49"/>
        <v>0</v>
      </c>
      <c r="AQ119" s="407">
        <f t="shared" si="50"/>
        <v>0</v>
      </c>
      <c r="AR119" s="417">
        <f t="shared" si="51"/>
        <v>0</v>
      </c>
      <c r="AS119" s="112">
        <f>I119+AJ119</f>
        <v>6795576</v>
      </c>
      <c r="AT119" s="113">
        <f>J119+X119</f>
        <v>4898262</v>
      </c>
      <c r="AU119" s="113">
        <f t="shared" si="52"/>
        <v>0</v>
      </c>
      <c r="AV119" s="113">
        <f>L119+AB119</f>
        <v>42328</v>
      </c>
      <c r="AW119" s="113">
        <f t="shared" ref="AW119:AX122" si="73">M119+AD119</f>
        <v>1669920</v>
      </c>
      <c r="AX119" s="113">
        <f t="shared" si="73"/>
        <v>97966</v>
      </c>
      <c r="AY119" s="113">
        <f>O119+AI119</f>
        <v>87100</v>
      </c>
      <c r="AZ119" s="115">
        <f>P119+AR119</f>
        <v>11.213199999999999</v>
      </c>
      <c r="BA119" s="115">
        <f>Q119+AP119</f>
        <v>8.2579999999999991</v>
      </c>
      <c r="BB119" s="115">
        <f t="shared" si="53"/>
        <v>0</v>
      </c>
      <c r="BC119" s="116">
        <f>S119+AQ119</f>
        <v>2.9552</v>
      </c>
    </row>
    <row r="120" spans="1:55" ht="14.1" customHeight="1" x14ac:dyDescent="0.2">
      <c r="A120" s="108">
        <v>30</v>
      </c>
      <c r="B120" s="105">
        <v>2435</v>
      </c>
      <c r="C120" s="106">
        <v>600079341</v>
      </c>
      <c r="D120" s="105">
        <v>72743069</v>
      </c>
      <c r="E120" s="107" t="s">
        <v>629</v>
      </c>
      <c r="F120" s="108">
        <v>3111</v>
      </c>
      <c r="G120" s="82" t="s">
        <v>317</v>
      </c>
      <c r="H120" s="109" t="s">
        <v>281</v>
      </c>
      <c r="I120" s="110">
        <v>473187</v>
      </c>
      <c r="J120" s="425">
        <v>348444</v>
      </c>
      <c r="K120" s="425">
        <v>0</v>
      </c>
      <c r="L120" s="425">
        <v>0</v>
      </c>
      <c r="M120" s="111">
        <v>117774</v>
      </c>
      <c r="N120" s="111">
        <v>6969</v>
      </c>
      <c r="O120" s="337">
        <v>0</v>
      </c>
      <c r="P120" s="287">
        <v>1</v>
      </c>
      <c r="Q120" s="427">
        <v>1</v>
      </c>
      <c r="R120" s="889">
        <v>0</v>
      </c>
      <c r="S120" s="843">
        <v>0</v>
      </c>
      <c r="T120" s="416">
        <f t="shared" si="41"/>
        <v>0</v>
      </c>
      <c r="U120" s="405">
        <v>0</v>
      </c>
      <c r="V120" s="405">
        <v>0</v>
      </c>
      <c r="W120" s="405">
        <v>0</v>
      </c>
      <c r="X120" s="405">
        <f t="shared" si="42"/>
        <v>0</v>
      </c>
      <c r="Y120" s="405">
        <v>0</v>
      </c>
      <c r="Z120" s="405">
        <v>0</v>
      </c>
      <c r="AA120" s="405">
        <v>0</v>
      </c>
      <c r="AB120" s="405">
        <f t="shared" si="43"/>
        <v>0</v>
      </c>
      <c r="AC120" s="405">
        <f t="shared" si="44"/>
        <v>0</v>
      </c>
      <c r="AD120" s="249">
        <f t="shared" si="45"/>
        <v>0</v>
      </c>
      <c r="AE120" s="249">
        <f t="shared" si="46"/>
        <v>0</v>
      </c>
      <c r="AF120" s="405">
        <v>0</v>
      </c>
      <c r="AG120" s="405">
        <v>0</v>
      </c>
      <c r="AH120" s="405">
        <v>0</v>
      </c>
      <c r="AI120" s="405">
        <f t="shared" si="47"/>
        <v>0</v>
      </c>
      <c r="AJ120" s="405">
        <f t="shared" si="48"/>
        <v>0</v>
      </c>
      <c r="AK120" s="407">
        <v>0</v>
      </c>
      <c r="AL120" s="407">
        <v>0</v>
      </c>
      <c r="AM120" s="407">
        <v>0</v>
      </c>
      <c r="AN120" s="407">
        <v>0</v>
      </c>
      <c r="AO120" s="407">
        <v>0</v>
      </c>
      <c r="AP120" s="407">
        <f t="shared" si="49"/>
        <v>0</v>
      </c>
      <c r="AQ120" s="407">
        <f t="shared" si="50"/>
        <v>0</v>
      </c>
      <c r="AR120" s="417">
        <f t="shared" si="51"/>
        <v>0</v>
      </c>
      <c r="AS120" s="112">
        <f>I120+AJ120</f>
        <v>473187</v>
      </c>
      <c r="AT120" s="113">
        <f>J120+X120</f>
        <v>348444</v>
      </c>
      <c r="AU120" s="113">
        <f t="shared" si="52"/>
        <v>0</v>
      </c>
      <c r="AV120" s="113">
        <f>L120+AB120</f>
        <v>0</v>
      </c>
      <c r="AW120" s="113">
        <f t="shared" si="73"/>
        <v>117774</v>
      </c>
      <c r="AX120" s="113">
        <f t="shared" si="73"/>
        <v>6969</v>
      </c>
      <c r="AY120" s="113">
        <f>O120+AI120</f>
        <v>0</v>
      </c>
      <c r="AZ120" s="115">
        <f>P120+AR120</f>
        <v>1</v>
      </c>
      <c r="BA120" s="115">
        <f>Q120+AP120</f>
        <v>1</v>
      </c>
      <c r="BB120" s="115">
        <f t="shared" si="53"/>
        <v>0</v>
      </c>
      <c r="BC120" s="116">
        <f>S120+AQ120</f>
        <v>0</v>
      </c>
    </row>
    <row r="121" spans="1:55" ht="14.1" customHeight="1" x14ac:dyDescent="0.2">
      <c r="A121" s="108">
        <v>30</v>
      </c>
      <c r="B121" s="105">
        <v>2435</v>
      </c>
      <c r="C121" s="106">
        <v>600079341</v>
      </c>
      <c r="D121" s="105">
        <v>72743069</v>
      </c>
      <c r="E121" s="107" t="s">
        <v>629</v>
      </c>
      <c r="F121" s="108">
        <v>3111</v>
      </c>
      <c r="G121" s="82" t="s">
        <v>316</v>
      </c>
      <c r="H121" s="109" t="s">
        <v>282</v>
      </c>
      <c r="I121" s="110">
        <v>357602</v>
      </c>
      <c r="J121" s="28">
        <v>259832</v>
      </c>
      <c r="K121" s="28">
        <v>0</v>
      </c>
      <c r="L121" s="28">
        <v>0</v>
      </c>
      <c r="M121" s="111">
        <v>87823</v>
      </c>
      <c r="N121" s="111">
        <v>5197</v>
      </c>
      <c r="O121" s="28">
        <v>4750</v>
      </c>
      <c r="P121" s="287">
        <v>0.75</v>
      </c>
      <c r="Q121" s="274">
        <v>0.75</v>
      </c>
      <c r="R121" s="890">
        <v>0</v>
      </c>
      <c r="S121" s="843">
        <v>0</v>
      </c>
      <c r="T121" s="416">
        <f t="shared" si="41"/>
        <v>0</v>
      </c>
      <c r="U121" s="405">
        <v>0</v>
      </c>
      <c r="V121" s="405">
        <v>0</v>
      </c>
      <c r="W121" s="405">
        <v>0</v>
      </c>
      <c r="X121" s="405">
        <f t="shared" si="42"/>
        <v>0</v>
      </c>
      <c r="Y121" s="405">
        <v>0</v>
      </c>
      <c r="Z121" s="405">
        <v>0</v>
      </c>
      <c r="AA121" s="405">
        <v>0</v>
      </c>
      <c r="AB121" s="405">
        <f t="shared" si="43"/>
        <v>0</v>
      </c>
      <c r="AC121" s="405">
        <f t="shared" si="44"/>
        <v>0</v>
      </c>
      <c r="AD121" s="249">
        <f t="shared" si="45"/>
        <v>0</v>
      </c>
      <c r="AE121" s="249">
        <f t="shared" si="46"/>
        <v>0</v>
      </c>
      <c r="AF121" s="405">
        <v>0</v>
      </c>
      <c r="AG121" s="405">
        <v>0</v>
      </c>
      <c r="AH121" s="405">
        <v>0</v>
      </c>
      <c r="AI121" s="405">
        <f t="shared" si="47"/>
        <v>0</v>
      </c>
      <c r="AJ121" s="405">
        <f t="shared" si="48"/>
        <v>0</v>
      </c>
      <c r="AK121" s="407">
        <v>0</v>
      </c>
      <c r="AL121" s="407">
        <v>0</v>
      </c>
      <c r="AM121" s="407">
        <v>0</v>
      </c>
      <c r="AN121" s="407">
        <v>0</v>
      </c>
      <c r="AO121" s="407">
        <v>0</v>
      </c>
      <c r="AP121" s="407">
        <f t="shared" si="49"/>
        <v>0</v>
      </c>
      <c r="AQ121" s="407">
        <f t="shared" si="50"/>
        <v>0</v>
      </c>
      <c r="AR121" s="417">
        <f t="shared" si="51"/>
        <v>0</v>
      </c>
      <c r="AS121" s="112">
        <f>I121+AJ121</f>
        <v>357602</v>
      </c>
      <c r="AT121" s="113">
        <f>J121+X121</f>
        <v>259832</v>
      </c>
      <c r="AU121" s="113">
        <f t="shared" si="52"/>
        <v>0</v>
      </c>
      <c r="AV121" s="113">
        <f>L121+AB121</f>
        <v>0</v>
      </c>
      <c r="AW121" s="113">
        <f t="shared" si="73"/>
        <v>87823</v>
      </c>
      <c r="AX121" s="113">
        <f t="shared" si="73"/>
        <v>5197</v>
      </c>
      <c r="AY121" s="113">
        <f>O121+AI121</f>
        <v>4750</v>
      </c>
      <c r="AZ121" s="115">
        <f>P121+AR121</f>
        <v>0.75</v>
      </c>
      <c r="BA121" s="115">
        <f>Q121+AP121</f>
        <v>0.75</v>
      </c>
      <c r="BB121" s="115">
        <f t="shared" si="53"/>
        <v>0</v>
      </c>
      <c r="BC121" s="116">
        <f>S121+AQ121</f>
        <v>0</v>
      </c>
    </row>
    <row r="122" spans="1:55" ht="14.1" customHeight="1" x14ac:dyDescent="0.2">
      <c r="A122" s="108">
        <v>30</v>
      </c>
      <c r="B122" s="105">
        <v>2435</v>
      </c>
      <c r="C122" s="106">
        <v>600079341</v>
      </c>
      <c r="D122" s="105">
        <v>72743069</v>
      </c>
      <c r="E122" s="107" t="s">
        <v>629</v>
      </c>
      <c r="F122" s="108">
        <v>3141</v>
      </c>
      <c r="G122" s="107" t="s">
        <v>319</v>
      </c>
      <c r="H122" s="109" t="s">
        <v>282</v>
      </c>
      <c r="I122" s="110">
        <v>923101</v>
      </c>
      <c r="J122" s="30">
        <v>676034</v>
      </c>
      <c r="K122" s="30">
        <v>0</v>
      </c>
      <c r="L122" s="30">
        <v>0</v>
      </c>
      <c r="M122" s="111">
        <v>228500</v>
      </c>
      <c r="N122" s="111">
        <v>13521</v>
      </c>
      <c r="O122" s="30">
        <v>5046</v>
      </c>
      <c r="P122" s="287">
        <v>2.3000000000000003</v>
      </c>
      <c r="Q122" s="438">
        <v>0</v>
      </c>
      <c r="R122" s="33">
        <v>0</v>
      </c>
      <c r="S122" s="845">
        <v>2.3000000000000003</v>
      </c>
      <c r="T122" s="416">
        <f t="shared" si="41"/>
        <v>0</v>
      </c>
      <c r="U122" s="405">
        <v>0</v>
      </c>
      <c r="V122" s="405">
        <v>0</v>
      </c>
      <c r="W122" s="405">
        <v>0</v>
      </c>
      <c r="X122" s="405">
        <f t="shared" si="42"/>
        <v>0</v>
      </c>
      <c r="Y122" s="405">
        <v>0</v>
      </c>
      <c r="Z122" s="405">
        <v>0</v>
      </c>
      <c r="AA122" s="405">
        <v>0</v>
      </c>
      <c r="AB122" s="405">
        <f t="shared" si="43"/>
        <v>0</v>
      </c>
      <c r="AC122" s="405">
        <f t="shared" si="44"/>
        <v>0</v>
      </c>
      <c r="AD122" s="249">
        <f t="shared" si="45"/>
        <v>0</v>
      </c>
      <c r="AE122" s="249">
        <f t="shared" si="46"/>
        <v>0</v>
      </c>
      <c r="AF122" s="405">
        <v>0</v>
      </c>
      <c r="AG122" s="405">
        <v>0</v>
      </c>
      <c r="AH122" s="405">
        <v>0</v>
      </c>
      <c r="AI122" s="405">
        <f t="shared" si="47"/>
        <v>0</v>
      </c>
      <c r="AJ122" s="405">
        <f t="shared" si="48"/>
        <v>0</v>
      </c>
      <c r="AK122" s="407">
        <v>0</v>
      </c>
      <c r="AL122" s="407">
        <v>0</v>
      </c>
      <c r="AM122" s="407">
        <v>0</v>
      </c>
      <c r="AN122" s="407">
        <v>0</v>
      </c>
      <c r="AO122" s="407">
        <v>0</v>
      </c>
      <c r="AP122" s="407">
        <f t="shared" si="49"/>
        <v>0</v>
      </c>
      <c r="AQ122" s="407">
        <f t="shared" si="50"/>
        <v>0</v>
      </c>
      <c r="AR122" s="417">
        <f t="shared" si="51"/>
        <v>0</v>
      </c>
      <c r="AS122" s="112">
        <f>I122+AJ122</f>
        <v>923101</v>
      </c>
      <c r="AT122" s="113">
        <f>J122+X122</f>
        <v>676034</v>
      </c>
      <c r="AU122" s="113">
        <f t="shared" si="52"/>
        <v>0</v>
      </c>
      <c r="AV122" s="113">
        <f>L122+AB122</f>
        <v>0</v>
      </c>
      <c r="AW122" s="113">
        <f t="shared" si="73"/>
        <v>228500</v>
      </c>
      <c r="AX122" s="113">
        <f t="shared" si="73"/>
        <v>13521</v>
      </c>
      <c r="AY122" s="113">
        <f>O122+AI122</f>
        <v>5046</v>
      </c>
      <c r="AZ122" s="115">
        <f>P122+AR122</f>
        <v>2.3000000000000003</v>
      </c>
      <c r="BA122" s="115">
        <f>Q122+AP122</f>
        <v>0</v>
      </c>
      <c r="BB122" s="115">
        <f t="shared" si="53"/>
        <v>0</v>
      </c>
      <c r="BC122" s="116">
        <f>S122+AQ122</f>
        <v>2.3000000000000003</v>
      </c>
    </row>
    <row r="123" spans="1:55" ht="14.1" customHeight="1" x14ac:dyDescent="0.2">
      <c r="A123" s="120">
        <v>30</v>
      </c>
      <c r="B123" s="117">
        <v>2435</v>
      </c>
      <c r="C123" s="118">
        <v>600079341</v>
      </c>
      <c r="D123" s="117">
        <v>72743069</v>
      </c>
      <c r="E123" s="119" t="s">
        <v>630</v>
      </c>
      <c r="F123" s="120"/>
      <c r="G123" s="119"/>
      <c r="H123" s="121"/>
      <c r="I123" s="122">
        <v>8549466</v>
      </c>
      <c r="J123" s="123">
        <v>6212027</v>
      </c>
      <c r="K123" s="123">
        <v>0</v>
      </c>
      <c r="L123" s="123">
        <v>42328</v>
      </c>
      <c r="M123" s="123">
        <v>2113973</v>
      </c>
      <c r="N123" s="123">
        <v>124242</v>
      </c>
      <c r="O123" s="123">
        <v>56896</v>
      </c>
      <c r="P123" s="124">
        <v>15.263199999999999</v>
      </c>
      <c r="Q123" s="124">
        <v>10.007999999999999</v>
      </c>
      <c r="R123" s="855">
        <v>0</v>
      </c>
      <c r="S123" s="125">
        <v>5.2552000000000003</v>
      </c>
      <c r="T123" s="824">
        <f t="shared" ref="T123:BC123" si="74">SUM(T119:T122)</f>
        <v>0</v>
      </c>
      <c r="U123" s="824">
        <f t="shared" si="74"/>
        <v>0</v>
      </c>
      <c r="V123" s="824">
        <f t="shared" si="74"/>
        <v>-29455</v>
      </c>
      <c r="W123" s="824">
        <f t="shared" si="74"/>
        <v>0</v>
      </c>
      <c r="X123" s="824">
        <f t="shared" si="74"/>
        <v>-29455</v>
      </c>
      <c r="Y123" s="824">
        <f t="shared" si="74"/>
        <v>0</v>
      </c>
      <c r="Z123" s="824">
        <f t="shared" si="74"/>
        <v>0</v>
      </c>
      <c r="AA123" s="824">
        <f t="shared" si="74"/>
        <v>0</v>
      </c>
      <c r="AB123" s="824">
        <f t="shared" si="74"/>
        <v>0</v>
      </c>
      <c r="AC123" s="824">
        <f t="shared" si="74"/>
        <v>-29455</v>
      </c>
      <c r="AD123" s="824">
        <f t="shared" si="74"/>
        <v>-9956</v>
      </c>
      <c r="AE123" s="824">
        <f t="shared" si="74"/>
        <v>-589</v>
      </c>
      <c r="AF123" s="824">
        <f t="shared" si="74"/>
        <v>0</v>
      </c>
      <c r="AG123" s="824">
        <f t="shared" si="74"/>
        <v>40000</v>
      </c>
      <c r="AH123" s="824">
        <f t="shared" si="74"/>
        <v>0</v>
      </c>
      <c r="AI123" s="824">
        <f t="shared" si="74"/>
        <v>40000</v>
      </c>
      <c r="AJ123" s="824">
        <f t="shared" si="74"/>
        <v>0</v>
      </c>
      <c r="AK123" s="900">
        <f t="shared" si="74"/>
        <v>0</v>
      </c>
      <c r="AL123" s="900">
        <f t="shared" si="74"/>
        <v>0</v>
      </c>
      <c r="AM123" s="900">
        <f t="shared" si="74"/>
        <v>0</v>
      </c>
      <c r="AN123" s="900">
        <f t="shared" si="74"/>
        <v>0</v>
      </c>
      <c r="AO123" s="900">
        <f t="shared" si="74"/>
        <v>0</v>
      </c>
      <c r="AP123" s="900">
        <f t="shared" si="74"/>
        <v>0</v>
      </c>
      <c r="AQ123" s="900">
        <f t="shared" si="74"/>
        <v>0</v>
      </c>
      <c r="AR123" s="904">
        <f t="shared" si="74"/>
        <v>0</v>
      </c>
      <c r="AS123" s="122">
        <f t="shared" si="74"/>
        <v>8549466</v>
      </c>
      <c r="AT123" s="123">
        <f t="shared" si="74"/>
        <v>6182572</v>
      </c>
      <c r="AU123" s="123">
        <f t="shared" si="74"/>
        <v>0</v>
      </c>
      <c r="AV123" s="123">
        <f t="shared" si="74"/>
        <v>42328</v>
      </c>
      <c r="AW123" s="123">
        <f t="shared" si="74"/>
        <v>2104017</v>
      </c>
      <c r="AX123" s="123">
        <f t="shared" si="74"/>
        <v>123653</v>
      </c>
      <c r="AY123" s="123">
        <f t="shared" si="74"/>
        <v>96896</v>
      </c>
      <c r="AZ123" s="124">
        <f t="shared" si="74"/>
        <v>15.263199999999999</v>
      </c>
      <c r="BA123" s="124">
        <f t="shared" si="74"/>
        <v>10.007999999999999</v>
      </c>
      <c r="BB123" s="124">
        <f t="shared" si="74"/>
        <v>0</v>
      </c>
      <c r="BC123" s="125">
        <f t="shared" si="74"/>
        <v>5.2552000000000003</v>
      </c>
    </row>
    <row r="124" spans="1:55" ht="14.1" customHeight="1" x14ac:dyDescent="0.2">
      <c r="A124" s="108">
        <v>31</v>
      </c>
      <c r="B124" s="105">
        <v>2474</v>
      </c>
      <c r="C124" s="106">
        <v>600080307</v>
      </c>
      <c r="D124" s="105">
        <v>65635612</v>
      </c>
      <c r="E124" s="107" t="s">
        <v>631</v>
      </c>
      <c r="F124" s="108">
        <v>3111</v>
      </c>
      <c r="G124" s="107" t="s">
        <v>315</v>
      </c>
      <c r="H124" s="109" t="s">
        <v>281</v>
      </c>
      <c r="I124" s="110">
        <v>3113408</v>
      </c>
      <c r="J124" s="111">
        <v>2272159</v>
      </c>
      <c r="K124" s="111">
        <v>0</v>
      </c>
      <c r="L124" s="111">
        <v>7000</v>
      </c>
      <c r="M124" s="111">
        <v>770356</v>
      </c>
      <c r="N124" s="111">
        <v>45443</v>
      </c>
      <c r="O124" s="111">
        <v>18450</v>
      </c>
      <c r="P124" s="287">
        <v>4.881800000000001</v>
      </c>
      <c r="Q124" s="287">
        <v>4</v>
      </c>
      <c r="R124" s="404">
        <v>0</v>
      </c>
      <c r="S124" s="844">
        <v>0.88179999999999992</v>
      </c>
      <c r="T124" s="416">
        <f t="shared" si="41"/>
        <v>0</v>
      </c>
      <c r="U124" s="405">
        <v>0</v>
      </c>
      <c r="V124" s="405">
        <v>0</v>
      </c>
      <c r="W124" s="405">
        <v>0</v>
      </c>
      <c r="X124" s="405">
        <f t="shared" si="42"/>
        <v>0</v>
      </c>
      <c r="Y124" s="405">
        <v>0</v>
      </c>
      <c r="Z124" s="405">
        <v>0</v>
      </c>
      <c r="AA124" s="405">
        <v>0</v>
      </c>
      <c r="AB124" s="405">
        <f t="shared" si="43"/>
        <v>0</v>
      </c>
      <c r="AC124" s="405">
        <f t="shared" si="44"/>
        <v>0</v>
      </c>
      <c r="AD124" s="249">
        <f t="shared" si="45"/>
        <v>0</v>
      </c>
      <c r="AE124" s="249">
        <f t="shared" si="46"/>
        <v>0</v>
      </c>
      <c r="AF124" s="405">
        <v>0</v>
      </c>
      <c r="AG124" s="405">
        <v>0</v>
      </c>
      <c r="AH124" s="405">
        <v>0</v>
      </c>
      <c r="AI124" s="405">
        <f t="shared" si="47"/>
        <v>0</v>
      </c>
      <c r="AJ124" s="405">
        <f t="shared" si="48"/>
        <v>0</v>
      </c>
      <c r="AK124" s="407">
        <v>0</v>
      </c>
      <c r="AL124" s="407">
        <v>0</v>
      </c>
      <c r="AM124" s="407">
        <v>0</v>
      </c>
      <c r="AN124" s="407">
        <v>0</v>
      </c>
      <c r="AO124" s="407">
        <v>0</v>
      </c>
      <c r="AP124" s="407">
        <f t="shared" si="49"/>
        <v>0</v>
      </c>
      <c r="AQ124" s="407">
        <f t="shared" si="50"/>
        <v>0</v>
      </c>
      <c r="AR124" s="417">
        <f t="shared" si="51"/>
        <v>0</v>
      </c>
      <c r="AS124" s="112">
        <f t="shared" ref="AS124:AS129" si="75">I124+AJ124</f>
        <v>3113408</v>
      </c>
      <c r="AT124" s="113">
        <f t="shared" ref="AT124:AT129" si="76">J124+X124</f>
        <v>2272159</v>
      </c>
      <c r="AU124" s="113">
        <f t="shared" si="52"/>
        <v>0</v>
      </c>
      <c r="AV124" s="113">
        <f t="shared" ref="AV124:AV129" si="77">L124+AB124</f>
        <v>7000</v>
      </c>
      <c r="AW124" s="113">
        <f t="shared" ref="AW124:AX129" si="78">M124+AD124</f>
        <v>770356</v>
      </c>
      <c r="AX124" s="113">
        <f t="shared" si="78"/>
        <v>45443</v>
      </c>
      <c r="AY124" s="113">
        <f t="shared" ref="AY124:AY129" si="79">O124+AI124</f>
        <v>18450</v>
      </c>
      <c r="AZ124" s="115">
        <f t="shared" ref="AZ124:AZ129" si="80">P124+AR124</f>
        <v>4.881800000000001</v>
      </c>
      <c r="BA124" s="115">
        <f t="shared" ref="BA124:BA129" si="81">Q124+AP124</f>
        <v>4</v>
      </c>
      <c r="BB124" s="115">
        <f t="shared" si="53"/>
        <v>0</v>
      </c>
      <c r="BC124" s="116">
        <f t="shared" ref="BC124:BC129" si="82">S124+AQ124</f>
        <v>0.88179999999999992</v>
      </c>
    </row>
    <row r="125" spans="1:55" ht="14.1" customHeight="1" x14ac:dyDescent="0.2">
      <c r="A125" s="108">
        <v>31</v>
      </c>
      <c r="B125" s="105">
        <v>2474</v>
      </c>
      <c r="C125" s="106">
        <v>600080307</v>
      </c>
      <c r="D125" s="105">
        <v>65635612</v>
      </c>
      <c r="E125" s="107" t="s">
        <v>631</v>
      </c>
      <c r="F125" s="108">
        <v>3113</v>
      </c>
      <c r="G125" s="107" t="s">
        <v>318</v>
      </c>
      <c r="H125" s="109" t="s">
        <v>281</v>
      </c>
      <c r="I125" s="110">
        <v>26040811</v>
      </c>
      <c r="J125" s="337">
        <v>18665729</v>
      </c>
      <c r="K125" s="337">
        <v>288700</v>
      </c>
      <c r="L125" s="337">
        <v>65000</v>
      </c>
      <c r="M125" s="111">
        <v>6330987</v>
      </c>
      <c r="N125" s="111">
        <v>373315</v>
      </c>
      <c r="O125" s="337">
        <v>605780</v>
      </c>
      <c r="P125" s="287">
        <v>35.701499999999996</v>
      </c>
      <c r="Q125" s="274">
        <v>27.864499999999996</v>
      </c>
      <c r="R125" s="890">
        <v>0.83340000000000003</v>
      </c>
      <c r="S125" s="843">
        <v>7.8370000000000006</v>
      </c>
      <c r="T125" s="416">
        <f t="shared" si="41"/>
        <v>-45000</v>
      </c>
      <c r="U125" s="405">
        <v>0</v>
      </c>
      <c r="V125" s="405">
        <v>0</v>
      </c>
      <c r="W125" s="405">
        <v>0</v>
      </c>
      <c r="X125" s="405">
        <f t="shared" si="42"/>
        <v>-45000</v>
      </c>
      <c r="Y125" s="405">
        <v>45000</v>
      </c>
      <c r="Z125" s="405">
        <v>0</v>
      </c>
      <c r="AA125" s="405">
        <v>0</v>
      </c>
      <c r="AB125" s="405">
        <f t="shared" si="43"/>
        <v>45000</v>
      </c>
      <c r="AC125" s="405">
        <f t="shared" si="44"/>
        <v>0</v>
      </c>
      <c r="AD125" s="249">
        <f t="shared" si="45"/>
        <v>0</v>
      </c>
      <c r="AE125" s="249">
        <f t="shared" si="46"/>
        <v>-900</v>
      </c>
      <c r="AF125" s="405">
        <v>0</v>
      </c>
      <c r="AG125" s="405">
        <v>0</v>
      </c>
      <c r="AH125" s="405">
        <v>0</v>
      </c>
      <c r="AI125" s="405">
        <f t="shared" si="47"/>
        <v>0</v>
      </c>
      <c r="AJ125" s="405">
        <f t="shared" si="48"/>
        <v>-900</v>
      </c>
      <c r="AK125" s="407">
        <v>-0.09</v>
      </c>
      <c r="AL125" s="407">
        <v>0</v>
      </c>
      <c r="AM125" s="407">
        <v>0</v>
      </c>
      <c r="AN125" s="407">
        <v>0</v>
      </c>
      <c r="AO125" s="407">
        <v>0</v>
      </c>
      <c r="AP125" s="407">
        <f t="shared" si="49"/>
        <v>-0.09</v>
      </c>
      <c r="AQ125" s="407">
        <f t="shared" si="50"/>
        <v>0</v>
      </c>
      <c r="AR125" s="417">
        <f t="shared" si="51"/>
        <v>-0.09</v>
      </c>
      <c r="AS125" s="112">
        <f t="shared" si="75"/>
        <v>26039911</v>
      </c>
      <c r="AT125" s="113">
        <f t="shared" si="76"/>
        <v>18620729</v>
      </c>
      <c r="AU125" s="113">
        <f t="shared" si="52"/>
        <v>288700</v>
      </c>
      <c r="AV125" s="113">
        <f t="shared" si="77"/>
        <v>110000</v>
      </c>
      <c r="AW125" s="113">
        <f t="shared" si="78"/>
        <v>6330987</v>
      </c>
      <c r="AX125" s="113">
        <f t="shared" si="78"/>
        <v>372415</v>
      </c>
      <c r="AY125" s="113">
        <f t="shared" si="79"/>
        <v>605780</v>
      </c>
      <c r="AZ125" s="115">
        <f t="shared" si="80"/>
        <v>35.611499999999992</v>
      </c>
      <c r="BA125" s="115">
        <f t="shared" si="81"/>
        <v>27.774499999999996</v>
      </c>
      <c r="BB125" s="115">
        <f t="shared" si="53"/>
        <v>0.83340000000000003</v>
      </c>
      <c r="BC125" s="116">
        <f t="shared" si="82"/>
        <v>7.8370000000000006</v>
      </c>
    </row>
    <row r="126" spans="1:55" ht="14.1" customHeight="1" x14ac:dyDescent="0.2">
      <c r="A126" s="108">
        <v>31</v>
      </c>
      <c r="B126" s="105">
        <v>2474</v>
      </c>
      <c r="C126" s="106">
        <v>600080307</v>
      </c>
      <c r="D126" s="105">
        <v>65635612</v>
      </c>
      <c r="E126" s="107" t="s">
        <v>631</v>
      </c>
      <c r="F126" s="108">
        <v>3113</v>
      </c>
      <c r="G126" s="126" t="s">
        <v>316</v>
      </c>
      <c r="H126" s="109" t="s">
        <v>282</v>
      </c>
      <c r="I126" s="110">
        <v>2175167</v>
      </c>
      <c r="J126" s="28">
        <v>1599902</v>
      </c>
      <c r="K126" s="28">
        <v>0</v>
      </c>
      <c r="L126" s="28">
        <v>0</v>
      </c>
      <c r="M126" s="111">
        <v>540767</v>
      </c>
      <c r="N126" s="111">
        <v>31998</v>
      </c>
      <c r="O126" s="28">
        <v>2500</v>
      </c>
      <c r="P126" s="287">
        <v>4.62</v>
      </c>
      <c r="Q126" s="274">
        <v>4.62</v>
      </c>
      <c r="R126" s="890">
        <v>0</v>
      </c>
      <c r="S126" s="843">
        <v>0</v>
      </c>
      <c r="T126" s="416">
        <f t="shared" si="41"/>
        <v>0</v>
      </c>
      <c r="U126" s="405">
        <v>0</v>
      </c>
      <c r="V126" s="405">
        <v>0</v>
      </c>
      <c r="W126" s="405">
        <v>0</v>
      </c>
      <c r="X126" s="405">
        <f t="shared" si="42"/>
        <v>0</v>
      </c>
      <c r="Y126" s="405">
        <v>0</v>
      </c>
      <c r="Z126" s="405">
        <v>0</v>
      </c>
      <c r="AA126" s="405">
        <v>0</v>
      </c>
      <c r="AB126" s="405">
        <f t="shared" si="43"/>
        <v>0</v>
      </c>
      <c r="AC126" s="405">
        <f t="shared" si="44"/>
        <v>0</v>
      </c>
      <c r="AD126" s="249">
        <f t="shared" si="45"/>
        <v>0</v>
      </c>
      <c r="AE126" s="249">
        <f t="shared" si="46"/>
        <v>0</v>
      </c>
      <c r="AF126" s="405">
        <v>0</v>
      </c>
      <c r="AG126" s="405">
        <v>0</v>
      </c>
      <c r="AH126" s="405">
        <v>0</v>
      </c>
      <c r="AI126" s="405">
        <f t="shared" si="47"/>
        <v>0</v>
      </c>
      <c r="AJ126" s="405">
        <f t="shared" si="48"/>
        <v>0</v>
      </c>
      <c r="AK126" s="407">
        <v>0</v>
      </c>
      <c r="AL126" s="407">
        <v>0</v>
      </c>
      <c r="AM126" s="407">
        <v>0</v>
      </c>
      <c r="AN126" s="407">
        <v>0</v>
      </c>
      <c r="AO126" s="407">
        <v>0</v>
      </c>
      <c r="AP126" s="407">
        <f t="shared" si="49"/>
        <v>0</v>
      </c>
      <c r="AQ126" s="407">
        <f t="shared" si="50"/>
        <v>0</v>
      </c>
      <c r="AR126" s="417">
        <f t="shared" si="51"/>
        <v>0</v>
      </c>
      <c r="AS126" s="112">
        <f t="shared" si="75"/>
        <v>2175167</v>
      </c>
      <c r="AT126" s="113">
        <f t="shared" si="76"/>
        <v>1599902</v>
      </c>
      <c r="AU126" s="113">
        <f t="shared" si="52"/>
        <v>0</v>
      </c>
      <c r="AV126" s="113">
        <f t="shared" si="77"/>
        <v>0</v>
      </c>
      <c r="AW126" s="113">
        <f t="shared" si="78"/>
        <v>540767</v>
      </c>
      <c r="AX126" s="113">
        <f t="shared" si="78"/>
        <v>31998</v>
      </c>
      <c r="AY126" s="113">
        <f t="shared" si="79"/>
        <v>2500</v>
      </c>
      <c r="AZ126" s="115">
        <f t="shared" si="80"/>
        <v>4.62</v>
      </c>
      <c r="BA126" s="115">
        <f t="shared" si="81"/>
        <v>4.62</v>
      </c>
      <c r="BB126" s="115">
        <f t="shared" si="53"/>
        <v>0</v>
      </c>
      <c r="BC126" s="116">
        <f t="shared" si="82"/>
        <v>0</v>
      </c>
    </row>
    <row r="127" spans="1:55" ht="14.1" customHeight="1" x14ac:dyDescent="0.2">
      <c r="A127" s="108">
        <v>31</v>
      </c>
      <c r="B127" s="105">
        <v>2474</v>
      </c>
      <c r="C127" s="106">
        <v>600080307</v>
      </c>
      <c r="D127" s="105">
        <v>65635612</v>
      </c>
      <c r="E127" s="107" t="s">
        <v>631</v>
      </c>
      <c r="F127" s="108">
        <v>3141</v>
      </c>
      <c r="G127" s="107" t="s">
        <v>319</v>
      </c>
      <c r="H127" s="109" t="s">
        <v>282</v>
      </c>
      <c r="I127" s="110">
        <v>235833</v>
      </c>
      <c r="J127" s="30">
        <v>172515</v>
      </c>
      <c r="K127" s="30">
        <v>0</v>
      </c>
      <c r="L127" s="30">
        <v>0</v>
      </c>
      <c r="M127" s="111">
        <v>58310</v>
      </c>
      <c r="N127" s="111">
        <v>3450</v>
      </c>
      <c r="O127" s="30">
        <v>1558</v>
      </c>
      <c r="P127" s="287">
        <v>0.59000000000000008</v>
      </c>
      <c r="Q127" s="438">
        <v>0</v>
      </c>
      <c r="R127" s="33">
        <v>0</v>
      </c>
      <c r="S127" s="845">
        <v>0.59000000000000008</v>
      </c>
      <c r="T127" s="416">
        <f t="shared" si="41"/>
        <v>0</v>
      </c>
      <c r="U127" s="405">
        <v>0</v>
      </c>
      <c r="V127" s="405">
        <v>0</v>
      </c>
      <c r="W127" s="405">
        <v>0</v>
      </c>
      <c r="X127" s="405">
        <f t="shared" si="42"/>
        <v>0</v>
      </c>
      <c r="Y127" s="405">
        <v>0</v>
      </c>
      <c r="Z127" s="405">
        <v>0</v>
      </c>
      <c r="AA127" s="405">
        <v>0</v>
      </c>
      <c r="AB127" s="405">
        <f t="shared" si="43"/>
        <v>0</v>
      </c>
      <c r="AC127" s="405">
        <f t="shared" si="44"/>
        <v>0</v>
      </c>
      <c r="AD127" s="249">
        <f t="shared" si="45"/>
        <v>0</v>
      </c>
      <c r="AE127" s="249">
        <f t="shared" si="46"/>
        <v>0</v>
      </c>
      <c r="AF127" s="405">
        <v>0</v>
      </c>
      <c r="AG127" s="405">
        <v>0</v>
      </c>
      <c r="AH127" s="405">
        <v>0</v>
      </c>
      <c r="AI127" s="405">
        <f t="shared" si="47"/>
        <v>0</v>
      </c>
      <c r="AJ127" s="405">
        <f t="shared" si="48"/>
        <v>0</v>
      </c>
      <c r="AK127" s="407">
        <v>0</v>
      </c>
      <c r="AL127" s="407">
        <v>0</v>
      </c>
      <c r="AM127" s="407">
        <v>0</v>
      </c>
      <c r="AN127" s="407">
        <v>0</v>
      </c>
      <c r="AO127" s="407">
        <v>0</v>
      </c>
      <c r="AP127" s="407">
        <f t="shared" si="49"/>
        <v>0</v>
      </c>
      <c r="AQ127" s="407">
        <f t="shared" si="50"/>
        <v>0</v>
      </c>
      <c r="AR127" s="417">
        <f t="shared" si="51"/>
        <v>0</v>
      </c>
      <c r="AS127" s="112">
        <f t="shared" si="75"/>
        <v>235833</v>
      </c>
      <c r="AT127" s="113">
        <f t="shared" si="76"/>
        <v>172515</v>
      </c>
      <c r="AU127" s="113">
        <f t="shared" si="52"/>
        <v>0</v>
      </c>
      <c r="AV127" s="113">
        <f t="shared" si="77"/>
        <v>0</v>
      </c>
      <c r="AW127" s="113">
        <f t="shared" si="78"/>
        <v>58310</v>
      </c>
      <c r="AX127" s="113">
        <f t="shared" si="78"/>
        <v>3450</v>
      </c>
      <c r="AY127" s="113">
        <f t="shared" si="79"/>
        <v>1558</v>
      </c>
      <c r="AZ127" s="115">
        <f t="shared" si="80"/>
        <v>0.59000000000000008</v>
      </c>
      <c r="BA127" s="115">
        <f t="shared" si="81"/>
        <v>0</v>
      </c>
      <c r="BB127" s="115">
        <f t="shared" si="53"/>
        <v>0</v>
      </c>
      <c r="BC127" s="116">
        <f t="shared" si="82"/>
        <v>0.59000000000000008</v>
      </c>
    </row>
    <row r="128" spans="1:55" ht="14.1" customHeight="1" x14ac:dyDescent="0.2">
      <c r="A128" s="108">
        <v>31</v>
      </c>
      <c r="B128" s="105">
        <v>2474</v>
      </c>
      <c r="C128" s="106">
        <v>600080307</v>
      </c>
      <c r="D128" s="105">
        <v>65635612</v>
      </c>
      <c r="E128" s="107" t="s">
        <v>631</v>
      </c>
      <c r="F128" s="108">
        <v>3143</v>
      </c>
      <c r="G128" s="126" t="s">
        <v>632</v>
      </c>
      <c r="H128" s="109" t="s">
        <v>281</v>
      </c>
      <c r="I128" s="110">
        <v>2041187</v>
      </c>
      <c r="J128" s="425">
        <v>1503083</v>
      </c>
      <c r="K128" s="425">
        <v>0</v>
      </c>
      <c r="L128" s="425">
        <v>0</v>
      </c>
      <c r="M128" s="111">
        <v>508042</v>
      </c>
      <c r="N128" s="111">
        <v>30062</v>
      </c>
      <c r="O128" s="337">
        <v>0</v>
      </c>
      <c r="P128" s="287">
        <v>3.206</v>
      </c>
      <c r="Q128" s="427">
        <v>3.206</v>
      </c>
      <c r="R128" s="889">
        <v>0</v>
      </c>
      <c r="S128" s="843">
        <v>0</v>
      </c>
      <c r="T128" s="416">
        <f t="shared" si="41"/>
        <v>0</v>
      </c>
      <c r="U128" s="405">
        <v>0</v>
      </c>
      <c r="V128" s="405">
        <v>0</v>
      </c>
      <c r="W128" s="405">
        <v>0</v>
      </c>
      <c r="X128" s="405">
        <f t="shared" si="42"/>
        <v>0</v>
      </c>
      <c r="Y128" s="405">
        <v>0</v>
      </c>
      <c r="Z128" s="405">
        <v>0</v>
      </c>
      <c r="AA128" s="405">
        <v>0</v>
      </c>
      <c r="AB128" s="405">
        <f t="shared" si="43"/>
        <v>0</v>
      </c>
      <c r="AC128" s="405">
        <f t="shared" si="44"/>
        <v>0</v>
      </c>
      <c r="AD128" s="249">
        <f t="shared" si="45"/>
        <v>0</v>
      </c>
      <c r="AE128" s="249">
        <f t="shared" si="46"/>
        <v>0</v>
      </c>
      <c r="AF128" s="405">
        <v>0</v>
      </c>
      <c r="AG128" s="405">
        <v>0</v>
      </c>
      <c r="AH128" s="405">
        <v>0</v>
      </c>
      <c r="AI128" s="405">
        <f t="shared" si="47"/>
        <v>0</v>
      </c>
      <c r="AJ128" s="405">
        <f t="shared" si="48"/>
        <v>0</v>
      </c>
      <c r="AK128" s="407">
        <v>0</v>
      </c>
      <c r="AL128" s="407">
        <v>0</v>
      </c>
      <c r="AM128" s="407">
        <v>0</v>
      </c>
      <c r="AN128" s="407">
        <v>0</v>
      </c>
      <c r="AO128" s="407">
        <v>0</v>
      </c>
      <c r="AP128" s="407">
        <f t="shared" si="49"/>
        <v>0</v>
      </c>
      <c r="AQ128" s="407">
        <f t="shared" si="50"/>
        <v>0</v>
      </c>
      <c r="AR128" s="417">
        <f t="shared" si="51"/>
        <v>0</v>
      </c>
      <c r="AS128" s="112">
        <f t="shared" si="75"/>
        <v>2041187</v>
      </c>
      <c r="AT128" s="113">
        <f t="shared" si="76"/>
        <v>1503083</v>
      </c>
      <c r="AU128" s="113">
        <f t="shared" si="52"/>
        <v>0</v>
      </c>
      <c r="AV128" s="113">
        <f t="shared" si="77"/>
        <v>0</v>
      </c>
      <c r="AW128" s="113">
        <f t="shared" si="78"/>
        <v>508042</v>
      </c>
      <c r="AX128" s="113">
        <f t="shared" si="78"/>
        <v>30062</v>
      </c>
      <c r="AY128" s="113">
        <f t="shared" si="79"/>
        <v>0</v>
      </c>
      <c r="AZ128" s="115">
        <f t="shared" si="80"/>
        <v>3.206</v>
      </c>
      <c r="BA128" s="115">
        <f t="shared" si="81"/>
        <v>3.206</v>
      </c>
      <c r="BB128" s="115">
        <f t="shared" si="53"/>
        <v>0</v>
      </c>
      <c r="BC128" s="116">
        <f t="shared" si="82"/>
        <v>0</v>
      </c>
    </row>
    <row r="129" spans="1:55" ht="14.1" customHeight="1" x14ac:dyDescent="0.2">
      <c r="A129" s="108">
        <v>31</v>
      </c>
      <c r="B129" s="105">
        <v>2474</v>
      </c>
      <c r="C129" s="106">
        <v>600080307</v>
      </c>
      <c r="D129" s="105">
        <v>65635612</v>
      </c>
      <c r="E129" s="107" t="s">
        <v>631</v>
      </c>
      <c r="F129" s="108">
        <v>3143</v>
      </c>
      <c r="G129" s="126" t="s">
        <v>633</v>
      </c>
      <c r="H129" s="109" t="s">
        <v>282</v>
      </c>
      <c r="I129" s="110">
        <v>70201</v>
      </c>
      <c r="J129" s="436">
        <v>48500</v>
      </c>
      <c r="K129" s="436">
        <v>0</v>
      </c>
      <c r="L129" s="436">
        <v>1000</v>
      </c>
      <c r="M129" s="111">
        <v>16731</v>
      </c>
      <c r="N129" s="111">
        <v>970</v>
      </c>
      <c r="O129" s="436">
        <v>3000</v>
      </c>
      <c r="P129" s="287">
        <v>0.19999999999999998</v>
      </c>
      <c r="Q129" s="437">
        <v>0</v>
      </c>
      <c r="R129" s="857">
        <v>0</v>
      </c>
      <c r="S129" s="845">
        <v>0.19999999999999998</v>
      </c>
      <c r="T129" s="416">
        <f t="shared" si="41"/>
        <v>0</v>
      </c>
      <c r="U129" s="405">
        <v>0</v>
      </c>
      <c r="V129" s="405">
        <v>0</v>
      </c>
      <c r="W129" s="405">
        <v>0</v>
      </c>
      <c r="X129" s="405">
        <f t="shared" si="42"/>
        <v>0</v>
      </c>
      <c r="Y129" s="405">
        <v>0</v>
      </c>
      <c r="Z129" s="405">
        <v>0</v>
      </c>
      <c r="AA129" s="405">
        <v>0</v>
      </c>
      <c r="AB129" s="405">
        <f t="shared" si="43"/>
        <v>0</v>
      </c>
      <c r="AC129" s="405">
        <f t="shared" si="44"/>
        <v>0</v>
      </c>
      <c r="AD129" s="249">
        <f t="shared" si="45"/>
        <v>0</v>
      </c>
      <c r="AE129" s="249">
        <f t="shared" si="46"/>
        <v>0</v>
      </c>
      <c r="AF129" s="405">
        <v>0</v>
      </c>
      <c r="AG129" s="405">
        <v>0</v>
      </c>
      <c r="AH129" s="405">
        <v>0</v>
      </c>
      <c r="AI129" s="405">
        <f t="shared" si="47"/>
        <v>0</v>
      </c>
      <c r="AJ129" s="405">
        <f t="shared" si="48"/>
        <v>0</v>
      </c>
      <c r="AK129" s="407">
        <v>0</v>
      </c>
      <c r="AL129" s="407">
        <v>0</v>
      </c>
      <c r="AM129" s="407">
        <v>0</v>
      </c>
      <c r="AN129" s="407">
        <v>0</v>
      </c>
      <c r="AO129" s="407">
        <v>0</v>
      </c>
      <c r="AP129" s="407">
        <f t="shared" si="49"/>
        <v>0</v>
      </c>
      <c r="AQ129" s="407">
        <f t="shared" si="50"/>
        <v>0</v>
      </c>
      <c r="AR129" s="417">
        <f t="shared" si="51"/>
        <v>0</v>
      </c>
      <c r="AS129" s="112">
        <f t="shared" si="75"/>
        <v>70201</v>
      </c>
      <c r="AT129" s="113">
        <f t="shared" si="76"/>
        <v>48500</v>
      </c>
      <c r="AU129" s="113">
        <f t="shared" si="52"/>
        <v>0</v>
      </c>
      <c r="AV129" s="113">
        <f t="shared" si="77"/>
        <v>1000</v>
      </c>
      <c r="AW129" s="113">
        <f t="shared" si="78"/>
        <v>16731</v>
      </c>
      <c r="AX129" s="113">
        <f t="shared" si="78"/>
        <v>970</v>
      </c>
      <c r="AY129" s="113">
        <f t="shared" si="79"/>
        <v>3000</v>
      </c>
      <c r="AZ129" s="115">
        <f t="shared" si="80"/>
        <v>0.19999999999999998</v>
      </c>
      <c r="BA129" s="115">
        <f t="shared" si="81"/>
        <v>0</v>
      </c>
      <c r="BB129" s="115">
        <f t="shared" si="53"/>
        <v>0</v>
      </c>
      <c r="BC129" s="116">
        <f t="shared" si="82"/>
        <v>0.19999999999999998</v>
      </c>
    </row>
    <row r="130" spans="1:55" ht="14.1" customHeight="1" x14ac:dyDescent="0.2">
      <c r="A130" s="120">
        <v>31</v>
      </c>
      <c r="B130" s="117">
        <v>2474</v>
      </c>
      <c r="C130" s="118">
        <v>600080307</v>
      </c>
      <c r="D130" s="117">
        <v>65635612</v>
      </c>
      <c r="E130" s="119" t="s">
        <v>634</v>
      </c>
      <c r="F130" s="120"/>
      <c r="G130" s="119"/>
      <c r="H130" s="121"/>
      <c r="I130" s="122">
        <v>33676607</v>
      </c>
      <c r="J130" s="123">
        <v>24261888</v>
      </c>
      <c r="K130" s="123">
        <v>288700</v>
      </c>
      <c r="L130" s="123">
        <v>73000</v>
      </c>
      <c r="M130" s="123">
        <v>8225193</v>
      </c>
      <c r="N130" s="123">
        <v>485238</v>
      </c>
      <c r="O130" s="123">
        <v>631288</v>
      </c>
      <c r="P130" s="124">
        <v>49.199300000000001</v>
      </c>
      <c r="Q130" s="124">
        <v>39.6905</v>
      </c>
      <c r="R130" s="855">
        <v>0.83340000000000003</v>
      </c>
      <c r="S130" s="125">
        <v>9.508799999999999</v>
      </c>
      <c r="T130" s="122">
        <f t="shared" ref="T130:BC130" si="83">SUM(T124:T129)</f>
        <v>-45000</v>
      </c>
      <c r="U130" s="824">
        <f t="shared" si="83"/>
        <v>0</v>
      </c>
      <c r="V130" s="824">
        <f t="shared" si="83"/>
        <v>0</v>
      </c>
      <c r="W130" s="824">
        <f t="shared" si="83"/>
        <v>0</v>
      </c>
      <c r="X130" s="824">
        <f t="shared" si="83"/>
        <v>-45000</v>
      </c>
      <c r="Y130" s="824">
        <f t="shared" si="83"/>
        <v>45000</v>
      </c>
      <c r="Z130" s="824">
        <f t="shared" si="83"/>
        <v>0</v>
      </c>
      <c r="AA130" s="824">
        <f t="shared" si="83"/>
        <v>0</v>
      </c>
      <c r="AB130" s="824">
        <f t="shared" si="83"/>
        <v>45000</v>
      </c>
      <c r="AC130" s="824">
        <f t="shared" si="83"/>
        <v>0</v>
      </c>
      <c r="AD130" s="824">
        <f t="shared" si="83"/>
        <v>0</v>
      </c>
      <c r="AE130" s="824">
        <f t="shared" si="83"/>
        <v>-900</v>
      </c>
      <c r="AF130" s="824">
        <f t="shared" si="83"/>
        <v>0</v>
      </c>
      <c r="AG130" s="824">
        <f t="shared" si="83"/>
        <v>0</v>
      </c>
      <c r="AH130" s="824">
        <f t="shared" si="83"/>
        <v>0</v>
      </c>
      <c r="AI130" s="824">
        <f t="shared" si="83"/>
        <v>0</v>
      </c>
      <c r="AJ130" s="824">
        <f t="shared" si="83"/>
        <v>-900</v>
      </c>
      <c r="AK130" s="900">
        <f t="shared" si="83"/>
        <v>-0.09</v>
      </c>
      <c r="AL130" s="900">
        <f t="shared" si="83"/>
        <v>0</v>
      </c>
      <c r="AM130" s="900">
        <f t="shared" si="83"/>
        <v>0</v>
      </c>
      <c r="AN130" s="900">
        <f t="shared" si="83"/>
        <v>0</v>
      </c>
      <c r="AO130" s="900">
        <f t="shared" si="83"/>
        <v>0</v>
      </c>
      <c r="AP130" s="900">
        <f t="shared" si="83"/>
        <v>-0.09</v>
      </c>
      <c r="AQ130" s="900">
        <f t="shared" si="83"/>
        <v>0</v>
      </c>
      <c r="AR130" s="904">
        <f t="shared" si="83"/>
        <v>-0.09</v>
      </c>
      <c r="AS130" s="122">
        <f t="shared" si="83"/>
        <v>33675707</v>
      </c>
      <c r="AT130" s="123">
        <f t="shared" si="83"/>
        <v>24216888</v>
      </c>
      <c r="AU130" s="123">
        <f t="shared" si="83"/>
        <v>288700</v>
      </c>
      <c r="AV130" s="123">
        <f t="shared" si="83"/>
        <v>118000</v>
      </c>
      <c r="AW130" s="123">
        <f t="shared" si="83"/>
        <v>8225193</v>
      </c>
      <c r="AX130" s="123">
        <f t="shared" si="83"/>
        <v>484338</v>
      </c>
      <c r="AY130" s="123">
        <f t="shared" si="83"/>
        <v>631288</v>
      </c>
      <c r="AZ130" s="124">
        <f t="shared" si="83"/>
        <v>49.109299999999998</v>
      </c>
      <c r="BA130" s="124">
        <f t="shared" si="83"/>
        <v>39.600499999999997</v>
      </c>
      <c r="BB130" s="124">
        <f t="shared" si="83"/>
        <v>0.83340000000000003</v>
      </c>
      <c r="BC130" s="125">
        <f t="shared" si="83"/>
        <v>9.508799999999999</v>
      </c>
    </row>
    <row r="131" spans="1:55" ht="14.1" customHeight="1" x14ac:dyDescent="0.2">
      <c r="A131" s="108">
        <v>32</v>
      </c>
      <c r="B131" s="105">
        <v>2312</v>
      </c>
      <c r="C131" s="106">
        <v>600079899</v>
      </c>
      <c r="D131" s="105">
        <v>65642350</v>
      </c>
      <c r="E131" s="107" t="s">
        <v>635</v>
      </c>
      <c r="F131" s="108">
        <v>3113</v>
      </c>
      <c r="G131" s="107" t="s">
        <v>318</v>
      </c>
      <c r="H131" s="109" t="s">
        <v>281</v>
      </c>
      <c r="I131" s="110">
        <v>31725910</v>
      </c>
      <c r="J131" s="111">
        <v>22487146</v>
      </c>
      <c r="K131" s="111">
        <v>0</v>
      </c>
      <c r="L131" s="111">
        <v>404166</v>
      </c>
      <c r="M131" s="111">
        <v>7651355</v>
      </c>
      <c r="N131" s="111">
        <v>449743</v>
      </c>
      <c r="O131" s="111">
        <v>733500</v>
      </c>
      <c r="P131" s="287">
        <v>40.575999999999993</v>
      </c>
      <c r="Q131" s="287">
        <v>31.7834</v>
      </c>
      <c r="R131" s="404">
        <v>0</v>
      </c>
      <c r="S131" s="844">
        <v>8.7925999999999984</v>
      </c>
      <c r="T131" s="416">
        <f t="shared" si="41"/>
        <v>0</v>
      </c>
      <c r="U131" s="405">
        <v>0</v>
      </c>
      <c r="V131" s="405">
        <v>-198822</v>
      </c>
      <c r="W131" s="405">
        <v>0</v>
      </c>
      <c r="X131" s="405">
        <f t="shared" si="42"/>
        <v>-198822</v>
      </c>
      <c r="Y131" s="405">
        <v>0</v>
      </c>
      <c r="Z131" s="405">
        <v>0</v>
      </c>
      <c r="AA131" s="405">
        <v>0</v>
      </c>
      <c r="AB131" s="405">
        <f t="shared" si="43"/>
        <v>0</v>
      </c>
      <c r="AC131" s="405">
        <f t="shared" si="44"/>
        <v>-198822</v>
      </c>
      <c r="AD131" s="249">
        <f t="shared" si="45"/>
        <v>-67202</v>
      </c>
      <c r="AE131" s="249">
        <f t="shared" si="46"/>
        <v>-3976</v>
      </c>
      <c r="AF131" s="405">
        <v>0</v>
      </c>
      <c r="AG131" s="405">
        <v>270000</v>
      </c>
      <c r="AH131" s="405">
        <v>0</v>
      </c>
      <c r="AI131" s="405">
        <f t="shared" si="47"/>
        <v>270000</v>
      </c>
      <c r="AJ131" s="405">
        <f t="shared" si="48"/>
        <v>0</v>
      </c>
      <c r="AK131" s="407">
        <v>0</v>
      </c>
      <c r="AL131" s="407">
        <v>0</v>
      </c>
      <c r="AM131" s="407">
        <v>0</v>
      </c>
      <c r="AN131" s="407">
        <v>0</v>
      </c>
      <c r="AO131" s="407">
        <v>0</v>
      </c>
      <c r="AP131" s="407">
        <f t="shared" si="49"/>
        <v>0</v>
      </c>
      <c r="AQ131" s="407">
        <f t="shared" si="50"/>
        <v>0</v>
      </c>
      <c r="AR131" s="417">
        <f t="shared" si="51"/>
        <v>0</v>
      </c>
      <c r="AS131" s="406">
        <f t="shared" ref="AS131:AS136" si="84">I131+AJ131</f>
        <v>31725910</v>
      </c>
      <c r="AT131" s="405">
        <f t="shared" ref="AT131:AT136" si="85">J131+X131</f>
        <v>22288324</v>
      </c>
      <c r="AU131" s="405">
        <f t="shared" si="52"/>
        <v>0</v>
      </c>
      <c r="AV131" s="405">
        <f t="shared" ref="AV131:AV136" si="86">L131+AB131</f>
        <v>404166</v>
      </c>
      <c r="AW131" s="405">
        <f t="shared" ref="AW131:AX136" si="87">M131+AD131</f>
        <v>7584153</v>
      </c>
      <c r="AX131" s="405">
        <f t="shared" si="87"/>
        <v>445767</v>
      </c>
      <c r="AY131" s="405">
        <f t="shared" ref="AY131:AY136" si="88">O131+AI131</f>
        <v>1003500</v>
      </c>
      <c r="AZ131" s="407">
        <f t="shared" ref="AZ131:AZ136" si="89">P131+AR131</f>
        <v>40.575999999999993</v>
      </c>
      <c r="BA131" s="407">
        <f t="shared" ref="BA131:BA136" si="90">Q131+AP131</f>
        <v>31.7834</v>
      </c>
      <c r="BB131" s="407">
        <f t="shared" si="53"/>
        <v>0</v>
      </c>
      <c r="BC131" s="408">
        <f t="shared" ref="BC131:BC136" si="91">S131+AQ131</f>
        <v>8.7925999999999984</v>
      </c>
    </row>
    <row r="132" spans="1:55" ht="14.1" customHeight="1" x14ac:dyDescent="0.2">
      <c r="A132" s="108">
        <v>32</v>
      </c>
      <c r="B132" s="105">
        <v>2312</v>
      </c>
      <c r="C132" s="106">
        <v>600079899</v>
      </c>
      <c r="D132" s="105">
        <v>65642350</v>
      </c>
      <c r="E132" s="107" t="s">
        <v>635</v>
      </c>
      <c r="F132" s="108">
        <v>3113</v>
      </c>
      <c r="G132" s="126" t="s">
        <v>316</v>
      </c>
      <c r="H132" s="109" t="s">
        <v>282</v>
      </c>
      <c r="I132" s="110">
        <v>1343756</v>
      </c>
      <c r="J132" s="28">
        <v>984727</v>
      </c>
      <c r="K132" s="28">
        <v>0</v>
      </c>
      <c r="L132" s="28">
        <v>0</v>
      </c>
      <c r="M132" s="111">
        <v>332836</v>
      </c>
      <c r="N132" s="111">
        <v>19693</v>
      </c>
      <c r="O132" s="28">
        <v>6500</v>
      </c>
      <c r="P132" s="287">
        <v>2.74</v>
      </c>
      <c r="Q132" s="274">
        <v>2.74</v>
      </c>
      <c r="R132" s="890">
        <v>0</v>
      </c>
      <c r="S132" s="843">
        <v>0</v>
      </c>
      <c r="T132" s="416">
        <f t="shared" si="41"/>
        <v>28000</v>
      </c>
      <c r="U132" s="405">
        <v>0</v>
      </c>
      <c r="V132" s="405">
        <v>0</v>
      </c>
      <c r="W132" s="405">
        <v>0</v>
      </c>
      <c r="X132" s="405">
        <f t="shared" si="42"/>
        <v>28000</v>
      </c>
      <c r="Y132" s="405">
        <v>-28000</v>
      </c>
      <c r="Z132" s="405">
        <v>0</v>
      </c>
      <c r="AA132" s="405">
        <v>0</v>
      </c>
      <c r="AB132" s="405">
        <f t="shared" si="43"/>
        <v>-28000</v>
      </c>
      <c r="AC132" s="405">
        <f t="shared" si="44"/>
        <v>0</v>
      </c>
      <c r="AD132" s="249">
        <f t="shared" si="45"/>
        <v>0</v>
      </c>
      <c r="AE132" s="249">
        <f t="shared" si="46"/>
        <v>560</v>
      </c>
      <c r="AF132" s="405">
        <v>0</v>
      </c>
      <c r="AG132" s="405">
        <v>0</v>
      </c>
      <c r="AH132" s="405">
        <v>0</v>
      </c>
      <c r="AI132" s="405">
        <f t="shared" si="47"/>
        <v>0</v>
      </c>
      <c r="AJ132" s="405">
        <f t="shared" si="48"/>
        <v>560</v>
      </c>
      <c r="AK132" s="407">
        <v>0.04</v>
      </c>
      <c r="AL132" s="407">
        <v>-0.01</v>
      </c>
      <c r="AM132" s="407">
        <v>0</v>
      </c>
      <c r="AN132" s="407">
        <v>0</v>
      </c>
      <c r="AO132" s="407">
        <v>0</v>
      </c>
      <c r="AP132" s="407">
        <f t="shared" si="49"/>
        <v>0.04</v>
      </c>
      <c r="AQ132" s="407">
        <f t="shared" si="50"/>
        <v>-0.01</v>
      </c>
      <c r="AR132" s="417">
        <f t="shared" si="51"/>
        <v>0.03</v>
      </c>
      <c r="AS132" s="112">
        <f t="shared" si="84"/>
        <v>1344316</v>
      </c>
      <c r="AT132" s="113">
        <f t="shared" si="85"/>
        <v>1012727</v>
      </c>
      <c r="AU132" s="113">
        <f t="shared" si="52"/>
        <v>0</v>
      </c>
      <c r="AV132" s="113">
        <f t="shared" si="86"/>
        <v>-28000</v>
      </c>
      <c r="AW132" s="113">
        <f t="shared" si="87"/>
        <v>332836</v>
      </c>
      <c r="AX132" s="113">
        <f t="shared" si="87"/>
        <v>20253</v>
      </c>
      <c r="AY132" s="113">
        <f t="shared" si="88"/>
        <v>6500</v>
      </c>
      <c r="AZ132" s="115">
        <f t="shared" si="89"/>
        <v>2.77</v>
      </c>
      <c r="BA132" s="115">
        <f t="shared" si="90"/>
        <v>2.7800000000000002</v>
      </c>
      <c r="BB132" s="115">
        <f t="shared" si="53"/>
        <v>0</v>
      </c>
      <c r="BC132" s="116">
        <f t="shared" si="91"/>
        <v>-0.01</v>
      </c>
    </row>
    <row r="133" spans="1:55" ht="14.1" customHeight="1" x14ac:dyDescent="0.2">
      <c r="A133" s="108">
        <v>32</v>
      </c>
      <c r="B133" s="105">
        <v>2312</v>
      </c>
      <c r="C133" s="106">
        <v>600079899</v>
      </c>
      <c r="D133" s="105">
        <v>65642350</v>
      </c>
      <c r="E133" s="107" t="s">
        <v>635</v>
      </c>
      <c r="F133" s="108">
        <v>3141</v>
      </c>
      <c r="G133" s="107" t="s">
        <v>319</v>
      </c>
      <c r="H133" s="109" t="s">
        <v>282</v>
      </c>
      <c r="I133" s="110">
        <v>2141732</v>
      </c>
      <c r="J133" s="30">
        <v>1539222</v>
      </c>
      <c r="K133" s="30">
        <v>0</v>
      </c>
      <c r="L133" s="30">
        <v>20000</v>
      </c>
      <c r="M133" s="111">
        <v>527017</v>
      </c>
      <c r="N133" s="111">
        <v>30785</v>
      </c>
      <c r="O133" s="30">
        <v>24708</v>
      </c>
      <c r="P133" s="287">
        <v>5.26</v>
      </c>
      <c r="Q133" s="438">
        <v>0</v>
      </c>
      <c r="R133" s="33">
        <v>0</v>
      </c>
      <c r="S133" s="845">
        <v>5.26</v>
      </c>
      <c r="T133" s="416">
        <f t="shared" si="41"/>
        <v>2000</v>
      </c>
      <c r="U133" s="405">
        <v>0</v>
      </c>
      <c r="V133" s="405">
        <v>0</v>
      </c>
      <c r="W133" s="405">
        <v>0</v>
      </c>
      <c r="X133" s="405">
        <f t="shared" si="42"/>
        <v>2000</v>
      </c>
      <c r="Y133" s="405">
        <v>-2000</v>
      </c>
      <c r="Z133" s="405">
        <v>0</v>
      </c>
      <c r="AA133" s="405">
        <v>0</v>
      </c>
      <c r="AB133" s="405">
        <f t="shared" si="43"/>
        <v>-2000</v>
      </c>
      <c r="AC133" s="405">
        <f t="shared" si="44"/>
        <v>0</v>
      </c>
      <c r="AD133" s="249">
        <f t="shared" si="45"/>
        <v>0</v>
      </c>
      <c r="AE133" s="249">
        <f t="shared" si="46"/>
        <v>40</v>
      </c>
      <c r="AF133" s="405">
        <v>0</v>
      </c>
      <c r="AG133" s="405">
        <v>0</v>
      </c>
      <c r="AH133" s="405">
        <v>0</v>
      </c>
      <c r="AI133" s="405">
        <f t="shared" si="47"/>
        <v>0</v>
      </c>
      <c r="AJ133" s="405">
        <f t="shared" si="48"/>
        <v>40</v>
      </c>
      <c r="AK133" s="407">
        <v>0</v>
      </c>
      <c r="AL133" s="407">
        <v>0.03</v>
      </c>
      <c r="AM133" s="407">
        <v>0</v>
      </c>
      <c r="AN133" s="407">
        <v>0</v>
      </c>
      <c r="AO133" s="407">
        <v>0</v>
      </c>
      <c r="AP133" s="407">
        <f t="shared" si="49"/>
        <v>0</v>
      </c>
      <c r="AQ133" s="407">
        <f t="shared" si="50"/>
        <v>0.03</v>
      </c>
      <c r="AR133" s="417">
        <f t="shared" si="51"/>
        <v>0.03</v>
      </c>
      <c r="AS133" s="112">
        <f t="shared" si="84"/>
        <v>2141772</v>
      </c>
      <c r="AT133" s="113">
        <f t="shared" si="85"/>
        <v>1541222</v>
      </c>
      <c r="AU133" s="113">
        <f t="shared" si="52"/>
        <v>0</v>
      </c>
      <c r="AV133" s="113">
        <f t="shared" si="86"/>
        <v>18000</v>
      </c>
      <c r="AW133" s="113">
        <f t="shared" si="87"/>
        <v>527017</v>
      </c>
      <c r="AX133" s="113">
        <f t="shared" si="87"/>
        <v>30825</v>
      </c>
      <c r="AY133" s="113">
        <f t="shared" si="88"/>
        <v>24708</v>
      </c>
      <c r="AZ133" s="115">
        <f t="shared" si="89"/>
        <v>5.29</v>
      </c>
      <c r="BA133" s="115">
        <f t="shared" si="90"/>
        <v>0</v>
      </c>
      <c r="BB133" s="115">
        <f t="shared" si="53"/>
        <v>0</v>
      </c>
      <c r="BC133" s="116">
        <f t="shared" si="91"/>
        <v>5.29</v>
      </c>
    </row>
    <row r="134" spans="1:55" ht="14.1" customHeight="1" x14ac:dyDescent="0.2">
      <c r="A134" s="108">
        <v>32</v>
      </c>
      <c r="B134" s="105">
        <v>2312</v>
      </c>
      <c r="C134" s="106">
        <v>600079899</v>
      </c>
      <c r="D134" s="105">
        <v>65642350</v>
      </c>
      <c r="E134" s="107" t="s">
        <v>635</v>
      </c>
      <c r="F134" s="108">
        <v>3143</v>
      </c>
      <c r="G134" s="126" t="s">
        <v>632</v>
      </c>
      <c r="H134" s="109" t="s">
        <v>281</v>
      </c>
      <c r="I134" s="110">
        <v>3537958</v>
      </c>
      <c r="J134" s="425">
        <v>2585566</v>
      </c>
      <c r="K134" s="425">
        <v>0</v>
      </c>
      <c r="L134" s="425">
        <v>20000</v>
      </c>
      <c r="M134" s="111">
        <v>880681</v>
      </c>
      <c r="N134" s="111">
        <v>51711</v>
      </c>
      <c r="O134" s="337">
        <v>0</v>
      </c>
      <c r="P134" s="287">
        <v>5.5</v>
      </c>
      <c r="Q134" s="427">
        <v>5.5</v>
      </c>
      <c r="R134" s="889">
        <v>0</v>
      </c>
      <c r="S134" s="843">
        <v>0</v>
      </c>
      <c r="T134" s="416">
        <f t="shared" si="41"/>
        <v>20000</v>
      </c>
      <c r="U134" s="405">
        <v>0</v>
      </c>
      <c r="V134" s="405">
        <v>0</v>
      </c>
      <c r="W134" s="405">
        <v>0</v>
      </c>
      <c r="X134" s="405">
        <f t="shared" si="42"/>
        <v>20000</v>
      </c>
      <c r="Y134" s="405">
        <v>-20000</v>
      </c>
      <c r="Z134" s="405">
        <v>0</v>
      </c>
      <c r="AA134" s="405">
        <v>0</v>
      </c>
      <c r="AB134" s="405">
        <f t="shared" si="43"/>
        <v>-20000</v>
      </c>
      <c r="AC134" s="405">
        <f t="shared" si="44"/>
        <v>0</v>
      </c>
      <c r="AD134" s="249">
        <f t="shared" si="45"/>
        <v>0</v>
      </c>
      <c r="AE134" s="249">
        <f t="shared" si="46"/>
        <v>400</v>
      </c>
      <c r="AF134" s="405">
        <v>0</v>
      </c>
      <c r="AG134" s="405">
        <v>0</v>
      </c>
      <c r="AH134" s="405">
        <v>0</v>
      </c>
      <c r="AI134" s="405">
        <f t="shared" si="47"/>
        <v>0</v>
      </c>
      <c r="AJ134" s="405">
        <f t="shared" si="48"/>
        <v>400</v>
      </c>
      <c r="AK134" s="407">
        <v>0</v>
      </c>
      <c r="AL134" s="407">
        <v>0</v>
      </c>
      <c r="AM134" s="407">
        <v>0</v>
      </c>
      <c r="AN134" s="407">
        <v>0</v>
      </c>
      <c r="AO134" s="407">
        <v>0</v>
      </c>
      <c r="AP134" s="407">
        <f t="shared" si="49"/>
        <v>0</v>
      </c>
      <c r="AQ134" s="407">
        <f t="shared" si="50"/>
        <v>0</v>
      </c>
      <c r="AR134" s="417">
        <f t="shared" si="51"/>
        <v>0</v>
      </c>
      <c r="AS134" s="112">
        <f t="shared" si="84"/>
        <v>3538358</v>
      </c>
      <c r="AT134" s="113">
        <f t="shared" si="85"/>
        <v>2605566</v>
      </c>
      <c r="AU134" s="113">
        <f t="shared" si="52"/>
        <v>0</v>
      </c>
      <c r="AV134" s="113">
        <f t="shared" si="86"/>
        <v>0</v>
      </c>
      <c r="AW134" s="113">
        <f t="shared" si="87"/>
        <v>880681</v>
      </c>
      <c r="AX134" s="113">
        <f t="shared" si="87"/>
        <v>52111</v>
      </c>
      <c r="AY134" s="113">
        <f t="shared" si="88"/>
        <v>0</v>
      </c>
      <c r="AZ134" s="115">
        <f t="shared" si="89"/>
        <v>5.5</v>
      </c>
      <c r="BA134" s="115">
        <f t="shared" si="90"/>
        <v>5.5</v>
      </c>
      <c r="BB134" s="115">
        <f t="shared" si="53"/>
        <v>0</v>
      </c>
      <c r="BC134" s="116">
        <f t="shared" si="91"/>
        <v>0</v>
      </c>
    </row>
    <row r="135" spans="1:55" ht="14.1" customHeight="1" x14ac:dyDescent="0.2">
      <c r="A135" s="108">
        <v>32</v>
      </c>
      <c r="B135" s="105">
        <v>2312</v>
      </c>
      <c r="C135" s="106">
        <v>600079899</v>
      </c>
      <c r="D135" s="105">
        <v>65642350</v>
      </c>
      <c r="E135" s="107" t="s">
        <v>635</v>
      </c>
      <c r="F135" s="108">
        <v>3143</v>
      </c>
      <c r="G135" s="126" t="s">
        <v>633</v>
      </c>
      <c r="H135" s="109" t="s">
        <v>282</v>
      </c>
      <c r="I135" s="110">
        <v>112354</v>
      </c>
      <c r="J135" s="436">
        <v>79200</v>
      </c>
      <c r="K135" s="436">
        <v>0</v>
      </c>
      <c r="L135" s="436">
        <v>0</v>
      </c>
      <c r="M135" s="111">
        <v>26770</v>
      </c>
      <c r="N135" s="111">
        <v>1584</v>
      </c>
      <c r="O135" s="436">
        <v>4800</v>
      </c>
      <c r="P135" s="287">
        <v>0.33</v>
      </c>
      <c r="Q135" s="437">
        <v>0</v>
      </c>
      <c r="R135" s="857">
        <v>0</v>
      </c>
      <c r="S135" s="845">
        <v>0.33</v>
      </c>
      <c r="T135" s="416">
        <f t="shared" si="41"/>
        <v>0</v>
      </c>
      <c r="U135" s="405">
        <v>0</v>
      </c>
      <c r="V135" s="405">
        <v>0</v>
      </c>
      <c r="W135" s="405">
        <v>0</v>
      </c>
      <c r="X135" s="405">
        <f t="shared" si="42"/>
        <v>0</v>
      </c>
      <c r="Y135" s="405">
        <v>0</v>
      </c>
      <c r="Z135" s="405">
        <v>0</v>
      </c>
      <c r="AA135" s="405">
        <v>0</v>
      </c>
      <c r="AB135" s="405">
        <f t="shared" si="43"/>
        <v>0</v>
      </c>
      <c r="AC135" s="405">
        <f t="shared" si="44"/>
        <v>0</v>
      </c>
      <c r="AD135" s="249">
        <f t="shared" si="45"/>
        <v>0</v>
      </c>
      <c r="AE135" s="249">
        <f t="shared" si="46"/>
        <v>0</v>
      </c>
      <c r="AF135" s="405">
        <v>0</v>
      </c>
      <c r="AG135" s="405">
        <v>0</v>
      </c>
      <c r="AH135" s="405">
        <v>0</v>
      </c>
      <c r="AI135" s="405">
        <f t="shared" si="47"/>
        <v>0</v>
      </c>
      <c r="AJ135" s="405">
        <f t="shared" si="48"/>
        <v>0</v>
      </c>
      <c r="AK135" s="407">
        <v>0</v>
      </c>
      <c r="AL135" s="407">
        <v>0</v>
      </c>
      <c r="AM135" s="407">
        <v>0</v>
      </c>
      <c r="AN135" s="407">
        <v>0</v>
      </c>
      <c r="AO135" s="407">
        <v>0</v>
      </c>
      <c r="AP135" s="407">
        <f t="shared" si="49"/>
        <v>0</v>
      </c>
      <c r="AQ135" s="407">
        <f t="shared" si="50"/>
        <v>0</v>
      </c>
      <c r="AR135" s="417">
        <f t="shared" si="51"/>
        <v>0</v>
      </c>
      <c r="AS135" s="112">
        <f t="shared" si="84"/>
        <v>112354</v>
      </c>
      <c r="AT135" s="113">
        <f t="shared" si="85"/>
        <v>79200</v>
      </c>
      <c r="AU135" s="113">
        <f t="shared" si="52"/>
        <v>0</v>
      </c>
      <c r="AV135" s="113">
        <f t="shared" si="86"/>
        <v>0</v>
      </c>
      <c r="AW135" s="113">
        <f t="shared" si="87"/>
        <v>26770</v>
      </c>
      <c r="AX135" s="113">
        <f t="shared" si="87"/>
        <v>1584</v>
      </c>
      <c r="AY135" s="113">
        <f t="shared" si="88"/>
        <v>4800</v>
      </c>
      <c r="AZ135" s="115">
        <f t="shared" si="89"/>
        <v>0.33</v>
      </c>
      <c r="BA135" s="115">
        <f t="shared" si="90"/>
        <v>0</v>
      </c>
      <c r="BB135" s="115">
        <f t="shared" si="53"/>
        <v>0</v>
      </c>
      <c r="BC135" s="116">
        <f t="shared" si="91"/>
        <v>0.33</v>
      </c>
    </row>
    <row r="136" spans="1:55" ht="14.1" customHeight="1" x14ac:dyDescent="0.2">
      <c r="A136" s="108">
        <v>32</v>
      </c>
      <c r="B136" s="105">
        <v>2312</v>
      </c>
      <c r="C136" s="106">
        <v>600079899</v>
      </c>
      <c r="D136" s="105">
        <v>65642350</v>
      </c>
      <c r="E136" s="107" t="s">
        <v>635</v>
      </c>
      <c r="F136" s="108">
        <v>3231</v>
      </c>
      <c r="G136" s="107" t="s">
        <v>320</v>
      </c>
      <c r="H136" s="109" t="s">
        <v>281</v>
      </c>
      <c r="I136" s="110">
        <v>14746457</v>
      </c>
      <c r="J136" s="337">
        <v>10570793</v>
      </c>
      <c r="K136" s="337">
        <v>0</v>
      </c>
      <c r="L136" s="337">
        <v>260000</v>
      </c>
      <c r="M136" s="111">
        <v>3660808</v>
      </c>
      <c r="N136" s="111">
        <v>211416</v>
      </c>
      <c r="O136" s="337">
        <v>43440</v>
      </c>
      <c r="P136" s="287">
        <v>20.3979</v>
      </c>
      <c r="Q136" s="274">
        <v>18.178799999999999</v>
      </c>
      <c r="R136" s="890">
        <v>0</v>
      </c>
      <c r="S136" s="843">
        <v>2.2191000000000001</v>
      </c>
      <c r="T136" s="416">
        <f t="shared" si="41"/>
        <v>130000</v>
      </c>
      <c r="U136" s="405">
        <v>0</v>
      </c>
      <c r="V136" s="405">
        <v>0</v>
      </c>
      <c r="W136" s="405">
        <v>0</v>
      </c>
      <c r="X136" s="405">
        <f t="shared" si="42"/>
        <v>130000</v>
      </c>
      <c r="Y136" s="405">
        <v>-130000</v>
      </c>
      <c r="Z136" s="405">
        <v>0</v>
      </c>
      <c r="AA136" s="405">
        <v>0</v>
      </c>
      <c r="AB136" s="405">
        <f t="shared" si="43"/>
        <v>-130000</v>
      </c>
      <c r="AC136" s="405">
        <f t="shared" si="44"/>
        <v>0</v>
      </c>
      <c r="AD136" s="249">
        <f t="shared" si="45"/>
        <v>0</v>
      </c>
      <c r="AE136" s="249">
        <f t="shared" si="46"/>
        <v>2600</v>
      </c>
      <c r="AF136" s="405">
        <v>0</v>
      </c>
      <c r="AG136" s="405">
        <v>0</v>
      </c>
      <c r="AH136" s="405">
        <v>0</v>
      </c>
      <c r="AI136" s="405">
        <f t="shared" si="47"/>
        <v>0</v>
      </c>
      <c r="AJ136" s="405">
        <f t="shared" si="48"/>
        <v>2600</v>
      </c>
      <c r="AK136" s="407">
        <v>0.24</v>
      </c>
      <c r="AL136" s="407">
        <v>0</v>
      </c>
      <c r="AM136" s="407">
        <v>0</v>
      </c>
      <c r="AN136" s="407">
        <v>0</v>
      </c>
      <c r="AO136" s="407">
        <v>0</v>
      </c>
      <c r="AP136" s="407">
        <f t="shared" si="49"/>
        <v>0.24</v>
      </c>
      <c r="AQ136" s="407">
        <f t="shared" si="50"/>
        <v>0</v>
      </c>
      <c r="AR136" s="417">
        <f t="shared" si="51"/>
        <v>0.24</v>
      </c>
      <c r="AS136" s="112">
        <f t="shared" si="84"/>
        <v>14749057</v>
      </c>
      <c r="AT136" s="113">
        <f t="shared" si="85"/>
        <v>10700793</v>
      </c>
      <c r="AU136" s="113">
        <f t="shared" si="52"/>
        <v>0</v>
      </c>
      <c r="AV136" s="113">
        <f t="shared" si="86"/>
        <v>130000</v>
      </c>
      <c r="AW136" s="113">
        <f t="shared" si="87"/>
        <v>3660808</v>
      </c>
      <c r="AX136" s="113">
        <f t="shared" si="87"/>
        <v>214016</v>
      </c>
      <c r="AY136" s="113">
        <f t="shared" si="88"/>
        <v>43440</v>
      </c>
      <c r="AZ136" s="115">
        <f t="shared" si="89"/>
        <v>20.637899999999998</v>
      </c>
      <c r="BA136" s="115">
        <f t="shared" si="90"/>
        <v>18.418799999999997</v>
      </c>
      <c r="BB136" s="115">
        <f t="shared" si="53"/>
        <v>0</v>
      </c>
      <c r="BC136" s="116">
        <f t="shared" si="91"/>
        <v>2.2191000000000001</v>
      </c>
    </row>
    <row r="137" spans="1:55" ht="14.1" customHeight="1" x14ac:dyDescent="0.2">
      <c r="A137" s="120">
        <v>32</v>
      </c>
      <c r="B137" s="117">
        <v>2312</v>
      </c>
      <c r="C137" s="118">
        <v>600079899</v>
      </c>
      <c r="D137" s="117">
        <v>65642350</v>
      </c>
      <c r="E137" s="119" t="s">
        <v>636</v>
      </c>
      <c r="F137" s="120"/>
      <c r="G137" s="119"/>
      <c r="H137" s="121"/>
      <c r="I137" s="127">
        <v>53608167</v>
      </c>
      <c r="J137" s="128">
        <v>38246654</v>
      </c>
      <c r="K137" s="128">
        <v>0</v>
      </c>
      <c r="L137" s="128">
        <v>704166</v>
      </c>
      <c r="M137" s="128">
        <v>13079467</v>
      </c>
      <c r="N137" s="128">
        <v>764932</v>
      </c>
      <c r="O137" s="128">
        <v>812948</v>
      </c>
      <c r="P137" s="129">
        <v>74.803899999999999</v>
      </c>
      <c r="Q137" s="129">
        <v>58.202200000000005</v>
      </c>
      <c r="R137" s="858">
        <v>0</v>
      </c>
      <c r="S137" s="130">
        <v>16.601699999999997</v>
      </c>
      <c r="T137" s="825">
        <f t="shared" ref="T137:BC137" si="92">SUM(T131:T136)</f>
        <v>180000</v>
      </c>
      <c r="U137" s="825">
        <f t="shared" si="92"/>
        <v>0</v>
      </c>
      <c r="V137" s="825">
        <f t="shared" si="92"/>
        <v>-198822</v>
      </c>
      <c r="W137" s="825">
        <f t="shared" si="92"/>
        <v>0</v>
      </c>
      <c r="X137" s="825">
        <f t="shared" si="92"/>
        <v>-18822</v>
      </c>
      <c r="Y137" s="825">
        <f t="shared" si="92"/>
        <v>-180000</v>
      </c>
      <c r="Z137" s="825">
        <f t="shared" si="92"/>
        <v>0</v>
      </c>
      <c r="AA137" s="825">
        <f t="shared" si="92"/>
        <v>0</v>
      </c>
      <c r="AB137" s="825">
        <f t="shared" si="92"/>
        <v>-180000</v>
      </c>
      <c r="AC137" s="825">
        <f t="shared" si="92"/>
        <v>-198822</v>
      </c>
      <c r="AD137" s="825">
        <f t="shared" si="92"/>
        <v>-67202</v>
      </c>
      <c r="AE137" s="825">
        <f t="shared" si="92"/>
        <v>-376</v>
      </c>
      <c r="AF137" s="825">
        <f t="shared" si="92"/>
        <v>0</v>
      </c>
      <c r="AG137" s="825">
        <f t="shared" si="92"/>
        <v>270000</v>
      </c>
      <c r="AH137" s="825">
        <f t="shared" si="92"/>
        <v>0</v>
      </c>
      <c r="AI137" s="825">
        <f t="shared" si="92"/>
        <v>270000</v>
      </c>
      <c r="AJ137" s="825">
        <f t="shared" si="92"/>
        <v>3600</v>
      </c>
      <c r="AK137" s="901">
        <f t="shared" si="92"/>
        <v>0.27999999999999997</v>
      </c>
      <c r="AL137" s="901">
        <f t="shared" si="92"/>
        <v>1.9999999999999997E-2</v>
      </c>
      <c r="AM137" s="901">
        <f t="shared" si="92"/>
        <v>0</v>
      </c>
      <c r="AN137" s="901">
        <f t="shared" si="92"/>
        <v>0</v>
      </c>
      <c r="AO137" s="901">
        <f t="shared" si="92"/>
        <v>0</v>
      </c>
      <c r="AP137" s="901">
        <f t="shared" si="92"/>
        <v>0.27999999999999997</v>
      </c>
      <c r="AQ137" s="901">
        <f t="shared" si="92"/>
        <v>1.9999999999999997E-2</v>
      </c>
      <c r="AR137" s="905">
        <f t="shared" si="92"/>
        <v>0.3</v>
      </c>
      <c r="AS137" s="127">
        <f t="shared" si="92"/>
        <v>53611767</v>
      </c>
      <c r="AT137" s="128">
        <f t="shared" si="92"/>
        <v>38227832</v>
      </c>
      <c r="AU137" s="128">
        <f t="shared" si="92"/>
        <v>0</v>
      </c>
      <c r="AV137" s="128">
        <f t="shared" si="92"/>
        <v>524166</v>
      </c>
      <c r="AW137" s="128">
        <f t="shared" si="92"/>
        <v>13012265</v>
      </c>
      <c r="AX137" s="128">
        <f t="shared" si="92"/>
        <v>764556</v>
      </c>
      <c r="AY137" s="128">
        <f t="shared" si="92"/>
        <v>1082948</v>
      </c>
      <c r="AZ137" s="129">
        <f t="shared" si="92"/>
        <v>75.103899999999996</v>
      </c>
      <c r="BA137" s="129">
        <f t="shared" si="92"/>
        <v>58.482199999999999</v>
      </c>
      <c r="BB137" s="129">
        <f t="shared" si="92"/>
        <v>0</v>
      </c>
      <c r="BC137" s="130">
        <f t="shared" si="92"/>
        <v>16.621699999999997</v>
      </c>
    </row>
    <row r="138" spans="1:55" ht="14.1" customHeight="1" x14ac:dyDescent="0.2">
      <c r="A138" s="108">
        <v>33</v>
      </c>
      <c r="B138" s="105">
        <v>2479</v>
      </c>
      <c r="C138" s="106">
        <v>600080340</v>
      </c>
      <c r="D138" s="105">
        <v>65100280</v>
      </c>
      <c r="E138" s="107" t="s">
        <v>637</v>
      </c>
      <c r="F138" s="108">
        <v>3113</v>
      </c>
      <c r="G138" s="107" t="s">
        <v>318</v>
      </c>
      <c r="H138" s="109" t="s">
        <v>281</v>
      </c>
      <c r="I138" s="110">
        <v>34453203</v>
      </c>
      <c r="J138" s="111">
        <v>24395998</v>
      </c>
      <c r="K138" s="111">
        <v>173220</v>
      </c>
      <c r="L138" s="111">
        <v>132000</v>
      </c>
      <c r="M138" s="111">
        <v>8290464</v>
      </c>
      <c r="N138" s="111">
        <v>487921</v>
      </c>
      <c r="O138" s="111">
        <v>1146820</v>
      </c>
      <c r="P138" s="287">
        <v>46.475699999999996</v>
      </c>
      <c r="Q138" s="287">
        <v>36.522599999999997</v>
      </c>
      <c r="R138" s="404">
        <v>0.5</v>
      </c>
      <c r="S138" s="844">
        <v>9.9530999999999992</v>
      </c>
      <c r="T138" s="416">
        <f t="shared" si="41"/>
        <v>0</v>
      </c>
      <c r="U138" s="405">
        <v>0</v>
      </c>
      <c r="V138" s="405">
        <v>0</v>
      </c>
      <c r="W138" s="405">
        <v>0</v>
      </c>
      <c r="X138" s="405">
        <f t="shared" si="42"/>
        <v>0</v>
      </c>
      <c r="Y138" s="405">
        <v>0</v>
      </c>
      <c r="Z138" s="405">
        <v>0</v>
      </c>
      <c r="AA138" s="405">
        <v>0</v>
      </c>
      <c r="AB138" s="405">
        <f t="shared" si="43"/>
        <v>0</v>
      </c>
      <c r="AC138" s="405">
        <f t="shared" si="44"/>
        <v>0</v>
      </c>
      <c r="AD138" s="249">
        <f t="shared" si="45"/>
        <v>0</v>
      </c>
      <c r="AE138" s="249">
        <f t="shared" si="46"/>
        <v>0</v>
      </c>
      <c r="AF138" s="405">
        <v>0</v>
      </c>
      <c r="AG138" s="405">
        <v>0</v>
      </c>
      <c r="AH138" s="405">
        <v>0</v>
      </c>
      <c r="AI138" s="405">
        <f t="shared" si="47"/>
        <v>0</v>
      </c>
      <c r="AJ138" s="405">
        <f t="shared" si="48"/>
        <v>0</v>
      </c>
      <c r="AK138" s="407">
        <v>0</v>
      </c>
      <c r="AL138" s="407">
        <v>0</v>
      </c>
      <c r="AM138" s="407">
        <v>0</v>
      </c>
      <c r="AN138" s="407">
        <v>0</v>
      </c>
      <c r="AO138" s="407">
        <v>0</v>
      </c>
      <c r="AP138" s="407">
        <f t="shared" si="49"/>
        <v>0</v>
      </c>
      <c r="AQ138" s="407">
        <f t="shared" si="50"/>
        <v>0</v>
      </c>
      <c r="AR138" s="417">
        <f t="shared" si="51"/>
        <v>0</v>
      </c>
      <c r="AS138" s="112">
        <f>I138+AJ138</f>
        <v>34453203</v>
      </c>
      <c r="AT138" s="113">
        <f>J138+X138</f>
        <v>24395998</v>
      </c>
      <c r="AU138" s="113">
        <f t="shared" si="52"/>
        <v>173220</v>
      </c>
      <c r="AV138" s="113">
        <f>L138+AB138</f>
        <v>132000</v>
      </c>
      <c r="AW138" s="113">
        <f t="shared" ref="AW138:AX142" si="93">M138+AD138</f>
        <v>8290464</v>
      </c>
      <c r="AX138" s="113">
        <f t="shared" si="93"/>
        <v>487921</v>
      </c>
      <c r="AY138" s="113">
        <f>O138+AI138</f>
        <v>1146820</v>
      </c>
      <c r="AZ138" s="115">
        <f>P138+AR138</f>
        <v>46.475699999999996</v>
      </c>
      <c r="BA138" s="115">
        <f>Q138+AP138</f>
        <v>36.522599999999997</v>
      </c>
      <c r="BB138" s="115">
        <f t="shared" si="53"/>
        <v>0.5</v>
      </c>
      <c r="BC138" s="116">
        <f>S138+AQ138</f>
        <v>9.9530999999999992</v>
      </c>
    </row>
    <row r="139" spans="1:55" ht="14.1" customHeight="1" x14ac:dyDescent="0.2">
      <c r="A139" s="108">
        <v>33</v>
      </c>
      <c r="B139" s="105">
        <v>2479</v>
      </c>
      <c r="C139" s="106">
        <v>600080340</v>
      </c>
      <c r="D139" s="105">
        <v>65100280</v>
      </c>
      <c r="E139" s="107" t="s">
        <v>637</v>
      </c>
      <c r="F139" s="108">
        <v>3113</v>
      </c>
      <c r="G139" s="126" t="s">
        <v>316</v>
      </c>
      <c r="H139" s="109" t="s">
        <v>282</v>
      </c>
      <c r="I139" s="110">
        <v>3420970</v>
      </c>
      <c r="J139" s="28">
        <v>2512865</v>
      </c>
      <c r="K139" s="28">
        <v>0</v>
      </c>
      <c r="L139" s="28">
        <v>0</v>
      </c>
      <c r="M139" s="111">
        <v>849348</v>
      </c>
      <c r="N139" s="111">
        <v>50257</v>
      </c>
      <c r="O139" s="28">
        <v>8500</v>
      </c>
      <c r="P139" s="287">
        <v>7.12</v>
      </c>
      <c r="Q139" s="274">
        <v>7.12</v>
      </c>
      <c r="R139" s="890">
        <v>0</v>
      </c>
      <c r="S139" s="843">
        <v>0</v>
      </c>
      <c r="T139" s="416">
        <f t="shared" si="41"/>
        <v>0</v>
      </c>
      <c r="U139" s="405">
        <v>-1928</v>
      </c>
      <c r="V139" s="405">
        <v>0</v>
      </c>
      <c r="W139" s="405">
        <v>0</v>
      </c>
      <c r="X139" s="405">
        <f t="shared" si="42"/>
        <v>-1928</v>
      </c>
      <c r="Y139" s="405">
        <v>0</v>
      </c>
      <c r="Z139" s="405">
        <v>0</v>
      </c>
      <c r="AA139" s="405">
        <v>0</v>
      </c>
      <c r="AB139" s="405">
        <f t="shared" si="43"/>
        <v>0</v>
      </c>
      <c r="AC139" s="405">
        <f t="shared" si="44"/>
        <v>-1928</v>
      </c>
      <c r="AD139" s="249">
        <f t="shared" si="45"/>
        <v>-652</v>
      </c>
      <c r="AE139" s="249">
        <f t="shared" si="46"/>
        <v>-39</v>
      </c>
      <c r="AF139" s="405">
        <v>500</v>
      </c>
      <c r="AG139" s="405">
        <v>0</v>
      </c>
      <c r="AH139" s="405">
        <v>0</v>
      </c>
      <c r="AI139" s="405">
        <f t="shared" si="47"/>
        <v>500</v>
      </c>
      <c r="AJ139" s="405">
        <f t="shared" si="48"/>
        <v>-2119</v>
      </c>
      <c r="AK139" s="407">
        <v>0</v>
      </c>
      <c r="AL139" s="407">
        <v>0</v>
      </c>
      <c r="AM139" s="407">
        <v>0</v>
      </c>
      <c r="AN139" s="407">
        <v>0</v>
      </c>
      <c r="AO139" s="407">
        <v>0</v>
      </c>
      <c r="AP139" s="407">
        <f t="shared" si="49"/>
        <v>0</v>
      </c>
      <c r="AQ139" s="407">
        <f t="shared" si="50"/>
        <v>0</v>
      </c>
      <c r="AR139" s="417">
        <f t="shared" si="51"/>
        <v>0</v>
      </c>
      <c r="AS139" s="112">
        <f>I139+AJ139</f>
        <v>3418851</v>
      </c>
      <c r="AT139" s="113">
        <f>J139+X139</f>
        <v>2510937</v>
      </c>
      <c r="AU139" s="113">
        <f t="shared" si="52"/>
        <v>0</v>
      </c>
      <c r="AV139" s="113">
        <f>L139+AB139</f>
        <v>0</v>
      </c>
      <c r="AW139" s="113">
        <f t="shared" si="93"/>
        <v>848696</v>
      </c>
      <c r="AX139" s="113">
        <f t="shared" si="93"/>
        <v>50218</v>
      </c>
      <c r="AY139" s="113">
        <f>O139+AI139</f>
        <v>9000</v>
      </c>
      <c r="AZ139" s="115">
        <f>P139+AR139</f>
        <v>7.12</v>
      </c>
      <c r="BA139" s="115">
        <f>Q139+AP139</f>
        <v>7.12</v>
      </c>
      <c r="BB139" s="115">
        <f t="shared" si="53"/>
        <v>0</v>
      </c>
      <c r="BC139" s="116">
        <f>S139+AQ139</f>
        <v>0</v>
      </c>
    </row>
    <row r="140" spans="1:55" ht="14.1" customHeight="1" x14ac:dyDescent="0.2">
      <c r="A140" s="108">
        <v>33</v>
      </c>
      <c r="B140" s="105">
        <v>2479</v>
      </c>
      <c r="C140" s="106">
        <v>600080340</v>
      </c>
      <c r="D140" s="105">
        <v>65100280</v>
      </c>
      <c r="E140" s="107" t="s">
        <v>637</v>
      </c>
      <c r="F140" s="108">
        <v>3141</v>
      </c>
      <c r="G140" s="107" t="s">
        <v>319</v>
      </c>
      <c r="H140" s="109" t="s">
        <v>282</v>
      </c>
      <c r="I140" s="110">
        <v>3212016</v>
      </c>
      <c r="J140" s="30">
        <v>2335869</v>
      </c>
      <c r="K140" s="30">
        <v>0</v>
      </c>
      <c r="L140" s="30">
        <v>6200</v>
      </c>
      <c r="M140" s="111">
        <v>791619</v>
      </c>
      <c r="N140" s="111">
        <v>46718</v>
      </c>
      <c r="O140" s="30">
        <v>31610</v>
      </c>
      <c r="P140" s="287">
        <v>7.97</v>
      </c>
      <c r="Q140" s="438">
        <v>0</v>
      </c>
      <c r="R140" s="33">
        <v>0</v>
      </c>
      <c r="S140" s="845">
        <v>7.97</v>
      </c>
      <c r="T140" s="416">
        <f t="shared" si="41"/>
        <v>0</v>
      </c>
      <c r="U140" s="405">
        <v>0</v>
      </c>
      <c r="V140" s="405">
        <v>0</v>
      </c>
      <c r="W140" s="405">
        <v>0</v>
      </c>
      <c r="X140" s="405">
        <f t="shared" si="42"/>
        <v>0</v>
      </c>
      <c r="Y140" s="405">
        <v>0</v>
      </c>
      <c r="Z140" s="405">
        <v>0</v>
      </c>
      <c r="AA140" s="405">
        <v>0</v>
      </c>
      <c r="AB140" s="405">
        <f t="shared" si="43"/>
        <v>0</v>
      </c>
      <c r="AC140" s="405">
        <f t="shared" si="44"/>
        <v>0</v>
      </c>
      <c r="AD140" s="249">
        <f t="shared" si="45"/>
        <v>0</v>
      </c>
      <c r="AE140" s="249">
        <f t="shared" si="46"/>
        <v>0</v>
      </c>
      <c r="AF140" s="405">
        <v>0</v>
      </c>
      <c r="AG140" s="405">
        <v>0</v>
      </c>
      <c r="AH140" s="405">
        <v>0</v>
      </c>
      <c r="AI140" s="405">
        <f t="shared" si="47"/>
        <v>0</v>
      </c>
      <c r="AJ140" s="405">
        <f t="shared" si="48"/>
        <v>0</v>
      </c>
      <c r="AK140" s="407">
        <v>0</v>
      </c>
      <c r="AL140" s="407">
        <v>0</v>
      </c>
      <c r="AM140" s="407">
        <v>0</v>
      </c>
      <c r="AN140" s="407">
        <v>0</v>
      </c>
      <c r="AO140" s="407">
        <v>0</v>
      </c>
      <c r="AP140" s="407">
        <f t="shared" si="49"/>
        <v>0</v>
      </c>
      <c r="AQ140" s="407">
        <f t="shared" si="50"/>
        <v>0</v>
      </c>
      <c r="AR140" s="417">
        <f t="shared" si="51"/>
        <v>0</v>
      </c>
      <c r="AS140" s="112">
        <f>I140+AJ140</f>
        <v>3212016</v>
      </c>
      <c r="AT140" s="113">
        <f>J140+X140</f>
        <v>2335869</v>
      </c>
      <c r="AU140" s="113">
        <f t="shared" si="52"/>
        <v>0</v>
      </c>
      <c r="AV140" s="113">
        <f>L140+AB140</f>
        <v>6200</v>
      </c>
      <c r="AW140" s="113">
        <f t="shared" si="93"/>
        <v>791619</v>
      </c>
      <c r="AX140" s="113">
        <f t="shared" si="93"/>
        <v>46718</v>
      </c>
      <c r="AY140" s="113">
        <f>O140+AI140</f>
        <v>31610</v>
      </c>
      <c r="AZ140" s="115">
        <f>P140+AR140</f>
        <v>7.97</v>
      </c>
      <c r="BA140" s="115">
        <f>Q140+AP140</f>
        <v>0</v>
      </c>
      <c r="BB140" s="115">
        <f t="shared" si="53"/>
        <v>0</v>
      </c>
      <c r="BC140" s="116">
        <f>S140+AQ140</f>
        <v>7.97</v>
      </c>
    </row>
    <row r="141" spans="1:55" ht="14.1" customHeight="1" x14ac:dyDescent="0.2">
      <c r="A141" s="108">
        <v>33</v>
      </c>
      <c r="B141" s="105">
        <v>2479</v>
      </c>
      <c r="C141" s="106">
        <v>600080340</v>
      </c>
      <c r="D141" s="105">
        <v>65100280</v>
      </c>
      <c r="E141" s="107" t="s">
        <v>637</v>
      </c>
      <c r="F141" s="108">
        <v>3143</v>
      </c>
      <c r="G141" s="126" t="s">
        <v>632</v>
      </c>
      <c r="H141" s="109" t="s">
        <v>281</v>
      </c>
      <c r="I141" s="110">
        <v>4139639</v>
      </c>
      <c r="J141" s="425">
        <v>3046365</v>
      </c>
      <c r="K141" s="425">
        <v>0</v>
      </c>
      <c r="L141" s="425">
        <v>2000</v>
      </c>
      <c r="M141" s="111">
        <v>1030347</v>
      </c>
      <c r="N141" s="111">
        <v>60927</v>
      </c>
      <c r="O141" s="337">
        <v>0</v>
      </c>
      <c r="P141" s="287">
        <v>6.2320000000000002</v>
      </c>
      <c r="Q141" s="427">
        <v>6.2320000000000002</v>
      </c>
      <c r="R141" s="889">
        <v>0</v>
      </c>
      <c r="S141" s="843">
        <v>0</v>
      </c>
      <c r="T141" s="416">
        <f t="shared" ref="T141:T203" si="94">Y141*-1</f>
        <v>0</v>
      </c>
      <c r="U141" s="405">
        <v>0</v>
      </c>
      <c r="V141" s="405">
        <v>0</v>
      </c>
      <c r="W141" s="405">
        <v>0</v>
      </c>
      <c r="X141" s="405">
        <f t="shared" ref="X141:X203" si="95">SUM(T141:W141)</f>
        <v>0</v>
      </c>
      <c r="Y141" s="405">
        <v>0</v>
      </c>
      <c r="Z141" s="405">
        <v>0</v>
      </c>
      <c r="AA141" s="405">
        <v>0</v>
      </c>
      <c r="AB141" s="405">
        <f t="shared" ref="AB141:AB203" si="96">SUM(Y141:AA141)</f>
        <v>0</v>
      </c>
      <c r="AC141" s="405">
        <f t="shared" ref="AC141:AC203" si="97">X141+AB141</f>
        <v>0</v>
      </c>
      <c r="AD141" s="249">
        <f t="shared" ref="AD141:AD203" si="98">ROUND((X141+Y141+Z141)*33.8%,0)</f>
        <v>0</v>
      </c>
      <c r="AE141" s="249">
        <f t="shared" ref="AE141:AE203" si="99">ROUND(X141*2%,0)</f>
        <v>0</v>
      </c>
      <c r="AF141" s="405">
        <v>0</v>
      </c>
      <c r="AG141" s="405">
        <v>0</v>
      </c>
      <c r="AH141" s="405">
        <v>0</v>
      </c>
      <c r="AI141" s="405">
        <f t="shared" ref="AI141:AI203" si="100">SUM(AF141:AH141)</f>
        <v>0</v>
      </c>
      <c r="AJ141" s="405">
        <f t="shared" ref="AJ141:AJ203" si="101">AC141+AD141+AE141+AI141</f>
        <v>0</v>
      </c>
      <c r="AK141" s="407">
        <v>0</v>
      </c>
      <c r="AL141" s="407">
        <v>0</v>
      </c>
      <c r="AM141" s="407">
        <v>0</v>
      </c>
      <c r="AN141" s="407">
        <v>0</v>
      </c>
      <c r="AO141" s="407">
        <v>0</v>
      </c>
      <c r="AP141" s="407">
        <f t="shared" ref="AP141:AP203" si="102">AK141+AM141+AN141</f>
        <v>0</v>
      </c>
      <c r="AQ141" s="407">
        <f t="shared" ref="AQ141:AQ203" si="103">AL141+AO141</f>
        <v>0</v>
      </c>
      <c r="AR141" s="417">
        <f t="shared" ref="AR141:AR203" si="104">SUM(AP141:AQ141)</f>
        <v>0</v>
      </c>
      <c r="AS141" s="112">
        <f>I141+AJ141</f>
        <v>4139639</v>
      </c>
      <c r="AT141" s="113">
        <f>J141+X141</f>
        <v>3046365</v>
      </c>
      <c r="AU141" s="113">
        <f t="shared" ref="AU141:AU203" si="105">K141</f>
        <v>0</v>
      </c>
      <c r="AV141" s="113">
        <f>L141+AB141</f>
        <v>2000</v>
      </c>
      <c r="AW141" s="113">
        <f t="shared" si="93"/>
        <v>1030347</v>
      </c>
      <c r="AX141" s="113">
        <f t="shared" si="93"/>
        <v>60927</v>
      </c>
      <c r="AY141" s="113">
        <f>O141+AI141</f>
        <v>0</v>
      </c>
      <c r="AZ141" s="115">
        <f>P141+AR141</f>
        <v>6.2320000000000002</v>
      </c>
      <c r="BA141" s="115">
        <f>Q141+AP141</f>
        <v>6.2320000000000002</v>
      </c>
      <c r="BB141" s="115">
        <f t="shared" ref="BB141:BB203" si="106">R141</f>
        <v>0</v>
      </c>
      <c r="BC141" s="116">
        <f>S141+AQ141</f>
        <v>0</v>
      </c>
    </row>
    <row r="142" spans="1:55" ht="14.1" customHeight="1" x14ac:dyDescent="0.2">
      <c r="A142" s="108">
        <v>33</v>
      </c>
      <c r="B142" s="105">
        <v>2479</v>
      </c>
      <c r="C142" s="106">
        <v>600080340</v>
      </c>
      <c r="D142" s="105">
        <v>65100280</v>
      </c>
      <c r="E142" s="107" t="s">
        <v>637</v>
      </c>
      <c r="F142" s="108">
        <v>3143</v>
      </c>
      <c r="G142" s="126" t="s">
        <v>633</v>
      </c>
      <c r="H142" s="109" t="s">
        <v>282</v>
      </c>
      <c r="I142" s="110">
        <v>140442</v>
      </c>
      <c r="J142" s="436">
        <v>99000</v>
      </c>
      <c r="K142" s="436">
        <v>0</v>
      </c>
      <c r="L142" s="436">
        <v>0</v>
      </c>
      <c r="M142" s="111">
        <v>33462</v>
      </c>
      <c r="N142" s="111">
        <v>1980</v>
      </c>
      <c r="O142" s="436">
        <v>6000</v>
      </c>
      <c r="P142" s="287">
        <v>0.42</v>
      </c>
      <c r="Q142" s="437">
        <v>0</v>
      </c>
      <c r="R142" s="857">
        <v>0</v>
      </c>
      <c r="S142" s="845">
        <v>0.42</v>
      </c>
      <c r="T142" s="416">
        <f t="shared" si="94"/>
        <v>0</v>
      </c>
      <c r="U142" s="405">
        <v>0</v>
      </c>
      <c r="V142" s="405">
        <v>0</v>
      </c>
      <c r="W142" s="405">
        <v>0</v>
      </c>
      <c r="X142" s="405">
        <f t="shared" si="95"/>
        <v>0</v>
      </c>
      <c r="Y142" s="405">
        <v>0</v>
      </c>
      <c r="Z142" s="405">
        <v>0</v>
      </c>
      <c r="AA142" s="405">
        <v>0</v>
      </c>
      <c r="AB142" s="405">
        <f t="shared" si="96"/>
        <v>0</v>
      </c>
      <c r="AC142" s="405">
        <f t="shared" si="97"/>
        <v>0</v>
      </c>
      <c r="AD142" s="249">
        <f t="shared" si="98"/>
        <v>0</v>
      </c>
      <c r="AE142" s="249">
        <f t="shared" si="99"/>
        <v>0</v>
      </c>
      <c r="AF142" s="405">
        <v>0</v>
      </c>
      <c r="AG142" s="405">
        <v>0</v>
      </c>
      <c r="AH142" s="405">
        <v>0</v>
      </c>
      <c r="AI142" s="405">
        <f t="shared" si="100"/>
        <v>0</v>
      </c>
      <c r="AJ142" s="405">
        <f t="shared" si="101"/>
        <v>0</v>
      </c>
      <c r="AK142" s="407">
        <v>0</v>
      </c>
      <c r="AL142" s="407">
        <v>0</v>
      </c>
      <c r="AM142" s="407">
        <v>0</v>
      </c>
      <c r="AN142" s="407">
        <v>0</v>
      </c>
      <c r="AO142" s="407">
        <v>0</v>
      </c>
      <c r="AP142" s="407">
        <f t="shared" si="102"/>
        <v>0</v>
      </c>
      <c r="AQ142" s="407">
        <f t="shared" si="103"/>
        <v>0</v>
      </c>
      <c r="AR142" s="417">
        <f t="shared" si="104"/>
        <v>0</v>
      </c>
      <c r="AS142" s="112">
        <f>I142+AJ142</f>
        <v>140442</v>
      </c>
      <c r="AT142" s="113">
        <f>J142+X142</f>
        <v>99000</v>
      </c>
      <c r="AU142" s="113">
        <f t="shared" si="105"/>
        <v>0</v>
      </c>
      <c r="AV142" s="113">
        <f>L142+AB142</f>
        <v>0</v>
      </c>
      <c r="AW142" s="113">
        <f t="shared" si="93"/>
        <v>33462</v>
      </c>
      <c r="AX142" s="113">
        <f t="shared" si="93"/>
        <v>1980</v>
      </c>
      <c r="AY142" s="113">
        <f>O142+AI142</f>
        <v>6000</v>
      </c>
      <c r="AZ142" s="115">
        <f>P142+AR142</f>
        <v>0.42</v>
      </c>
      <c r="BA142" s="115">
        <f>Q142+AP142</f>
        <v>0</v>
      </c>
      <c r="BB142" s="115">
        <f t="shared" si="106"/>
        <v>0</v>
      </c>
      <c r="BC142" s="116">
        <f>S142+AQ142</f>
        <v>0.42</v>
      </c>
    </row>
    <row r="143" spans="1:55" ht="14.1" customHeight="1" x14ac:dyDescent="0.2">
      <c r="A143" s="120">
        <v>33</v>
      </c>
      <c r="B143" s="117">
        <v>2479</v>
      </c>
      <c r="C143" s="118">
        <v>600080340</v>
      </c>
      <c r="D143" s="117">
        <v>65100280</v>
      </c>
      <c r="E143" s="119" t="s">
        <v>638</v>
      </c>
      <c r="F143" s="120"/>
      <c r="G143" s="119"/>
      <c r="H143" s="121"/>
      <c r="I143" s="122">
        <v>45366270</v>
      </c>
      <c r="J143" s="123">
        <v>32390097</v>
      </c>
      <c r="K143" s="123">
        <v>173220</v>
      </c>
      <c r="L143" s="123">
        <v>140200</v>
      </c>
      <c r="M143" s="123">
        <v>10995240</v>
      </c>
      <c r="N143" s="123">
        <v>647803</v>
      </c>
      <c r="O143" s="123">
        <v>1192930</v>
      </c>
      <c r="P143" s="124">
        <v>68.217699999999994</v>
      </c>
      <c r="Q143" s="124">
        <v>49.874599999999994</v>
      </c>
      <c r="R143" s="855">
        <v>0.5</v>
      </c>
      <c r="S143" s="125">
        <v>18.3431</v>
      </c>
      <c r="T143" s="824">
        <f t="shared" ref="T143:BC143" si="107">SUM(T138:T142)</f>
        <v>0</v>
      </c>
      <c r="U143" s="824">
        <f t="shared" si="107"/>
        <v>-1928</v>
      </c>
      <c r="V143" s="824">
        <f t="shared" si="107"/>
        <v>0</v>
      </c>
      <c r="W143" s="824">
        <f t="shared" si="107"/>
        <v>0</v>
      </c>
      <c r="X143" s="824">
        <f t="shared" si="107"/>
        <v>-1928</v>
      </c>
      <c r="Y143" s="824">
        <f t="shared" si="107"/>
        <v>0</v>
      </c>
      <c r="Z143" s="824">
        <f t="shared" si="107"/>
        <v>0</v>
      </c>
      <c r="AA143" s="824">
        <f t="shared" si="107"/>
        <v>0</v>
      </c>
      <c r="AB143" s="824">
        <f t="shared" si="107"/>
        <v>0</v>
      </c>
      <c r="AC143" s="824">
        <f t="shared" si="107"/>
        <v>-1928</v>
      </c>
      <c r="AD143" s="824">
        <f t="shared" si="107"/>
        <v>-652</v>
      </c>
      <c r="AE143" s="824">
        <f t="shared" si="107"/>
        <v>-39</v>
      </c>
      <c r="AF143" s="824">
        <f t="shared" si="107"/>
        <v>500</v>
      </c>
      <c r="AG143" s="824">
        <f t="shared" si="107"/>
        <v>0</v>
      </c>
      <c r="AH143" s="824">
        <f t="shared" si="107"/>
        <v>0</v>
      </c>
      <c r="AI143" s="824">
        <f t="shared" si="107"/>
        <v>500</v>
      </c>
      <c r="AJ143" s="824">
        <f t="shared" si="107"/>
        <v>-2119</v>
      </c>
      <c r="AK143" s="900">
        <f t="shared" si="107"/>
        <v>0</v>
      </c>
      <c r="AL143" s="900">
        <f t="shared" si="107"/>
        <v>0</v>
      </c>
      <c r="AM143" s="900">
        <f t="shared" si="107"/>
        <v>0</v>
      </c>
      <c r="AN143" s="900">
        <f t="shared" si="107"/>
        <v>0</v>
      </c>
      <c r="AO143" s="900">
        <f t="shared" si="107"/>
        <v>0</v>
      </c>
      <c r="AP143" s="900">
        <f t="shared" si="107"/>
        <v>0</v>
      </c>
      <c r="AQ143" s="900">
        <f t="shared" si="107"/>
        <v>0</v>
      </c>
      <c r="AR143" s="904">
        <f t="shared" si="107"/>
        <v>0</v>
      </c>
      <c r="AS143" s="122">
        <f t="shared" si="107"/>
        <v>45364151</v>
      </c>
      <c r="AT143" s="123">
        <f t="shared" si="107"/>
        <v>32388169</v>
      </c>
      <c r="AU143" s="123">
        <f t="shared" si="107"/>
        <v>173220</v>
      </c>
      <c r="AV143" s="123">
        <f t="shared" si="107"/>
        <v>140200</v>
      </c>
      <c r="AW143" s="123">
        <f t="shared" si="107"/>
        <v>10994588</v>
      </c>
      <c r="AX143" s="123">
        <f t="shared" si="107"/>
        <v>647764</v>
      </c>
      <c r="AY143" s="123">
        <f t="shared" si="107"/>
        <v>1193430</v>
      </c>
      <c r="AZ143" s="124">
        <f t="shared" si="107"/>
        <v>68.217699999999994</v>
      </c>
      <c r="BA143" s="124">
        <f t="shared" si="107"/>
        <v>49.874599999999994</v>
      </c>
      <c r="BB143" s="124">
        <f t="shared" si="107"/>
        <v>0.5</v>
      </c>
      <c r="BC143" s="125">
        <f t="shared" si="107"/>
        <v>18.3431</v>
      </c>
    </row>
    <row r="144" spans="1:55" ht="14.1" customHeight="1" x14ac:dyDescent="0.2">
      <c r="A144" s="108">
        <v>34</v>
      </c>
      <c r="B144" s="105">
        <v>2475</v>
      </c>
      <c r="C144" s="106">
        <v>600080331</v>
      </c>
      <c r="D144" s="105">
        <v>65642368</v>
      </c>
      <c r="E144" s="107" t="s">
        <v>639</v>
      </c>
      <c r="F144" s="108">
        <v>3113</v>
      </c>
      <c r="G144" s="107" t="s">
        <v>318</v>
      </c>
      <c r="H144" s="109" t="s">
        <v>281</v>
      </c>
      <c r="I144" s="110">
        <v>36735719</v>
      </c>
      <c r="J144" s="111">
        <v>26056237</v>
      </c>
      <c r="K144" s="111">
        <v>173220</v>
      </c>
      <c r="L144" s="111">
        <v>380000</v>
      </c>
      <c r="M144" s="111">
        <v>8935448</v>
      </c>
      <c r="N144" s="111">
        <v>521124</v>
      </c>
      <c r="O144" s="111">
        <v>842910</v>
      </c>
      <c r="P144" s="287">
        <v>48.821800000000003</v>
      </c>
      <c r="Q144" s="287">
        <v>38.246000000000002</v>
      </c>
      <c r="R144" s="404">
        <v>0.5</v>
      </c>
      <c r="S144" s="844">
        <v>10.575800000000001</v>
      </c>
      <c r="T144" s="416">
        <f t="shared" si="94"/>
        <v>0</v>
      </c>
      <c r="U144" s="405">
        <v>0</v>
      </c>
      <c r="V144" s="405">
        <v>-147275</v>
      </c>
      <c r="W144" s="405">
        <v>0</v>
      </c>
      <c r="X144" s="405">
        <f t="shared" si="95"/>
        <v>-147275</v>
      </c>
      <c r="Y144" s="405">
        <v>0</v>
      </c>
      <c r="Z144" s="405">
        <v>0</v>
      </c>
      <c r="AA144" s="405">
        <v>0</v>
      </c>
      <c r="AB144" s="405">
        <f t="shared" si="96"/>
        <v>0</v>
      </c>
      <c r="AC144" s="405">
        <f t="shared" si="97"/>
        <v>-147275</v>
      </c>
      <c r="AD144" s="249">
        <f t="shared" si="98"/>
        <v>-49779</v>
      </c>
      <c r="AE144" s="249">
        <f t="shared" si="99"/>
        <v>-2946</v>
      </c>
      <c r="AF144" s="405">
        <v>0</v>
      </c>
      <c r="AG144" s="405">
        <v>200000</v>
      </c>
      <c r="AH144" s="405">
        <v>0</v>
      </c>
      <c r="AI144" s="405">
        <f t="shared" si="100"/>
        <v>200000</v>
      </c>
      <c r="AJ144" s="405">
        <f t="shared" si="101"/>
        <v>0</v>
      </c>
      <c r="AK144" s="407">
        <v>0</v>
      </c>
      <c r="AL144" s="407">
        <v>0</v>
      </c>
      <c r="AM144" s="407">
        <v>0</v>
      </c>
      <c r="AN144" s="407">
        <v>0</v>
      </c>
      <c r="AO144" s="407">
        <v>0</v>
      </c>
      <c r="AP144" s="407">
        <f t="shared" si="102"/>
        <v>0</v>
      </c>
      <c r="AQ144" s="407">
        <f t="shared" si="103"/>
        <v>0</v>
      </c>
      <c r="AR144" s="417">
        <f t="shared" si="104"/>
        <v>0</v>
      </c>
      <c r="AS144" s="112">
        <f>I144+AJ144</f>
        <v>36735719</v>
      </c>
      <c r="AT144" s="113">
        <f>J144+X144</f>
        <v>25908962</v>
      </c>
      <c r="AU144" s="113">
        <f t="shared" si="105"/>
        <v>173220</v>
      </c>
      <c r="AV144" s="113">
        <f>L144+AB144</f>
        <v>380000</v>
      </c>
      <c r="AW144" s="113">
        <f t="shared" ref="AW144:AX148" si="108">M144+AD144</f>
        <v>8885669</v>
      </c>
      <c r="AX144" s="113">
        <f t="shared" si="108"/>
        <v>518178</v>
      </c>
      <c r="AY144" s="113">
        <f>O144+AI144</f>
        <v>1042910</v>
      </c>
      <c r="AZ144" s="115">
        <f>P144+AR144</f>
        <v>48.821800000000003</v>
      </c>
      <c r="BA144" s="115">
        <f>Q144+AP144</f>
        <v>38.246000000000002</v>
      </c>
      <c r="BB144" s="115">
        <f t="shared" si="106"/>
        <v>0.5</v>
      </c>
      <c r="BC144" s="116">
        <f>S144+AQ144</f>
        <v>10.575800000000001</v>
      </c>
    </row>
    <row r="145" spans="1:55" ht="14.1" customHeight="1" x14ac:dyDescent="0.2">
      <c r="A145" s="108">
        <v>34</v>
      </c>
      <c r="B145" s="105">
        <v>2475</v>
      </c>
      <c r="C145" s="106">
        <v>600080331</v>
      </c>
      <c r="D145" s="105">
        <v>65642368</v>
      </c>
      <c r="E145" s="107" t="s">
        <v>639</v>
      </c>
      <c r="F145" s="108">
        <v>3113</v>
      </c>
      <c r="G145" s="126" t="s">
        <v>316</v>
      </c>
      <c r="H145" s="109" t="s">
        <v>282</v>
      </c>
      <c r="I145" s="110">
        <v>3253834</v>
      </c>
      <c r="J145" s="28">
        <v>2392735</v>
      </c>
      <c r="K145" s="28">
        <v>0</v>
      </c>
      <c r="L145" s="28">
        <v>0</v>
      </c>
      <c r="M145" s="111">
        <v>808744</v>
      </c>
      <c r="N145" s="111">
        <v>47855</v>
      </c>
      <c r="O145" s="28">
        <v>4500</v>
      </c>
      <c r="P145" s="287">
        <v>6.7299999999999995</v>
      </c>
      <c r="Q145" s="274">
        <v>6.7299999999999995</v>
      </c>
      <c r="R145" s="890">
        <v>0</v>
      </c>
      <c r="S145" s="843">
        <v>0</v>
      </c>
      <c r="T145" s="416">
        <f t="shared" si="94"/>
        <v>0</v>
      </c>
      <c r="U145" s="405">
        <v>0</v>
      </c>
      <c r="V145" s="405">
        <v>0</v>
      </c>
      <c r="W145" s="405">
        <v>0</v>
      </c>
      <c r="X145" s="405">
        <f t="shared" si="95"/>
        <v>0</v>
      </c>
      <c r="Y145" s="405">
        <v>0</v>
      </c>
      <c r="Z145" s="405">
        <v>0</v>
      </c>
      <c r="AA145" s="405">
        <v>0</v>
      </c>
      <c r="AB145" s="405">
        <f t="shared" si="96"/>
        <v>0</v>
      </c>
      <c r="AC145" s="405">
        <f t="shared" si="97"/>
        <v>0</v>
      </c>
      <c r="AD145" s="249">
        <f t="shared" si="98"/>
        <v>0</v>
      </c>
      <c r="AE145" s="249">
        <f t="shared" si="99"/>
        <v>0</v>
      </c>
      <c r="AF145" s="405">
        <v>500</v>
      </c>
      <c r="AG145" s="405">
        <v>0</v>
      </c>
      <c r="AH145" s="405">
        <v>0</v>
      </c>
      <c r="AI145" s="405">
        <f t="shared" si="100"/>
        <v>500</v>
      </c>
      <c r="AJ145" s="405">
        <f t="shared" si="101"/>
        <v>500</v>
      </c>
      <c r="AK145" s="407">
        <v>0</v>
      </c>
      <c r="AL145" s="407">
        <v>0</v>
      </c>
      <c r="AM145" s="407">
        <v>0</v>
      </c>
      <c r="AN145" s="407">
        <v>0</v>
      </c>
      <c r="AO145" s="407">
        <v>0</v>
      </c>
      <c r="AP145" s="407">
        <f t="shared" si="102"/>
        <v>0</v>
      </c>
      <c r="AQ145" s="407">
        <f t="shared" si="103"/>
        <v>0</v>
      </c>
      <c r="AR145" s="417">
        <f t="shared" si="104"/>
        <v>0</v>
      </c>
      <c r="AS145" s="112">
        <f>I145+AJ145</f>
        <v>3254334</v>
      </c>
      <c r="AT145" s="113">
        <f>J145+X145</f>
        <v>2392735</v>
      </c>
      <c r="AU145" s="113">
        <f t="shared" si="105"/>
        <v>0</v>
      </c>
      <c r="AV145" s="113">
        <f>L145+AB145</f>
        <v>0</v>
      </c>
      <c r="AW145" s="113">
        <f t="shared" si="108"/>
        <v>808744</v>
      </c>
      <c r="AX145" s="113">
        <f t="shared" si="108"/>
        <v>47855</v>
      </c>
      <c r="AY145" s="113">
        <f>O145+AI145</f>
        <v>5000</v>
      </c>
      <c r="AZ145" s="115">
        <f>P145+AR145</f>
        <v>6.7299999999999995</v>
      </c>
      <c r="BA145" s="115">
        <f>Q145+AP145</f>
        <v>6.7299999999999995</v>
      </c>
      <c r="BB145" s="115">
        <f t="shared" si="106"/>
        <v>0</v>
      </c>
      <c r="BC145" s="116">
        <f>S145+AQ145</f>
        <v>0</v>
      </c>
    </row>
    <row r="146" spans="1:55" ht="14.1" customHeight="1" x14ac:dyDescent="0.2">
      <c r="A146" s="108">
        <v>34</v>
      </c>
      <c r="B146" s="105">
        <v>2475</v>
      </c>
      <c r="C146" s="106">
        <v>600080331</v>
      </c>
      <c r="D146" s="105">
        <v>65642368</v>
      </c>
      <c r="E146" s="107" t="s">
        <v>640</v>
      </c>
      <c r="F146" s="108">
        <v>3141</v>
      </c>
      <c r="G146" s="107" t="s">
        <v>319</v>
      </c>
      <c r="H146" s="109" t="s">
        <v>282</v>
      </c>
      <c r="I146" s="110">
        <v>1373225</v>
      </c>
      <c r="J146" s="30">
        <v>975052</v>
      </c>
      <c r="K146" s="30">
        <v>0</v>
      </c>
      <c r="L146" s="30">
        <v>20000</v>
      </c>
      <c r="M146" s="111">
        <v>336328</v>
      </c>
      <c r="N146" s="111">
        <v>19501</v>
      </c>
      <c r="O146" s="30">
        <v>22344</v>
      </c>
      <c r="P146" s="287">
        <v>3.3899999999999997</v>
      </c>
      <c r="Q146" s="438">
        <v>0</v>
      </c>
      <c r="R146" s="33">
        <v>0</v>
      </c>
      <c r="S146" s="845">
        <v>3.3899999999999997</v>
      </c>
      <c r="T146" s="416">
        <f t="shared" si="94"/>
        <v>0</v>
      </c>
      <c r="U146" s="405">
        <v>0</v>
      </c>
      <c r="V146" s="405">
        <v>0</v>
      </c>
      <c r="W146" s="405">
        <v>0</v>
      </c>
      <c r="X146" s="405">
        <f t="shared" si="95"/>
        <v>0</v>
      </c>
      <c r="Y146" s="405">
        <v>0</v>
      </c>
      <c r="Z146" s="405">
        <v>0</v>
      </c>
      <c r="AA146" s="405">
        <v>0</v>
      </c>
      <c r="AB146" s="405">
        <f t="shared" si="96"/>
        <v>0</v>
      </c>
      <c r="AC146" s="405">
        <f t="shared" si="97"/>
        <v>0</v>
      </c>
      <c r="AD146" s="249">
        <f t="shared" si="98"/>
        <v>0</v>
      </c>
      <c r="AE146" s="249">
        <f t="shared" si="99"/>
        <v>0</v>
      </c>
      <c r="AF146" s="405">
        <v>0</v>
      </c>
      <c r="AG146" s="405">
        <v>0</v>
      </c>
      <c r="AH146" s="405">
        <v>0</v>
      </c>
      <c r="AI146" s="405">
        <f t="shared" si="100"/>
        <v>0</v>
      </c>
      <c r="AJ146" s="405">
        <f t="shared" si="101"/>
        <v>0</v>
      </c>
      <c r="AK146" s="407">
        <v>0</v>
      </c>
      <c r="AL146" s="407">
        <v>0</v>
      </c>
      <c r="AM146" s="407">
        <v>0</v>
      </c>
      <c r="AN146" s="407">
        <v>0</v>
      </c>
      <c r="AO146" s="407">
        <v>0</v>
      </c>
      <c r="AP146" s="407">
        <f t="shared" si="102"/>
        <v>0</v>
      </c>
      <c r="AQ146" s="407">
        <f t="shared" si="103"/>
        <v>0</v>
      </c>
      <c r="AR146" s="417">
        <f t="shared" si="104"/>
        <v>0</v>
      </c>
      <c r="AS146" s="112">
        <f>I146+AJ146</f>
        <v>1373225</v>
      </c>
      <c r="AT146" s="113">
        <f>J146+X146</f>
        <v>975052</v>
      </c>
      <c r="AU146" s="113">
        <f t="shared" si="105"/>
        <v>0</v>
      </c>
      <c r="AV146" s="113">
        <f>L146+AB146</f>
        <v>20000</v>
      </c>
      <c r="AW146" s="113">
        <f t="shared" si="108"/>
        <v>336328</v>
      </c>
      <c r="AX146" s="113">
        <f t="shared" si="108"/>
        <v>19501</v>
      </c>
      <c r="AY146" s="113">
        <f>O146+AI146</f>
        <v>22344</v>
      </c>
      <c r="AZ146" s="115">
        <f>P146+AR146</f>
        <v>3.3899999999999997</v>
      </c>
      <c r="BA146" s="115">
        <f>Q146+AP146</f>
        <v>0</v>
      </c>
      <c r="BB146" s="115">
        <f t="shared" si="106"/>
        <v>0</v>
      </c>
      <c r="BC146" s="116">
        <f>S146+AQ146</f>
        <v>3.3899999999999997</v>
      </c>
    </row>
    <row r="147" spans="1:55" ht="14.1" customHeight="1" x14ac:dyDescent="0.2">
      <c r="A147" s="108">
        <v>34</v>
      </c>
      <c r="B147" s="105">
        <v>2475</v>
      </c>
      <c r="C147" s="106">
        <v>600080331</v>
      </c>
      <c r="D147" s="105">
        <v>65642368</v>
      </c>
      <c r="E147" s="107" t="s">
        <v>639</v>
      </c>
      <c r="F147" s="108">
        <v>3143</v>
      </c>
      <c r="G147" s="126" t="s">
        <v>632</v>
      </c>
      <c r="H147" s="109" t="s">
        <v>281</v>
      </c>
      <c r="I147" s="110">
        <v>3847267</v>
      </c>
      <c r="J147" s="425">
        <v>2833039</v>
      </c>
      <c r="K147" s="425">
        <v>0</v>
      </c>
      <c r="L147" s="425">
        <v>0</v>
      </c>
      <c r="M147" s="111">
        <v>957567</v>
      </c>
      <c r="N147" s="111">
        <v>56661</v>
      </c>
      <c r="O147" s="337">
        <v>0</v>
      </c>
      <c r="P147" s="287">
        <v>6.0170000000000003</v>
      </c>
      <c r="Q147" s="427">
        <v>6.0170000000000003</v>
      </c>
      <c r="R147" s="889">
        <v>0</v>
      </c>
      <c r="S147" s="843">
        <v>0</v>
      </c>
      <c r="T147" s="416">
        <f t="shared" si="94"/>
        <v>0</v>
      </c>
      <c r="U147" s="405">
        <v>0</v>
      </c>
      <c r="V147" s="405">
        <v>0</v>
      </c>
      <c r="W147" s="405">
        <v>0</v>
      </c>
      <c r="X147" s="405">
        <f t="shared" si="95"/>
        <v>0</v>
      </c>
      <c r="Y147" s="405">
        <v>0</v>
      </c>
      <c r="Z147" s="405">
        <v>0</v>
      </c>
      <c r="AA147" s="405">
        <v>0</v>
      </c>
      <c r="AB147" s="405">
        <f t="shared" si="96"/>
        <v>0</v>
      </c>
      <c r="AC147" s="405">
        <f t="shared" si="97"/>
        <v>0</v>
      </c>
      <c r="AD147" s="249">
        <f t="shared" si="98"/>
        <v>0</v>
      </c>
      <c r="AE147" s="249">
        <f t="shared" si="99"/>
        <v>0</v>
      </c>
      <c r="AF147" s="405">
        <v>0</v>
      </c>
      <c r="AG147" s="405">
        <v>0</v>
      </c>
      <c r="AH147" s="405">
        <v>0</v>
      </c>
      <c r="AI147" s="405">
        <f t="shared" si="100"/>
        <v>0</v>
      </c>
      <c r="AJ147" s="405">
        <f t="shared" si="101"/>
        <v>0</v>
      </c>
      <c r="AK147" s="407">
        <v>0</v>
      </c>
      <c r="AL147" s="407">
        <v>0</v>
      </c>
      <c r="AM147" s="407">
        <v>0</v>
      </c>
      <c r="AN147" s="407">
        <v>0</v>
      </c>
      <c r="AO147" s="407">
        <v>0</v>
      </c>
      <c r="AP147" s="407">
        <f t="shared" si="102"/>
        <v>0</v>
      </c>
      <c r="AQ147" s="407">
        <f t="shared" si="103"/>
        <v>0</v>
      </c>
      <c r="AR147" s="417">
        <f t="shared" si="104"/>
        <v>0</v>
      </c>
      <c r="AS147" s="112">
        <f>I147+AJ147</f>
        <v>3847267</v>
      </c>
      <c r="AT147" s="113">
        <f>J147+X147</f>
        <v>2833039</v>
      </c>
      <c r="AU147" s="113">
        <f t="shared" si="105"/>
        <v>0</v>
      </c>
      <c r="AV147" s="113">
        <f>L147+AB147</f>
        <v>0</v>
      </c>
      <c r="AW147" s="113">
        <f t="shared" si="108"/>
        <v>957567</v>
      </c>
      <c r="AX147" s="113">
        <f t="shared" si="108"/>
        <v>56661</v>
      </c>
      <c r="AY147" s="113">
        <f>O147+AI147</f>
        <v>0</v>
      </c>
      <c r="AZ147" s="115">
        <f>P147+AR147</f>
        <v>6.0170000000000003</v>
      </c>
      <c r="BA147" s="115">
        <f>Q147+AP147</f>
        <v>6.0170000000000003</v>
      </c>
      <c r="BB147" s="115">
        <f t="shared" si="106"/>
        <v>0</v>
      </c>
      <c r="BC147" s="116">
        <f>S147+AQ147</f>
        <v>0</v>
      </c>
    </row>
    <row r="148" spans="1:55" ht="14.1" customHeight="1" x14ac:dyDescent="0.2">
      <c r="A148" s="108">
        <v>34</v>
      </c>
      <c r="B148" s="105">
        <v>2475</v>
      </c>
      <c r="C148" s="106">
        <v>600080331</v>
      </c>
      <c r="D148" s="105">
        <v>65642368</v>
      </c>
      <c r="E148" s="107" t="s">
        <v>639</v>
      </c>
      <c r="F148" s="108">
        <v>3143</v>
      </c>
      <c r="G148" s="126" t="s">
        <v>633</v>
      </c>
      <c r="H148" s="109" t="s">
        <v>282</v>
      </c>
      <c r="I148" s="110">
        <v>119376</v>
      </c>
      <c r="J148" s="436">
        <v>84150</v>
      </c>
      <c r="K148" s="436">
        <v>0</v>
      </c>
      <c r="L148" s="436">
        <v>0</v>
      </c>
      <c r="M148" s="111">
        <v>28443</v>
      </c>
      <c r="N148" s="111">
        <v>1683</v>
      </c>
      <c r="O148" s="436">
        <v>5100</v>
      </c>
      <c r="P148" s="287">
        <v>0.35</v>
      </c>
      <c r="Q148" s="437">
        <v>0</v>
      </c>
      <c r="R148" s="857">
        <v>0</v>
      </c>
      <c r="S148" s="845">
        <v>0.35</v>
      </c>
      <c r="T148" s="416">
        <f t="shared" si="94"/>
        <v>0</v>
      </c>
      <c r="U148" s="405">
        <v>0</v>
      </c>
      <c r="V148" s="405">
        <v>0</v>
      </c>
      <c r="W148" s="405">
        <v>0</v>
      </c>
      <c r="X148" s="405">
        <f t="shared" si="95"/>
        <v>0</v>
      </c>
      <c r="Y148" s="405">
        <v>0</v>
      </c>
      <c r="Z148" s="405">
        <v>0</v>
      </c>
      <c r="AA148" s="405">
        <v>0</v>
      </c>
      <c r="AB148" s="405">
        <f t="shared" si="96"/>
        <v>0</v>
      </c>
      <c r="AC148" s="405">
        <f t="shared" si="97"/>
        <v>0</v>
      </c>
      <c r="AD148" s="249">
        <f t="shared" si="98"/>
        <v>0</v>
      </c>
      <c r="AE148" s="249">
        <f t="shared" si="99"/>
        <v>0</v>
      </c>
      <c r="AF148" s="405">
        <v>0</v>
      </c>
      <c r="AG148" s="405">
        <v>0</v>
      </c>
      <c r="AH148" s="405">
        <v>0</v>
      </c>
      <c r="AI148" s="405">
        <f t="shared" si="100"/>
        <v>0</v>
      </c>
      <c r="AJ148" s="405">
        <f t="shared" si="101"/>
        <v>0</v>
      </c>
      <c r="AK148" s="407">
        <v>0</v>
      </c>
      <c r="AL148" s="407">
        <v>0</v>
      </c>
      <c r="AM148" s="407">
        <v>0</v>
      </c>
      <c r="AN148" s="407">
        <v>0</v>
      </c>
      <c r="AO148" s="407">
        <v>0</v>
      </c>
      <c r="AP148" s="407">
        <f t="shared" si="102"/>
        <v>0</v>
      </c>
      <c r="AQ148" s="407">
        <f t="shared" si="103"/>
        <v>0</v>
      </c>
      <c r="AR148" s="417">
        <f t="shared" si="104"/>
        <v>0</v>
      </c>
      <c r="AS148" s="112">
        <f>I148+AJ148</f>
        <v>119376</v>
      </c>
      <c r="AT148" s="113">
        <f>J148+X148</f>
        <v>84150</v>
      </c>
      <c r="AU148" s="113">
        <f t="shared" si="105"/>
        <v>0</v>
      </c>
      <c r="AV148" s="113">
        <f>L148+AB148</f>
        <v>0</v>
      </c>
      <c r="AW148" s="113">
        <f t="shared" si="108"/>
        <v>28443</v>
      </c>
      <c r="AX148" s="113">
        <f t="shared" si="108"/>
        <v>1683</v>
      </c>
      <c r="AY148" s="113">
        <f>O148+AI148</f>
        <v>5100</v>
      </c>
      <c r="AZ148" s="115">
        <f>P148+AR148</f>
        <v>0.35</v>
      </c>
      <c r="BA148" s="115">
        <f>Q148+AP148</f>
        <v>0</v>
      </c>
      <c r="BB148" s="115">
        <f t="shared" si="106"/>
        <v>0</v>
      </c>
      <c r="BC148" s="116">
        <f>S148+AQ148</f>
        <v>0.35</v>
      </c>
    </row>
    <row r="149" spans="1:55" ht="14.1" customHeight="1" x14ac:dyDescent="0.2">
      <c r="A149" s="120">
        <v>34</v>
      </c>
      <c r="B149" s="117">
        <v>2475</v>
      </c>
      <c r="C149" s="118">
        <v>600080331</v>
      </c>
      <c r="D149" s="117">
        <v>65642368</v>
      </c>
      <c r="E149" s="119" t="s">
        <v>641</v>
      </c>
      <c r="F149" s="120"/>
      <c r="G149" s="119"/>
      <c r="H149" s="121"/>
      <c r="I149" s="122">
        <v>45329421</v>
      </c>
      <c r="J149" s="123">
        <v>32341213</v>
      </c>
      <c r="K149" s="123">
        <v>173220</v>
      </c>
      <c r="L149" s="123">
        <v>400000</v>
      </c>
      <c r="M149" s="123">
        <v>11066530</v>
      </c>
      <c r="N149" s="123">
        <v>646824</v>
      </c>
      <c r="O149" s="123">
        <v>874854</v>
      </c>
      <c r="P149" s="124">
        <v>65.308799999999991</v>
      </c>
      <c r="Q149" s="124">
        <v>50.993000000000002</v>
      </c>
      <c r="R149" s="855">
        <v>0.5</v>
      </c>
      <c r="S149" s="125">
        <v>14.315800000000001</v>
      </c>
      <c r="T149" s="824">
        <f t="shared" ref="T149:BC149" si="109">SUM(T144:T148)</f>
        <v>0</v>
      </c>
      <c r="U149" s="824">
        <f t="shared" si="109"/>
        <v>0</v>
      </c>
      <c r="V149" s="824">
        <f t="shared" si="109"/>
        <v>-147275</v>
      </c>
      <c r="W149" s="824">
        <f t="shared" si="109"/>
        <v>0</v>
      </c>
      <c r="X149" s="824">
        <f t="shared" si="109"/>
        <v>-147275</v>
      </c>
      <c r="Y149" s="824">
        <f t="shared" si="109"/>
        <v>0</v>
      </c>
      <c r="Z149" s="824">
        <f t="shared" si="109"/>
        <v>0</v>
      </c>
      <c r="AA149" s="824">
        <f t="shared" si="109"/>
        <v>0</v>
      </c>
      <c r="AB149" s="824">
        <f t="shared" si="109"/>
        <v>0</v>
      </c>
      <c r="AC149" s="824">
        <f t="shared" si="109"/>
        <v>-147275</v>
      </c>
      <c r="AD149" s="824">
        <f t="shared" si="109"/>
        <v>-49779</v>
      </c>
      <c r="AE149" s="824">
        <f t="shared" si="109"/>
        <v>-2946</v>
      </c>
      <c r="AF149" s="824">
        <f t="shared" si="109"/>
        <v>500</v>
      </c>
      <c r="AG149" s="824">
        <f t="shared" si="109"/>
        <v>200000</v>
      </c>
      <c r="AH149" s="824">
        <f t="shared" si="109"/>
        <v>0</v>
      </c>
      <c r="AI149" s="824">
        <f t="shared" si="109"/>
        <v>200500</v>
      </c>
      <c r="AJ149" s="824">
        <f t="shared" si="109"/>
        <v>500</v>
      </c>
      <c r="AK149" s="900">
        <f t="shared" si="109"/>
        <v>0</v>
      </c>
      <c r="AL149" s="900">
        <f t="shared" si="109"/>
        <v>0</v>
      </c>
      <c r="AM149" s="900">
        <f t="shared" si="109"/>
        <v>0</v>
      </c>
      <c r="AN149" s="900">
        <f t="shared" si="109"/>
        <v>0</v>
      </c>
      <c r="AO149" s="900">
        <f t="shared" si="109"/>
        <v>0</v>
      </c>
      <c r="AP149" s="900">
        <f t="shared" si="109"/>
        <v>0</v>
      </c>
      <c r="AQ149" s="900">
        <f t="shared" si="109"/>
        <v>0</v>
      </c>
      <c r="AR149" s="904">
        <f t="shared" si="109"/>
        <v>0</v>
      </c>
      <c r="AS149" s="122">
        <f t="shared" si="109"/>
        <v>45329921</v>
      </c>
      <c r="AT149" s="123">
        <f t="shared" si="109"/>
        <v>32193938</v>
      </c>
      <c r="AU149" s="123">
        <f t="shared" si="109"/>
        <v>173220</v>
      </c>
      <c r="AV149" s="123">
        <f t="shared" si="109"/>
        <v>400000</v>
      </c>
      <c r="AW149" s="123">
        <f t="shared" si="109"/>
        <v>11016751</v>
      </c>
      <c r="AX149" s="123">
        <f t="shared" si="109"/>
        <v>643878</v>
      </c>
      <c r="AY149" s="123">
        <f t="shared" si="109"/>
        <v>1075354</v>
      </c>
      <c r="AZ149" s="124">
        <f t="shared" si="109"/>
        <v>65.308799999999991</v>
      </c>
      <c r="BA149" s="124">
        <f t="shared" si="109"/>
        <v>50.993000000000002</v>
      </c>
      <c r="BB149" s="124">
        <f t="shared" si="109"/>
        <v>0.5</v>
      </c>
      <c r="BC149" s="125">
        <f t="shared" si="109"/>
        <v>14.315800000000001</v>
      </c>
    </row>
    <row r="150" spans="1:55" ht="14.1" customHeight="1" x14ac:dyDescent="0.2">
      <c r="A150" s="108">
        <v>35</v>
      </c>
      <c r="B150" s="105">
        <v>2476</v>
      </c>
      <c r="C150" s="106">
        <v>600080170</v>
      </c>
      <c r="D150" s="105">
        <v>64040364</v>
      </c>
      <c r="E150" s="107" t="s">
        <v>642</v>
      </c>
      <c r="F150" s="108">
        <v>3113</v>
      </c>
      <c r="G150" s="107" t="s">
        <v>318</v>
      </c>
      <c r="H150" s="109" t="s">
        <v>281</v>
      </c>
      <c r="I150" s="110">
        <v>36049175</v>
      </c>
      <c r="J150" s="111">
        <v>25552035</v>
      </c>
      <c r="K150" s="111">
        <v>173220</v>
      </c>
      <c r="L150" s="111">
        <v>100000</v>
      </c>
      <c r="M150" s="111">
        <v>8670388</v>
      </c>
      <c r="N150" s="111">
        <v>511042</v>
      </c>
      <c r="O150" s="111">
        <v>1215710</v>
      </c>
      <c r="P150" s="287">
        <v>49.761099999999999</v>
      </c>
      <c r="Q150" s="287">
        <v>38.507999999999996</v>
      </c>
      <c r="R150" s="404">
        <v>0.5</v>
      </c>
      <c r="S150" s="844">
        <v>11.2531</v>
      </c>
      <c r="T150" s="416">
        <f t="shared" si="94"/>
        <v>0</v>
      </c>
      <c r="U150" s="405">
        <v>0</v>
      </c>
      <c r="V150" s="405">
        <v>0</v>
      </c>
      <c r="W150" s="405">
        <v>0</v>
      </c>
      <c r="X150" s="405">
        <f t="shared" si="95"/>
        <v>0</v>
      </c>
      <c r="Y150" s="405">
        <v>0</v>
      </c>
      <c r="Z150" s="405">
        <v>0</v>
      </c>
      <c r="AA150" s="405">
        <v>0</v>
      </c>
      <c r="AB150" s="405">
        <f t="shared" si="96"/>
        <v>0</v>
      </c>
      <c r="AC150" s="405">
        <f t="shared" si="97"/>
        <v>0</v>
      </c>
      <c r="AD150" s="249">
        <f t="shared" si="98"/>
        <v>0</v>
      </c>
      <c r="AE150" s="249">
        <f t="shared" si="99"/>
        <v>0</v>
      </c>
      <c r="AF150" s="405">
        <v>0</v>
      </c>
      <c r="AG150" s="405">
        <v>0</v>
      </c>
      <c r="AH150" s="405">
        <v>0</v>
      </c>
      <c r="AI150" s="405">
        <f t="shared" si="100"/>
        <v>0</v>
      </c>
      <c r="AJ150" s="405">
        <f t="shared" si="101"/>
        <v>0</v>
      </c>
      <c r="AK150" s="407">
        <v>0</v>
      </c>
      <c r="AL150" s="407">
        <v>0</v>
      </c>
      <c r="AM150" s="407">
        <v>0</v>
      </c>
      <c r="AN150" s="407">
        <v>0</v>
      </c>
      <c r="AO150" s="407">
        <v>0</v>
      </c>
      <c r="AP150" s="407">
        <f t="shared" si="102"/>
        <v>0</v>
      </c>
      <c r="AQ150" s="407">
        <f t="shared" si="103"/>
        <v>0</v>
      </c>
      <c r="AR150" s="417">
        <f t="shared" si="104"/>
        <v>0</v>
      </c>
      <c r="AS150" s="112">
        <f>I150+AJ150</f>
        <v>36049175</v>
      </c>
      <c r="AT150" s="113">
        <f>J150+X150</f>
        <v>25552035</v>
      </c>
      <c r="AU150" s="113">
        <f t="shared" si="105"/>
        <v>173220</v>
      </c>
      <c r="AV150" s="113">
        <f>L150+AB150</f>
        <v>100000</v>
      </c>
      <c r="AW150" s="113">
        <f t="shared" ref="AW150:AX154" si="110">M150+AD150</f>
        <v>8670388</v>
      </c>
      <c r="AX150" s="113">
        <f t="shared" si="110"/>
        <v>511042</v>
      </c>
      <c r="AY150" s="113">
        <f>O150+AI150</f>
        <v>1215710</v>
      </c>
      <c r="AZ150" s="115">
        <f>P150+AR150</f>
        <v>49.761099999999999</v>
      </c>
      <c r="BA150" s="115">
        <f>Q150+AP150</f>
        <v>38.507999999999996</v>
      </c>
      <c r="BB150" s="115">
        <f t="shared" si="106"/>
        <v>0.5</v>
      </c>
      <c r="BC150" s="116">
        <f>S150+AQ150</f>
        <v>11.2531</v>
      </c>
    </row>
    <row r="151" spans="1:55" ht="14.1" customHeight="1" x14ac:dyDescent="0.2">
      <c r="A151" s="108">
        <v>35</v>
      </c>
      <c r="B151" s="105">
        <v>2476</v>
      </c>
      <c r="C151" s="106">
        <v>600080170</v>
      </c>
      <c r="D151" s="105">
        <v>64040364</v>
      </c>
      <c r="E151" s="107" t="s">
        <v>642</v>
      </c>
      <c r="F151" s="108">
        <v>3113</v>
      </c>
      <c r="G151" s="126" t="s">
        <v>316</v>
      </c>
      <c r="H151" s="109" t="s">
        <v>282</v>
      </c>
      <c r="I151" s="110">
        <v>5759341</v>
      </c>
      <c r="J151" s="28">
        <v>4234602</v>
      </c>
      <c r="K151" s="28">
        <v>0</v>
      </c>
      <c r="L151" s="28">
        <v>0</v>
      </c>
      <c r="M151" s="111">
        <v>1431296</v>
      </c>
      <c r="N151" s="111">
        <v>84693</v>
      </c>
      <c r="O151" s="28">
        <v>8750</v>
      </c>
      <c r="P151" s="287">
        <v>12.280000000000001</v>
      </c>
      <c r="Q151" s="274">
        <v>12.280000000000001</v>
      </c>
      <c r="R151" s="890">
        <v>0</v>
      </c>
      <c r="S151" s="843">
        <v>0</v>
      </c>
      <c r="T151" s="416">
        <f t="shared" si="94"/>
        <v>0</v>
      </c>
      <c r="U151" s="405">
        <v>-18445</v>
      </c>
      <c r="V151" s="405">
        <v>0</v>
      </c>
      <c r="W151" s="405">
        <v>0</v>
      </c>
      <c r="X151" s="405">
        <f t="shared" si="95"/>
        <v>-18445</v>
      </c>
      <c r="Y151" s="405">
        <v>0</v>
      </c>
      <c r="Z151" s="405">
        <v>0</v>
      </c>
      <c r="AA151" s="405">
        <v>0</v>
      </c>
      <c r="AB151" s="405">
        <f t="shared" si="96"/>
        <v>0</v>
      </c>
      <c r="AC151" s="405">
        <f t="shared" si="97"/>
        <v>-18445</v>
      </c>
      <c r="AD151" s="249">
        <f t="shared" si="98"/>
        <v>-6234</v>
      </c>
      <c r="AE151" s="249">
        <f t="shared" si="99"/>
        <v>-369</v>
      </c>
      <c r="AF151" s="405">
        <v>0</v>
      </c>
      <c r="AG151" s="405">
        <v>0</v>
      </c>
      <c r="AH151" s="405">
        <v>0</v>
      </c>
      <c r="AI151" s="405">
        <f t="shared" si="100"/>
        <v>0</v>
      </c>
      <c r="AJ151" s="405">
        <f t="shared" si="101"/>
        <v>-25048</v>
      </c>
      <c r="AK151" s="407">
        <v>0</v>
      </c>
      <c r="AL151" s="407">
        <v>0</v>
      </c>
      <c r="AM151" s="407">
        <v>-0.05</v>
      </c>
      <c r="AN151" s="407">
        <v>0</v>
      </c>
      <c r="AO151" s="407">
        <v>0</v>
      </c>
      <c r="AP151" s="407">
        <f t="shared" si="102"/>
        <v>-0.05</v>
      </c>
      <c r="AQ151" s="407">
        <f t="shared" si="103"/>
        <v>0</v>
      </c>
      <c r="AR151" s="417">
        <f t="shared" si="104"/>
        <v>-0.05</v>
      </c>
      <c r="AS151" s="112">
        <f>I151+AJ151</f>
        <v>5734293</v>
      </c>
      <c r="AT151" s="113">
        <f>J151+X151</f>
        <v>4216157</v>
      </c>
      <c r="AU151" s="113">
        <f t="shared" si="105"/>
        <v>0</v>
      </c>
      <c r="AV151" s="113">
        <f>L151+AB151</f>
        <v>0</v>
      </c>
      <c r="AW151" s="113">
        <f t="shared" si="110"/>
        <v>1425062</v>
      </c>
      <c r="AX151" s="113">
        <f t="shared" si="110"/>
        <v>84324</v>
      </c>
      <c r="AY151" s="113">
        <f>O151+AI151</f>
        <v>8750</v>
      </c>
      <c r="AZ151" s="115">
        <f>P151+AR151</f>
        <v>12.23</v>
      </c>
      <c r="BA151" s="115">
        <f>Q151+AP151</f>
        <v>12.23</v>
      </c>
      <c r="BB151" s="115">
        <f t="shared" si="106"/>
        <v>0</v>
      </c>
      <c r="BC151" s="116">
        <f>S151+AQ151</f>
        <v>0</v>
      </c>
    </row>
    <row r="152" spans="1:55" ht="14.1" customHeight="1" x14ac:dyDescent="0.2">
      <c r="A152" s="108">
        <v>35</v>
      </c>
      <c r="B152" s="105">
        <v>2476</v>
      </c>
      <c r="C152" s="106">
        <v>600080170</v>
      </c>
      <c r="D152" s="105">
        <v>64040364</v>
      </c>
      <c r="E152" s="107" t="s">
        <v>642</v>
      </c>
      <c r="F152" s="108">
        <v>3141</v>
      </c>
      <c r="G152" s="107" t="s">
        <v>319</v>
      </c>
      <c r="H152" s="109" t="s">
        <v>282</v>
      </c>
      <c r="I152" s="110">
        <v>3523935</v>
      </c>
      <c r="J152" s="30">
        <v>2566671</v>
      </c>
      <c r="K152" s="30">
        <v>0</v>
      </c>
      <c r="L152" s="30">
        <v>0</v>
      </c>
      <c r="M152" s="111">
        <v>867535</v>
      </c>
      <c r="N152" s="111">
        <v>51333</v>
      </c>
      <c r="O152" s="30">
        <v>38396</v>
      </c>
      <c r="P152" s="287">
        <v>8.73</v>
      </c>
      <c r="Q152" s="438">
        <v>0</v>
      </c>
      <c r="R152" s="33">
        <v>0</v>
      </c>
      <c r="S152" s="845">
        <v>8.73</v>
      </c>
      <c r="T152" s="416">
        <f t="shared" si="94"/>
        <v>0</v>
      </c>
      <c r="U152" s="405">
        <v>0</v>
      </c>
      <c r="V152" s="405">
        <v>0</v>
      </c>
      <c r="W152" s="405">
        <v>0</v>
      </c>
      <c r="X152" s="405">
        <f t="shared" si="95"/>
        <v>0</v>
      </c>
      <c r="Y152" s="405">
        <v>0</v>
      </c>
      <c r="Z152" s="405">
        <v>0</v>
      </c>
      <c r="AA152" s="405">
        <v>0</v>
      </c>
      <c r="AB152" s="405">
        <f t="shared" si="96"/>
        <v>0</v>
      </c>
      <c r="AC152" s="405">
        <f t="shared" si="97"/>
        <v>0</v>
      </c>
      <c r="AD152" s="249">
        <f t="shared" si="98"/>
        <v>0</v>
      </c>
      <c r="AE152" s="249">
        <f t="shared" si="99"/>
        <v>0</v>
      </c>
      <c r="AF152" s="405">
        <v>0</v>
      </c>
      <c r="AG152" s="405">
        <v>0</v>
      </c>
      <c r="AH152" s="405">
        <v>0</v>
      </c>
      <c r="AI152" s="405">
        <f t="shared" si="100"/>
        <v>0</v>
      </c>
      <c r="AJ152" s="405">
        <f t="shared" si="101"/>
        <v>0</v>
      </c>
      <c r="AK152" s="407">
        <v>0</v>
      </c>
      <c r="AL152" s="407">
        <v>0</v>
      </c>
      <c r="AM152" s="407">
        <v>0</v>
      </c>
      <c r="AN152" s="407">
        <v>0</v>
      </c>
      <c r="AO152" s="407">
        <v>0</v>
      </c>
      <c r="AP152" s="407">
        <f t="shared" si="102"/>
        <v>0</v>
      </c>
      <c r="AQ152" s="407">
        <f t="shared" si="103"/>
        <v>0</v>
      </c>
      <c r="AR152" s="417">
        <f t="shared" si="104"/>
        <v>0</v>
      </c>
      <c r="AS152" s="112">
        <f>I152+AJ152</f>
        <v>3523935</v>
      </c>
      <c r="AT152" s="113">
        <f>J152+X152</f>
        <v>2566671</v>
      </c>
      <c r="AU152" s="113">
        <f t="shared" si="105"/>
        <v>0</v>
      </c>
      <c r="AV152" s="113">
        <f>L152+AB152</f>
        <v>0</v>
      </c>
      <c r="AW152" s="113">
        <f t="shared" si="110"/>
        <v>867535</v>
      </c>
      <c r="AX152" s="113">
        <f t="shared" si="110"/>
        <v>51333</v>
      </c>
      <c r="AY152" s="113">
        <f>O152+AI152</f>
        <v>38396</v>
      </c>
      <c r="AZ152" s="115">
        <f>P152+AR152</f>
        <v>8.73</v>
      </c>
      <c r="BA152" s="115">
        <f>Q152+AP152</f>
        <v>0</v>
      </c>
      <c r="BB152" s="115">
        <f t="shared" si="106"/>
        <v>0</v>
      </c>
      <c r="BC152" s="116">
        <f>S152+AQ152</f>
        <v>8.73</v>
      </c>
    </row>
    <row r="153" spans="1:55" ht="14.1" customHeight="1" x14ac:dyDescent="0.2">
      <c r="A153" s="108">
        <v>35</v>
      </c>
      <c r="B153" s="105">
        <v>2476</v>
      </c>
      <c r="C153" s="106">
        <v>600080170</v>
      </c>
      <c r="D153" s="105">
        <v>64040364</v>
      </c>
      <c r="E153" s="107" t="s">
        <v>642</v>
      </c>
      <c r="F153" s="108">
        <v>3143</v>
      </c>
      <c r="G153" s="126" t="s">
        <v>632</v>
      </c>
      <c r="H153" s="109" t="s">
        <v>281</v>
      </c>
      <c r="I153" s="110">
        <v>4012898</v>
      </c>
      <c r="J153" s="425">
        <v>2955006</v>
      </c>
      <c r="K153" s="425">
        <v>0</v>
      </c>
      <c r="L153" s="425">
        <v>0</v>
      </c>
      <c r="M153" s="111">
        <v>998792</v>
      </c>
      <c r="N153" s="111">
        <v>59100</v>
      </c>
      <c r="O153" s="337">
        <v>0</v>
      </c>
      <c r="P153" s="287">
        <v>6.0369999999999999</v>
      </c>
      <c r="Q153" s="427">
        <v>6.0369999999999999</v>
      </c>
      <c r="R153" s="889">
        <v>0</v>
      </c>
      <c r="S153" s="843">
        <v>0</v>
      </c>
      <c r="T153" s="416">
        <f t="shared" si="94"/>
        <v>0</v>
      </c>
      <c r="U153" s="405">
        <v>0</v>
      </c>
      <c r="V153" s="405">
        <v>0</v>
      </c>
      <c r="W153" s="405">
        <v>0</v>
      </c>
      <c r="X153" s="405">
        <f t="shared" si="95"/>
        <v>0</v>
      </c>
      <c r="Y153" s="405">
        <v>0</v>
      </c>
      <c r="Z153" s="405">
        <v>0</v>
      </c>
      <c r="AA153" s="405">
        <v>0</v>
      </c>
      <c r="AB153" s="405">
        <f t="shared" si="96"/>
        <v>0</v>
      </c>
      <c r="AC153" s="405">
        <f t="shared" si="97"/>
        <v>0</v>
      </c>
      <c r="AD153" s="249">
        <f t="shared" si="98"/>
        <v>0</v>
      </c>
      <c r="AE153" s="249">
        <f t="shared" si="99"/>
        <v>0</v>
      </c>
      <c r="AF153" s="405">
        <v>0</v>
      </c>
      <c r="AG153" s="405">
        <v>0</v>
      </c>
      <c r="AH153" s="405">
        <v>0</v>
      </c>
      <c r="AI153" s="405">
        <f t="shared" si="100"/>
        <v>0</v>
      </c>
      <c r="AJ153" s="405">
        <f t="shared" si="101"/>
        <v>0</v>
      </c>
      <c r="AK153" s="407">
        <v>0</v>
      </c>
      <c r="AL153" s="407">
        <v>0</v>
      </c>
      <c r="AM153" s="407">
        <v>0</v>
      </c>
      <c r="AN153" s="407">
        <v>0</v>
      </c>
      <c r="AO153" s="407">
        <v>0</v>
      </c>
      <c r="AP153" s="407">
        <f t="shared" si="102"/>
        <v>0</v>
      </c>
      <c r="AQ153" s="407">
        <f t="shared" si="103"/>
        <v>0</v>
      </c>
      <c r="AR153" s="417">
        <f t="shared" si="104"/>
        <v>0</v>
      </c>
      <c r="AS153" s="112">
        <f>I153+AJ153</f>
        <v>4012898</v>
      </c>
      <c r="AT153" s="113">
        <f>J153+X153</f>
        <v>2955006</v>
      </c>
      <c r="AU153" s="113">
        <f t="shared" si="105"/>
        <v>0</v>
      </c>
      <c r="AV153" s="113">
        <f>L153+AB153</f>
        <v>0</v>
      </c>
      <c r="AW153" s="113">
        <f t="shared" si="110"/>
        <v>998792</v>
      </c>
      <c r="AX153" s="113">
        <f t="shared" si="110"/>
        <v>59100</v>
      </c>
      <c r="AY153" s="113">
        <f>O153+AI153</f>
        <v>0</v>
      </c>
      <c r="AZ153" s="115">
        <f>P153+AR153</f>
        <v>6.0369999999999999</v>
      </c>
      <c r="BA153" s="115">
        <f>Q153+AP153</f>
        <v>6.0369999999999999</v>
      </c>
      <c r="BB153" s="115">
        <f t="shared" si="106"/>
        <v>0</v>
      </c>
      <c r="BC153" s="116">
        <f>S153+AQ153</f>
        <v>0</v>
      </c>
    </row>
    <row r="154" spans="1:55" ht="14.1" customHeight="1" x14ac:dyDescent="0.2">
      <c r="A154" s="108">
        <v>35</v>
      </c>
      <c r="B154" s="105">
        <v>2476</v>
      </c>
      <c r="C154" s="106">
        <v>600080170</v>
      </c>
      <c r="D154" s="105">
        <v>64040364</v>
      </c>
      <c r="E154" s="107" t="s">
        <v>642</v>
      </c>
      <c r="F154" s="108">
        <v>3143</v>
      </c>
      <c r="G154" s="126" t="s">
        <v>633</v>
      </c>
      <c r="H154" s="109" t="s">
        <v>282</v>
      </c>
      <c r="I154" s="110">
        <v>143954</v>
      </c>
      <c r="J154" s="436">
        <v>101475</v>
      </c>
      <c r="K154" s="436">
        <v>0</v>
      </c>
      <c r="L154" s="436">
        <v>0</v>
      </c>
      <c r="M154" s="111">
        <v>34299</v>
      </c>
      <c r="N154" s="111">
        <v>2030</v>
      </c>
      <c r="O154" s="436">
        <v>6150</v>
      </c>
      <c r="P154" s="287">
        <v>0.43</v>
      </c>
      <c r="Q154" s="437">
        <v>0</v>
      </c>
      <c r="R154" s="857">
        <v>0</v>
      </c>
      <c r="S154" s="845">
        <v>0.43</v>
      </c>
      <c r="T154" s="416">
        <f t="shared" si="94"/>
        <v>0</v>
      </c>
      <c r="U154" s="405">
        <v>0</v>
      </c>
      <c r="V154" s="405">
        <v>0</v>
      </c>
      <c r="W154" s="405">
        <v>0</v>
      </c>
      <c r="X154" s="405">
        <f t="shared" si="95"/>
        <v>0</v>
      </c>
      <c r="Y154" s="405">
        <v>0</v>
      </c>
      <c r="Z154" s="405">
        <v>0</v>
      </c>
      <c r="AA154" s="405">
        <v>0</v>
      </c>
      <c r="AB154" s="405">
        <f t="shared" si="96"/>
        <v>0</v>
      </c>
      <c r="AC154" s="405">
        <f t="shared" si="97"/>
        <v>0</v>
      </c>
      <c r="AD154" s="249">
        <f t="shared" si="98"/>
        <v>0</v>
      </c>
      <c r="AE154" s="249">
        <f t="shared" si="99"/>
        <v>0</v>
      </c>
      <c r="AF154" s="405">
        <v>0</v>
      </c>
      <c r="AG154" s="405">
        <v>0</v>
      </c>
      <c r="AH154" s="405">
        <v>0</v>
      </c>
      <c r="AI154" s="405">
        <f t="shared" si="100"/>
        <v>0</v>
      </c>
      <c r="AJ154" s="405">
        <f t="shared" si="101"/>
        <v>0</v>
      </c>
      <c r="AK154" s="407">
        <v>0</v>
      </c>
      <c r="AL154" s="407">
        <v>0</v>
      </c>
      <c r="AM154" s="407">
        <v>0</v>
      </c>
      <c r="AN154" s="407">
        <v>0</v>
      </c>
      <c r="AO154" s="407">
        <v>0</v>
      </c>
      <c r="AP154" s="407">
        <f t="shared" si="102"/>
        <v>0</v>
      </c>
      <c r="AQ154" s="407">
        <f t="shared" si="103"/>
        <v>0</v>
      </c>
      <c r="AR154" s="417">
        <f t="shared" si="104"/>
        <v>0</v>
      </c>
      <c r="AS154" s="112">
        <f>I154+AJ154</f>
        <v>143954</v>
      </c>
      <c r="AT154" s="113">
        <f>J154+X154</f>
        <v>101475</v>
      </c>
      <c r="AU154" s="113">
        <f t="shared" si="105"/>
        <v>0</v>
      </c>
      <c r="AV154" s="113">
        <f>L154+AB154</f>
        <v>0</v>
      </c>
      <c r="AW154" s="113">
        <f t="shared" si="110"/>
        <v>34299</v>
      </c>
      <c r="AX154" s="113">
        <f t="shared" si="110"/>
        <v>2030</v>
      </c>
      <c r="AY154" s="113">
        <f>O154+AI154</f>
        <v>6150</v>
      </c>
      <c r="AZ154" s="115">
        <f>P154+AR154</f>
        <v>0.43</v>
      </c>
      <c r="BA154" s="115">
        <f>Q154+AP154</f>
        <v>0</v>
      </c>
      <c r="BB154" s="115">
        <f t="shared" si="106"/>
        <v>0</v>
      </c>
      <c r="BC154" s="116">
        <f>S154+AQ154</f>
        <v>0.43</v>
      </c>
    </row>
    <row r="155" spans="1:55" ht="14.1" customHeight="1" x14ac:dyDescent="0.2">
      <c r="A155" s="120">
        <v>35</v>
      </c>
      <c r="B155" s="117">
        <v>2476</v>
      </c>
      <c r="C155" s="118">
        <v>600080170</v>
      </c>
      <c r="D155" s="117">
        <v>64040364</v>
      </c>
      <c r="E155" s="119" t="s">
        <v>643</v>
      </c>
      <c r="F155" s="120"/>
      <c r="G155" s="119"/>
      <c r="H155" s="121"/>
      <c r="I155" s="122">
        <v>49489303</v>
      </c>
      <c r="J155" s="123">
        <v>35409789</v>
      </c>
      <c r="K155" s="123">
        <v>173220</v>
      </c>
      <c r="L155" s="123">
        <v>100000</v>
      </c>
      <c r="M155" s="123">
        <v>12002310</v>
      </c>
      <c r="N155" s="123">
        <v>708198</v>
      </c>
      <c r="O155" s="123">
        <v>1269006</v>
      </c>
      <c r="P155" s="124">
        <v>77.238100000000017</v>
      </c>
      <c r="Q155" s="124">
        <v>56.824999999999996</v>
      </c>
      <c r="R155" s="855">
        <v>0.5</v>
      </c>
      <c r="S155" s="125">
        <v>20.4131</v>
      </c>
      <c r="T155" s="824">
        <f t="shared" ref="T155:BC155" si="111">SUM(T150:T154)</f>
        <v>0</v>
      </c>
      <c r="U155" s="824">
        <f t="shared" si="111"/>
        <v>-18445</v>
      </c>
      <c r="V155" s="824">
        <f t="shared" si="111"/>
        <v>0</v>
      </c>
      <c r="W155" s="824">
        <f t="shared" si="111"/>
        <v>0</v>
      </c>
      <c r="X155" s="824">
        <f t="shared" si="111"/>
        <v>-18445</v>
      </c>
      <c r="Y155" s="824">
        <f t="shared" si="111"/>
        <v>0</v>
      </c>
      <c r="Z155" s="824">
        <f t="shared" si="111"/>
        <v>0</v>
      </c>
      <c r="AA155" s="824">
        <f t="shared" si="111"/>
        <v>0</v>
      </c>
      <c r="AB155" s="824">
        <f t="shared" si="111"/>
        <v>0</v>
      </c>
      <c r="AC155" s="824">
        <f t="shared" si="111"/>
        <v>-18445</v>
      </c>
      <c r="AD155" s="824">
        <f t="shared" si="111"/>
        <v>-6234</v>
      </c>
      <c r="AE155" s="824">
        <f t="shared" si="111"/>
        <v>-369</v>
      </c>
      <c r="AF155" s="824">
        <f t="shared" si="111"/>
        <v>0</v>
      </c>
      <c r="AG155" s="824">
        <f t="shared" si="111"/>
        <v>0</v>
      </c>
      <c r="AH155" s="824">
        <f t="shared" si="111"/>
        <v>0</v>
      </c>
      <c r="AI155" s="824">
        <f t="shared" si="111"/>
        <v>0</v>
      </c>
      <c r="AJ155" s="824">
        <f t="shared" si="111"/>
        <v>-25048</v>
      </c>
      <c r="AK155" s="900">
        <f t="shared" si="111"/>
        <v>0</v>
      </c>
      <c r="AL155" s="900">
        <f t="shared" si="111"/>
        <v>0</v>
      </c>
      <c r="AM155" s="900">
        <f t="shared" si="111"/>
        <v>-0.05</v>
      </c>
      <c r="AN155" s="900">
        <f t="shared" si="111"/>
        <v>0</v>
      </c>
      <c r="AO155" s="900">
        <f t="shared" si="111"/>
        <v>0</v>
      </c>
      <c r="AP155" s="900">
        <f t="shared" si="111"/>
        <v>-0.05</v>
      </c>
      <c r="AQ155" s="900">
        <f t="shared" si="111"/>
        <v>0</v>
      </c>
      <c r="AR155" s="904">
        <f t="shared" si="111"/>
        <v>-0.05</v>
      </c>
      <c r="AS155" s="122">
        <f t="shared" si="111"/>
        <v>49464255</v>
      </c>
      <c r="AT155" s="123">
        <f t="shared" si="111"/>
        <v>35391344</v>
      </c>
      <c r="AU155" s="123">
        <f t="shared" si="111"/>
        <v>173220</v>
      </c>
      <c r="AV155" s="123">
        <f t="shared" si="111"/>
        <v>100000</v>
      </c>
      <c r="AW155" s="123">
        <f t="shared" si="111"/>
        <v>11996076</v>
      </c>
      <c r="AX155" s="123">
        <f t="shared" si="111"/>
        <v>707829</v>
      </c>
      <c r="AY155" s="123">
        <f t="shared" si="111"/>
        <v>1269006</v>
      </c>
      <c r="AZ155" s="124">
        <f t="shared" si="111"/>
        <v>77.18810000000002</v>
      </c>
      <c r="BA155" s="124">
        <f t="shared" si="111"/>
        <v>56.774999999999999</v>
      </c>
      <c r="BB155" s="124">
        <f t="shared" si="111"/>
        <v>0.5</v>
      </c>
      <c r="BC155" s="125">
        <f t="shared" si="111"/>
        <v>20.4131</v>
      </c>
    </row>
    <row r="156" spans="1:55" ht="14.1" customHeight="1" x14ac:dyDescent="0.2">
      <c r="A156" s="108">
        <v>36</v>
      </c>
      <c r="B156" s="105">
        <v>2477</v>
      </c>
      <c r="C156" s="106">
        <v>600079872</v>
      </c>
      <c r="D156" s="105">
        <v>68975147</v>
      </c>
      <c r="E156" s="107" t="s">
        <v>644</v>
      </c>
      <c r="F156" s="108">
        <v>3113</v>
      </c>
      <c r="G156" s="107" t="s">
        <v>318</v>
      </c>
      <c r="H156" s="109" t="s">
        <v>281</v>
      </c>
      <c r="I156" s="110">
        <v>41541499</v>
      </c>
      <c r="J156" s="111">
        <v>29765412</v>
      </c>
      <c r="K156" s="111">
        <v>0</v>
      </c>
      <c r="L156" s="111">
        <v>90000</v>
      </c>
      <c r="M156" s="111">
        <v>10091129</v>
      </c>
      <c r="N156" s="111">
        <v>595308</v>
      </c>
      <c r="O156" s="111">
        <v>999650</v>
      </c>
      <c r="P156" s="287">
        <v>54.778900000000007</v>
      </c>
      <c r="Q156" s="287">
        <v>43.893300000000004</v>
      </c>
      <c r="R156" s="404">
        <v>0</v>
      </c>
      <c r="S156" s="844">
        <v>10.8856</v>
      </c>
      <c r="T156" s="416">
        <f t="shared" si="94"/>
        <v>0</v>
      </c>
      <c r="U156" s="405">
        <v>0</v>
      </c>
      <c r="V156" s="405">
        <v>0</v>
      </c>
      <c r="W156" s="405">
        <v>0</v>
      </c>
      <c r="X156" s="405">
        <f t="shared" si="95"/>
        <v>0</v>
      </c>
      <c r="Y156" s="405">
        <v>0</v>
      </c>
      <c r="Z156" s="405">
        <v>0</v>
      </c>
      <c r="AA156" s="405">
        <v>0</v>
      </c>
      <c r="AB156" s="405">
        <f t="shared" si="96"/>
        <v>0</v>
      </c>
      <c r="AC156" s="405">
        <f t="shared" si="97"/>
        <v>0</v>
      </c>
      <c r="AD156" s="249">
        <f t="shared" si="98"/>
        <v>0</v>
      </c>
      <c r="AE156" s="249">
        <f t="shared" si="99"/>
        <v>0</v>
      </c>
      <c r="AF156" s="405">
        <v>0</v>
      </c>
      <c r="AG156" s="405">
        <v>0</v>
      </c>
      <c r="AH156" s="405">
        <v>0</v>
      </c>
      <c r="AI156" s="405">
        <f t="shared" si="100"/>
        <v>0</v>
      </c>
      <c r="AJ156" s="405">
        <f t="shared" si="101"/>
        <v>0</v>
      </c>
      <c r="AK156" s="407">
        <v>0</v>
      </c>
      <c r="AL156" s="407">
        <v>0</v>
      </c>
      <c r="AM156" s="407">
        <v>0</v>
      </c>
      <c r="AN156" s="407">
        <v>0</v>
      </c>
      <c r="AO156" s="407">
        <v>0</v>
      </c>
      <c r="AP156" s="407">
        <f t="shared" si="102"/>
        <v>0</v>
      </c>
      <c r="AQ156" s="407">
        <f t="shared" si="103"/>
        <v>0</v>
      </c>
      <c r="AR156" s="417">
        <f t="shared" si="104"/>
        <v>0</v>
      </c>
      <c r="AS156" s="112">
        <f>I156+AJ156</f>
        <v>41541499</v>
      </c>
      <c r="AT156" s="113">
        <f>J156+X156</f>
        <v>29765412</v>
      </c>
      <c r="AU156" s="113">
        <f t="shared" si="105"/>
        <v>0</v>
      </c>
      <c r="AV156" s="113">
        <f>L156+AB156</f>
        <v>90000</v>
      </c>
      <c r="AW156" s="113">
        <f t="shared" ref="AW156:AX159" si="112">M156+AD156</f>
        <v>10091129</v>
      </c>
      <c r="AX156" s="113">
        <f t="shared" si="112"/>
        <v>595308</v>
      </c>
      <c r="AY156" s="113">
        <f>O156+AI156</f>
        <v>999650</v>
      </c>
      <c r="AZ156" s="115">
        <f>P156+AR156</f>
        <v>54.778900000000007</v>
      </c>
      <c r="BA156" s="115">
        <f>Q156+AP156</f>
        <v>43.893300000000004</v>
      </c>
      <c r="BB156" s="115">
        <f t="shared" si="106"/>
        <v>0</v>
      </c>
      <c r="BC156" s="116">
        <f>S156+AQ156</f>
        <v>10.8856</v>
      </c>
    </row>
    <row r="157" spans="1:55" ht="14.1" customHeight="1" x14ac:dyDescent="0.2">
      <c r="A157" s="108">
        <v>36</v>
      </c>
      <c r="B157" s="105">
        <v>2477</v>
      </c>
      <c r="C157" s="106">
        <v>600079872</v>
      </c>
      <c r="D157" s="105">
        <v>68975147</v>
      </c>
      <c r="E157" s="107" t="s">
        <v>644</v>
      </c>
      <c r="F157" s="108">
        <v>3113</v>
      </c>
      <c r="G157" s="126" t="s">
        <v>316</v>
      </c>
      <c r="H157" s="109" t="s">
        <v>282</v>
      </c>
      <c r="I157" s="110">
        <v>2646744</v>
      </c>
      <c r="J157" s="28">
        <v>1949002</v>
      </c>
      <c r="K157" s="28">
        <v>0</v>
      </c>
      <c r="L157" s="28">
        <v>0</v>
      </c>
      <c r="M157" s="111">
        <v>658763</v>
      </c>
      <c r="N157" s="111">
        <v>38979</v>
      </c>
      <c r="O157" s="28">
        <v>0</v>
      </c>
      <c r="P157" s="287">
        <v>5.4599999999999991</v>
      </c>
      <c r="Q157" s="274">
        <v>5.4599999999999991</v>
      </c>
      <c r="R157" s="890">
        <v>0</v>
      </c>
      <c r="S157" s="843">
        <v>0</v>
      </c>
      <c r="T157" s="416">
        <f t="shared" si="94"/>
        <v>0</v>
      </c>
      <c r="U157" s="405">
        <v>1928</v>
      </c>
      <c r="V157" s="405">
        <v>0</v>
      </c>
      <c r="W157" s="405">
        <v>0</v>
      </c>
      <c r="X157" s="405">
        <f t="shared" si="95"/>
        <v>1928</v>
      </c>
      <c r="Y157" s="405">
        <v>0</v>
      </c>
      <c r="Z157" s="405">
        <v>0</v>
      </c>
      <c r="AA157" s="405">
        <v>0</v>
      </c>
      <c r="AB157" s="405">
        <f t="shared" si="96"/>
        <v>0</v>
      </c>
      <c r="AC157" s="405">
        <f t="shared" si="97"/>
        <v>1928</v>
      </c>
      <c r="AD157" s="249">
        <f t="shared" si="98"/>
        <v>652</v>
      </c>
      <c r="AE157" s="249">
        <f t="shared" si="99"/>
        <v>39</v>
      </c>
      <c r="AF157" s="405">
        <v>0</v>
      </c>
      <c r="AG157" s="405">
        <v>0</v>
      </c>
      <c r="AH157" s="405">
        <v>0</v>
      </c>
      <c r="AI157" s="405">
        <f t="shared" si="100"/>
        <v>0</v>
      </c>
      <c r="AJ157" s="405">
        <f t="shared" si="101"/>
        <v>2619</v>
      </c>
      <c r="AK157" s="407">
        <v>0</v>
      </c>
      <c r="AL157" s="407">
        <v>0</v>
      </c>
      <c r="AM157" s="407">
        <v>0</v>
      </c>
      <c r="AN157" s="407">
        <v>0</v>
      </c>
      <c r="AO157" s="407">
        <v>0</v>
      </c>
      <c r="AP157" s="407">
        <f t="shared" si="102"/>
        <v>0</v>
      </c>
      <c r="AQ157" s="407">
        <f t="shared" si="103"/>
        <v>0</v>
      </c>
      <c r="AR157" s="417">
        <f t="shared" si="104"/>
        <v>0</v>
      </c>
      <c r="AS157" s="112">
        <f>I157+AJ157</f>
        <v>2649363</v>
      </c>
      <c r="AT157" s="113">
        <f>J157+X157</f>
        <v>1950930</v>
      </c>
      <c r="AU157" s="113">
        <f t="shared" si="105"/>
        <v>0</v>
      </c>
      <c r="AV157" s="113">
        <f>L157+AB157</f>
        <v>0</v>
      </c>
      <c r="AW157" s="113">
        <f t="shared" si="112"/>
        <v>659415</v>
      </c>
      <c r="AX157" s="113">
        <f t="shared" si="112"/>
        <v>39018</v>
      </c>
      <c r="AY157" s="113">
        <f>O157+AI157</f>
        <v>0</v>
      </c>
      <c r="AZ157" s="115">
        <f>P157+AR157</f>
        <v>5.4599999999999991</v>
      </c>
      <c r="BA157" s="115">
        <f>Q157+AP157</f>
        <v>5.4599999999999991</v>
      </c>
      <c r="BB157" s="115">
        <f t="shared" si="106"/>
        <v>0</v>
      </c>
      <c r="BC157" s="116">
        <f>S157+AQ157</f>
        <v>0</v>
      </c>
    </row>
    <row r="158" spans="1:55" ht="14.1" customHeight="1" x14ac:dyDescent="0.2">
      <c r="A158" s="108">
        <v>36</v>
      </c>
      <c r="B158" s="105">
        <v>2477</v>
      </c>
      <c r="C158" s="106">
        <v>600079872</v>
      </c>
      <c r="D158" s="105">
        <v>68975147</v>
      </c>
      <c r="E158" s="107" t="s">
        <v>644</v>
      </c>
      <c r="F158" s="108">
        <v>3143</v>
      </c>
      <c r="G158" s="126" t="s">
        <v>632</v>
      </c>
      <c r="H158" s="109" t="s">
        <v>281</v>
      </c>
      <c r="I158" s="110">
        <v>4037045</v>
      </c>
      <c r="J158" s="425">
        <v>2972787</v>
      </c>
      <c r="K158" s="425">
        <v>0</v>
      </c>
      <c r="L158" s="425">
        <v>0</v>
      </c>
      <c r="M158" s="111">
        <v>1004802</v>
      </c>
      <c r="N158" s="111">
        <v>59456</v>
      </c>
      <c r="O158" s="337">
        <v>0</v>
      </c>
      <c r="P158" s="287">
        <v>6.1429</v>
      </c>
      <c r="Q158" s="427">
        <v>6.1429</v>
      </c>
      <c r="R158" s="889">
        <v>0</v>
      </c>
      <c r="S158" s="843">
        <v>0</v>
      </c>
      <c r="T158" s="416">
        <f t="shared" si="94"/>
        <v>0</v>
      </c>
      <c r="U158" s="405">
        <v>0</v>
      </c>
      <c r="V158" s="405">
        <v>0</v>
      </c>
      <c r="W158" s="405">
        <v>0</v>
      </c>
      <c r="X158" s="405">
        <f t="shared" si="95"/>
        <v>0</v>
      </c>
      <c r="Y158" s="405">
        <v>0</v>
      </c>
      <c r="Z158" s="405">
        <v>0</v>
      </c>
      <c r="AA158" s="405">
        <v>0</v>
      </c>
      <c r="AB158" s="405">
        <f t="shared" si="96"/>
        <v>0</v>
      </c>
      <c r="AC158" s="405">
        <f t="shared" si="97"/>
        <v>0</v>
      </c>
      <c r="AD158" s="249">
        <f t="shared" si="98"/>
        <v>0</v>
      </c>
      <c r="AE158" s="249">
        <f t="shared" si="99"/>
        <v>0</v>
      </c>
      <c r="AF158" s="405">
        <v>0</v>
      </c>
      <c r="AG158" s="405">
        <v>0</v>
      </c>
      <c r="AH158" s="405">
        <v>0</v>
      </c>
      <c r="AI158" s="405">
        <f t="shared" si="100"/>
        <v>0</v>
      </c>
      <c r="AJ158" s="405">
        <f t="shared" si="101"/>
        <v>0</v>
      </c>
      <c r="AK158" s="407">
        <v>0</v>
      </c>
      <c r="AL158" s="407">
        <v>0</v>
      </c>
      <c r="AM158" s="407">
        <v>0</v>
      </c>
      <c r="AN158" s="407">
        <v>0</v>
      </c>
      <c r="AO158" s="407">
        <v>0</v>
      </c>
      <c r="AP158" s="407">
        <f t="shared" si="102"/>
        <v>0</v>
      </c>
      <c r="AQ158" s="407">
        <f t="shared" si="103"/>
        <v>0</v>
      </c>
      <c r="AR158" s="417">
        <f t="shared" si="104"/>
        <v>0</v>
      </c>
      <c r="AS158" s="112">
        <f>I158+AJ158</f>
        <v>4037045</v>
      </c>
      <c r="AT158" s="113">
        <f>J158+X158</f>
        <v>2972787</v>
      </c>
      <c r="AU158" s="113">
        <f t="shared" si="105"/>
        <v>0</v>
      </c>
      <c r="AV158" s="113">
        <f>L158+AB158</f>
        <v>0</v>
      </c>
      <c r="AW158" s="113">
        <f t="shared" si="112"/>
        <v>1004802</v>
      </c>
      <c r="AX158" s="113">
        <f t="shared" si="112"/>
        <v>59456</v>
      </c>
      <c r="AY158" s="113">
        <f>O158+AI158</f>
        <v>0</v>
      </c>
      <c r="AZ158" s="115">
        <f>P158+AR158</f>
        <v>6.1429</v>
      </c>
      <c r="BA158" s="115">
        <f>Q158+AP158</f>
        <v>6.1429</v>
      </c>
      <c r="BB158" s="115">
        <f t="shared" si="106"/>
        <v>0</v>
      </c>
      <c r="BC158" s="116">
        <f>S158+AQ158</f>
        <v>0</v>
      </c>
    </row>
    <row r="159" spans="1:55" ht="14.1" customHeight="1" x14ac:dyDescent="0.2">
      <c r="A159" s="108">
        <v>36</v>
      </c>
      <c r="B159" s="105">
        <v>2477</v>
      </c>
      <c r="C159" s="106">
        <v>600079872</v>
      </c>
      <c r="D159" s="105">
        <v>68975147</v>
      </c>
      <c r="E159" s="107" t="s">
        <v>644</v>
      </c>
      <c r="F159" s="108">
        <v>3143</v>
      </c>
      <c r="G159" s="126" t="s">
        <v>633</v>
      </c>
      <c r="H159" s="109" t="s">
        <v>282</v>
      </c>
      <c r="I159" s="110">
        <v>123589</v>
      </c>
      <c r="J159" s="436">
        <v>87120</v>
      </c>
      <c r="K159" s="436">
        <v>0</v>
      </c>
      <c r="L159" s="436">
        <v>0</v>
      </c>
      <c r="M159" s="111">
        <v>29447</v>
      </c>
      <c r="N159" s="111">
        <v>1742</v>
      </c>
      <c r="O159" s="436">
        <v>5280</v>
      </c>
      <c r="P159" s="287">
        <v>0.37</v>
      </c>
      <c r="Q159" s="437">
        <v>0</v>
      </c>
      <c r="R159" s="857">
        <v>0</v>
      </c>
      <c r="S159" s="845">
        <v>0.37</v>
      </c>
      <c r="T159" s="416">
        <f t="shared" si="94"/>
        <v>0</v>
      </c>
      <c r="U159" s="405">
        <v>0</v>
      </c>
      <c r="V159" s="405">
        <v>0</v>
      </c>
      <c r="W159" s="405">
        <v>0</v>
      </c>
      <c r="X159" s="405">
        <f t="shared" si="95"/>
        <v>0</v>
      </c>
      <c r="Y159" s="405">
        <v>0</v>
      </c>
      <c r="Z159" s="405">
        <v>0</v>
      </c>
      <c r="AA159" s="405">
        <v>0</v>
      </c>
      <c r="AB159" s="405">
        <f t="shared" si="96"/>
        <v>0</v>
      </c>
      <c r="AC159" s="405">
        <f t="shared" si="97"/>
        <v>0</v>
      </c>
      <c r="AD159" s="249">
        <f t="shared" si="98"/>
        <v>0</v>
      </c>
      <c r="AE159" s="249">
        <f t="shared" si="99"/>
        <v>0</v>
      </c>
      <c r="AF159" s="405">
        <v>0</v>
      </c>
      <c r="AG159" s="405">
        <v>0</v>
      </c>
      <c r="AH159" s="405">
        <v>0</v>
      </c>
      <c r="AI159" s="405">
        <f t="shared" si="100"/>
        <v>0</v>
      </c>
      <c r="AJ159" s="405">
        <f t="shared" si="101"/>
        <v>0</v>
      </c>
      <c r="AK159" s="407">
        <v>0</v>
      </c>
      <c r="AL159" s="407">
        <v>0</v>
      </c>
      <c r="AM159" s="407">
        <v>0</v>
      </c>
      <c r="AN159" s="407">
        <v>0</v>
      </c>
      <c r="AO159" s="407">
        <v>0</v>
      </c>
      <c r="AP159" s="407">
        <f t="shared" si="102"/>
        <v>0</v>
      </c>
      <c r="AQ159" s="407">
        <f t="shared" si="103"/>
        <v>0</v>
      </c>
      <c r="AR159" s="417">
        <f t="shared" si="104"/>
        <v>0</v>
      </c>
      <c r="AS159" s="112">
        <f>I159+AJ159</f>
        <v>123589</v>
      </c>
      <c r="AT159" s="113">
        <f>J159+X159</f>
        <v>87120</v>
      </c>
      <c r="AU159" s="113">
        <f t="shared" si="105"/>
        <v>0</v>
      </c>
      <c r="AV159" s="113">
        <f>L159+AB159</f>
        <v>0</v>
      </c>
      <c r="AW159" s="113">
        <f t="shared" si="112"/>
        <v>29447</v>
      </c>
      <c r="AX159" s="113">
        <f t="shared" si="112"/>
        <v>1742</v>
      </c>
      <c r="AY159" s="113">
        <f>O159+AI159</f>
        <v>5280</v>
      </c>
      <c r="AZ159" s="115">
        <f>P159+AR159</f>
        <v>0.37</v>
      </c>
      <c r="BA159" s="115">
        <f>Q159+AP159</f>
        <v>0</v>
      </c>
      <c r="BB159" s="115">
        <f t="shared" si="106"/>
        <v>0</v>
      </c>
      <c r="BC159" s="116">
        <f>S159+AQ159</f>
        <v>0.37</v>
      </c>
    </row>
    <row r="160" spans="1:55" ht="14.1" customHeight="1" x14ac:dyDescent="0.2">
      <c r="A160" s="120">
        <v>36</v>
      </c>
      <c r="B160" s="117">
        <v>2477</v>
      </c>
      <c r="C160" s="118">
        <v>600079872</v>
      </c>
      <c r="D160" s="117">
        <v>68975147</v>
      </c>
      <c r="E160" s="119" t="s">
        <v>645</v>
      </c>
      <c r="F160" s="120"/>
      <c r="G160" s="119"/>
      <c r="H160" s="121"/>
      <c r="I160" s="122">
        <v>48348877</v>
      </c>
      <c r="J160" s="123">
        <v>34774321</v>
      </c>
      <c r="K160" s="123">
        <v>0</v>
      </c>
      <c r="L160" s="123">
        <v>90000</v>
      </c>
      <c r="M160" s="123">
        <v>11784141</v>
      </c>
      <c r="N160" s="123">
        <v>695485</v>
      </c>
      <c r="O160" s="123">
        <v>1004930</v>
      </c>
      <c r="P160" s="124">
        <v>66.751800000000017</v>
      </c>
      <c r="Q160" s="124">
        <v>55.496200000000002</v>
      </c>
      <c r="R160" s="855">
        <v>0</v>
      </c>
      <c r="S160" s="125">
        <v>11.255599999999999</v>
      </c>
      <c r="T160" s="824">
        <f t="shared" ref="T160:BC160" si="113">SUM(T156:T159)</f>
        <v>0</v>
      </c>
      <c r="U160" s="824">
        <f t="shared" si="113"/>
        <v>1928</v>
      </c>
      <c r="V160" s="824">
        <f t="shared" si="113"/>
        <v>0</v>
      </c>
      <c r="W160" s="824">
        <f t="shared" si="113"/>
        <v>0</v>
      </c>
      <c r="X160" s="824">
        <f t="shared" si="113"/>
        <v>1928</v>
      </c>
      <c r="Y160" s="824">
        <f t="shared" si="113"/>
        <v>0</v>
      </c>
      <c r="Z160" s="824">
        <f t="shared" si="113"/>
        <v>0</v>
      </c>
      <c r="AA160" s="824">
        <f t="shared" si="113"/>
        <v>0</v>
      </c>
      <c r="AB160" s="824">
        <f t="shared" si="113"/>
        <v>0</v>
      </c>
      <c r="AC160" s="824">
        <f t="shared" si="113"/>
        <v>1928</v>
      </c>
      <c r="AD160" s="824">
        <f t="shared" si="113"/>
        <v>652</v>
      </c>
      <c r="AE160" s="824">
        <f t="shared" si="113"/>
        <v>39</v>
      </c>
      <c r="AF160" s="824">
        <f t="shared" si="113"/>
        <v>0</v>
      </c>
      <c r="AG160" s="824">
        <f t="shared" si="113"/>
        <v>0</v>
      </c>
      <c r="AH160" s="824">
        <f t="shared" si="113"/>
        <v>0</v>
      </c>
      <c r="AI160" s="824">
        <f t="shared" si="113"/>
        <v>0</v>
      </c>
      <c r="AJ160" s="824">
        <f t="shared" si="113"/>
        <v>2619</v>
      </c>
      <c r="AK160" s="900">
        <f t="shared" si="113"/>
        <v>0</v>
      </c>
      <c r="AL160" s="900">
        <f t="shared" si="113"/>
        <v>0</v>
      </c>
      <c r="AM160" s="900">
        <f t="shared" si="113"/>
        <v>0</v>
      </c>
      <c r="AN160" s="900">
        <f t="shared" si="113"/>
        <v>0</v>
      </c>
      <c r="AO160" s="900">
        <f t="shared" si="113"/>
        <v>0</v>
      </c>
      <c r="AP160" s="900">
        <f t="shared" si="113"/>
        <v>0</v>
      </c>
      <c r="AQ160" s="900">
        <f t="shared" si="113"/>
        <v>0</v>
      </c>
      <c r="AR160" s="904">
        <f t="shared" si="113"/>
        <v>0</v>
      </c>
      <c r="AS160" s="122">
        <f t="shared" si="113"/>
        <v>48351496</v>
      </c>
      <c r="AT160" s="123">
        <f t="shared" si="113"/>
        <v>34776249</v>
      </c>
      <c r="AU160" s="123">
        <f t="shared" si="113"/>
        <v>0</v>
      </c>
      <c r="AV160" s="123">
        <f t="shared" si="113"/>
        <v>90000</v>
      </c>
      <c r="AW160" s="123">
        <f t="shared" si="113"/>
        <v>11784793</v>
      </c>
      <c r="AX160" s="123">
        <f t="shared" si="113"/>
        <v>695524</v>
      </c>
      <c r="AY160" s="123">
        <f t="shared" si="113"/>
        <v>1004930</v>
      </c>
      <c r="AZ160" s="124">
        <f t="shared" si="113"/>
        <v>66.751800000000017</v>
      </c>
      <c r="BA160" s="124">
        <f t="shared" si="113"/>
        <v>55.496200000000002</v>
      </c>
      <c r="BB160" s="124">
        <f t="shared" si="113"/>
        <v>0</v>
      </c>
      <c r="BC160" s="125">
        <f t="shared" si="113"/>
        <v>11.255599999999999</v>
      </c>
    </row>
    <row r="161" spans="1:55" ht="14.1" customHeight="1" x14ac:dyDescent="0.2">
      <c r="A161" s="108">
        <v>37</v>
      </c>
      <c r="B161" s="105">
        <v>2470</v>
      </c>
      <c r="C161" s="106">
        <v>600080013</v>
      </c>
      <c r="D161" s="105">
        <v>72741554</v>
      </c>
      <c r="E161" s="107" t="s">
        <v>646</v>
      </c>
      <c r="F161" s="108">
        <v>3113</v>
      </c>
      <c r="G161" s="107" t="s">
        <v>318</v>
      </c>
      <c r="H161" s="109" t="s">
        <v>281</v>
      </c>
      <c r="I161" s="110">
        <v>37689887</v>
      </c>
      <c r="J161" s="111">
        <v>26370545</v>
      </c>
      <c r="K161" s="111">
        <v>115480</v>
      </c>
      <c r="L161" s="111">
        <v>578900</v>
      </c>
      <c r="M161" s="111">
        <v>9108911</v>
      </c>
      <c r="N161" s="111">
        <v>527411</v>
      </c>
      <c r="O161" s="111">
        <v>1104120</v>
      </c>
      <c r="P161" s="287">
        <v>46.269799999999996</v>
      </c>
      <c r="Q161" s="287">
        <v>37.480399999999996</v>
      </c>
      <c r="R161" s="404">
        <v>0.33329999999999999</v>
      </c>
      <c r="S161" s="844">
        <v>8.7894000000000005</v>
      </c>
      <c r="T161" s="416">
        <f t="shared" si="94"/>
        <v>0</v>
      </c>
      <c r="U161" s="405">
        <v>0</v>
      </c>
      <c r="V161" s="405">
        <v>0</v>
      </c>
      <c r="W161" s="405">
        <v>0</v>
      </c>
      <c r="X161" s="405">
        <f t="shared" si="95"/>
        <v>0</v>
      </c>
      <c r="Y161" s="405">
        <v>0</v>
      </c>
      <c r="Z161" s="405">
        <v>0</v>
      </c>
      <c r="AA161" s="405">
        <v>0</v>
      </c>
      <c r="AB161" s="405">
        <f t="shared" si="96"/>
        <v>0</v>
      </c>
      <c r="AC161" s="405">
        <f t="shared" si="97"/>
        <v>0</v>
      </c>
      <c r="AD161" s="249">
        <f t="shared" si="98"/>
        <v>0</v>
      </c>
      <c r="AE161" s="249">
        <f t="shared" si="99"/>
        <v>0</v>
      </c>
      <c r="AF161" s="405">
        <v>0</v>
      </c>
      <c r="AG161" s="405">
        <v>0</v>
      </c>
      <c r="AH161" s="405">
        <v>0</v>
      </c>
      <c r="AI161" s="405">
        <f t="shared" si="100"/>
        <v>0</v>
      </c>
      <c r="AJ161" s="405">
        <f t="shared" si="101"/>
        <v>0</v>
      </c>
      <c r="AK161" s="407">
        <v>0</v>
      </c>
      <c r="AL161" s="407">
        <v>0</v>
      </c>
      <c r="AM161" s="407">
        <v>0</v>
      </c>
      <c r="AN161" s="407">
        <v>0</v>
      </c>
      <c r="AO161" s="407">
        <v>0</v>
      </c>
      <c r="AP161" s="407">
        <f t="shared" si="102"/>
        <v>0</v>
      </c>
      <c r="AQ161" s="407">
        <f t="shared" si="103"/>
        <v>0</v>
      </c>
      <c r="AR161" s="417">
        <f t="shared" si="104"/>
        <v>0</v>
      </c>
      <c r="AS161" s="112">
        <f>I161+AJ161</f>
        <v>37689887</v>
      </c>
      <c r="AT161" s="113">
        <f>J161+X161</f>
        <v>26370545</v>
      </c>
      <c r="AU161" s="113">
        <f t="shared" si="105"/>
        <v>115480</v>
      </c>
      <c r="AV161" s="113">
        <f>L161+AB161</f>
        <v>578900</v>
      </c>
      <c r="AW161" s="113">
        <f t="shared" ref="AW161:AX165" si="114">M161+AD161</f>
        <v>9108911</v>
      </c>
      <c r="AX161" s="113">
        <f t="shared" si="114"/>
        <v>527411</v>
      </c>
      <c r="AY161" s="113">
        <f>O161+AI161</f>
        <v>1104120</v>
      </c>
      <c r="AZ161" s="115">
        <f>P161+AR161</f>
        <v>46.269799999999996</v>
      </c>
      <c r="BA161" s="115">
        <f>Q161+AP161</f>
        <v>37.480399999999996</v>
      </c>
      <c r="BB161" s="115">
        <f t="shared" si="106"/>
        <v>0.33329999999999999</v>
      </c>
      <c r="BC161" s="116">
        <f>S161+AQ161</f>
        <v>8.7894000000000005</v>
      </c>
    </row>
    <row r="162" spans="1:55" ht="14.1" customHeight="1" x14ac:dyDescent="0.2">
      <c r="A162" s="108">
        <v>37</v>
      </c>
      <c r="B162" s="105">
        <v>2470</v>
      </c>
      <c r="C162" s="106">
        <v>600080013</v>
      </c>
      <c r="D162" s="105">
        <v>72741554</v>
      </c>
      <c r="E162" s="107" t="s">
        <v>646</v>
      </c>
      <c r="F162" s="108">
        <v>3113</v>
      </c>
      <c r="G162" s="126" t="s">
        <v>316</v>
      </c>
      <c r="H162" s="109" t="s">
        <v>282</v>
      </c>
      <c r="I162" s="110">
        <v>965475</v>
      </c>
      <c r="J162" s="28">
        <v>708928</v>
      </c>
      <c r="K162" s="28">
        <v>0</v>
      </c>
      <c r="L162" s="28">
        <v>0</v>
      </c>
      <c r="M162" s="111">
        <v>239618</v>
      </c>
      <c r="N162" s="111">
        <v>14179</v>
      </c>
      <c r="O162" s="28">
        <v>2750</v>
      </c>
      <c r="P162" s="287">
        <v>2.0499999999999998</v>
      </c>
      <c r="Q162" s="274">
        <v>2.0499999999999998</v>
      </c>
      <c r="R162" s="890">
        <v>0</v>
      </c>
      <c r="S162" s="843">
        <v>0</v>
      </c>
      <c r="T162" s="416">
        <f t="shared" si="94"/>
        <v>0</v>
      </c>
      <c r="U162" s="405">
        <v>0</v>
      </c>
      <c r="V162" s="405">
        <v>0</v>
      </c>
      <c r="W162" s="405">
        <v>0</v>
      </c>
      <c r="X162" s="405">
        <f t="shared" si="95"/>
        <v>0</v>
      </c>
      <c r="Y162" s="405">
        <v>0</v>
      </c>
      <c r="Z162" s="405">
        <v>0</v>
      </c>
      <c r="AA162" s="405">
        <v>0</v>
      </c>
      <c r="AB162" s="405">
        <f t="shared" si="96"/>
        <v>0</v>
      </c>
      <c r="AC162" s="405">
        <f t="shared" si="97"/>
        <v>0</v>
      </c>
      <c r="AD162" s="249">
        <f t="shared" si="98"/>
        <v>0</v>
      </c>
      <c r="AE162" s="249">
        <f t="shared" si="99"/>
        <v>0</v>
      </c>
      <c r="AF162" s="405">
        <v>0</v>
      </c>
      <c r="AG162" s="405">
        <v>0</v>
      </c>
      <c r="AH162" s="405">
        <v>0</v>
      </c>
      <c r="AI162" s="405">
        <f t="shared" si="100"/>
        <v>0</v>
      </c>
      <c r="AJ162" s="405">
        <f t="shared" si="101"/>
        <v>0</v>
      </c>
      <c r="AK162" s="407">
        <v>0</v>
      </c>
      <c r="AL162" s="407">
        <v>0</v>
      </c>
      <c r="AM162" s="407">
        <v>0</v>
      </c>
      <c r="AN162" s="407">
        <v>0</v>
      </c>
      <c r="AO162" s="407">
        <v>0</v>
      </c>
      <c r="AP162" s="407">
        <f t="shared" si="102"/>
        <v>0</v>
      </c>
      <c r="AQ162" s="407">
        <f t="shared" si="103"/>
        <v>0</v>
      </c>
      <c r="AR162" s="417">
        <f t="shared" si="104"/>
        <v>0</v>
      </c>
      <c r="AS162" s="112">
        <f>I162+AJ162</f>
        <v>965475</v>
      </c>
      <c r="AT162" s="113">
        <f>J162+X162</f>
        <v>708928</v>
      </c>
      <c r="AU162" s="113">
        <f t="shared" si="105"/>
        <v>0</v>
      </c>
      <c r="AV162" s="113">
        <f>L162+AB162</f>
        <v>0</v>
      </c>
      <c r="AW162" s="113">
        <f t="shared" si="114"/>
        <v>239618</v>
      </c>
      <c r="AX162" s="113">
        <f t="shared" si="114"/>
        <v>14179</v>
      </c>
      <c r="AY162" s="113">
        <f>O162+AI162</f>
        <v>2750</v>
      </c>
      <c r="AZ162" s="115">
        <f>P162+AR162</f>
        <v>2.0499999999999998</v>
      </c>
      <c r="BA162" s="115">
        <f>Q162+AP162</f>
        <v>2.0499999999999998</v>
      </c>
      <c r="BB162" s="115">
        <f t="shared" si="106"/>
        <v>0</v>
      </c>
      <c r="BC162" s="116">
        <f>S162+AQ162</f>
        <v>0</v>
      </c>
    </row>
    <row r="163" spans="1:55" ht="14.1" customHeight="1" x14ac:dyDescent="0.2">
      <c r="A163" s="108">
        <v>37</v>
      </c>
      <c r="B163" s="105">
        <v>2470</v>
      </c>
      <c r="C163" s="106">
        <v>600080013</v>
      </c>
      <c r="D163" s="105">
        <v>72741554</v>
      </c>
      <c r="E163" s="107" t="s">
        <v>646</v>
      </c>
      <c r="F163" s="108">
        <v>3141</v>
      </c>
      <c r="G163" s="126" t="s">
        <v>319</v>
      </c>
      <c r="H163" s="109" t="s">
        <v>282</v>
      </c>
      <c r="I163" s="110">
        <v>3110388</v>
      </c>
      <c r="J163" s="30">
        <v>2119863</v>
      </c>
      <c r="K163" s="30">
        <v>0</v>
      </c>
      <c r="L163" s="30">
        <v>150000</v>
      </c>
      <c r="M163" s="111">
        <v>767214</v>
      </c>
      <c r="N163" s="111">
        <v>42397</v>
      </c>
      <c r="O163" s="30">
        <v>30914</v>
      </c>
      <c r="P163" s="287">
        <v>7.1099999999999994</v>
      </c>
      <c r="Q163" s="438">
        <v>0</v>
      </c>
      <c r="R163" s="33">
        <v>0</v>
      </c>
      <c r="S163" s="845">
        <v>7.1099999999999994</v>
      </c>
      <c r="T163" s="416">
        <f t="shared" si="94"/>
        <v>0</v>
      </c>
      <c r="U163" s="405">
        <v>0</v>
      </c>
      <c r="V163" s="405">
        <v>0</v>
      </c>
      <c r="W163" s="405">
        <v>0</v>
      </c>
      <c r="X163" s="405">
        <f t="shared" si="95"/>
        <v>0</v>
      </c>
      <c r="Y163" s="405">
        <v>0</v>
      </c>
      <c r="Z163" s="405">
        <v>0</v>
      </c>
      <c r="AA163" s="405">
        <v>0</v>
      </c>
      <c r="AB163" s="405">
        <f t="shared" si="96"/>
        <v>0</v>
      </c>
      <c r="AC163" s="405">
        <f t="shared" si="97"/>
        <v>0</v>
      </c>
      <c r="AD163" s="249">
        <f t="shared" si="98"/>
        <v>0</v>
      </c>
      <c r="AE163" s="249">
        <f t="shared" si="99"/>
        <v>0</v>
      </c>
      <c r="AF163" s="405">
        <v>0</v>
      </c>
      <c r="AG163" s="405">
        <v>0</v>
      </c>
      <c r="AH163" s="405">
        <v>0</v>
      </c>
      <c r="AI163" s="405">
        <f t="shared" si="100"/>
        <v>0</v>
      </c>
      <c r="AJ163" s="405">
        <f t="shared" si="101"/>
        <v>0</v>
      </c>
      <c r="AK163" s="407">
        <v>0</v>
      </c>
      <c r="AL163" s="407">
        <v>0</v>
      </c>
      <c r="AM163" s="407">
        <v>0</v>
      </c>
      <c r="AN163" s="407">
        <v>0</v>
      </c>
      <c r="AO163" s="407">
        <v>0</v>
      </c>
      <c r="AP163" s="407">
        <f t="shared" si="102"/>
        <v>0</v>
      </c>
      <c r="AQ163" s="407">
        <f t="shared" si="103"/>
        <v>0</v>
      </c>
      <c r="AR163" s="417">
        <f t="shared" si="104"/>
        <v>0</v>
      </c>
      <c r="AS163" s="112">
        <f>I163+AJ163</f>
        <v>3110388</v>
      </c>
      <c r="AT163" s="113">
        <f>J163+X163</f>
        <v>2119863</v>
      </c>
      <c r="AU163" s="113">
        <f t="shared" si="105"/>
        <v>0</v>
      </c>
      <c r="AV163" s="113">
        <f>L163+AB163</f>
        <v>150000</v>
      </c>
      <c r="AW163" s="113">
        <f t="shared" si="114"/>
        <v>767214</v>
      </c>
      <c r="AX163" s="113">
        <f t="shared" si="114"/>
        <v>42397</v>
      </c>
      <c r="AY163" s="113">
        <f>O163+AI163</f>
        <v>30914</v>
      </c>
      <c r="AZ163" s="115">
        <f>P163+AR163</f>
        <v>7.1099999999999994</v>
      </c>
      <c r="BA163" s="115">
        <f>Q163+AP163</f>
        <v>0</v>
      </c>
      <c r="BB163" s="115">
        <f t="shared" si="106"/>
        <v>0</v>
      </c>
      <c r="BC163" s="116">
        <f>S163+AQ163</f>
        <v>7.1099999999999994</v>
      </c>
    </row>
    <row r="164" spans="1:55" ht="14.1" customHeight="1" x14ac:dyDescent="0.2">
      <c r="A164" s="108">
        <v>37</v>
      </c>
      <c r="B164" s="105">
        <v>2470</v>
      </c>
      <c r="C164" s="106">
        <v>600080013</v>
      </c>
      <c r="D164" s="105">
        <v>72741554</v>
      </c>
      <c r="E164" s="107" t="s">
        <v>646</v>
      </c>
      <c r="F164" s="108">
        <v>3143</v>
      </c>
      <c r="G164" s="126" t="s">
        <v>632</v>
      </c>
      <c r="H164" s="109" t="s">
        <v>281</v>
      </c>
      <c r="I164" s="110">
        <v>3555922</v>
      </c>
      <c r="J164" s="425">
        <v>2593867</v>
      </c>
      <c r="K164" s="425">
        <v>0</v>
      </c>
      <c r="L164" s="425">
        <v>25000</v>
      </c>
      <c r="M164" s="111">
        <v>885177</v>
      </c>
      <c r="N164" s="111">
        <v>51878</v>
      </c>
      <c r="O164" s="337">
        <v>0</v>
      </c>
      <c r="P164" s="287">
        <v>5.81</v>
      </c>
      <c r="Q164" s="427">
        <v>5.81</v>
      </c>
      <c r="R164" s="889">
        <v>0</v>
      </c>
      <c r="S164" s="843">
        <v>0</v>
      </c>
      <c r="T164" s="416">
        <f t="shared" si="94"/>
        <v>0</v>
      </c>
      <c r="U164" s="405">
        <v>0</v>
      </c>
      <c r="V164" s="405">
        <v>0</v>
      </c>
      <c r="W164" s="405">
        <v>0</v>
      </c>
      <c r="X164" s="405">
        <f t="shared" si="95"/>
        <v>0</v>
      </c>
      <c r="Y164" s="405">
        <v>0</v>
      </c>
      <c r="Z164" s="405">
        <v>0</v>
      </c>
      <c r="AA164" s="405">
        <v>0</v>
      </c>
      <c r="AB164" s="405">
        <f t="shared" si="96"/>
        <v>0</v>
      </c>
      <c r="AC164" s="405">
        <f t="shared" si="97"/>
        <v>0</v>
      </c>
      <c r="AD164" s="249">
        <f t="shared" si="98"/>
        <v>0</v>
      </c>
      <c r="AE164" s="249">
        <f t="shared" si="99"/>
        <v>0</v>
      </c>
      <c r="AF164" s="405">
        <v>0</v>
      </c>
      <c r="AG164" s="405">
        <v>0</v>
      </c>
      <c r="AH164" s="405">
        <v>0</v>
      </c>
      <c r="AI164" s="405">
        <f t="shared" si="100"/>
        <v>0</v>
      </c>
      <c r="AJ164" s="405">
        <f t="shared" si="101"/>
        <v>0</v>
      </c>
      <c r="AK164" s="407">
        <v>0</v>
      </c>
      <c r="AL164" s="407">
        <v>0</v>
      </c>
      <c r="AM164" s="407">
        <v>0</v>
      </c>
      <c r="AN164" s="407">
        <v>0</v>
      </c>
      <c r="AO164" s="407">
        <v>0</v>
      </c>
      <c r="AP164" s="407">
        <f t="shared" si="102"/>
        <v>0</v>
      </c>
      <c r="AQ164" s="407">
        <f t="shared" si="103"/>
        <v>0</v>
      </c>
      <c r="AR164" s="417">
        <f t="shared" si="104"/>
        <v>0</v>
      </c>
      <c r="AS164" s="112">
        <f>I164+AJ164</f>
        <v>3555922</v>
      </c>
      <c r="AT164" s="113">
        <f>J164+X164</f>
        <v>2593867</v>
      </c>
      <c r="AU164" s="113">
        <f t="shared" si="105"/>
        <v>0</v>
      </c>
      <c r="AV164" s="113">
        <f>L164+AB164</f>
        <v>25000</v>
      </c>
      <c r="AW164" s="113">
        <f t="shared" si="114"/>
        <v>885177</v>
      </c>
      <c r="AX164" s="113">
        <f t="shared" si="114"/>
        <v>51878</v>
      </c>
      <c r="AY164" s="113">
        <f>O164+AI164</f>
        <v>0</v>
      </c>
      <c r="AZ164" s="115">
        <f>P164+AR164</f>
        <v>5.81</v>
      </c>
      <c r="BA164" s="115">
        <f>Q164+AP164</f>
        <v>5.81</v>
      </c>
      <c r="BB164" s="115">
        <f t="shared" si="106"/>
        <v>0</v>
      </c>
      <c r="BC164" s="116">
        <f>S164+AQ164</f>
        <v>0</v>
      </c>
    </row>
    <row r="165" spans="1:55" ht="14.1" customHeight="1" x14ac:dyDescent="0.2">
      <c r="A165" s="108">
        <v>37</v>
      </c>
      <c r="B165" s="105">
        <v>2470</v>
      </c>
      <c r="C165" s="106">
        <v>600080013</v>
      </c>
      <c r="D165" s="105">
        <v>72741554</v>
      </c>
      <c r="E165" s="107" t="s">
        <v>646</v>
      </c>
      <c r="F165" s="108">
        <v>3143</v>
      </c>
      <c r="G165" s="126" t="s">
        <v>633</v>
      </c>
      <c r="H165" s="109" t="s">
        <v>282</v>
      </c>
      <c r="I165" s="110">
        <v>98309</v>
      </c>
      <c r="J165" s="436">
        <v>69300</v>
      </c>
      <c r="K165" s="436">
        <v>0</v>
      </c>
      <c r="L165" s="436">
        <v>0</v>
      </c>
      <c r="M165" s="111">
        <v>23423</v>
      </c>
      <c r="N165" s="111">
        <v>1386</v>
      </c>
      <c r="O165" s="436">
        <v>4200</v>
      </c>
      <c r="P165" s="287">
        <v>0.28999999999999998</v>
      </c>
      <c r="Q165" s="437">
        <v>0</v>
      </c>
      <c r="R165" s="857">
        <v>0</v>
      </c>
      <c r="S165" s="845">
        <v>0.28999999999999998</v>
      </c>
      <c r="T165" s="416">
        <f t="shared" si="94"/>
        <v>0</v>
      </c>
      <c r="U165" s="405">
        <v>0</v>
      </c>
      <c r="V165" s="405">
        <v>0</v>
      </c>
      <c r="W165" s="405">
        <v>0</v>
      </c>
      <c r="X165" s="405">
        <f t="shared" si="95"/>
        <v>0</v>
      </c>
      <c r="Y165" s="405">
        <v>0</v>
      </c>
      <c r="Z165" s="405">
        <v>0</v>
      </c>
      <c r="AA165" s="405">
        <v>0</v>
      </c>
      <c r="AB165" s="405">
        <f t="shared" si="96"/>
        <v>0</v>
      </c>
      <c r="AC165" s="405">
        <f t="shared" si="97"/>
        <v>0</v>
      </c>
      <c r="AD165" s="249">
        <f t="shared" si="98"/>
        <v>0</v>
      </c>
      <c r="AE165" s="249">
        <f t="shared" si="99"/>
        <v>0</v>
      </c>
      <c r="AF165" s="405">
        <v>0</v>
      </c>
      <c r="AG165" s="405">
        <v>0</v>
      </c>
      <c r="AH165" s="405">
        <v>0</v>
      </c>
      <c r="AI165" s="405">
        <f t="shared" si="100"/>
        <v>0</v>
      </c>
      <c r="AJ165" s="405">
        <f t="shared" si="101"/>
        <v>0</v>
      </c>
      <c r="AK165" s="407">
        <v>0</v>
      </c>
      <c r="AL165" s="407">
        <v>0</v>
      </c>
      <c r="AM165" s="407">
        <v>0</v>
      </c>
      <c r="AN165" s="407">
        <v>0</v>
      </c>
      <c r="AO165" s="407">
        <v>0</v>
      </c>
      <c r="AP165" s="407">
        <f t="shared" si="102"/>
        <v>0</v>
      </c>
      <c r="AQ165" s="407">
        <f t="shared" si="103"/>
        <v>0</v>
      </c>
      <c r="AR165" s="417">
        <f t="shared" si="104"/>
        <v>0</v>
      </c>
      <c r="AS165" s="112">
        <f>I165+AJ165</f>
        <v>98309</v>
      </c>
      <c r="AT165" s="113">
        <f>J165+X165</f>
        <v>69300</v>
      </c>
      <c r="AU165" s="113">
        <f t="shared" si="105"/>
        <v>0</v>
      </c>
      <c r="AV165" s="113">
        <f>L165+AB165</f>
        <v>0</v>
      </c>
      <c r="AW165" s="113">
        <f t="shared" si="114"/>
        <v>23423</v>
      </c>
      <c r="AX165" s="113">
        <f t="shared" si="114"/>
        <v>1386</v>
      </c>
      <c r="AY165" s="113">
        <f>O165+AI165</f>
        <v>4200</v>
      </c>
      <c r="AZ165" s="115">
        <f>P165+AR165</f>
        <v>0.28999999999999998</v>
      </c>
      <c r="BA165" s="115">
        <f>Q165+AP165</f>
        <v>0</v>
      </c>
      <c r="BB165" s="115">
        <f t="shared" si="106"/>
        <v>0</v>
      </c>
      <c r="BC165" s="116">
        <f>S165+AQ165</f>
        <v>0.28999999999999998</v>
      </c>
    </row>
    <row r="166" spans="1:55" ht="14.1" customHeight="1" x14ac:dyDescent="0.2">
      <c r="A166" s="120">
        <v>37</v>
      </c>
      <c r="B166" s="117">
        <v>2470</v>
      </c>
      <c r="C166" s="118">
        <v>600080013</v>
      </c>
      <c r="D166" s="117">
        <v>72741554</v>
      </c>
      <c r="E166" s="119" t="s">
        <v>647</v>
      </c>
      <c r="F166" s="120"/>
      <c r="G166" s="119"/>
      <c r="H166" s="121"/>
      <c r="I166" s="122">
        <v>45419981</v>
      </c>
      <c r="J166" s="123">
        <v>31862503</v>
      </c>
      <c r="K166" s="123">
        <v>115480</v>
      </c>
      <c r="L166" s="123">
        <v>753900</v>
      </c>
      <c r="M166" s="123">
        <v>11024343</v>
      </c>
      <c r="N166" s="123">
        <v>637251</v>
      </c>
      <c r="O166" s="123">
        <v>1141984</v>
      </c>
      <c r="P166" s="124">
        <v>61.529799999999994</v>
      </c>
      <c r="Q166" s="124">
        <v>45.340399999999995</v>
      </c>
      <c r="R166" s="855">
        <v>0.33329999999999999</v>
      </c>
      <c r="S166" s="125">
        <v>16.189399999999999</v>
      </c>
      <c r="T166" s="824">
        <f t="shared" ref="T166:BC166" si="115">SUM(T161:T165)</f>
        <v>0</v>
      </c>
      <c r="U166" s="824">
        <f t="shared" si="115"/>
        <v>0</v>
      </c>
      <c r="V166" s="824">
        <f t="shared" si="115"/>
        <v>0</v>
      </c>
      <c r="W166" s="824">
        <f t="shared" si="115"/>
        <v>0</v>
      </c>
      <c r="X166" s="824">
        <f t="shared" si="115"/>
        <v>0</v>
      </c>
      <c r="Y166" s="824">
        <f t="shared" si="115"/>
        <v>0</v>
      </c>
      <c r="Z166" s="824">
        <f t="shared" si="115"/>
        <v>0</v>
      </c>
      <c r="AA166" s="824">
        <f t="shared" si="115"/>
        <v>0</v>
      </c>
      <c r="AB166" s="824">
        <f t="shared" si="115"/>
        <v>0</v>
      </c>
      <c r="AC166" s="824">
        <f t="shared" si="115"/>
        <v>0</v>
      </c>
      <c r="AD166" s="824">
        <f t="shared" si="115"/>
        <v>0</v>
      </c>
      <c r="AE166" s="824">
        <f t="shared" si="115"/>
        <v>0</v>
      </c>
      <c r="AF166" s="824">
        <f t="shared" si="115"/>
        <v>0</v>
      </c>
      <c r="AG166" s="824">
        <f t="shared" si="115"/>
        <v>0</v>
      </c>
      <c r="AH166" s="824">
        <f t="shared" si="115"/>
        <v>0</v>
      </c>
      <c r="AI166" s="824">
        <f t="shared" si="115"/>
        <v>0</v>
      </c>
      <c r="AJ166" s="824">
        <f t="shared" si="115"/>
        <v>0</v>
      </c>
      <c r="AK166" s="900">
        <f t="shared" si="115"/>
        <v>0</v>
      </c>
      <c r="AL166" s="900">
        <f t="shared" si="115"/>
        <v>0</v>
      </c>
      <c r="AM166" s="900">
        <f t="shared" si="115"/>
        <v>0</v>
      </c>
      <c r="AN166" s="900">
        <f t="shared" si="115"/>
        <v>0</v>
      </c>
      <c r="AO166" s="900">
        <f t="shared" si="115"/>
        <v>0</v>
      </c>
      <c r="AP166" s="900">
        <f t="shared" si="115"/>
        <v>0</v>
      </c>
      <c r="AQ166" s="900">
        <f t="shared" si="115"/>
        <v>0</v>
      </c>
      <c r="AR166" s="904">
        <f t="shared" si="115"/>
        <v>0</v>
      </c>
      <c r="AS166" s="122">
        <f t="shared" si="115"/>
        <v>45419981</v>
      </c>
      <c r="AT166" s="123">
        <f t="shared" si="115"/>
        <v>31862503</v>
      </c>
      <c r="AU166" s="123">
        <f t="shared" si="115"/>
        <v>115480</v>
      </c>
      <c r="AV166" s="123">
        <f t="shared" si="115"/>
        <v>753900</v>
      </c>
      <c r="AW166" s="123">
        <f t="shared" si="115"/>
        <v>11024343</v>
      </c>
      <c r="AX166" s="123">
        <f t="shared" si="115"/>
        <v>637251</v>
      </c>
      <c r="AY166" s="123">
        <f t="shared" si="115"/>
        <v>1141984</v>
      </c>
      <c r="AZ166" s="124">
        <f t="shared" si="115"/>
        <v>61.529799999999994</v>
      </c>
      <c r="BA166" s="124">
        <f t="shared" si="115"/>
        <v>45.340399999999995</v>
      </c>
      <c r="BB166" s="124">
        <f t="shared" si="115"/>
        <v>0.33329999999999999</v>
      </c>
      <c r="BC166" s="125">
        <f t="shared" si="115"/>
        <v>16.189399999999999</v>
      </c>
    </row>
    <row r="167" spans="1:55" ht="14.1" customHeight="1" x14ac:dyDescent="0.2">
      <c r="A167" s="108">
        <v>38</v>
      </c>
      <c r="B167" s="105">
        <v>2307</v>
      </c>
      <c r="C167" s="106">
        <v>600079911</v>
      </c>
      <c r="D167" s="105">
        <v>72743212</v>
      </c>
      <c r="E167" s="107" t="s">
        <v>648</v>
      </c>
      <c r="F167" s="108">
        <v>3113</v>
      </c>
      <c r="G167" s="107" t="s">
        <v>318</v>
      </c>
      <c r="H167" s="109" t="s">
        <v>281</v>
      </c>
      <c r="I167" s="110">
        <v>39166432</v>
      </c>
      <c r="J167" s="111">
        <v>27487667</v>
      </c>
      <c r="K167" s="111">
        <v>173220</v>
      </c>
      <c r="L167" s="111">
        <v>344880</v>
      </c>
      <c r="M167" s="111">
        <v>9407402</v>
      </c>
      <c r="N167" s="111">
        <v>549753</v>
      </c>
      <c r="O167" s="111">
        <v>1376730</v>
      </c>
      <c r="P167" s="287">
        <v>51.217700000000008</v>
      </c>
      <c r="Q167" s="287">
        <v>39.868900000000004</v>
      </c>
      <c r="R167" s="404">
        <v>0.5</v>
      </c>
      <c r="S167" s="844">
        <v>11.348799999999999</v>
      </c>
      <c r="T167" s="416">
        <f t="shared" si="94"/>
        <v>0</v>
      </c>
      <c r="U167" s="405">
        <v>0</v>
      </c>
      <c r="V167" s="405">
        <v>0</v>
      </c>
      <c r="W167" s="405">
        <v>0</v>
      </c>
      <c r="X167" s="405">
        <f t="shared" si="95"/>
        <v>0</v>
      </c>
      <c r="Y167" s="405">
        <v>0</v>
      </c>
      <c r="Z167" s="405">
        <v>0</v>
      </c>
      <c r="AA167" s="405">
        <v>0</v>
      </c>
      <c r="AB167" s="405">
        <f t="shared" si="96"/>
        <v>0</v>
      </c>
      <c r="AC167" s="405">
        <f t="shared" si="97"/>
        <v>0</v>
      </c>
      <c r="AD167" s="249">
        <f t="shared" si="98"/>
        <v>0</v>
      </c>
      <c r="AE167" s="249">
        <f t="shared" si="99"/>
        <v>0</v>
      </c>
      <c r="AF167" s="405">
        <v>0</v>
      </c>
      <c r="AG167" s="405">
        <v>0</v>
      </c>
      <c r="AH167" s="405">
        <v>0</v>
      </c>
      <c r="AI167" s="405">
        <f t="shared" si="100"/>
        <v>0</v>
      </c>
      <c r="AJ167" s="405">
        <f t="shared" si="101"/>
        <v>0</v>
      </c>
      <c r="AK167" s="407">
        <v>0</v>
      </c>
      <c r="AL167" s="407">
        <v>0</v>
      </c>
      <c r="AM167" s="407">
        <v>0</v>
      </c>
      <c r="AN167" s="407">
        <v>0</v>
      </c>
      <c r="AO167" s="407">
        <v>0</v>
      </c>
      <c r="AP167" s="407">
        <f t="shared" si="102"/>
        <v>0</v>
      </c>
      <c r="AQ167" s="407">
        <f t="shared" si="103"/>
        <v>0</v>
      </c>
      <c r="AR167" s="417">
        <f t="shared" si="104"/>
        <v>0</v>
      </c>
      <c r="AS167" s="112">
        <f>I167+AJ167</f>
        <v>39166432</v>
      </c>
      <c r="AT167" s="113">
        <f>J167+X167</f>
        <v>27487667</v>
      </c>
      <c r="AU167" s="113">
        <f t="shared" si="105"/>
        <v>173220</v>
      </c>
      <c r="AV167" s="113">
        <f>L167+AB167</f>
        <v>344880</v>
      </c>
      <c r="AW167" s="113">
        <f t="shared" ref="AW167:AX171" si="116">M167+AD167</f>
        <v>9407402</v>
      </c>
      <c r="AX167" s="113">
        <f t="shared" si="116"/>
        <v>549753</v>
      </c>
      <c r="AY167" s="113">
        <f>O167+AI167</f>
        <v>1376730</v>
      </c>
      <c r="AZ167" s="115">
        <f>P167+AR167</f>
        <v>51.217700000000008</v>
      </c>
      <c r="BA167" s="115">
        <f>Q167+AP167</f>
        <v>39.868900000000004</v>
      </c>
      <c r="BB167" s="115">
        <f t="shared" si="106"/>
        <v>0.5</v>
      </c>
      <c r="BC167" s="116">
        <f>S167+AQ167</f>
        <v>11.348799999999999</v>
      </c>
    </row>
    <row r="168" spans="1:55" ht="14.1" customHeight="1" x14ac:dyDescent="0.2">
      <c r="A168" s="108">
        <v>38</v>
      </c>
      <c r="B168" s="105">
        <v>2307</v>
      </c>
      <c r="C168" s="106">
        <v>600079911</v>
      </c>
      <c r="D168" s="105">
        <v>72743212</v>
      </c>
      <c r="E168" s="107" t="s">
        <v>648</v>
      </c>
      <c r="F168" s="108">
        <v>3113</v>
      </c>
      <c r="G168" s="126" t="s">
        <v>316</v>
      </c>
      <c r="H168" s="109" t="s">
        <v>282</v>
      </c>
      <c r="I168" s="110">
        <v>2834897</v>
      </c>
      <c r="J168" s="28">
        <v>2082766</v>
      </c>
      <c r="K168" s="28">
        <v>0</v>
      </c>
      <c r="L168" s="28">
        <v>0</v>
      </c>
      <c r="M168" s="111">
        <v>703976</v>
      </c>
      <c r="N168" s="111">
        <v>41655</v>
      </c>
      <c r="O168" s="28">
        <v>6500</v>
      </c>
      <c r="P168" s="287">
        <v>5.91</v>
      </c>
      <c r="Q168" s="274">
        <v>5.91</v>
      </c>
      <c r="R168" s="890">
        <v>0</v>
      </c>
      <c r="S168" s="843">
        <v>0</v>
      </c>
      <c r="T168" s="416">
        <f t="shared" si="94"/>
        <v>0</v>
      </c>
      <c r="U168" s="405">
        <v>-25500</v>
      </c>
      <c r="V168" s="405">
        <v>0</v>
      </c>
      <c r="W168" s="405">
        <v>0</v>
      </c>
      <c r="X168" s="405">
        <f t="shared" si="95"/>
        <v>-25500</v>
      </c>
      <c r="Y168" s="405">
        <v>0</v>
      </c>
      <c r="Z168" s="405">
        <v>0</v>
      </c>
      <c r="AA168" s="405">
        <v>0</v>
      </c>
      <c r="AB168" s="405">
        <f t="shared" si="96"/>
        <v>0</v>
      </c>
      <c r="AC168" s="405">
        <f t="shared" si="97"/>
        <v>-25500</v>
      </c>
      <c r="AD168" s="249">
        <f t="shared" si="98"/>
        <v>-8619</v>
      </c>
      <c r="AE168" s="249">
        <f t="shared" si="99"/>
        <v>-510</v>
      </c>
      <c r="AF168" s="405">
        <v>0</v>
      </c>
      <c r="AG168" s="405">
        <v>0</v>
      </c>
      <c r="AH168" s="405">
        <v>0</v>
      </c>
      <c r="AI168" s="405">
        <f t="shared" si="100"/>
        <v>0</v>
      </c>
      <c r="AJ168" s="405">
        <f t="shared" si="101"/>
        <v>-34629</v>
      </c>
      <c r="AK168" s="407">
        <v>0</v>
      </c>
      <c r="AL168" s="407">
        <v>0</v>
      </c>
      <c r="AM168" s="407">
        <v>-7.0000000000000007E-2</v>
      </c>
      <c r="AN168" s="407">
        <v>0</v>
      </c>
      <c r="AO168" s="407">
        <v>0</v>
      </c>
      <c r="AP168" s="407">
        <f t="shared" si="102"/>
        <v>-7.0000000000000007E-2</v>
      </c>
      <c r="AQ168" s="407">
        <f t="shared" si="103"/>
        <v>0</v>
      </c>
      <c r="AR168" s="417">
        <f t="shared" si="104"/>
        <v>-7.0000000000000007E-2</v>
      </c>
      <c r="AS168" s="112">
        <f>I168+AJ168</f>
        <v>2800268</v>
      </c>
      <c r="AT168" s="113">
        <f>J168+X168</f>
        <v>2057266</v>
      </c>
      <c r="AU168" s="113">
        <f t="shared" si="105"/>
        <v>0</v>
      </c>
      <c r="AV168" s="113">
        <f>L168+AB168</f>
        <v>0</v>
      </c>
      <c r="AW168" s="113">
        <f t="shared" si="116"/>
        <v>695357</v>
      </c>
      <c r="AX168" s="113">
        <f t="shared" si="116"/>
        <v>41145</v>
      </c>
      <c r="AY168" s="113">
        <f>O168+AI168</f>
        <v>6500</v>
      </c>
      <c r="AZ168" s="115">
        <f>P168+AR168</f>
        <v>5.84</v>
      </c>
      <c r="BA168" s="115">
        <f>Q168+AP168</f>
        <v>5.84</v>
      </c>
      <c r="BB168" s="115">
        <f t="shared" si="106"/>
        <v>0</v>
      </c>
      <c r="BC168" s="116">
        <f>S168+AQ168</f>
        <v>0</v>
      </c>
    </row>
    <row r="169" spans="1:55" ht="14.1" customHeight="1" x14ac:dyDescent="0.2">
      <c r="A169" s="108">
        <v>38</v>
      </c>
      <c r="B169" s="105">
        <v>2307</v>
      </c>
      <c r="C169" s="106">
        <v>600079911</v>
      </c>
      <c r="D169" s="105">
        <v>72743212</v>
      </c>
      <c r="E169" s="107" t="s">
        <v>648</v>
      </c>
      <c r="F169" s="108">
        <v>3143</v>
      </c>
      <c r="G169" s="126" t="s">
        <v>632</v>
      </c>
      <c r="H169" s="109" t="s">
        <v>281</v>
      </c>
      <c r="I169" s="110">
        <v>3586785</v>
      </c>
      <c r="J169" s="425">
        <v>2641226</v>
      </c>
      <c r="K169" s="425">
        <v>0</v>
      </c>
      <c r="L169" s="425">
        <v>0</v>
      </c>
      <c r="M169" s="111">
        <v>892734</v>
      </c>
      <c r="N169" s="111">
        <v>52825</v>
      </c>
      <c r="O169" s="337">
        <v>0</v>
      </c>
      <c r="P169" s="287">
        <v>5.4107000000000003</v>
      </c>
      <c r="Q169" s="427">
        <v>5.4107000000000003</v>
      </c>
      <c r="R169" s="889">
        <v>0</v>
      </c>
      <c r="S169" s="843">
        <v>0</v>
      </c>
      <c r="T169" s="416">
        <f t="shared" si="94"/>
        <v>0</v>
      </c>
      <c r="U169" s="405">
        <v>0</v>
      </c>
      <c r="V169" s="405">
        <v>0</v>
      </c>
      <c r="W169" s="405">
        <v>0</v>
      </c>
      <c r="X169" s="405">
        <f t="shared" si="95"/>
        <v>0</v>
      </c>
      <c r="Y169" s="405">
        <v>0</v>
      </c>
      <c r="Z169" s="405">
        <v>0</v>
      </c>
      <c r="AA169" s="405">
        <v>0</v>
      </c>
      <c r="AB169" s="405">
        <f t="shared" si="96"/>
        <v>0</v>
      </c>
      <c r="AC169" s="405">
        <f t="shared" si="97"/>
        <v>0</v>
      </c>
      <c r="AD169" s="249">
        <f t="shared" si="98"/>
        <v>0</v>
      </c>
      <c r="AE169" s="249">
        <f t="shared" si="99"/>
        <v>0</v>
      </c>
      <c r="AF169" s="405">
        <v>0</v>
      </c>
      <c r="AG169" s="405">
        <v>0</v>
      </c>
      <c r="AH169" s="405">
        <v>0</v>
      </c>
      <c r="AI169" s="405">
        <f t="shared" si="100"/>
        <v>0</v>
      </c>
      <c r="AJ169" s="405">
        <f t="shared" si="101"/>
        <v>0</v>
      </c>
      <c r="AK169" s="407">
        <v>0</v>
      </c>
      <c r="AL169" s="407">
        <v>0</v>
      </c>
      <c r="AM169" s="407">
        <v>0</v>
      </c>
      <c r="AN169" s="407">
        <v>0</v>
      </c>
      <c r="AO169" s="407">
        <v>0</v>
      </c>
      <c r="AP169" s="407">
        <f t="shared" si="102"/>
        <v>0</v>
      </c>
      <c r="AQ169" s="407">
        <f t="shared" si="103"/>
        <v>0</v>
      </c>
      <c r="AR169" s="417">
        <f t="shared" si="104"/>
        <v>0</v>
      </c>
      <c r="AS169" s="112">
        <f>I169+AJ169</f>
        <v>3586785</v>
      </c>
      <c r="AT169" s="113">
        <f>J169+X169</f>
        <v>2641226</v>
      </c>
      <c r="AU169" s="113">
        <f t="shared" si="105"/>
        <v>0</v>
      </c>
      <c r="AV169" s="113">
        <f>L169+AB169</f>
        <v>0</v>
      </c>
      <c r="AW169" s="113">
        <f t="shared" si="116"/>
        <v>892734</v>
      </c>
      <c r="AX169" s="113">
        <f t="shared" si="116"/>
        <v>52825</v>
      </c>
      <c r="AY169" s="113">
        <f>O169+AI169</f>
        <v>0</v>
      </c>
      <c r="AZ169" s="115">
        <f>P169+AR169</f>
        <v>5.4107000000000003</v>
      </c>
      <c r="BA169" s="115">
        <f>Q169+AP169</f>
        <v>5.4107000000000003</v>
      </c>
      <c r="BB169" s="115">
        <f t="shared" si="106"/>
        <v>0</v>
      </c>
      <c r="BC169" s="116">
        <f>S169+AQ169</f>
        <v>0</v>
      </c>
    </row>
    <row r="170" spans="1:55" ht="14.1" customHeight="1" x14ac:dyDescent="0.2">
      <c r="A170" s="108">
        <v>38</v>
      </c>
      <c r="B170" s="105">
        <v>2307</v>
      </c>
      <c r="C170" s="106">
        <v>600079911</v>
      </c>
      <c r="D170" s="105">
        <v>72743212</v>
      </c>
      <c r="E170" s="107" t="s">
        <v>648</v>
      </c>
      <c r="F170" s="108">
        <v>3143</v>
      </c>
      <c r="G170" s="126" t="s">
        <v>633</v>
      </c>
      <c r="H170" s="109" t="s">
        <v>282</v>
      </c>
      <c r="I170" s="110">
        <v>126398</v>
      </c>
      <c r="J170" s="436">
        <v>89100</v>
      </c>
      <c r="K170" s="436">
        <v>0</v>
      </c>
      <c r="L170" s="436">
        <v>0</v>
      </c>
      <c r="M170" s="111">
        <v>30116</v>
      </c>
      <c r="N170" s="111">
        <v>1782</v>
      </c>
      <c r="O170" s="436">
        <v>5400</v>
      </c>
      <c r="P170" s="287">
        <v>0.38</v>
      </c>
      <c r="Q170" s="437">
        <v>0</v>
      </c>
      <c r="R170" s="857">
        <v>0</v>
      </c>
      <c r="S170" s="845">
        <v>0.38</v>
      </c>
      <c r="T170" s="416">
        <f t="shared" si="94"/>
        <v>0</v>
      </c>
      <c r="U170" s="405">
        <v>0</v>
      </c>
      <c r="V170" s="405">
        <v>0</v>
      </c>
      <c r="W170" s="405">
        <v>0</v>
      </c>
      <c r="X170" s="405">
        <f t="shared" si="95"/>
        <v>0</v>
      </c>
      <c r="Y170" s="405">
        <v>0</v>
      </c>
      <c r="Z170" s="405">
        <v>0</v>
      </c>
      <c r="AA170" s="405">
        <v>0</v>
      </c>
      <c r="AB170" s="405">
        <f t="shared" si="96"/>
        <v>0</v>
      </c>
      <c r="AC170" s="405">
        <f t="shared" si="97"/>
        <v>0</v>
      </c>
      <c r="AD170" s="249">
        <f t="shared" si="98"/>
        <v>0</v>
      </c>
      <c r="AE170" s="249">
        <f t="shared" si="99"/>
        <v>0</v>
      </c>
      <c r="AF170" s="405">
        <v>0</v>
      </c>
      <c r="AG170" s="405">
        <v>0</v>
      </c>
      <c r="AH170" s="405">
        <v>0</v>
      </c>
      <c r="AI170" s="405">
        <f t="shared" si="100"/>
        <v>0</v>
      </c>
      <c r="AJ170" s="405">
        <f t="shared" si="101"/>
        <v>0</v>
      </c>
      <c r="AK170" s="407">
        <v>0</v>
      </c>
      <c r="AL170" s="407">
        <v>0</v>
      </c>
      <c r="AM170" s="407">
        <v>0</v>
      </c>
      <c r="AN170" s="407">
        <v>0</v>
      </c>
      <c r="AO170" s="407">
        <v>0</v>
      </c>
      <c r="AP170" s="407">
        <f t="shared" si="102"/>
        <v>0</v>
      </c>
      <c r="AQ170" s="407">
        <f t="shared" si="103"/>
        <v>0</v>
      </c>
      <c r="AR170" s="417">
        <f t="shared" si="104"/>
        <v>0</v>
      </c>
      <c r="AS170" s="112">
        <f>I170+AJ170</f>
        <v>126398</v>
      </c>
      <c r="AT170" s="113">
        <f>J170+X170</f>
        <v>89100</v>
      </c>
      <c r="AU170" s="113">
        <f t="shared" si="105"/>
        <v>0</v>
      </c>
      <c r="AV170" s="113">
        <f>L170+AB170</f>
        <v>0</v>
      </c>
      <c r="AW170" s="113">
        <f t="shared" si="116"/>
        <v>30116</v>
      </c>
      <c r="AX170" s="113">
        <f t="shared" si="116"/>
        <v>1782</v>
      </c>
      <c r="AY170" s="113">
        <f>O170+AI170</f>
        <v>5400</v>
      </c>
      <c r="AZ170" s="115">
        <f>P170+AR170</f>
        <v>0.38</v>
      </c>
      <c r="BA170" s="115">
        <f>Q170+AP170</f>
        <v>0</v>
      </c>
      <c r="BB170" s="115">
        <f t="shared" si="106"/>
        <v>0</v>
      </c>
      <c r="BC170" s="116">
        <f>S170+AQ170</f>
        <v>0.38</v>
      </c>
    </row>
    <row r="171" spans="1:55" ht="14.1" customHeight="1" x14ac:dyDescent="0.2">
      <c r="A171" s="108">
        <v>38</v>
      </c>
      <c r="B171" s="105">
        <v>2307</v>
      </c>
      <c r="C171" s="106">
        <v>600079911</v>
      </c>
      <c r="D171" s="105">
        <v>72743212</v>
      </c>
      <c r="E171" s="107" t="s">
        <v>648</v>
      </c>
      <c r="F171" s="108">
        <v>3143</v>
      </c>
      <c r="G171" s="126" t="s">
        <v>321</v>
      </c>
      <c r="H171" s="109" t="s">
        <v>282</v>
      </c>
      <c r="I171" s="110">
        <v>342575</v>
      </c>
      <c r="J171" s="436">
        <v>251535</v>
      </c>
      <c r="K171" s="436">
        <v>0</v>
      </c>
      <c r="L171" s="436">
        <v>0</v>
      </c>
      <c r="M171" s="111">
        <v>85019</v>
      </c>
      <c r="N171" s="111">
        <v>5031</v>
      </c>
      <c r="O171" s="436">
        <v>990</v>
      </c>
      <c r="P171" s="287">
        <v>0.57000000000000006</v>
      </c>
      <c r="Q171" s="437">
        <v>0.5</v>
      </c>
      <c r="R171" s="857">
        <v>0</v>
      </c>
      <c r="S171" s="845">
        <v>7.0000000000000007E-2</v>
      </c>
      <c r="T171" s="416">
        <f t="shared" si="94"/>
        <v>0</v>
      </c>
      <c r="U171" s="405">
        <v>0</v>
      </c>
      <c r="V171" s="405">
        <v>0</v>
      </c>
      <c r="W171" s="405">
        <v>0</v>
      </c>
      <c r="X171" s="405">
        <f t="shared" si="95"/>
        <v>0</v>
      </c>
      <c r="Y171" s="405">
        <v>0</v>
      </c>
      <c r="Z171" s="405">
        <v>0</v>
      </c>
      <c r="AA171" s="405">
        <v>0</v>
      </c>
      <c r="AB171" s="405">
        <f t="shared" si="96"/>
        <v>0</v>
      </c>
      <c r="AC171" s="405">
        <f t="shared" si="97"/>
        <v>0</v>
      </c>
      <c r="AD171" s="249">
        <f t="shared" si="98"/>
        <v>0</v>
      </c>
      <c r="AE171" s="249">
        <f t="shared" si="99"/>
        <v>0</v>
      </c>
      <c r="AF171" s="405">
        <v>0</v>
      </c>
      <c r="AG171" s="405">
        <v>0</v>
      </c>
      <c r="AH171" s="405">
        <v>0</v>
      </c>
      <c r="AI171" s="405">
        <f t="shared" si="100"/>
        <v>0</v>
      </c>
      <c r="AJ171" s="405">
        <f t="shared" si="101"/>
        <v>0</v>
      </c>
      <c r="AK171" s="407">
        <v>0</v>
      </c>
      <c r="AL171" s="407">
        <v>0</v>
      </c>
      <c r="AM171" s="407">
        <v>0</v>
      </c>
      <c r="AN171" s="407">
        <v>0</v>
      </c>
      <c r="AO171" s="407">
        <v>0</v>
      </c>
      <c r="AP171" s="407">
        <f t="shared" si="102"/>
        <v>0</v>
      </c>
      <c r="AQ171" s="407">
        <f t="shared" si="103"/>
        <v>0</v>
      </c>
      <c r="AR171" s="417">
        <f t="shared" si="104"/>
        <v>0</v>
      </c>
      <c r="AS171" s="112">
        <f>I171+AJ171</f>
        <v>342575</v>
      </c>
      <c r="AT171" s="113">
        <f>J171+X171</f>
        <v>251535</v>
      </c>
      <c r="AU171" s="113">
        <f t="shared" si="105"/>
        <v>0</v>
      </c>
      <c r="AV171" s="113">
        <f>L171+AB171</f>
        <v>0</v>
      </c>
      <c r="AW171" s="113">
        <f t="shared" si="116"/>
        <v>85019</v>
      </c>
      <c r="AX171" s="113">
        <f t="shared" si="116"/>
        <v>5031</v>
      </c>
      <c r="AY171" s="113">
        <f>O171+AI171</f>
        <v>990</v>
      </c>
      <c r="AZ171" s="115">
        <f>P171+AR171</f>
        <v>0.57000000000000006</v>
      </c>
      <c r="BA171" s="115">
        <f>Q171+AP171</f>
        <v>0.5</v>
      </c>
      <c r="BB171" s="115">
        <f t="shared" si="106"/>
        <v>0</v>
      </c>
      <c r="BC171" s="116">
        <f>S171+AQ171</f>
        <v>7.0000000000000007E-2</v>
      </c>
    </row>
    <row r="172" spans="1:55" ht="14.1" customHeight="1" x14ac:dyDescent="0.2">
      <c r="A172" s="120">
        <v>38</v>
      </c>
      <c r="B172" s="117">
        <v>2307</v>
      </c>
      <c r="C172" s="118">
        <v>600079911</v>
      </c>
      <c r="D172" s="117">
        <v>72743212</v>
      </c>
      <c r="E172" s="119" t="s">
        <v>649</v>
      </c>
      <c r="F172" s="120"/>
      <c r="G172" s="119"/>
      <c r="H172" s="121"/>
      <c r="I172" s="122">
        <v>46057087</v>
      </c>
      <c r="J172" s="123">
        <v>32552294</v>
      </c>
      <c r="K172" s="123">
        <v>173220</v>
      </c>
      <c r="L172" s="123">
        <v>344880</v>
      </c>
      <c r="M172" s="123">
        <v>11119247</v>
      </c>
      <c r="N172" s="123">
        <v>651046</v>
      </c>
      <c r="O172" s="123">
        <v>1389620</v>
      </c>
      <c r="P172" s="124">
        <v>63.488400000000006</v>
      </c>
      <c r="Q172" s="124">
        <v>51.689600000000006</v>
      </c>
      <c r="R172" s="855">
        <v>0.5</v>
      </c>
      <c r="S172" s="125">
        <v>11.7988</v>
      </c>
      <c r="T172" s="824">
        <f t="shared" ref="T172:BC172" si="117">SUM(T167:T171)</f>
        <v>0</v>
      </c>
      <c r="U172" s="824">
        <f t="shared" si="117"/>
        <v>-25500</v>
      </c>
      <c r="V172" s="824">
        <f t="shared" si="117"/>
        <v>0</v>
      </c>
      <c r="W172" s="824">
        <f t="shared" si="117"/>
        <v>0</v>
      </c>
      <c r="X172" s="824">
        <f t="shared" si="117"/>
        <v>-25500</v>
      </c>
      <c r="Y172" s="824">
        <f t="shared" si="117"/>
        <v>0</v>
      </c>
      <c r="Z172" s="824">
        <f t="shared" si="117"/>
        <v>0</v>
      </c>
      <c r="AA172" s="824">
        <f t="shared" si="117"/>
        <v>0</v>
      </c>
      <c r="AB172" s="824">
        <f t="shared" si="117"/>
        <v>0</v>
      </c>
      <c r="AC172" s="824">
        <f t="shared" si="117"/>
        <v>-25500</v>
      </c>
      <c r="AD172" s="824">
        <f t="shared" si="117"/>
        <v>-8619</v>
      </c>
      <c r="AE172" s="824">
        <f t="shared" si="117"/>
        <v>-510</v>
      </c>
      <c r="AF172" s="824">
        <f t="shared" si="117"/>
        <v>0</v>
      </c>
      <c r="AG172" s="824">
        <f t="shared" si="117"/>
        <v>0</v>
      </c>
      <c r="AH172" s="824">
        <f t="shared" si="117"/>
        <v>0</v>
      </c>
      <c r="AI172" s="824">
        <f t="shared" si="117"/>
        <v>0</v>
      </c>
      <c r="AJ172" s="824">
        <f t="shared" si="117"/>
        <v>-34629</v>
      </c>
      <c r="AK172" s="900">
        <f t="shared" si="117"/>
        <v>0</v>
      </c>
      <c r="AL172" s="900">
        <f t="shared" si="117"/>
        <v>0</v>
      </c>
      <c r="AM172" s="900">
        <f t="shared" si="117"/>
        <v>-7.0000000000000007E-2</v>
      </c>
      <c r="AN172" s="900">
        <f t="shared" si="117"/>
        <v>0</v>
      </c>
      <c r="AO172" s="900">
        <f t="shared" si="117"/>
        <v>0</v>
      </c>
      <c r="AP172" s="900">
        <f t="shared" si="117"/>
        <v>-7.0000000000000007E-2</v>
      </c>
      <c r="AQ172" s="900">
        <f t="shared" si="117"/>
        <v>0</v>
      </c>
      <c r="AR172" s="904">
        <f t="shared" si="117"/>
        <v>-7.0000000000000007E-2</v>
      </c>
      <c r="AS172" s="122">
        <f t="shared" si="117"/>
        <v>46022458</v>
      </c>
      <c r="AT172" s="123">
        <f t="shared" si="117"/>
        <v>32526794</v>
      </c>
      <c r="AU172" s="123">
        <f t="shared" si="117"/>
        <v>173220</v>
      </c>
      <c r="AV172" s="123">
        <f t="shared" si="117"/>
        <v>344880</v>
      </c>
      <c r="AW172" s="123">
        <f t="shared" si="117"/>
        <v>11110628</v>
      </c>
      <c r="AX172" s="123">
        <f t="shared" si="117"/>
        <v>650536</v>
      </c>
      <c r="AY172" s="123">
        <f t="shared" si="117"/>
        <v>1389620</v>
      </c>
      <c r="AZ172" s="124">
        <f t="shared" si="117"/>
        <v>63.418400000000013</v>
      </c>
      <c r="BA172" s="124">
        <f t="shared" si="117"/>
        <v>51.619599999999998</v>
      </c>
      <c r="BB172" s="124">
        <f t="shared" si="117"/>
        <v>0.5</v>
      </c>
      <c r="BC172" s="125">
        <f t="shared" si="117"/>
        <v>11.7988</v>
      </c>
    </row>
    <row r="173" spans="1:55" ht="14.1" customHeight="1" x14ac:dyDescent="0.2">
      <c r="A173" s="108">
        <v>39</v>
      </c>
      <c r="B173" s="105">
        <v>2478</v>
      </c>
      <c r="C173" s="106">
        <v>600079929</v>
      </c>
      <c r="D173" s="105">
        <v>72743379</v>
      </c>
      <c r="E173" s="107" t="s">
        <v>650</v>
      </c>
      <c r="F173" s="108">
        <v>3113</v>
      </c>
      <c r="G173" s="107" t="s">
        <v>318</v>
      </c>
      <c r="H173" s="109" t="s">
        <v>281</v>
      </c>
      <c r="I173" s="110">
        <v>31236760</v>
      </c>
      <c r="J173" s="111">
        <v>22202345</v>
      </c>
      <c r="K173" s="111">
        <v>173220</v>
      </c>
      <c r="L173" s="111">
        <v>152000</v>
      </c>
      <c r="M173" s="111">
        <v>7555769</v>
      </c>
      <c r="N173" s="111">
        <v>444046</v>
      </c>
      <c r="O173" s="111">
        <v>882600</v>
      </c>
      <c r="P173" s="287">
        <v>42.208200000000005</v>
      </c>
      <c r="Q173" s="287">
        <v>33.395600000000002</v>
      </c>
      <c r="R173" s="404">
        <v>0.5</v>
      </c>
      <c r="S173" s="844">
        <v>8.8125999999999998</v>
      </c>
      <c r="T173" s="416">
        <f t="shared" si="94"/>
        <v>-75200</v>
      </c>
      <c r="U173" s="405">
        <v>0</v>
      </c>
      <c r="V173" s="405">
        <v>0</v>
      </c>
      <c r="W173" s="405">
        <v>0</v>
      </c>
      <c r="X173" s="405">
        <f t="shared" si="95"/>
        <v>-75200</v>
      </c>
      <c r="Y173" s="405">
        <v>75200</v>
      </c>
      <c r="Z173" s="405">
        <v>0</v>
      </c>
      <c r="AA173" s="405">
        <v>0</v>
      </c>
      <c r="AB173" s="405">
        <f t="shared" si="96"/>
        <v>75200</v>
      </c>
      <c r="AC173" s="405">
        <f t="shared" si="97"/>
        <v>0</v>
      </c>
      <c r="AD173" s="249">
        <f t="shared" si="98"/>
        <v>0</v>
      </c>
      <c r="AE173" s="249">
        <f t="shared" si="99"/>
        <v>-1504</v>
      </c>
      <c r="AF173" s="405">
        <v>0</v>
      </c>
      <c r="AG173" s="405">
        <v>0</v>
      </c>
      <c r="AH173" s="405">
        <v>0</v>
      </c>
      <c r="AI173" s="405">
        <f t="shared" si="100"/>
        <v>0</v>
      </c>
      <c r="AJ173" s="405">
        <f t="shared" si="101"/>
        <v>-1504</v>
      </c>
      <c r="AK173" s="407">
        <v>-0.13</v>
      </c>
      <c r="AL173" s="407">
        <v>0</v>
      </c>
      <c r="AM173" s="407">
        <v>0</v>
      </c>
      <c r="AN173" s="407">
        <v>0</v>
      </c>
      <c r="AO173" s="407">
        <v>0</v>
      </c>
      <c r="AP173" s="407">
        <f t="shared" si="102"/>
        <v>-0.13</v>
      </c>
      <c r="AQ173" s="407">
        <f t="shared" si="103"/>
        <v>0</v>
      </c>
      <c r="AR173" s="417">
        <f t="shared" si="104"/>
        <v>-0.13</v>
      </c>
      <c r="AS173" s="112">
        <f>I173+AJ173</f>
        <v>31235256</v>
      </c>
      <c r="AT173" s="113">
        <f>J173+X173</f>
        <v>22127145</v>
      </c>
      <c r="AU173" s="113">
        <f t="shared" si="105"/>
        <v>173220</v>
      </c>
      <c r="AV173" s="113">
        <f>L173+AB173</f>
        <v>227200</v>
      </c>
      <c r="AW173" s="113">
        <f t="shared" ref="AW173:AX177" si="118">M173+AD173</f>
        <v>7555769</v>
      </c>
      <c r="AX173" s="113">
        <f t="shared" si="118"/>
        <v>442542</v>
      </c>
      <c r="AY173" s="113">
        <f>O173+AI173</f>
        <v>882600</v>
      </c>
      <c r="AZ173" s="115">
        <f>P173+AR173</f>
        <v>42.078200000000002</v>
      </c>
      <c r="BA173" s="115">
        <f>Q173+AP173</f>
        <v>33.265599999999999</v>
      </c>
      <c r="BB173" s="115">
        <f t="shared" si="106"/>
        <v>0.5</v>
      </c>
      <c r="BC173" s="116">
        <f>S173+AQ173</f>
        <v>8.8125999999999998</v>
      </c>
    </row>
    <row r="174" spans="1:55" ht="14.1" customHeight="1" x14ac:dyDescent="0.2">
      <c r="A174" s="108">
        <v>39</v>
      </c>
      <c r="B174" s="105">
        <v>2478</v>
      </c>
      <c r="C174" s="106">
        <v>600079929</v>
      </c>
      <c r="D174" s="105">
        <v>72743379</v>
      </c>
      <c r="E174" s="107" t="s">
        <v>650</v>
      </c>
      <c r="F174" s="108">
        <v>3113</v>
      </c>
      <c r="G174" s="126" t="s">
        <v>316</v>
      </c>
      <c r="H174" s="109" t="s">
        <v>282</v>
      </c>
      <c r="I174" s="110">
        <v>5439160</v>
      </c>
      <c r="J174" s="28">
        <v>3969742</v>
      </c>
      <c r="K174" s="28">
        <v>0</v>
      </c>
      <c r="L174" s="28">
        <v>0</v>
      </c>
      <c r="M174" s="111">
        <v>1341773</v>
      </c>
      <c r="N174" s="111">
        <v>79395</v>
      </c>
      <c r="O174" s="28">
        <v>48250</v>
      </c>
      <c r="P174" s="287">
        <v>11.5</v>
      </c>
      <c r="Q174" s="274">
        <v>11.5</v>
      </c>
      <c r="R174" s="890">
        <v>0</v>
      </c>
      <c r="S174" s="843">
        <v>0</v>
      </c>
      <c r="T174" s="416">
        <f t="shared" si="94"/>
        <v>0</v>
      </c>
      <c r="U174" s="405">
        <v>0</v>
      </c>
      <c r="V174" s="405">
        <v>0</v>
      </c>
      <c r="W174" s="405">
        <v>0</v>
      </c>
      <c r="X174" s="405">
        <f t="shared" si="95"/>
        <v>0</v>
      </c>
      <c r="Y174" s="405">
        <v>0</v>
      </c>
      <c r="Z174" s="405">
        <v>0</v>
      </c>
      <c r="AA174" s="405">
        <v>0</v>
      </c>
      <c r="AB174" s="405">
        <f t="shared" si="96"/>
        <v>0</v>
      </c>
      <c r="AC174" s="405">
        <f t="shared" si="97"/>
        <v>0</v>
      </c>
      <c r="AD174" s="249">
        <f t="shared" si="98"/>
        <v>0</v>
      </c>
      <c r="AE174" s="249">
        <f t="shared" si="99"/>
        <v>0</v>
      </c>
      <c r="AF174" s="405">
        <v>0</v>
      </c>
      <c r="AG174" s="405">
        <v>0</v>
      </c>
      <c r="AH174" s="405">
        <v>0</v>
      </c>
      <c r="AI174" s="405">
        <f t="shared" si="100"/>
        <v>0</v>
      </c>
      <c r="AJ174" s="405">
        <f t="shared" si="101"/>
        <v>0</v>
      </c>
      <c r="AK174" s="407">
        <v>0</v>
      </c>
      <c r="AL174" s="407">
        <v>0</v>
      </c>
      <c r="AM174" s="407">
        <v>0</v>
      </c>
      <c r="AN174" s="407">
        <v>0</v>
      </c>
      <c r="AO174" s="407">
        <v>0</v>
      </c>
      <c r="AP174" s="407">
        <f t="shared" si="102"/>
        <v>0</v>
      </c>
      <c r="AQ174" s="407">
        <f t="shared" si="103"/>
        <v>0</v>
      </c>
      <c r="AR174" s="417">
        <f t="shared" si="104"/>
        <v>0</v>
      </c>
      <c r="AS174" s="112">
        <f>I174+AJ174</f>
        <v>5439160</v>
      </c>
      <c r="AT174" s="113">
        <f>J174+X174</f>
        <v>3969742</v>
      </c>
      <c r="AU174" s="113">
        <f t="shared" si="105"/>
        <v>0</v>
      </c>
      <c r="AV174" s="113">
        <f>L174+AB174</f>
        <v>0</v>
      </c>
      <c r="AW174" s="113">
        <f t="shared" si="118"/>
        <v>1341773</v>
      </c>
      <c r="AX174" s="113">
        <f t="shared" si="118"/>
        <v>79395</v>
      </c>
      <c r="AY174" s="113">
        <f>O174+AI174</f>
        <v>48250</v>
      </c>
      <c r="AZ174" s="115">
        <f>P174+AR174</f>
        <v>11.5</v>
      </c>
      <c r="BA174" s="115">
        <f>Q174+AP174</f>
        <v>11.5</v>
      </c>
      <c r="BB174" s="115">
        <f t="shared" si="106"/>
        <v>0</v>
      </c>
      <c r="BC174" s="116">
        <f>S174+AQ174</f>
        <v>0</v>
      </c>
    </row>
    <row r="175" spans="1:55" ht="14.1" customHeight="1" x14ac:dyDescent="0.2">
      <c r="A175" s="108">
        <v>39</v>
      </c>
      <c r="B175" s="105">
        <v>2478</v>
      </c>
      <c r="C175" s="106">
        <v>600079929</v>
      </c>
      <c r="D175" s="105">
        <v>72743379</v>
      </c>
      <c r="E175" s="107" t="s">
        <v>650</v>
      </c>
      <c r="F175" s="108">
        <v>3141</v>
      </c>
      <c r="G175" s="107" t="s">
        <v>319</v>
      </c>
      <c r="H175" s="109" t="s">
        <v>282</v>
      </c>
      <c r="I175" s="110">
        <v>2453578</v>
      </c>
      <c r="J175" s="30">
        <v>1778745</v>
      </c>
      <c r="K175" s="30">
        <v>0</v>
      </c>
      <c r="L175" s="30">
        <v>13000</v>
      </c>
      <c r="M175" s="111">
        <v>605610</v>
      </c>
      <c r="N175" s="111">
        <v>35575</v>
      </c>
      <c r="O175" s="30">
        <v>20648</v>
      </c>
      <c r="P175" s="287">
        <v>6.02</v>
      </c>
      <c r="Q175" s="438">
        <v>0</v>
      </c>
      <c r="R175" s="33">
        <v>0</v>
      </c>
      <c r="S175" s="845">
        <v>6.02</v>
      </c>
      <c r="T175" s="416">
        <f t="shared" si="94"/>
        <v>0</v>
      </c>
      <c r="U175" s="405">
        <v>0</v>
      </c>
      <c r="V175" s="405">
        <v>0</v>
      </c>
      <c r="W175" s="405">
        <v>0</v>
      </c>
      <c r="X175" s="405">
        <f t="shared" si="95"/>
        <v>0</v>
      </c>
      <c r="Y175" s="405">
        <v>0</v>
      </c>
      <c r="Z175" s="405">
        <v>0</v>
      </c>
      <c r="AA175" s="405">
        <v>0</v>
      </c>
      <c r="AB175" s="405">
        <f t="shared" si="96"/>
        <v>0</v>
      </c>
      <c r="AC175" s="405">
        <f t="shared" si="97"/>
        <v>0</v>
      </c>
      <c r="AD175" s="249">
        <f t="shared" si="98"/>
        <v>0</v>
      </c>
      <c r="AE175" s="249">
        <f t="shared" si="99"/>
        <v>0</v>
      </c>
      <c r="AF175" s="405">
        <v>0</v>
      </c>
      <c r="AG175" s="405">
        <v>0</v>
      </c>
      <c r="AH175" s="405">
        <v>0</v>
      </c>
      <c r="AI175" s="405">
        <f t="shared" si="100"/>
        <v>0</v>
      </c>
      <c r="AJ175" s="405">
        <f t="shared" si="101"/>
        <v>0</v>
      </c>
      <c r="AK175" s="407">
        <v>0</v>
      </c>
      <c r="AL175" s="407">
        <v>0</v>
      </c>
      <c r="AM175" s="407">
        <v>0</v>
      </c>
      <c r="AN175" s="407">
        <v>0</v>
      </c>
      <c r="AO175" s="407">
        <v>0</v>
      </c>
      <c r="AP175" s="407">
        <f t="shared" si="102"/>
        <v>0</v>
      </c>
      <c r="AQ175" s="407">
        <f t="shared" si="103"/>
        <v>0</v>
      </c>
      <c r="AR175" s="417">
        <f t="shared" si="104"/>
        <v>0</v>
      </c>
      <c r="AS175" s="112">
        <f>I175+AJ175</f>
        <v>2453578</v>
      </c>
      <c r="AT175" s="113">
        <f>J175+X175</f>
        <v>1778745</v>
      </c>
      <c r="AU175" s="113">
        <f t="shared" si="105"/>
        <v>0</v>
      </c>
      <c r="AV175" s="113">
        <f>L175+AB175</f>
        <v>13000</v>
      </c>
      <c r="AW175" s="113">
        <f t="shared" si="118"/>
        <v>605610</v>
      </c>
      <c r="AX175" s="113">
        <f t="shared" si="118"/>
        <v>35575</v>
      </c>
      <c r="AY175" s="113">
        <f>O175+AI175</f>
        <v>20648</v>
      </c>
      <c r="AZ175" s="115">
        <f>P175+AR175</f>
        <v>6.02</v>
      </c>
      <c r="BA175" s="115">
        <f>Q175+AP175</f>
        <v>0</v>
      </c>
      <c r="BB175" s="115">
        <f t="shared" si="106"/>
        <v>0</v>
      </c>
      <c r="BC175" s="116">
        <f>S175+AQ175</f>
        <v>6.02</v>
      </c>
    </row>
    <row r="176" spans="1:55" ht="14.1" customHeight="1" x14ac:dyDescent="0.2">
      <c r="A176" s="108">
        <v>39</v>
      </c>
      <c r="B176" s="105">
        <v>2478</v>
      </c>
      <c r="C176" s="106">
        <v>600079929</v>
      </c>
      <c r="D176" s="105">
        <v>72743379</v>
      </c>
      <c r="E176" s="107" t="s">
        <v>650</v>
      </c>
      <c r="F176" s="108">
        <v>3143</v>
      </c>
      <c r="G176" s="126" t="s">
        <v>632</v>
      </c>
      <c r="H176" s="109" t="s">
        <v>281</v>
      </c>
      <c r="I176" s="110">
        <v>3377996</v>
      </c>
      <c r="J176" s="425">
        <v>2452994</v>
      </c>
      <c r="K176" s="425">
        <v>0</v>
      </c>
      <c r="L176" s="425">
        <v>35000</v>
      </c>
      <c r="M176" s="111">
        <v>840942</v>
      </c>
      <c r="N176" s="111">
        <v>49060</v>
      </c>
      <c r="O176" s="337">
        <v>0</v>
      </c>
      <c r="P176" s="287">
        <v>5.5713999999999997</v>
      </c>
      <c r="Q176" s="427">
        <v>5.5713999999999997</v>
      </c>
      <c r="R176" s="889">
        <v>0</v>
      </c>
      <c r="S176" s="843">
        <v>0</v>
      </c>
      <c r="T176" s="416">
        <f t="shared" si="94"/>
        <v>-15000</v>
      </c>
      <c r="U176" s="405">
        <v>0</v>
      </c>
      <c r="V176" s="405">
        <v>0</v>
      </c>
      <c r="W176" s="405">
        <v>0</v>
      </c>
      <c r="X176" s="405">
        <f t="shared" si="95"/>
        <v>-15000</v>
      </c>
      <c r="Y176" s="405">
        <v>15000</v>
      </c>
      <c r="Z176" s="405">
        <v>0</v>
      </c>
      <c r="AA176" s="405">
        <v>0</v>
      </c>
      <c r="AB176" s="405">
        <f t="shared" si="96"/>
        <v>15000</v>
      </c>
      <c r="AC176" s="405">
        <f t="shared" si="97"/>
        <v>0</v>
      </c>
      <c r="AD176" s="249">
        <f t="shared" si="98"/>
        <v>0</v>
      </c>
      <c r="AE176" s="249">
        <f t="shared" si="99"/>
        <v>-300</v>
      </c>
      <c r="AF176" s="405">
        <v>0</v>
      </c>
      <c r="AG176" s="405">
        <v>0</v>
      </c>
      <c r="AH176" s="405">
        <v>0</v>
      </c>
      <c r="AI176" s="405">
        <f t="shared" si="100"/>
        <v>0</v>
      </c>
      <c r="AJ176" s="405">
        <f t="shared" si="101"/>
        <v>-300</v>
      </c>
      <c r="AK176" s="407">
        <v>0</v>
      </c>
      <c r="AL176" s="407">
        <v>0</v>
      </c>
      <c r="AM176" s="407">
        <v>0</v>
      </c>
      <c r="AN176" s="407">
        <v>0</v>
      </c>
      <c r="AO176" s="407">
        <v>0</v>
      </c>
      <c r="AP176" s="407">
        <f t="shared" si="102"/>
        <v>0</v>
      </c>
      <c r="AQ176" s="407">
        <f t="shared" si="103"/>
        <v>0</v>
      </c>
      <c r="AR176" s="417">
        <f t="shared" si="104"/>
        <v>0</v>
      </c>
      <c r="AS176" s="112">
        <f>I176+AJ176</f>
        <v>3377696</v>
      </c>
      <c r="AT176" s="113">
        <f>J176+X176</f>
        <v>2437994</v>
      </c>
      <c r="AU176" s="113">
        <f t="shared" si="105"/>
        <v>0</v>
      </c>
      <c r="AV176" s="113">
        <f>L176+AB176</f>
        <v>50000</v>
      </c>
      <c r="AW176" s="113">
        <f t="shared" si="118"/>
        <v>840942</v>
      </c>
      <c r="AX176" s="113">
        <f t="shared" si="118"/>
        <v>48760</v>
      </c>
      <c r="AY176" s="113">
        <f>O176+AI176</f>
        <v>0</v>
      </c>
      <c r="AZ176" s="115">
        <f>P176+AR176</f>
        <v>5.5713999999999997</v>
      </c>
      <c r="BA176" s="115">
        <f>Q176+AP176</f>
        <v>5.5713999999999997</v>
      </c>
      <c r="BB176" s="115">
        <f t="shared" si="106"/>
        <v>0</v>
      </c>
      <c r="BC176" s="116">
        <f>S176+AQ176</f>
        <v>0</v>
      </c>
    </row>
    <row r="177" spans="1:55" ht="14.1" customHeight="1" x14ac:dyDescent="0.2">
      <c r="A177" s="108">
        <v>39</v>
      </c>
      <c r="B177" s="105">
        <v>2478</v>
      </c>
      <c r="C177" s="106">
        <v>600079929</v>
      </c>
      <c r="D177" s="105">
        <v>72743379</v>
      </c>
      <c r="E177" s="107" t="s">
        <v>650</v>
      </c>
      <c r="F177" s="108">
        <v>3143</v>
      </c>
      <c r="G177" s="126" t="s">
        <v>633</v>
      </c>
      <c r="H177" s="109" t="s">
        <v>282</v>
      </c>
      <c r="I177" s="110">
        <v>97607</v>
      </c>
      <c r="J177" s="436">
        <v>68805</v>
      </c>
      <c r="K177" s="436">
        <v>0</v>
      </c>
      <c r="L177" s="436">
        <v>0</v>
      </c>
      <c r="M177" s="111">
        <v>23256</v>
      </c>
      <c r="N177" s="111">
        <v>1376</v>
      </c>
      <c r="O177" s="436">
        <v>4170</v>
      </c>
      <c r="P177" s="287">
        <v>0.29000000000000004</v>
      </c>
      <c r="Q177" s="437">
        <v>0</v>
      </c>
      <c r="R177" s="857">
        <v>0</v>
      </c>
      <c r="S177" s="845">
        <v>0.29000000000000004</v>
      </c>
      <c r="T177" s="416">
        <f t="shared" si="94"/>
        <v>0</v>
      </c>
      <c r="U177" s="405">
        <v>0</v>
      </c>
      <c r="V177" s="405">
        <v>0</v>
      </c>
      <c r="W177" s="405">
        <v>0</v>
      </c>
      <c r="X177" s="405">
        <f t="shared" si="95"/>
        <v>0</v>
      </c>
      <c r="Y177" s="405">
        <v>0</v>
      </c>
      <c r="Z177" s="405">
        <v>0</v>
      </c>
      <c r="AA177" s="405">
        <v>0</v>
      </c>
      <c r="AB177" s="405">
        <f t="shared" si="96"/>
        <v>0</v>
      </c>
      <c r="AC177" s="405">
        <f t="shared" si="97"/>
        <v>0</v>
      </c>
      <c r="AD177" s="249">
        <f t="shared" si="98"/>
        <v>0</v>
      </c>
      <c r="AE177" s="249">
        <f t="shared" si="99"/>
        <v>0</v>
      </c>
      <c r="AF177" s="405">
        <v>0</v>
      </c>
      <c r="AG177" s="405">
        <v>0</v>
      </c>
      <c r="AH177" s="405">
        <v>0</v>
      </c>
      <c r="AI177" s="405">
        <f t="shared" si="100"/>
        <v>0</v>
      </c>
      <c r="AJ177" s="405">
        <f t="shared" si="101"/>
        <v>0</v>
      </c>
      <c r="AK177" s="407">
        <v>0</v>
      </c>
      <c r="AL177" s="407">
        <v>0</v>
      </c>
      <c r="AM177" s="407">
        <v>0</v>
      </c>
      <c r="AN177" s="407">
        <v>0</v>
      </c>
      <c r="AO177" s="407">
        <v>0</v>
      </c>
      <c r="AP177" s="407">
        <f t="shared" si="102"/>
        <v>0</v>
      </c>
      <c r="AQ177" s="407">
        <f t="shared" si="103"/>
        <v>0</v>
      </c>
      <c r="AR177" s="417">
        <f t="shared" si="104"/>
        <v>0</v>
      </c>
      <c r="AS177" s="112">
        <f>I177+AJ177</f>
        <v>97607</v>
      </c>
      <c r="AT177" s="113">
        <f>J177+X177</f>
        <v>68805</v>
      </c>
      <c r="AU177" s="113">
        <f t="shared" si="105"/>
        <v>0</v>
      </c>
      <c r="AV177" s="113">
        <f>L177+AB177</f>
        <v>0</v>
      </c>
      <c r="AW177" s="113">
        <f t="shared" si="118"/>
        <v>23256</v>
      </c>
      <c r="AX177" s="113">
        <f t="shared" si="118"/>
        <v>1376</v>
      </c>
      <c r="AY177" s="113">
        <f>O177+AI177</f>
        <v>4170</v>
      </c>
      <c r="AZ177" s="115">
        <f>P177+AR177</f>
        <v>0.29000000000000004</v>
      </c>
      <c r="BA177" s="115">
        <f>Q177+AP177</f>
        <v>0</v>
      </c>
      <c r="BB177" s="115">
        <f t="shared" si="106"/>
        <v>0</v>
      </c>
      <c r="BC177" s="116">
        <f>S177+AQ177</f>
        <v>0.29000000000000004</v>
      </c>
    </row>
    <row r="178" spans="1:55" ht="14.1" customHeight="1" x14ac:dyDescent="0.2">
      <c r="A178" s="120">
        <v>39</v>
      </c>
      <c r="B178" s="117">
        <v>2478</v>
      </c>
      <c r="C178" s="118">
        <v>600079929</v>
      </c>
      <c r="D178" s="117">
        <v>72743379</v>
      </c>
      <c r="E178" s="119" t="s">
        <v>651</v>
      </c>
      <c r="F178" s="120"/>
      <c r="G178" s="119"/>
      <c r="H178" s="121"/>
      <c r="I178" s="122">
        <v>42605101</v>
      </c>
      <c r="J178" s="123">
        <v>30472631</v>
      </c>
      <c r="K178" s="123">
        <v>173220</v>
      </c>
      <c r="L178" s="123">
        <v>200000</v>
      </c>
      <c r="M178" s="123">
        <v>10367350</v>
      </c>
      <c r="N178" s="123">
        <v>609452</v>
      </c>
      <c r="O178" s="123">
        <v>955668</v>
      </c>
      <c r="P178" s="124">
        <v>65.589600000000004</v>
      </c>
      <c r="Q178" s="124">
        <v>50.466999999999999</v>
      </c>
      <c r="R178" s="855">
        <v>0.5</v>
      </c>
      <c r="S178" s="125">
        <v>15.122599999999998</v>
      </c>
      <c r="T178" s="824">
        <f t="shared" ref="T178:BC178" si="119">SUM(T173:T177)</f>
        <v>-90200</v>
      </c>
      <c r="U178" s="824">
        <f t="shared" si="119"/>
        <v>0</v>
      </c>
      <c r="V178" s="824">
        <f t="shared" si="119"/>
        <v>0</v>
      </c>
      <c r="W178" s="824">
        <f t="shared" si="119"/>
        <v>0</v>
      </c>
      <c r="X178" s="824">
        <f t="shared" si="119"/>
        <v>-90200</v>
      </c>
      <c r="Y178" s="824">
        <f t="shared" si="119"/>
        <v>90200</v>
      </c>
      <c r="Z178" s="824">
        <f t="shared" si="119"/>
        <v>0</v>
      </c>
      <c r="AA178" s="824">
        <f t="shared" si="119"/>
        <v>0</v>
      </c>
      <c r="AB178" s="824">
        <f t="shared" si="119"/>
        <v>90200</v>
      </c>
      <c r="AC178" s="824">
        <f t="shared" si="119"/>
        <v>0</v>
      </c>
      <c r="AD178" s="824">
        <f t="shared" si="119"/>
        <v>0</v>
      </c>
      <c r="AE178" s="824">
        <f t="shared" si="119"/>
        <v>-1804</v>
      </c>
      <c r="AF178" s="824">
        <f t="shared" si="119"/>
        <v>0</v>
      </c>
      <c r="AG178" s="824">
        <f t="shared" si="119"/>
        <v>0</v>
      </c>
      <c r="AH178" s="824">
        <f t="shared" si="119"/>
        <v>0</v>
      </c>
      <c r="AI178" s="824">
        <f t="shared" si="119"/>
        <v>0</v>
      </c>
      <c r="AJ178" s="824">
        <f t="shared" si="119"/>
        <v>-1804</v>
      </c>
      <c r="AK178" s="900">
        <f t="shared" si="119"/>
        <v>-0.13</v>
      </c>
      <c r="AL178" s="900">
        <f t="shared" si="119"/>
        <v>0</v>
      </c>
      <c r="AM178" s="900">
        <f t="shared" si="119"/>
        <v>0</v>
      </c>
      <c r="AN178" s="900">
        <f t="shared" si="119"/>
        <v>0</v>
      </c>
      <c r="AO178" s="900">
        <f t="shared" si="119"/>
        <v>0</v>
      </c>
      <c r="AP178" s="900">
        <f t="shared" si="119"/>
        <v>-0.13</v>
      </c>
      <c r="AQ178" s="900">
        <f t="shared" si="119"/>
        <v>0</v>
      </c>
      <c r="AR178" s="904">
        <f t="shared" si="119"/>
        <v>-0.13</v>
      </c>
      <c r="AS178" s="122">
        <f t="shared" si="119"/>
        <v>42603297</v>
      </c>
      <c r="AT178" s="123">
        <f t="shared" si="119"/>
        <v>30382431</v>
      </c>
      <c r="AU178" s="123">
        <f t="shared" si="119"/>
        <v>173220</v>
      </c>
      <c r="AV178" s="123">
        <f t="shared" si="119"/>
        <v>290200</v>
      </c>
      <c r="AW178" s="123">
        <f t="shared" si="119"/>
        <v>10367350</v>
      </c>
      <c r="AX178" s="123">
        <f t="shared" si="119"/>
        <v>607648</v>
      </c>
      <c r="AY178" s="123">
        <f t="shared" si="119"/>
        <v>955668</v>
      </c>
      <c r="AZ178" s="124">
        <f t="shared" si="119"/>
        <v>65.459600000000009</v>
      </c>
      <c r="BA178" s="124">
        <f t="shared" si="119"/>
        <v>50.336999999999996</v>
      </c>
      <c r="BB178" s="124">
        <f t="shared" si="119"/>
        <v>0.5</v>
      </c>
      <c r="BC178" s="125">
        <f t="shared" si="119"/>
        <v>15.122599999999998</v>
      </c>
    </row>
    <row r="179" spans="1:55" ht="14.1" customHeight="1" x14ac:dyDescent="0.2">
      <c r="A179" s="108">
        <v>40</v>
      </c>
      <c r="B179" s="105">
        <v>2465</v>
      </c>
      <c r="C179" s="106">
        <v>650018273</v>
      </c>
      <c r="D179" s="105">
        <v>72741791</v>
      </c>
      <c r="E179" s="107" t="s">
        <v>652</v>
      </c>
      <c r="F179" s="108">
        <v>3111</v>
      </c>
      <c r="G179" s="107" t="s">
        <v>315</v>
      </c>
      <c r="H179" s="109" t="s">
        <v>281</v>
      </c>
      <c r="I179" s="110">
        <v>5654063</v>
      </c>
      <c r="J179" s="111">
        <v>4123846</v>
      </c>
      <c r="K179" s="111">
        <v>0</v>
      </c>
      <c r="L179" s="111">
        <v>10000</v>
      </c>
      <c r="M179" s="111">
        <v>1397240</v>
      </c>
      <c r="N179" s="111">
        <v>82477</v>
      </c>
      <c r="O179" s="111">
        <v>40500</v>
      </c>
      <c r="P179" s="287">
        <v>9.9792000000000005</v>
      </c>
      <c r="Q179" s="287">
        <v>7.9355000000000002</v>
      </c>
      <c r="R179" s="404">
        <v>0</v>
      </c>
      <c r="S179" s="844">
        <v>2.0436999999999999</v>
      </c>
      <c r="T179" s="416">
        <f t="shared" si="94"/>
        <v>0</v>
      </c>
      <c r="U179" s="405">
        <v>0</v>
      </c>
      <c r="V179" s="405">
        <v>0</v>
      </c>
      <c r="W179" s="405">
        <v>0</v>
      </c>
      <c r="X179" s="405">
        <f t="shared" si="95"/>
        <v>0</v>
      </c>
      <c r="Y179" s="405">
        <v>0</v>
      </c>
      <c r="Z179" s="405">
        <v>0</v>
      </c>
      <c r="AA179" s="405">
        <v>0</v>
      </c>
      <c r="AB179" s="405">
        <f t="shared" si="96"/>
        <v>0</v>
      </c>
      <c r="AC179" s="405">
        <f t="shared" si="97"/>
        <v>0</v>
      </c>
      <c r="AD179" s="249">
        <f t="shared" si="98"/>
        <v>0</v>
      </c>
      <c r="AE179" s="249">
        <f t="shared" si="99"/>
        <v>0</v>
      </c>
      <c r="AF179" s="405">
        <v>0</v>
      </c>
      <c r="AG179" s="405">
        <v>0</v>
      </c>
      <c r="AH179" s="405">
        <v>0</v>
      </c>
      <c r="AI179" s="405">
        <f t="shared" si="100"/>
        <v>0</v>
      </c>
      <c r="AJ179" s="405">
        <f t="shared" si="101"/>
        <v>0</v>
      </c>
      <c r="AK179" s="407">
        <v>0</v>
      </c>
      <c r="AL179" s="407">
        <v>0</v>
      </c>
      <c r="AM179" s="407">
        <v>0</v>
      </c>
      <c r="AN179" s="407">
        <v>0</v>
      </c>
      <c r="AO179" s="407">
        <v>0</v>
      </c>
      <c r="AP179" s="407">
        <f t="shared" si="102"/>
        <v>0</v>
      </c>
      <c r="AQ179" s="407">
        <f t="shared" si="103"/>
        <v>0</v>
      </c>
      <c r="AR179" s="417">
        <f t="shared" si="104"/>
        <v>0</v>
      </c>
      <c r="AS179" s="112">
        <f t="shared" ref="AS179:AS184" si="120">I179+AJ179</f>
        <v>5654063</v>
      </c>
      <c r="AT179" s="113">
        <f t="shared" ref="AT179:AT184" si="121">J179+X179</f>
        <v>4123846</v>
      </c>
      <c r="AU179" s="113">
        <f t="shared" si="105"/>
        <v>0</v>
      </c>
      <c r="AV179" s="113">
        <f t="shared" ref="AV179:AV184" si="122">L179+AB179</f>
        <v>10000</v>
      </c>
      <c r="AW179" s="113">
        <f t="shared" ref="AW179:AX184" si="123">M179+AD179</f>
        <v>1397240</v>
      </c>
      <c r="AX179" s="113">
        <f t="shared" si="123"/>
        <v>82477</v>
      </c>
      <c r="AY179" s="113">
        <f t="shared" ref="AY179:AY184" si="124">O179+AI179</f>
        <v>40500</v>
      </c>
      <c r="AZ179" s="115">
        <f t="shared" ref="AZ179:AZ184" si="125">P179+AR179</f>
        <v>9.9792000000000005</v>
      </c>
      <c r="BA179" s="115">
        <f t="shared" ref="BA179:BA184" si="126">Q179+AP179</f>
        <v>7.9355000000000002</v>
      </c>
      <c r="BB179" s="115">
        <f t="shared" si="106"/>
        <v>0</v>
      </c>
      <c r="BC179" s="116">
        <f t="shared" ref="BC179:BC184" si="127">S179+AQ179</f>
        <v>2.0436999999999999</v>
      </c>
    </row>
    <row r="180" spans="1:55" ht="14.1" customHeight="1" x14ac:dyDescent="0.2">
      <c r="A180" s="108">
        <v>40</v>
      </c>
      <c r="B180" s="105">
        <v>2465</v>
      </c>
      <c r="C180" s="106">
        <v>650018273</v>
      </c>
      <c r="D180" s="105">
        <v>72741791</v>
      </c>
      <c r="E180" s="107" t="s">
        <v>652</v>
      </c>
      <c r="F180" s="108">
        <v>3113</v>
      </c>
      <c r="G180" s="107" t="s">
        <v>318</v>
      </c>
      <c r="H180" s="109" t="s">
        <v>281</v>
      </c>
      <c r="I180" s="110">
        <v>19509154</v>
      </c>
      <c r="J180" s="337">
        <v>13734068</v>
      </c>
      <c r="K180" s="337">
        <v>0</v>
      </c>
      <c r="L180" s="337">
        <v>70000</v>
      </c>
      <c r="M180" s="111">
        <v>4665775</v>
      </c>
      <c r="N180" s="111">
        <v>274681</v>
      </c>
      <c r="O180" s="337">
        <v>764630</v>
      </c>
      <c r="P180" s="287">
        <v>26.827500000000001</v>
      </c>
      <c r="Q180" s="274">
        <v>19.417200000000001</v>
      </c>
      <c r="R180" s="890">
        <v>0</v>
      </c>
      <c r="S180" s="843">
        <v>7.4102999999999994</v>
      </c>
      <c r="T180" s="416">
        <f t="shared" si="94"/>
        <v>-25000</v>
      </c>
      <c r="U180" s="405">
        <v>0</v>
      </c>
      <c r="V180" s="405">
        <v>0</v>
      </c>
      <c r="W180" s="405">
        <v>0</v>
      </c>
      <c r="X180" s="405">
        <f t="shared" si="95"/>
        <v>-25000</v>
      </c>
      <c r="Y180" s="405">
        <v>25000</v>
      </c>
      <c r="Z180" s="405">
        <v>0</v>
      </c>
      <c r="AA180" s="405">
        <v>0</v>
      </c>
      <c r="AB180" s="405">
        <f t="shared" si="96"/>
        <v>25000</v>
      </c>
      <c r="AC180" s="405">
        <f t="shared" si="97"/>
        <v>0</v>
      </c>
      <c r="AD180" s="249">
        <f t="shared" si="98"/>
        <v>0</v>
      </c>
      <c r="AE180" s="249">
        <f t="shared" si="99"/>
        <v>-500</v>
      </c>
      <c r="AF180" s="405">
        <v>0</v>
      </c>
      <c r="AG180" s="405">
        <v>0</v>
      </c>
      <c r="AH180" s="405">
        <v>0</v>
      </c>
      <c r="AI180" s="405">
        <f t="shared" si="100"/>
        <v>0</v>
      </c>
      <c r="AJ180" s="405">
        <f t="shared" si="101"/>
        <v>-500</v>
      </c>
      <c r="AK180" s="407">
        <v>0</v>
      </c>
      <c r="AL180" s="407">
        <v>0</v>
      </c>
      <c r="AM180" s="407">
        <v>0</v>
      </c>
      <c r="AN180" s="407">
        <v>0</v>
      </c>
      <c r="AO180" s="407">
        <v>0</v>
      </c>
      <c r="AP180" s="407">
        <f t="shared" si="102"/>
        <v>0</v>
      </c>
      <c r="AQ180" s="407">
        <f t="shared" si="103"/>
        <v>0</v>
      </c>
      <c r="AR180" s="417">
        <f t="shared" si="104"/>
        <v>0</v>
      </c>
      <c r="AS180" s="112">
        <f t="shared" si="120"/>
        <v>19508654</v>
      </c>
      <c r="AT180" s="113">
        <f t="shared" si="121"/>
        <v>13709068</v>
      </c>
      <c r="AU180" s="113">
        <f t="shared" si="105"/>
        <v>0</v>
      </c>
      <c r="AV180" s="113">
        <f t="shared" si="122"/>
        <v>95000</v>
      </c>
      <c r="AW180" s="113">
        <f t="shared" si="123"/>
        <v>4665775</v>
      </c>
      <c r="AX180" s="113">
        <f t="shared" si="123"/>
        <v>274181</v>
      </c>
      <c r="AY180" s="113">
        <f t="shared" si="124"/>
        <v>764630</v>
      </c>
      <c r="AZ180" s="115">
        <f t="shared" si="125"/>
        <v>26.827500000000001</v>
      </c>
      <c r="BA180" s="115">
        <f t="shared" si="126"/>
        <v>19.417200000000001</v>
      </c>
      <c r="BB180" s="115">
        <f t="shared" si="106"/>
        <v>0</v>
      </c>
      <c r="BC180" s="116">
        <f t="shared" si="127"/>
        <v>7.4102999999999994</v>
      </c>
    </row>
    <row r="181" spans="1:55" ht="14.1" customHeight="1" x14ac:dyDescent="0.2">
      <c r="A181" s="108">
        <v>40</v>
      </c>
      <c r="B181" s="105">
        <v>2465</v>
      </c>
      <c r="C181" s="106">
        <v>650018273</v>
      </c>
      <c r="D181" s="105">
        <v>72741791</v>
      </c>
      <c r="E181" s="107" t="s">
        <v>652</v>
      </c>
      <c r="F181" s="108">
        <v>3113</v>
      </c>
      <c r="G181" s="126" t="s">
        <v>316</v>
      </c>
      <c r="H181" s="109" t="s">
        <v>282</v>
      </c>
      <c r="I181" s="110">
        <v>3635784</v>
      </c>
      <c r="J181" s="28">
        <v>2664642</v>
      </c>
      <c r="K181" s="28">
        <v>0</v>
      </c>
      <c r="L181" s="28">
        <v>0</v>
      </c>
      <c r="M181" s="111">
        <v>900649</v>
      </c>
      <c r="N181" s="111">
        <v>53293</v>
      </c>
      <c r="O181" s="28">
        <v>17200</v>
      </c>
      <c r="P181" s="287">
        <v>7.6599999999999993</v>
      </c>
      <c r="Q181" s="274">
        <v>7.6599999999999993</v>
      </c>
      <c r="R181" s="890">
        <v>0</v>
      </c>
      <c r="S181" s="843">
        <v>0</v>
      </c>
      <c r="T181" s="416">
        <f t="shared" si="94"/>
        <v>0</v>
      </c>
      <c r="U181" s="405">
        <v>0</v>
      </c>
      <c r="V181" s="405">
        <v>0</v>
      </c>
      <c r="W181" s="405">
        <v>0</v>
      </c>
      <c r="X181" s="405">
        <f t="shared" si="95"/>
        <v>0</v>
      </c>
      <c r="Y181" s="405">
        <v>0</v>
      </c>
      <c r="Z181" s="405">
        <v>0</v>
      </c>
      <c r="AA181" s="405">
        <v>0</v>
      </c>
      <c r="AB181" s="405">
        <f t="shared" si="96"/>
        <v>0</v>
      </c>
      <c r="AC181" s="405">
        <f t="shared" si="97"/>
        <v>0</v>
      </c>
      <c r="AD181" s="249">
        <f t="shared" si="98"/>
        <v>0</v>
      </c>
      <c r="AE181" s="249">
        <f t="shared" si="99"/>
        <v>0</v>
      </c>
      <c r="AF181" s="405">
        <v>0</v>
      </c>
      <c r="AG181" s="405">
        <v>0</v>
      </c>
      <c r="AH181" s="405">
        <v>0</v>
      </c>
      <c r="AI181" s="405">
        <f t="shared" si="100"/>
        <v>0</v>
      </c>
      <c r="AJ181" s="405">
        <f t="shared" si="101"/>
        <v>0</v>
      </c>
      <c r="AK181" s="407">
        <v>0</v>
      </c>
      <c r="AL181" s="407">
        <v>0</v>
      </c>
      <c r="AM181" s="407">
        <v>0</v>
      </c>
      <c r="AN181" s="407">
        <v>0</v>
      </c>
      <c r="AO181" s="407">
        <v>0</v>
      </c>
      <c r="AP181" s="407">
        <f t="shared" si="102"/>
        <v>0</v>
      </c>
      <c r="AQ181" s="407">
        <f t="shared" si="103"/>
        <v>0</v>
      </c>
      <c r="AR181" s="417">
        <f t="shared" si="104"/>
        <v>0</v>
      </c>
      <c r="AS181" s="112">
        <f t="shared" si="120"/>
        <v>3635784</v>
      </c>
      <c r="AT181" s="113">
        <f t="shared" si="121"/>
        <v>2664642</v>
      </c>
      <c r="AU181" s="113">
        <f t="shared" si="105"/>
        <v>0</v>
      </c>
      <c r="AV181" s="113">
        <f t="shared" si="122"/>
        <v>0</v>
      </c>
      <c r="AW181" s="113">
        <f t="shared" si="123"/>
        <v>900649</v>
      </c>
      <c r="AX181" s="113">
        <f t="shared" si="123"/>
        <v>53293</v>
      </c>
      <c r="AY181" s="113">
        <f t="shared" si="124"/>
        <v>17200</v>
      </c>
      <c r="AZ181" s="115">
        <f t="shared" si="125"/>
        <v>7.6599999999999993</v>
      </c>
      <c r="BA181" s="115">
        <f t="shared" si="126"/>
        <v>7.6599999999999993</v>
      </c>
      <c r="BB181" s="115">
        <f t="shared" si="106"/>
        <v>0</v>
      </c>
      <c r="BC181" s="116">
        <f t="shared" si="127"/>
        <v>0</v>
      </c>
    </row>
    <row r="182" spans="1:55" ht="14.1" customHeight="1" x14ac:dyDescent="0.2">
      <c r="A182" s="108">
        <v>40</v>
      </c>
      <c r="B182" s="105">
        <v>2465</v>
      </c>
      <c r="C182" s="106">
        <v>650018273</v>
      </c>
      <c r="D182" s="105">
        <v>72741791</v>
      </c>
      <c r="E182" s="107" t="s">
        <v>652</v>
      </c>
      <c r="F182" s="108">
        <v>3141</v>
      </c>
      <c r="G182" s="107" t="s">
        <v>319</v>
      </c>
      <c r="H182" s="109" t="s">
        <v>282</v>
      </c>
      <c r="I182" s="110">
        <v>1692988</v>
      </c>
      <c r="J182" s="30">
        <v>1221395</v>
      </c>
      <c r="K182" s="30">
        <v>0</v>
      </c>
      <c r="L182" s="30">
        <v>15000</v>
      </c>
      <c r="M182" s="111">
        <v>417902</v>
      </c>
      <c r="N182" s="111">
        <v>24427</v>
      </c>
      <c r="O182" s="30">
        <v>14264</v>
      </c>
      <c r="P182" s="287">
        <v>4.21</v>
      </c>
      <c r="Q182" s="438">
        <v>0</v>
      </c>
      <c r="R182" s="33">
        <v>0</v>
      </c>
      <c r="S182" s="836">
        <v>4.21</v>
      </c>
      <c r="T182" s="416">
        <f t="shared" si="94"/>
        <v>0</v>
      </c>
      <c r="U182" s="405">
        <v>0</v>
      </c>
      <c r="V182" s="405">
        <v>0</v>
      </c>
      <c r="W182" s="405">
        <v>0</v>
      </c>
      <c r="X182" s="405">
        <f t="shared" si="95"/>
        <v>0</v>
      </c>
      <c r="Y182" s="405">
        <v>0</v>
      </c>
      <c r="Z182" s="405">
        <v>0</v>
      </c>
      <c r="AA182" s="405">
        <v>0</v>
      </c>
      <c r="AB182" s="405">
        <f t="shared" si="96"/>
        <v>0</v>
      </c>
      <c r="AC182" s="405">
        <f t="shared" si="97"/>
        <v>0</v>
      </c>
      <c r="AD182" s="249">
        <f t="shared" si="98"/>
        <v>0</v>
      </c>
      <c r="AE182" s="249">
        <f t="shared" si="99"/>
        <v>0</v>
      </c>
      <c r="AF182" s="405">
        <v>0</v>
      </c>
      <c r="AG182" s="405">
        <v>0</v>
      </c>
      <c r="AH182" s="405">
        <v>0</v>
      </c>
      <c r="AI182" s="405">
        <f t="shared" si="100"/>
        <v>0</v>
      </c>
      <c r="AJ182" s="405">
        <f t="shared" si="101"/>
        <v>0</v>
      </c>
      <c r="AK182" s="407">
        <v>0</v>
      </c>
      <c r="AL182" s="407">
        <v>0</v>
      </c>
      <c r="AM182" s="407">
        <v>0</v>
      </c>
      <c r="AN182" s="407">
        <v>0</v>
      </c>
      <c r="AO182" s="407">
        <v>0</v>
      </c>
      <c r="AP182" s="407">
        <f t="shared" si="102"/>
        <v>0</v>
      </c>
      <c r="AQ182" s="407">
        <f t="shared" si="103"/>
        <v>0</v>
      </c>
      <c r="AR182" s="417">
        <f t="shared" si="104"/>
        <v>0</v>
      </c>
      <c r="AS182" s="112">
        <f t="shared" si="120"/>
        <v>1692988</v>
      </c>
      <c r="AT182" s="113">
        <f t="shared" si="121"/>
        <v>1221395</v>
      </c>
      <c r="AU182" s="113">
        <f t="shared" si="105"/>
        <v>0</v>
      </c>
      <c r="AV182" s="113">
        <f t="shared" si="122"/>
        <v>15000</v>
      </c>
      <c r="AW182" s="113">
        <f t="shared" si="123"/>
        <v>417902</v>
      </c>
      <c r="AX182" s="113">
        <f t="shared" si="123"/>
        <v>24427</v>
      </c>
      <c r="AY182" s="113">
        <f t="shared" si="124"/>
        <v>14264</v>
      </c>
      <c r="AZ182" s="115">
        <f t="shared" si="125"/>
        <v>4.21</v>
      </c>
      <c r="BA182" s="115">
        <f t="shared" si="126"/>
        <v>0</v>
      </c>
      <c r="BB182" s="115">
        <f t="shared" si="106"/>
        <v>0</v>
      </c>
      <c r="BC182" s="116">
        <f t="shared" si="127"/>
        <v>4.21</v>
      </c>
    </row>
    <row r="183" spans="1:55" ht="14.1" customHeight="1" x14ac:dyDescent="0.2">
      <c r="A183" s="108">
        <v>40</v>
      </c>
      <c r="B183" s="105">
        <v>2465</v>
      </c>
      <c r="C183" s="106">
        <v>650018273</v>
      </c>
      <c r="D183" s="105">
        <v>72741791</v>
      </c>
      <c r="E183" s="107" t="s">
        <v>652</v>
      </c>
      <c r="F183" s="108">
        <v>3143</v>
      </c>
      <c r="G183" s="126" t="s">
        <v>632</v>
      </c>
      <c r="H183" s="109" t="s">
        <v>281</v>
      </c>
      <c r="I183" s="110">
        <v>1807354</v>
      </c>
      <c r="J183" s="425">
        <v>1321041</v>
      </c>
      <c r="K183" s="425">
        <v>0</v>
      </c>
      <c r="L183" s="425">
        <v>10000</v>
      </c>
      <c r="M183" s="111">
        <v>449892</v>
      </c>
      <c r="N183" s="111">
        <v>26421</v>
      </c>
      <c r="O183" s="337">
        <v>0</v>
      </c>
      <c r="P183" s="287">
        <v>3.1202000000000001</v>
      </c>
      <c r="Q183" s="427">
        <v>3.1202000000000001</v>
      </c>
      <c r="R183" s="889">
        <v>0</v>
      </c>
      <c r="S183" s="843">
        <v>0</v>
      </c>
      <c r="T183" s="416">
        <f t="shared" si="94"/>
        <v>0</v>
      </c>
      <c r="U183" s="405">
        <v>0</v>
      </c>
      <c r="V183" s="405">
        <v>0</v>
      </c>
      <c r="W183" s="405">
        <v>0</v>
      </c>
      <c r="X183" s="405">
        <f t="shared" si="95"/>
        <v>0</v>
      </c>
      <c r="Y183" s="405">
        <v>0</v>
      </c>
      <c r="Z183" s="405">
        <v>0</v>
      </c>
      <c r="AA183" s="405">
        <v>0</v>
      </c>
      <c r="AB183" s="405">
        <f t="shared" si="96"/>
        <v>0</v>
      </c>
      <c r="AC183" s="405">
        <f t="shared" si="97"/>
        <v>0</v>
      </c>
      <c r="AD183" s="249">
        <f t="shared" si="98"/>
        <v>0</v>
      </c>
      <c r="AE183" s="249">
        <f t="shared" si="99"/>
        <v>0</v>
      </c>
      <c r="AF183" s="405">
        <v>0</v>
      </c>
      <c r="AG183" s="405">
        <v>0</v>
      </c>
      <c r="AH183" s="405">
        <v>0</v>
      </c>
      <c r="AI183" s="405">
        <f t="shared" si="100"/>
        <v>0</v>
      </c>
      <c r="AJ183" s="405">
        <f t="shared" si="101"/>
        <v>0</v>
      </c>
      <c r="AK183" s="407">
        <v>0</v>
      </c>
      <c r="AL183" s="407">
        <v>0</v>
      </c>
      <c r="AM183" s="407">
        <v>0</v>
      </c>
      <c r="AN183" s="407">
        <v>0</v>
      </c>
      <c r="AO183" s="407">
        <v>0</v>
      </c>
      <c r="AP183" s="407">
        <f t="shared" si="102"/>
        <v>0</v>
      </c>
      <c r="AQ183" s="407">
        <f t="shared" si="103"/>
        <v>0</v>
      </c>
      <c r="AR183" s="417">
        <f t="shared" si="104"/>
        <v>0</v>
      </c>
      <c r="AS183" s="112">
        <f t="shared" si="120"/>
        <v>1807354</v>
      </c>
      <c r="AT183" s="113">
        <f t="shared" si="121"/>
        <v>1321041</v>
      </c>
      <c r="AU183" s="113">
        <f t="shared" si="105"/>
        <v>0</v>
      </c>
      <c r="AV183" s="113">
        <f t="shared" si="122"/>
        <v>10000</v>
      </c>
      <c r="AW183" s="113">
        <f t="shared" si="123"/>
        <v>449892</v>
      </c>
      <c r="AX183" s="113">
        <f t="shared" si="123"/>
        <v>26421</v>
      </c>
      <c r="AY183" s="113">
        <f t="shared" si="124"/>
        <v>0</v>
      </c>
      <c r="AZ183" s="115">
        <f t="shared" si="125"/>
        <v>3.1202000000000001</v>
      </c>
      <c r="BA183" s="115">
        <f t="shared" si="126"/>
        <v>3.1202000000000001</v>
      </c>
      <c r="BB183" s="115">
        <f t="shared" si="106"/>
        <v>0</v>
      </c>
      <c r="BC183" s="116">
        <f t="shared" si="127"/>
        <v>0</v>
      </c>
    </row>
    <row r="184" spans="1:55" ht="14.1" customHeight="1" x14ac:dyDescent="0.2">
      <c r="A184" s="108">
        <v>40</v>
      </c>
      <c r="B184" s="105">
        <v>2465</v>
      </c>
      <c r="C184" s="106">
        <v>650018273</v>
      </c>
      <c r="D184" s="105">
        <v>72741791</v>
      </c>
      <c r="E184" s="107" t="s">
        <v>652</v>
      </c>
      <c r="F184" s="108">
        <v>3143</v>
      </c>
      <c r="G184" s="126" t="s">
        <v>633</v>
      </c>
      <c r="H184" s="109" t="s">
        <v>282</v>
      </c>
      <c r="I184" s="110">
        <v>62497</v>
      </c>
      <c r="J184" s="436">
        <v>44055</v>
      </c>
      <c r="K184" s="436">
        <v>0</v>
      </c>
      <c r="L184" s="436">
        <v>0</v>
      </c>
      <c r="M184" s="111">
        <v>14891</v>
      </c>
      <c r="N184" s="111">
        <v>881</v>
      </c>
      <c r="O184" s="436">
        <v>2670</v>
      </c>
      <c r="P184" s="287">
        <v>0.18</v>
      </c>
      <c r="Q184" s="437">
        <v>0</v>
      </c>
      <c r="R184" s="857">
        <v>0</v>
      </c>
      <c r="S184" s="845">
        <v>0.18</v>
      </c>
      <c r="T184" s="416">
        <f t="shared" si="94"/>
        <v>0</v>
      </c>
      <c r="U184" s="405">
        <v>0</v>
      </c>
      <c r="V184" s="405">
        <v>0</v>
      </c>
      <c r="W184" s="405">
        <v>0</v>
      </c>
      <c r="X184" s="405">
        <f t="shared" si="95"/>
        <v>0</v>
      </c>
      <c r="Y184" s="405">
        <v>0</v>
      </c>
      <c r="Z184" s="405">
        <v>0</v>
      </c>
      <c r="AA184" s="405">
        <v>0</v>
      </c>
      <c r="AB184" s="405">
        <f t="shared" si="96"/>
        <v>0</v>
      </c>
      <c r="AC184" s="405">
        <f t="shared" si="97"/>
        <v>0</v>
      </c>
      <c r="AD184" s="249">
        <f t="shared" si="98"/>
        <v>0</v>
      </c>
      <c r="AE184" s="249">
        <f t="shared" si="99"/>
        <v>0</v>
      </c>
      <c r="AF184" s="405">
        <v>0</v>
      </c>
      <c r="AG184" s="405">
        <v>0</v>
      </c>
      <c r="AH184" s="405">
        <v>0</v>
      </c>
      <c r="AI184" s="405">
        <f t="shared" si="100"/>
        <v>0</v>
      </c>
      <c r="AJ184" s="405">
        <f t="shared" si="101"/>
        <v>0</v>
      </c>
      <c r="AK184" s="407">
        <v>0</v>
      </c>
      <c r="AL184" s="407">
        <v>0</v>
      </c>
      <c r="AM184" s="407">
        <v>0</v>
      </c>
      <c r="AN184" s="407">
        <v>0</v>
      </c>
      <c r="AO184" s="407">
        <v>0</v>
      </c>
      <c r="AP184" s="407">
        <f t="shared" si="102"/>
        <v>0</v>
      </c>
      <c r="AQ184" s="407">
        <f t="shared" si="103"/>
        <v>0</v>
      </c>
      <c r="AR184" s="417">
        <f t="shared" si="104"/>
        <v>0</v>
      </c>
      <c r="AS184" s="112">
        <f t="shared" si="120"/>
        <v>62497</v>
      </c>
      <c r="AT184" s="113">
        <f t="shared" si="121"/>
        <v>44055</v>
      </c>
      <c r="AU184" s="113">
        <f t="shared" si="105"/>
        <v>0</v>
      </c>
      <c r="AV184" s="113">
        <f t="shared" si="122"/>
        <v>0</v>
      </c>
      <c r="AW184" s="113">
        <f t="shared" si="123"/>
        <v>14891</v>
      </c>
      <c r="AX184" s="113">
        <f t="shared" si="123"/>
        <v>881</v>
      </c>
      <c r="AY184" s="113">
        <f t="shared" si="124"/>
        <v>2670</v>
      </c>
      <c r="AZ184" s="115">
        <f t="shared" si="125"/>
        <v>0.18</v>
      </c>
      <c r="BA184" s="115">
        <f t="shared" si="126"/>
        <v>0</v>
      </c>
      <c r="BB184" s="115">
        <f t="shared" si="106"/>
        <v>0</v>
      </c>
      <c r="BC184" s="116">
        <f t="shared" si="127"/>
        <v>0.18</v>
      </c>
    </row>
    <row r="185" spans="1:55" ht="14.1" customHeight="1" x14ac:dyDescent="0.2">
      <c r="A185" s="120">
        <v>40</v>
      </c>
      <c r="B185" s="117">
        <v>2465</v>
      </c>
      <c r="C185" s="118">
        <v>650018273</v>
      </c>
      <c r="D185" s="117">
        <v>72741791</v>
      </c>
      <c r="E185" s="119" t="s">
        <v>653</v>
      </c>
      <c r="F185" s="120"/>
      <c r="G185" s="119"/>
      <c r="H185" s="121"/>
      <c r="I185" s="122">
        <v>32361840</v>
      </c>
      <c r="J185" s="123">
        <v>23109047</v>
      </c>
      <c r="K185" s="123">
        <v>0</v>
      </c>
      <c r="L185" s="123">
        <v>105000</v>
      </c>
      <c r="M185" s="123">
        <v>7846349</v>
      </c>
      <c r="N185" s="123">
        <v>462180</v>
      </c>
      <c r="O185" s="123">
        <v>839264</v>
      </c>
      <c r="P185" s="124">
        <v>51.976899999999993</v>
      </c>
      <c r="Q185" s="124">
        <v>38.132899999999999</v>
      </c>
      <c r="R185" s="855">
        <v>0</v>
      </c>
      <c r="S185" s="125">
        <v>13.843999999999998</v>
      </c>
      <c r="T185" s="824">
        <f t="shared" ref="T185:BC185" si="128">SUM(T179:T184)</f>
        <v>-25000</v>
      </c>
      <c r="U185" s="824">
        <f t="shared" si="128"/>
        <v>0</v>
      </c>
      <c r="V185" s="824">
        <f t="shared" si="128"/>
        <v>0</v>
      </c>
      <c r="W185" s="824">
        <f t="shared" si="128"/>
        <v>0</v>
      </c>
      <c r="X185" s="824">
        <f t="shared" si="128"/>
        <v>-25000</v>
      </c>
      <c r="Y185" s="824">
        <f t="shared" si="128"/>
        <v>25000</v>
      </c>
      <c r="Z185" s="824">
        <f t="shared" si="128"/>
        <v>0</v>
      </c>
      <c r="AA185" s="824">
        <f t="shared" si="128"/>
        <v>0</v>
      </c>
      <c r="AB185" s="824">
        <f t="shared" si="128"/>
        <v>25000</v>
      </c>
      <c r="AC185" s="824">
        <f t="shared" si="128"/>
        <v>0</v>
      </c>
      <c r="AD185" s="824">
        <f t="shared" si="128"/>
        <v>0</v>
      </c>
      <c r="AE185" s="824">
        <f t="shared" si="128"/>
        <v>-500</v>
      </c>
      <c r="AF185" s="824">
        <f t="shared" si="128"/>
        <v>0</v>
      </c>
      <c r="AG185" s="824">
        <f t="shared" si="128"/>
        <v>0</v>
      </c>
      <c r="AH185" s="824">
        <f t="shared" si="128"/>
        <v>0</v>
      </c>
      <c r="AI185" s="824">
        <f t="shared" si="128"/>
        <v>0</v>
      </c>
      <c r="AJ185" s="824">
        <f t="shared" si="128"/>
        <v>-500</v>
      </c>
      <c r="AK185" s="900">
        <f t="shared" si="128"/>
        <v>0</v>
      </c>
      <c r="AL185" s="900">
        <f t="shared" si="128"/>
        <v>0</v>
      </c>
      <c r="AM185" s="900">
        <f t="shared" si="128"/>
        <v>0</v>
      </c>
      <c r="AN185" s="900">
        <f t="shared" si="128"/>
        <v>0</v>
      </c>
      <c r="AO185" s="900">
        <f t="shared" si="128"/>
        <v>0</v>
      </c>
      <c r="AP185" s="900">
        <f t="shared" si="128"/>
        <v>0</v>
      </c>
      <c r="AQ185" s="900">
        <f t="shared" si="128"/>
        <v>0</v>
      </c>
      <c r="AR185" s="904">
        <f t="shared" si="128"/>
        <v>0</v>
      </c>
      <c r="AS185" s="122">
        <f t="shared" si="128"/>
        <v>32361340</v>
      </c>
      <c r="AT185" s="123">
        <f t="shared" si="128"/>
        <v>23084047</v>
      </c>
      <c r="AU185" s="123">
        <f t="shared" si="128"/>
        <v>0</v>
      </c>
      <c r="AV185" s="123">
        <f t="shared" si="128"/>
        <v>130000</v>
      </c>
      <c r="AW185" s="123">
        <f t="shared" si="128"/>
        <v>7846349</v>
      </c>
      <c r="AX185" s="123">
        <f t="shared" si="128"/>
        <v>461680</v>
      </c>
      <c r="AY185" s="123">
        <f t="shared" si="128"/>
        <v>839264</v>
      </c>
      <c r="AZ185" s="124">
        <f t="shared" si="128"/>
        <v>51.976899999999993</v>
      </c>
      <c r="BA185" s="124">
        <f t="shared" si="128"/>
        <v>38.132899999999999</v>
      </c>
      <c r="BB185" s="124">
        <f t="shared" si="128"/>
        <v>0</v>
      </c>
      <c r="BC185" s="125">
        <f t="shared" si="128"/>
        <v>13.843999999999998</v>
      </c>
    </row>
    <row r="186" spans="1:55" ht="14.1" customHeight="1" x14ac:dyDescent="0.2">
      <c r="A186" s="108">
        <v>41</v>
      </c>
      <c r="B186" s="105">
        <v>2480</v>
      </c>
      <c r="C186" s="106">
        <v>600080293</v>
      </c>
      <c r="D186" s="105">
        <v>46744924</v>
      </c>
      <c r="E186" s="107" t="s">
        <v>654</v>
      </c>
      <c r="F186" s="108">
        <v>3113</v>
      </c>
      <c r="G186" s="107" t="s">
        <v>318</v>
      </c>
      <c r="H186" s="109" t="s">
        <v>281</v>
      </c>
      <c r="I186" s="110">
        <v>33696524</v>
      </c>
      <c r="J186" s="111">
        <v>24230835</v>
      </c>
      <c r="K186" s="111">
        <v>0</v>
      </c>
      <c r="L186" s="111">
        <v>35000</v>
      </c>
      <c r="M186" s="111">
        <v>8201852</v>
      </c>
      <c r="N186" s="111">
        <v>484617</v>
      </c>
      <c r="O186" s="111">
        <v>744220</v>
      </c>
      <c r="P186" s="287">
        <v>43.054499999999997</v>
      </c>
      <c r="Q186" s="287">
        <v>33.861899999999999</v>
      </c>
      <c r="R186" s="404">
        <v>0</v>
      </c>
      <c r="S186" s="844">
        <v>9.1925999999999988</v>
      </c>
      <c r="T186" s="416">
        <f t="shared" si="94"/>
        <v>0</v>
      </c>
      <c r="U186" s="405">
        <v>0</v>
      </c>
      <c r="V186" s="405">
        <v>0</v>
      </c>
      <c r="W186" s="405">
        <v>0</v>
      </c>
      <c r="X186" s="405">
        <f t="shared" si="95"/>
        <v>0</v>
      </c>
      <c r="Y186" s="405">
        <v>0</v>
      </c>
      <c r="Z186" s="405">
        <v>0</v>
      </c>
      <c r="AA186" s="405">
        <v>0</v>
      </c>
      <c r="AB186" s="405">
        <f t="shared" si="96"/>
        <v>0</v>
      </c>
      <c r="AC186" s="405">
        <f t="shared" si="97"/>
        <v>0</v>
      </c>
      <c r="AD186" s="249">
        <f t="shared" si="98"/>
        <v>0</v>
      </c>
      <c r="AE186" s="249">
        <f t="shared" si="99"/>
        <v>0</v>
      </c>
      <c r="AF186" s="405">
        <v>0</v>
      </c>
      <c r="AG186" s="405">
        <v>0</v>
      </c>
      <c r="AH186" s="405">
        <v>0</v>
      </c>
      <c r="AI186" s="405">
        <f t="shared" si="100"/>
        <v>0</v>
      </c>
      <c r="AJ186" s="405">
        <f t="shared" si="101"/>
        <v>0</v>
      </c>
      <c r="AK186" s="407">
        <v>0</v>
      </c>
      <c r="AL186" s="407">
        <v>0</v>
      </c>
      <c r="AM186" s="407">
        <v>0</v>
      </c>
      <c r="AN186" s="407">
        <v>0</v>
      </c>
      <c r="AO186" s="407">
        <v>0</v>
      </c>
      <c r="AP186" s="407">
        <f t="shared" si="102"/>
        <v>0</v>
      </c>
      <c r="AQ186" s="407">
        <f t="shared" si="103"/>
        <v>0</v>
      </c>
      <c r="AR186" s="417">
        <f t="shared" si="104"/>
        <v>0</v>
      </c>
      <c r="AS186" s="112">
        <f t="shared" ref="AS186:AS191" si="129">I186+AJ186</f>
        <v>33696524</v>
      </c>
      <c r="AT186" s="113">
        <f t="shared" ref="AT186:AT191" si="130">J186+X186</f>
        <v>24230835</v>
      </c>
      <c r="AU186" s="113">
        <f t="shared" si="105"/>
        <v>0</v>
      </c>
      <c r="AV186" s="113">
        <f t="shared" ref="AV186:AV191" si="131">L186+AB186</f>
        <v>35000</v>
      </c>
      <c r="AW186" s="113">
        <f t="shared" ref="AW186:AX191" si="132">M186+AD186</f>
        <v>8201852</v>
      </c>
      <c r="AX186" s="113">
        <f t="shared" si="132"/>
        <v>484617</v>
      </c>
      <c r="AY186" s="113">
        <f t="shared" ref="AY186:AY191" si="133">O186+AI186</f>
        <v>744220</v>
      </c>
      <c r="AZ186" s="115">
        <f t="shared" ref="AZ186:AZ191" si="134">P186+AR186</f>
        <v>43.054499999999997</v>
      </c>
      <c r="BA186" s="115">
        <f t="shared" ref="BA186:BA191" si="135">Q186+AP186</f>
        <v>33.861899999999999</v>
      </c>
      <c r="BB186" s="115">
        <f t="shared" si="106"/>
        <v>0</v>
      </c>
      <c r="BC186" s="116">
        <f t="shared" ref="BC186:BC191" si="136">S186+AQ186</f>
        <v>9.1925999999999988</v>
      </c>
    </row>
    <row r="187" spans="1:55" ht="14.1" customHeight="1" x14ac:dyDescent="0.2">
      <c r="A187" s="108">
        <v>41</v>
      </c>
      <c r="B187" s="105">
        <v>2480</v>
      </c>
      <c r="C187" s="106">
        <v>600080293</v>
      </c>
      <c r="D187" s="105">
        <v>46744924</v>
      </c>
      <c r="E187" s="107" t="s">
        <v>654</v>
      </c>
      <c r="F187" s="108">
        <v>3113</v>
      </c>
      <c r="G187" s="126" t="s">
        <v>316</v>
      </c>
      <c r="H187" s="109" t="s">
        <v>282</v>
      </c>
      <c r="I187" s="110">
        <v>2253222</v>
      </c>
      <c r="J187" s="28">
        <v>1659221</v>
      </c>
      <c r="K187" s="28">
        <v>0</v>
      </c>
      <c r="L187" s="28">
        <v>0</v>
      </c>
      <c r="M187" s="111">
        <v>560817</v>
      </c>
      <c r="N187" s="111">
        <v>33184</v>
      </c>
      <c r="O187" s="28">
        <v>0</v>
      </c>
      <c r="P187" s="287">
        <v>4.629999999999999</v>
      </c>
      <c r="Q187" s="274">
        <v>4.629999999999999</v>
      </c>
      <c r="R187" s="890">
        <v>0</v>
      </c>
      <c r="S187" s="843">
        <v>0</v>
      </c>
      <c r="T187" s="416">
        <f t="shared" si="94"/>
        <v>0</v>
      </c>
      <c r="U187" s="405">
        <v>0</v>
      </c>
      <c r="V187" s="405">
        <v>0</v>
      </c>
      <c r="W187" s="405">
        <v>0</v>
      </c>
      <c r="X187" s="405">
        <f t="shared" si="95"/>
        <v>0</v>
      </c>
      <c r="Y187" s="405">
        <v>0</v>
      </c>
      <c r="Z187" s="405">
        <v>0</v>
      </c>
      <c r="AA187" s="405">
        <v>0</v>
      </c>
      <c r="AB187" s="405">
        <f t="shared" si="96"/>
        <v>0</v>
      </c>
      <c r="AC187" s="405">
        <f t="shared" si="97"/>
        <v>0</v>
      </c>
      <c r="AD187" s="249">
        <f t="shared" si="98"/>
        <v>0</v>
      </c>
      <c r="AE187" s="249">
        <f t="shared" si="99"/>
        <v>0</v>
      </c>
      <c r="AF187" s="405">
        <v>0</v>
      </c>
      <c r="AG187" s="405">
        <v>0</v>
      </c>
      <c r="AH187" s="405">
        <v>0</v>
      </c>
      <c r="AI187" s="405">
        <f t="shared" si="100"/>
        <v>0</v>
      </c>
      <c r="AJ187" s="405">
        <f t="shared" si="101"/>
        <v>0</v>
      </c>
      <c r="AK187" s="407">
        <v>0</v>
      </c>
      <c r="AL187" s="407">
        <v>0</v>
      </c>
      <c r="AM187" s="407">
        <v>0</v>
      </c>
      <c r="AN187" s="407">
        <v>0</v>
      </c>
      <c r="AO187" s="407">
        <v>0</v>
      </c>
      <c r="AP187" s="407">
        <f t="shared" si="102"/>
        <v>0</v>
      </c>
      <c r="AQ187" s="407">
        <f t="shared" si="103"/>
        <v>0</v>
      </c>
      <c r="AR187" s="417">
        <f t="shared" si="104"/>
        <v>0</v>
      </c>
      <c r="AS187" s="112">
        <f t="shared" si="129"/>
        <v>2253222</v>
      </c>
      <c r="AT187" s="113">
        <f t="shared" si="130"/>
        <v>1659221</v>
      </c>
      <c r="AU187" s="113">
        <f t="shared" si="105"/>
        <v>0</v>
      </c>
      <c r="AV187" s="113">
        <f t="shared" si="131"/>
        <v>0</v>
      </c>
      <c r="AW187" s="113">
        <f t="shared" si="132"/>
        <v>560817</v>
      </c>
      <c r="AX187" s="113">
        <f t="shared" si="132"/>
        <v>33184</v>
      </c>
      <c r="AY187" s="113">
        <f t="shared" si="133"/>
        <v>0</v>
      </c>
      <c r="AZ187" s="115">
        <f t="shared" si="134"/>
        <v>4.629999999999999</v>
      </c>
      <c r="BA187" s="115">
        <f t="shared" si="135"/>
        <v>4.629999999999999</v>
      </c>
      <c r="BB187" s="115">
        <f t="shared" si="106"/>
        <v>0</v>
      </c>
      <c r="BC187" s="116">
        <f t="shared" si="136"/>
        <v>0</v>
      </c>
    </row>
    <row r="188" spans="1:55" ht="14.1" customHeight="1" x14ac:dyDescent="0.2">
      <c r="A188" s="108">
        <v>41</v>
      </c>
      <c r="B188" s="105">
        <v>2480</v>
      </c>
      <c r="C188" s="106">
        <v>600080293</v>
      </c>
      <c r="D188" s="105">
        <v>46744924</v>
      </c>
      <c r="E188" s="107" t="s">
        <v>654</v>
      </c>
      <c r="F188" s="108">
        <v>3141</v>
      </c>
      <c r="G188" s="107" t="s">
        <v>319</v>
      </c>
      <c r="H188" s="109" t="s">
        <v>282</v>
      </c>
      <c r="I188" s="110">
        <v>2940601</v>
      </c>
      <c r="J188" s="30">
        <v>2143609</v>
      </c>
      <c r="K188" s="30">
        <v>0</v>
      </c>
      <c r="L188" s="30">
        <v>0</v>
      </c>
      <c r="M188" s="111">
        <v>724540</v>
      </c>
      <c r="N188" s="111">
        <v>42872</v>
      </c>
      <c r="O188" s="30">
        <v>29580</v>
      </c>
      <c r="P188" s="287">
        <v>7.29</v>
      </c>
      <c r="Q188" s="438">
        <v>0</v>
      </c>
      <c r="R188" s="33">
        <v>0</v>
      </c>
      <c r="S188" s="845">
        <v>7.29</v>
      </c>
      <c r="T188" s="416">
        <f t="shared" si="94"/>
        <v>0</v>
      </c>
      <c r="U188" s="405">
        <v>0</v>
      </c>
      <c r="V188" s="405">
        <v>0</v>
      </c>
      <c r="W188" s="405">
        <v>0</v>
      </c>
      <c r="X188" s="405">
        <f t="shared" si="95"/>
        <v>0</v>
      </c>
      <c r="Y188" s="405">
        <v>0</v>
      </c>
      <c r="Z188" s="405">
        <v>0</v>
      </c>
      <c r="AA188" s="405">
        <v>0</v>
      </c>
      <c r="AB188" s="405">
        <f t="shared" si="96"/>
        <v>0</v>
      </c>
      <c r="AC188" s="405">
        <f t="shared" si="97"/>
        <v>0</v>
      </c>
      <c r="AD188" s="249">
        <f t="shared" si="98"/>
        <v>0</v>
      </c>
      <c r="AE188" s="249">
        <f t="shared" si="99"/>
        <v>0</v>
      </c>
      <c r="AF188" s="405">
        <v>0</v>
      </c>
      <c r="AG188" s="405">
        <v>0</v>
      </c>
      <c r="AH188" s="405">
        <v>0</v>
      </c>
      <c r="AI188" s="405">
        <f t="shared" si="100"/>
        <v>0</v>
      </c>
      <c r="AJ188" s="405">
        <f t="shared" si="101"/>
        <v>0</v>
      </c>
      <c r="AK188" s="407">
        <v>0</v>
      </c>
      <c r="AL188" s="407">
        <v>0</v>
      </c>
      <c r="AM188" s="407">
        <v>0</v>
      </c>
      <c r="AN188" s="407">
        <v>0</v>
      </c>
      <c r="AO188" s="407">
        <v>0</v>
      </c>
      <c r="AP188" s="407">
        <f t="shared" si="102"/>
        <v>0</v>
      </c>
      <c r="AQ188" s="407">
        <f t="shared" si="103"/>
        <v>0</v>
      </c>
      <c r="AR188" s="417">
        <f t="shared" si="104"/>
        <v>0</v>
      </c>
      <c r="AS188" s="112">
        <f t="shared" si="129"/>
        <v>2940601</v>
      </c>
      <c r="AT188" s="113">
        <f t="shared" si="130"/>
        <v>2143609</v>
      </c>
      <c r="AU188" s="113">
        <f t="shared" si="105"/>
        <v>0</v>
      </c>
      <c r="AV188" s="113">
        <f t="shared" si="131"/>
        <v>0</v>
      </c>
      <c r="AW188" s="113">
        <f t="shared" si="132"/>
        <v>724540</v>
      </c>
      <c r="AX188" s="113">
        <f t="shared" si="132"/>
        <v>42872</v>
      </c>
      <c r="AY188" s="113">
        <f t="shared" si="133"/>
        <v>29580</v>
      </c>
      <c r="AZ188" s="115">
        <f t="shared" si="134"/>
        <v>7.29</v>
      </c>
      <c r="BA188" s="115">
        <f t="shared" si="135"/>
        <v>0</v>
      </c>
      <c r="BB188" s="115">
        <f t="shared" si="106"/>
        <v>0</v>
      </c>
      <c r="BC188" s="116">
        <f t="shared" si="136"/>
        <v>7.29</v>
      </c>
    </row>
    <row r="189" spans="1:55" ht="14.1" customHeight="1" x14ac:dyDescent="0.2">
      <c r="A189" s="108">
        <v>41</v>
      </c>
      <c r="B189" s="105">
        <v>2480</v>
      </c>
      <c r="C189" s="106">
        <v>600080293</v>
      </c>
      <c r="D189" s="105">
        <v>46744924</v>
      </c>
      <c r="E189" s="107" t="s">
        <v>654</v>
      </c>
      <c r="F189" s="108">
        <v>3143</v>
      </c>
      <c r="G189" s="126" t="s">
        <v>632</v>
      </c>
      <c r="H189" s="109" t="s">
        <v>281</v>
      </c>
      <c r="I189" s="110">
        <v>3301515</v>
      </c>
      <c r="J189" s="425">
        <v>2431160</v>
      </c>
      <c r="K189" s="425">
        <v>0</v>
      </c>
      <c r="L189" s="425">
        <v>0</v>
      </c>
      <c r="M189" s="111">
        <v>821732</v>
      </c>
      <c r="N189" s="111">
        <v>48623</v>
      </c>
      <c r="O189" s="337">
        <v>0</v>
      </c>
      <c r="P189" s="287">
        <v>5.1630000000000003</v>
      </c>
      <c r="Q189" s="427">
        <v>5.1630000000000003</v>
      </c>
      <c r="R189" s="889">
        <v>0</v>
      </c>
      <c r="S189" s="843">
        <v>0</v>
      </c>
      <c r="T189" s="416">
        <f t="shared" si="94"/>
        <v>0</v>
      </c>
      <c r="U189" s="405">
        <v>0</v>
      </c>
      <c r="V189" s="405">
        <v>0</v>
      </c>
      <c r="W189" s="405">
        <v>0</v>
      </c>
      <c r="X189" s="405">
        <f t="shared" si="95"/>
        <v>0</v>
      </c>
      <c r="Y189" s="405">
        <v>0</v>
      </c>
      <c r="Z189" s="405">
        <v>0</v>
      </c>
      <c r="AA189" s="405">
        <v>0</v>
      </c>
      <c r="AB189" s="405">
        <f t="shared" si="96"/>
        <v>0</v>
      </c>
      <c r="AC189" s="405">
        <f t="shared" si="97"/>
        <v>0</v>
      </c>
      <c r="AD189" s="249">
        <f t="shared" si="98"/>
        <v>0</v>
      </c>
      <c r="AE189" s="249">
        <f t="shared" si="99"/>
        <v>0</v>
      </c>
      <c r="AF189" s="405">
        <v>0</v>
      </c>
      <c r="AG189" s="405">
        <v>0</v>
      </c>
      <c r="AH189" s="405">
        <v>0</v>
      </c>
      <c r="AI189" s="405">
        <f t="shared" si="100"/>
        <v>0</v>
      </c>
      <c r="AJ189" s="405">
        <f t="shared" si="101"/>
        <v>0</v>
      </c>
      <c r="AK189" s="407">
        <v>0</v>
      </c>
      <c r="AL189" s="407">
        <v>0</v>
      </c>
      <c r="AM189" s="407">
        <v>0</v>
      </c>
      <c r="AN189" s="407">
        <v>0</v>
      </c>
      <c r="AO189" s="407">
        <v>0</v>
      </c>
      <c r="AP189" s="407">
        <f t="shared" si="102"/>
        <v>0</v>
      </c>
      <c r="AQ189" s="407">
        <f t="shared" si="103"/>
        <v>0</v>
      </c>
      <c r="AR189" s="417">
        <f t="shared" si="104"/>
        <v>0</v>
      </c>
      <c r="AS189" s="112">
        <f t="shared" si="129"/>
        <v>3301515</v>
      </c>
      <c r="AT189" s="113">
        <f t="shared" si="130"/>
        <v>2431160</v>
      </c>
      <c r="AU189" s="113">
        <f t="shared" si="105"/>
        <v>0</v>
      </c>
      <c r="AV189" s="113">
        <f t="shared" si="131"/>
        <v>0</v>
      </c>
      <c r="AW189" s="113">
        <f t="shared" si="132"/>
        <v>821732</v>
      </c>
      <c r="AX189" s="113">
        <f t="shared" si="132"/>
        <v>48623</v>
      </c>
      <c r="AY189" s="113">
        <f t="shared" si="133"/>
        <v>0</v>
      </c>
      <c r="AZ189" s="115">
        <f t="shared" si="134"/>
        <v>5.1630000000000003</v>
      </c>
      <c r="BA189" s="115">
        <f t="shared" si="135"/>
        <v>5.1630000000000003</v>
      </c>
      <c r="BB189" s="115">
        <f t="shared" si="106"/>
        <v>0</v>
      </c>
      <c r="BC189" s="116">
        <f t="shared" si="136"/>
        <v>0</v>
      </c>
    </row>
    <row r="190" spans="1:55" ht="14.1" customHeight="1" x14ac:dyDescent="0.2">
      <c r="A190" s="108">
        <v>41</v>
      </c>
      <c r="B190" s="105">
        <v>2480</v>
      </c>
      <c r="C190" s="106">
        <v>600080293</v>
      </c>
      <c r="D190" s="105">
        <v>46744924</v>
      </c>
      <c r="E190" s="107" t="s">
        <v>654</v>
      </c>
      <c r="F190" s="108">
        <v>3143</v>
      </c>
      <c r="G190" s="126" t="s">
        <v>633</v>
      </c>
      <c r="H190" s="109" t="s">
        <v>282</v>
      </c>
      <c r="I190" s="110">
        <v>113758</v>
      </c>
      <c r="J190" s="436">
        <v>80190</v>
      </c>
      <c r="K190" s="436">
        <v>0</v>
      </c>
      <c r="L190" s="436">
        <v>0</v>
      </c>
      <c r="M190" s="111">
        <v>27104</v>
      </c>
      <c r="N190" s="111">
        <v>1604</v>
      </c>
      <c r="O190" s="436">
        <v>4860</v>
      </c>
      <c r="P190" s="287">
        <v>0.34</v>
      </c>
      <c r="Q190" s="437">
        <v>0</v>
      </c>
      <c r="R190" s="857">
        <v>0</v>
      </c>
      <c r="S190" s="845">
        <v>0.34</v>
      </c>
      <c r="T190" s="416">
        <f t="shared" si="94"/>
        <v>0</v>
      </c>
      <c r="U190" s="405">
        <v>0</v>
      </c>
      <c r="V190" s="405">
        <v>0</v>
      </c>
      <c r="W190" s="405">
        <v>0</v>
      </c>
      <c r="X190" s="405">
        <f t="shared" si="95"/>
        <v>0</v>
      </c>
      <c r="Y190" s="405">
        <v>0</v>
      </c>
      <c r="Z190" s="405">
        <v>0</v>
      </c>
      <c r="AA190" s="405">
        <v>0</v>
      </c>
      <c r="AB190" s="405">
        <f t="shared" si="96"/>
        <v>0</v>
      </c>
      <c r="AC190" s="405">
        <f t="shared" si="97"/>
        <v>0</v>
      </c>
      <c r="AD190" s="249">
        <f t="shared" si="98"/>
        <v>0</v>
      </c>
      <c r="AE190" s="249">
        <f t="shared" si="99"/>
        <v>0</v>
      </c>
      <c r="AF190" s="405">
        <v>0</v>
      </c>
      <c r="AG190" s="405">
        <v>0</v>
      </c>
      <c r="AH190" s="405">
        <v>0</v>
      </c>
      <c r="AI190" s="405">
        <f t="shared" si="100"/>
        <v>0</v>
      </c>
      <c r="AJ190" s="405">
        <f t="shared" si="101"/>
        <v>0</v>
      </c>
      <c r="AK190" s="407">
        <v>0</v>
      </c>
      <c r="AL190" s="407">
        <v>0</v>
      </c>
      <c r="AM190" s="407">
        <v>0</v>
      </c>
      <c r="AN190" s="407">
        <v>0</v>
      </c>
      <c r="AO190" s="407">
        <v>0</v>
      </c>
      <c r="AP190" s="407">
        <f t="shared" si="102"/>
        <v>0</v>
      </c>
      <c r="AQ190" s="407">
        <f t="shared" si="103"/>
        <v>0</v>
      </c>
      <c r="AR190" s="417">
        <f t="shared" si="104"/>
        <v>0</v>
      </c>
      <c r="AS190" s="112">
        <f t="shared" si="129"/>
        <v>113758</v>
      </c>
      <c r="AT190" s="113">
        <f t="shared" si="130"/>
        <v>80190</v>
      </c>
      <c r="AU190" s="113">
        <f t="shared" si="105"/>
        <v>0</v>
      </c>
      <c r="AV190" s="113">
        <f t="shared" si="131"/>
        <v>0</v>
      </c>
      <c r="AW190" s="113">
        <f t="shared" si="132"/>
        <v>27104</v>
      </c>
      <c r="AX190" s="113">
        <f t="shared" si="132"/>
        <v>1604</v>
      </c>
      <c r="AY190" s="113">
        <f t="shared" si="133"/>
        <v>4860</v>
      </c>
      <c r="AZ190" s="115">
        <f t="shared" si="134"/>
        <v>0.34</v>
      </c>
      <c r="BA190" s="115">
        <f t="shared" si="135"/>
        <v>0</v>
      </c>
      <c r="BB190" s="115">
        <f t="shared" si="106"/>
        <v>0</v>
      </c>
      <c r="BC190" s="116">
        <f t="shared" si="136"/>
        <v>0.34</v>
      </c>
    </row>
    <row r="191" spans="1:55" ht="14.1" customHeight="1" x14ac:dyDescent="0.2">
      <c r="A191" s="108">
        <v>41</v>
      </c>
      <c r="B191" s="105">
        <v>2480</v>
      </c>
      <c r="C191" s="106">
        <v>600080293</v>
      </c>
      <c r="D191" s="105">
        <v>46744924</v>
      </c>
      <c r="E191" s="107" t="s">
        <v>654</v>
      </c>
      <c r="F191" s="108">
        <v>3143</v>
      </c>
      <c r="G191" s="126" t="s">
        <v>321</v>
      </c>
      <c r="H191" s="109" t="s">
        <v>282</v>
      </c>
      <c r="I191" s="110">
        <v>1114702</v>
      </c>
      <c r="J191" s="436">
        <v>814302</v>
      </c>
      <c r="K191" s="436">
        <v>0</v>
      </c>
      <c r="L191" s="436">
        <v>0</v>
      </c>
      <c r="M191" s="111">
        <v>275234</v>
      </c>
      <c r="N191" s="111">
        <v>16286</v>
      </c>
      <c r="O191" s="436">
        <v>8880</v>
      </c>
      <c r="P191" s="287">
        <v>2.04</v>
      </c>
      <c r="Q191" s="437">
        <v>1.42</v>
      </c>
      <c r="R191" s="857">
        <v>0</v>
      </c>
      <c r="S191" s="845">
        <v>0.62</v>
      </c>
      <c r="T191" s="416">
        <f t="shared" si="94"/>
        <v>0</v>
      </c>
      <c r="U191" s="405">
        <v>0</v>
      </c>
      <c r="V191" s="405">
        <v>0</v>
      </c>
      <c r="W191" s="405">
        <v>0</v>
      </c>
      <c r="X191" s="405">
        <f t="shared" si="95"/>
        <v>0</v>
      </c>
      <c r="Y191" s="405">
        <v>0</v>
      </c>
      <c r="Z191" s="405">
        <v>0</v>
      </c>
      <c r="AA191" s="405">
        <v>0</v>
      </c>
      <c r="AB191" s="405">
        <f t="shared" si="96"/>
        <v>0</v>
      </c>
      <c r="AC191" s="405">
        <f t="shared" si="97"/>
        <v>0</v>
      </c>
      <c r="AD191" s="249">
        <f t="shared" si="98"/>
        <v>0</v>
      </c>
      <c r="AE191" s="249">
        <f t="shared" si="99"/>
        <v>0</v>
      </c>
      <c r="AF191" s="405">
        <v>0</v>
      </c>
      <c r="AG191" s="405">
        <v>0</v>
      </c>
      <c r="AH191" s="405">
        <v>0</v>
      </c>
      <c r="AI191" s="405">
        <f t="shared" si="100"/>
        <v>0</v>
      </c>
      <c r="AJ191" s="405">
        <f t="shared" si="101"/>
        <v>0</v>
      </c>
      <c r="AK191" s="407">
        <v>0</v>
      </c>
      <c r="AL191" s="407">
        <v>0</v>
      </c>
      <c r="AM191" s="407">
        <v>0</v>
      </c>
      <c r="AN191" s="407">
        <v>0</v>
      </c>
      <c r="AO191" s="407">
        <v>0</v>
      </c>
      <c r="AP191" s="407">
        <f t="shared" si="102"/>
        <v>0</v>
      </c>
      <c r="AQ191" s="407">
        <f t="shared" si="103"/>
        <v>0</v>
      </c>
      <c r="AR191" s="417">
        <f t="shared" si="104"/>
        <v>0</v>
      </c>
      <c r="AS191" s="112">
        <f t="shared" si="129"/>
        <v>1114702</v>
      </c>
      <c r="AT191" s="113">
        <f t="shared" si="130"/>
        <v>814302</v>
      </c>
      <c r="AU191" s="113">
        <f t="shared" si="105"/>
        <v>0</v>
      </c>
      <c r="AV191" s="113">
        <f t="shared" si="131"/>
        <v>0</v>
      </c>
      <c r="AW191" s="113">
        <f t="shared" si="132"/>
        <v>275234</v>
      </c>
      <c r="AX191" s="113">
        <f t="shared" si="132"/>
        <v>16286</v>
      </c>
      <c r="AY191" s="113">
        <f t="shared" si="133"/>
        <v>8880</v>
      </c>
      <c r="AZ191" s="115">
        <f t="shared" si="134"/>
        <v>2.04</v>
      </c>
      <c r="BA191" s="115">
        <f t="shared" si="135"/>
        <v>1.42</v>
      </c>
      <c r="BB191" s="115">
        <f t="shared" si="106"/>
        <v>0</v>
      </c>
      <c r="BC191" s="116">
        <f t="shared" si="136"/>
        <v>0.62</v>
      </c>
    </row>
    <row r="192" spans="1:55" ht="14.1" customHeight="1" x14ac:dyDescent="0.2">
      <c r="A192" s="120">
        <v>41</v>
      </c>
      <c r="B192" s="117">
        <v>2480</v>
      </c>
      <c r="C192" s="118">
        <v>600080293</v>
      </c>
      <c r="D192" s="117">
        <v>46744924</v>
      </c>
      <c r="E192" s="119" t="s">
        <v>655</v>
      </c>
      <c r="F192" s="120"/>
      <c r="G192" s="119"/>
      <c r="H192" s="121"/>
      <c r="I192" s="122">
        <v>43420322</v>
      </c>
      <c r="J192" s="123">
        <v>31359317</v>
      </c>
      <c r="K192" s="123">
        <v>0</v>
      </c>
      <c r="L192" s="123">
        <v>35000</v>
      </c>
      <c r="M192" s="123">
        <v>10611279</v>
      </c>
      <c r="N192" s="123">
        <v>627186</v>
      </c>
      <c r="O192" s="123">
        <v>787540</v>
      </c>
      <c r="P192" s="124">
        <v>62.517500000000005</v>
      </c>
      <c r="Q192" s="124">
        <v>45.0749</v>
      </c>
      <c r="R192" s="855">
        <v>0</v>
      </c>
      <c r="S192" s="125">
        <v>17.442599999999999</v>
      </c>
      <c r="T192" s="824">
        <f t="shared" ref="T192:BC192" si="137">SUM(T186:T191)</f>
        <v>0</v>
      </c>
      <c r="U192" s="824">
        <f t="shared" si="137"/>
        <v>0</v>
      </c>
      <c r="V192" s="824">
        <f t="shared" si="137"/>
        <v>0</v>
      </c>
      <c r="W192" s="824">
        <f t="shared" si="137"/>
        <v>0</v>
      </c>
      <c r="X192" s="824">
        <f t="shared" si="137"/>
        <v>0</v>
      </c>
      <c r="Y192" s="824">
        <f t="shared" si="137"/>
        <v>0</v>
      </c>
      <c r="Z192" s="824">
        <f t="shared" si="137"/>
        <v>0</v>
      </c>
      <c r="AA192" s="824">
        <f t="shared" si="137"/>
        <v>0</v>
      </c>
      <c r="AB192" s="824">
        <f t="shared" si="137"/>
        <v>0</v>
      </c>
      <c r="AC192" s="824">
        <f t="shared" si="137"/>
        <v>0</v>
      </c>
      <c r="AD192" s="824">
        <f t="shared" si="137"/>
        <v>0</v>
      </c>
      <c r="AE192" s="824">
        <f t="shared" si="137"/>
        <v>0</v>
      </c>
      <c r="AF192" s="824">
        <f t="shared" si="137"/>
        <v>0</v>
      </c>
      <c r="AG192" s="824">
        <f t="shared" si="137"/>
        <v>0</v>
      </c>
      <c r="AH192" s="824">
        <f t="shared" si="137"/>
        <v>0</v>
      </c>
      <c r="AI192" s="824">
        <f t="shared" si="137"/>
        <v>0</v>
      </c>
      <c r="AJ192" s="824">
        <f t="shared" si="137"/>
        <v>0</v>
      </c>
      <c r="AK192" s="900">
        <f t="shared" si="137"/>
        <v>0</v>
      </c>
      <c r="AL192" s="900">
        <f t="shared" si="137"/>
        <v>0</v>
      </c>
      <c r="AM192" s="900">
        <f t="shared" si="137"/>
        <v>0</v>
      </c>
      <c r="AN192" s="900">
        <f t="shared" si="137"/>
        <v>0</v>
      </c>
      <c r="AO192" s="900">
        <f t="shared" si="137"/>
        <v>0</v>
      </c>
      <c r="AP192" s="900">
        <f t="shared" si="137"/>
        <v>0</v>
      </c>
      <c r="AQ192" s="900">
        <f t="shared" si="137"/>
        <v>0</v>
      </c>
      <c r="AR192" s="904">
        <f t="shared" si="137"/>
        <v>0</v>
      </c>
      <c r="AS192" s="122">
        <f t="shared" si="137"/>
        <v>43420322</v>
      </c>
      <c r="AT192" s="123">
        <f t="shared" si="137"/>
        <v>31359317</v>
      </c>
      <c r="AU192" s="123">
        <f t="shared" si="137"/>
        <v>0</v>
      </c>
      <c r="AV192" s="123">
        <f t="shared" si="137"/>
        <v>35000</v>
      </c>
      <c r="AW192" s="123">
        <f t="shared" si="137"/>
        <v>10611279</v>
      </c>
      <c r="AX192" s="123">
        <f t="shared" si="137"/>
        <v>627186</v>
      </c>
      <c r="AY192" s="123">
        <f t="shared" si="137"/>
        <v>787540</v>
      </c>
      <c r="AZ192" s="124">
        <f t="shared" si="137"/>
        <v>62.517500000000005</v>
      </c>
      <c r="BA192" s="124">
        <f t="shared" si="137"/>
        <v>45.0749</v>
      </c>
      <c r="BB192" s="124">
        <f t="shared" si="137"/>
        <v>0</v>
      </c>
      <c r="BC192" s="125">
        <f t="shared" si="137"/>
        <v>17.442599999999999</v>
      </c>
    </row>
    <row r="193" spans="1:55" ht="14.1" customHeight="1" x14ac:dyDescent="0.2">
      <c r="A193" s="108">
        <v>42</v>
      </c>
      <c r="B193" s="105">
        <v>2482</v>
      </c>
      <c r="C193" s="106">
        <v>600079945</v>
      </c>
      <c r="D193" s="105">
        <v>72741716</v>
      </c>
      <c r="E193" s="107" t="s">
        <v>656</v>
      </c>
      <c r="F193" s="108">
        <v>3113</v>
      </c>
      <c r="G193" s="107" t="s">
        <v>318</v>
      </c>
      <c r="H193" s="109" t="s">
        <v>281</v>
      </c>
      <c r="I193" s="110">
        <v>15575636</v>
      </c>
      <c r="J193" s="111">
        <v>11081698</v>
      </c>
      <c r="K193" s="111">
        <v>0</v>
      </c>
      <c r="L193" s="111">
        <v>150000</v>
      </c>
      <c r="M193" s="111">
        <v>3796314</v>
      </c>
      <c r="N193" s="111">
        <v>221634</v>
      </c>
      <c r="O193" s="111">
        <v>325990</v>
      </c>
      <c r="P193" s="287">
        <v>20.065399999999997</v>
      </c>
      <c r="Q193" s="287">
        <v>15.5709</v>
      </c>
      <c r="R193" s="404">
        <v>0</v>
      </c>
      <c r="S193" s="844">
        <v>4.4945000000000004</v>
      </c>
      <c r="T193" s="416">
        <f t="shared" si="94"/>
        <v>0</v>
      </c>
      <c r="U193" s="405">
        <v>0</v>
      </c>
      <c r="V193" s="405">
        <v>-105302</v>
      </c>
      <c r="W193" s="405">
        <v>0</v>
      </c>
      <c r="X193" s="405">
        <f t="shared" si="95"/>
        <v>-105302</v>
      </c>
      <c r="Y193" s="405">
        <v>0</v>
      </c>
      <c r="Z193" s="405">
        <v>0</v>
      </c>
      <c r="AA193" s="405">
        <v>0</v>
      </c>
      <c r="AB193" s="405">
        <f t="shared" si="96"/>
        <v>0</v>
      </c>
      <c r="AC193" s="405">
        <f t="shared" si="97"/>
        <v>-105302</v>
      </c>
      <c r="AD193" s="249">
        <f t="shared" si="98"/>
        <v>-35592</v>
      </c>
      <c r="AE193" s="249">
        <f t="shared" si="99"/>
        <v>-2106</v>
      </c>
      <c r="AF193" s="405">
        <v>0</v>
      </c>
      <c r="AG193" s="405">
        <v>143000</v>
      </c>
      <c r="AH193" s="405">
        <v>0</v>
      </c>
      <c r="AI193" s="405">
        <f t="shared" si="100"/>
        <v>143000</v>
      </c>
      <c r="AJ193" s="405">
        <f t="shared" si="101"/>
        <v>0</v>
      </c>
      <c r="AK193" s="407">
        <v>0</v>
      </c>
      <c r="AL193" s="407">
        <v>0</v>
      </c>
      <c r="AM193" s="407">
        <v>0</v>
      </c>
      <c r="AN193" s="407">
        <v>0</v>
      </c>
      <c r="AO193" s="407">
        <v>0</v>
      </c>
      <c r="AP193" s="407">
        <f t="shared" si="102"/>
        <v>0</v>
      </c>
      <c r="AQ193" s="407">
        <f t="shared" si="103"/>
        <v>0</v>
      </c>
      <c r="AR193" s="417">
        <f t="shared" si="104"/>
        <v>0</v>
      </c>
      <c r="AS193" s="112">
        <f>I193+AJ193</f>
        <v>15575636</v>
      </c>
      <c r="AT193" s="113">
        <f>J193+X193</f>
        <v>10976396</v>
      </c>
      <c r="AU193" s="113">
        <f t="shared" si="105"/>
        <v>0</v>
      </c>
      <c r="AV193" s="113">
        <f>L193+AB193</f>
        <v>150000</v>
      </c>
      <c r="AW193" s="113">
        <f t="shared" ref="AW193:AX197" si="138">M193+AD193</f>
        <v>3760722</v>
      </c>
      <c r="AX193" s="113">
        <f t="shared" si="138"/>
        <v>219528</v>
      </c>
      <c r="AY193" s="113">
        <f>O193+AI193</f>
        <v>468990</v>
      </c>
      <c r="AZ193" s="115">
        <f>P193+AR193</f>
        <v>20.065399999999997</v>
      </c>
      <c r="BA193" s="115">
        <f>Q193+AP193</f>
        <v>15.5709</v>
      </c>
      <c r="BB193" s="115">
        <f t="shared" si="106"/>
        <v>0</v>
      </c>
      <c r="BC193" s="116">
        <f>S193+AQ193</f>
        <v>4.4945000000000004</v>
      </c>
    </row>
    <row r="194" spans="1:55" ht="14.1" customHeight="1" x14ac:dyDescent="0.2">
      <c r="A194" s="108">
        <v>42</v>
      </c>
      <c r="B194" s="105">
        <v>2482</v>
      </c>
      <c r="C194" s="106">
        <v>600079945</v>
      </c>
      <c r="D194" s="105">
        <v>72741716</v>
      </c>
      <c r="E194" s="107" t="s">
        <v>656</v>
      </c>
      <c r="F194" s="108">
        <v>3113</v>
      </c>
      <c r="G194" s="126" t="s">
        <v>316</v>
      </c>
      <c r="H194" s="109" t="s">
        <v>282</v>
      </c>
      <c r="I194" s="110">
        <v>2153163</v>
      </c>
      <c r="J194" s="28">
        <v>1585539</v>
      </c>
      <c r="K194" s="28">
        <v>0</v>
      </c>
      <c r="L194" s="28">
        <v>0</v>
      </c>
      <c r="M194" s="111">
        <v>535913</v>
      </c>
      <c r="N194" s="111">
        <v>31711</v>
      </c>
      <c r="O194" s="28">
        <v>0</v>
      </c>
      <c r="P194" s="287">
        <v>4.3500000000000005</v>
      </c>
      <c r="Q194" s="274">
        <v>4.3500000000000005</v>
      </c>
      <c r="R194" s="890">
        <v>0</v>
      </c>
      <c r="S194" s="843">
        <v>0</v>
      </c>
      <c r="T194" s="416">
        <f t="shared" si="94"/>
        <v>0</v>
      </c>
      <c r="U194" s="405">
        <v>0</v>
      </c>
      <c r="V194" s="405">
        <v>0</v>
      </c>
      <c r="W194" s="405">
        <v>0</v>
      </c>
      <c r="X194" s="405">
        <f t="shared" si="95"/>
        <v>0</v>
      </c>
      <c r="Y194" s="405">
        <v>0</v>
      </c>
      <c r="Z194" s="405">
        <v>0</v>
      </c>
      <c r="AA194" s="405">
        <v>0</v>
      </c>
      <c r="AB194" s="405">
        <f t="shared" si="96"/>
        <v>0</v>
      </c>
      <c r="AC194" s="405">
        <f t="shared" si="97"/>
        <v>0</v>
      </c>
      <c r="AD194" s="249">
        <f t="shared" si="98"/>
        <v>0</v>
      </c>
      <c r="AE194" s="249">
        <f t="shared" si="99"/>
        <v>0</v>
      </c>
      <c r="AF194" s="405">
        <v>0</v>
      </c>
      <c r="AG194" s="405">
        <v>0</v>
      </c>
      <c r="AH194" s="405">
        <v>0</v>
      </c>
      <c r="AI194" s="405">
        <f t="shared" si="100"/>
        <v>0</v>
      </c>
      <c r="AJ194" s="405">
        <f t="shared" si="101"/>
        <v>0</v>
      </c>
      <c r="AK194" s="407">
        <v>0</v>
      </c>
      <c r="AL194" s="407">
        <v>0</v>
      </c>
      <c r="AM194" s="407">
        <v>0</v>
      </c>
      <c r="AN194" s="407">
        <v>0</v>
      </c>
      <c r="AO194" s="407">
        <v>0</v>
      </c>
      <c r="AP194" s="407">
        <f t="shared" si="102"/>
        <v>0</v>
      </c>
      <c r="AQ194" s="407">
        <f t="shared" si="103"/>
        <v>0</v>
      </c>
      <c r="AR194" s="417">
        <f t="shared" si="104"/>
        <v>0</v>
      </c>
      <c r="AS194" s="112">
        <f>I194+AJ194</f>
        <v>2153163</v>
      </c>
      <c r="AT194" s="113">
        <f>J194+X194</f>
        <v>1585539</v>
      </c>
      <c r="AU194" s="113">
        <f t="shared" si="105"/>
        <v>0</v>
      </c>
      <c r="AV194" s="113">
        <f>L194+AB194</f>
        <v>0</v>
      </c>
      <c r="AW194" s="113">
        <f t="shared" si="138"/>
        <v>535913</v>
      </c>
      <c r="AX194" s="113">
        <f t="shared" si="138"/>
        <v>31711</v>
      </c>
      <c r="AY194" s="113">
        <f>O194+AI194</f>
        <v>0</v>
      </c>
      <c r="AZ194" s="115">
        <f>P194+AR194</f>
        <v>4.3500000000000005</v>
      </c>
      <c r="BA194" s="115">
        <f>Q194+AP194</f>
        <v>4.3500000000000005</v>
      </c>
      <c r="BB194" s="115">
        <f t="shared" si="106"/>
        <v>0</v>
      </c>
      <c r="BC194" s="116">
        <f>S194+AQ194</f>
        <v>0</v>
      </c>
    </row>
    <row r="195" spans="1:55" ht="14.1" customHeight="1" x14ac:dyDescent="0.2">
      <c r="A195" s="108">
        <v>42</v>
      </c>
      <c r="B195" s="105">
        <v>2482</v>
      </c>
      <c r="C195" s="106">
        <v>600079945</v>
      </c>
      <c r="D195" s="105">
        <v>72741716</v>
      </c>
      <c r="E195" s="107" t="s">
        <v>656</v>
      </c>
      <c r="F195" s="108">
        <v>3141</v>
      </c>
      <c r="G195" s="107" t="s">
        <v>319</v>
      </c>
      <c r="H195" s="109" t="s">
        <v>282</v>
      </c>
      <c r="I195" s="110">
        <v>1428966</v>
      </c>
      <c r="J195" s="30">
        <v>1043673</v>
      </c>
      <c r="K195" s="30">
        <v>0</v>
      </c>
      <c r="L195" s="30">
        <v>0</v>
      </c>
      <c r="M195" s="111">
        <v>352761</v>
      </c>
      <c r="N195" s="111">
        <v>20874</v>
      </c>
      <c r="O195" s="30">
        <v>11658</v>
      </c>
      <c r="P195" s="287">
        <v>3.55</v>
      </c>
      <c r="Q195" s="438">
        <v>0</v>
      </c>
      <c r="R195" s="33">
        <v>0</v>
      </c>
      <c r="S195" s="845">
        <v>3.55</v>
      </c>
      <c r="T195" s="416">
        <f t="shared" si="94"/>
        <v>0</v>
      </c>
      <c r="U195" s="405">
        <v>0</v>
      </c>
      <c r="V195" s="405">
        <v>0</v>
      </c>
      <c r="W195" s="405">
        <v>0</v>
      </c>
      <c r="X195" s="405">
        <f t="shared" si="95"/>
        <v>0</v>
      </c>
      <c r="Y195" s="405">
        <v>0</v>
      </c>
      <c r="Z195" s="405">
        <v>0</v>
      </c>
      <c r="AA195" s="405">
        <v>0</v>
      </c>
      <c r="AB195" s="405">
        <f t="shared" si="96"/>
        <v>0</v>
      </c>
      <c r="AC195" s="405">
        <f t="shared" si="97"/>
        <v>0</v>
      </c>
      <c r="AD195" s="249">
        <f t="shared" si="98"/>
        <v>0</v>
      </c>
      <c r="AE195" s="249">
        <f t="shared" si="99"/>
        <v>0</v>
      </c>
      <c r="AF195" s="405">
        <v>0</v>
      </c>
      <c r="AG195" s="405">
        <v>0</v>
      </c>
      <c r="AH195" s="405">
        <v>0</v>
      </c>
      <c r="AI195" s="405">
        <f t="shared" si="100"/>
        <v>0</v>
      </c>
      <c r="AJ195" s="405">
        <f t="shared" si="101"/>
        <v>0</v>
      </c>
      <c r="AK195" s="407">
        <v>0</v>
      </c>
      <c r="AL195" s="407">
        <v>0</v>
      </c>
      <c r="AM195" s="407">
        <v>0</v>
      </c>
      <c r="AN195" s="407">
        <v>0</v>
      </c>
      <c r="AO195" s="407">
        <v>0</v>
      </c>
      <c r="AP195" s="407">
        <f t="shared" si="102"/>
        <v>0</v>
      </c>
      <c r="AQ195" s="407">
        <f t="shared" si="103"/>
        <v>0</v>
      </c>
      <c r="AR195" s="417">
        <f t="shared" si="104"/>
        <v>0</v>
      </c>
      <c r="AS195" s="112">
        <f>I195+AJ195</f>
        <v>1428966</v>
      </c>
      <c r="AT195" s="113">
        <f>J195+X195</f>
        <v>1043673</v>
      </c>
      <c r="AU195" s="113">
        <f t="shared" si="105"/>
        <v>0</v>
      </c>
      <c r="AV195" s="113">
        <f>L195+AB195</f>
        <v>0</v>
      </c>
      <c r="AW195" s="113">
        <f t="shared" si="138"/>
        <v>352761</v>
      </c>
      <c r="AX195" s="113">
        <f t="shared" si="138"/>
        <v>20874</v>
      </c>
      <c r="AY195" s="113">
        <f>O195+AI195</f>
        <v>11658</v>
      </c>
      <c r="AZ195" s="115">
        <f>P195+AR195</f>
        <v>3.55</v>
      </c>
      <c r="BA195" s="115">
        <f>Q195+AP195</f>
        <v>0</v>
      </c>
      <c r="BB195" s="115">
        <f t="shared" si="106"/>
        <v>0</v>
      </c>
      <c r="BC195" s="116">
        <f>S195+AQ195</f>
        <v>3.55</v>
      </c>
    </row>
    <row r="196" spans="1:55" ht="14.1" customHeight="1" x14ac:dyDescent="0.2">
      <c r="A196" s="108">
        <v>42</v>
      </c>
      <c r="B196" s="105">
        <v>2482</v>
      </c>
      <c r="C196" s="106">
        <v>600079945</v>
      </c>
      <c r="D196" s="105">
        <v>72741716</v>
      </c>
      <c r="E196" s="107" t="s">
        <v>656</v>
      </c>
      <c r="F196" s="108">
        <v>3143</v>
      </c>
      <c r="G196" s="126" t="s">
        <v>632</v>
      </c>
      <c r="H196" s="109" t="s">
        <v>281</v>
      </c>
      <c r="I196" s="110">
        <v>1546613</v>
      </c>
      <c r="J196" s="425">
        <v>1138890</v>
      </c>
      <c r="K196" s="425">
        <v>0</v>
      </c>
      <c r="L196" s="425">
        <v>0</v>
      </c>
      <c r="M196" s="111">
        <v>384945</v>
      </c>
      <c r="N196" s="111">
        <v>22778</v>
      </c>
      <c r="O196" s="337">
        <v>0</v>
      </c>
      <c r="P196" s="287">
        <v>2.5</v>
      </c>
      <c r="Q196" s="427">
        <v>2.5</v>
      </c>
      <c r="R196" s="889">
        <v>0</v>
      </c>
      <c r="S196" s="843">
        <v>0</v>
      </c>
      <c r="T196" s="416">
        <f t="shared" si="94"/>
        <v>0</v>
      </c>
      <c r="U196" s="405">
        <v>0</v>
      </c>
      <c r="V196" s="405">
        <v>0</v>
      </c>
      <c r="W196" s="405">
        <v>0</v>
      </c>
      <c r="X196" s="405">
        <f t="shared" si="95"/>
        <v>0</v>
      </c>
      <c r="Y196" s="405">
        <v>0</v>
      </c>
      <c r="Z196" s="405">
        <v>0</v>
      </c>
      <c r="AA196" s="405">
        <v>0</v>
      </c>
      <c r="AB196" s="405">
        <f t="shared" si="96"/>
        <v>0</v>
      </c>
      <c r="AC196" s="405">
        <f t="shared" si="97"/>
        <v>0</v>
      </c>
      <c r="AD196" s="249">
        <f t="shared" si="98"/>
        <v>0</v>
      </c>
      <c r="AE196" s="249">
        <f t="shared" si="99"/>
        <v>0</v>
      </c>
      <c r="AF196" s="405">
        <v>0</v>
      </c>
      <c r="AG196" s="405">
        <v>0</v>
      </c>
      <c r="AH196" s="405">
        <v>0</v>
      </c>
      <c r="AI196" s="405">
        <f t="shared" si="100"/>
        <v>0</v>
      </c>
      <c r="AJ196" s="405">
        <f t="shared" si="101"/>
        <v>0</v>
      </c>
      <c r="AK196" s="407">
        <v>0</v>
      </c>
      <c r="AL196" s="407">
        <v>0</v>
      </c>
      <c r="AM196" s="407">
        <v>0</v>
      </c>
      <c r="AN196" s="407">
        <v>0</v>
      </c>
      <c r="AO196" s="407">
        <v>0</v>
      </c>
      <c r="AP196" s="407">
        <f t="shared" si="102"/>
        <v>0</v>
      </c>
      <c r="AQ196" s="407">
        <f t="shared" si="103"/>
        <v>0</v>
      </c>
      <c r="AR196" s="417">
        <f t="shared" si="104"/>
        <v>0</v>
      </c>
      <c r="AS196" s="112">
        <f>I196+AJ196</f>
        <v>1546613</v>
      </c>
      <c r="AT196" s="113">
        <f>J196+X196</f>
        <v>1138890</v>
      </c>
      <c r="AU196" s="113">
        <f t="shared" si="105"/>
        <v>0</v>
      </c>
      <c r="AV196" s="113">
        <f>L196+AB196</f>
        <v>0</v>
      </c>
      <c r="AW196" s="113">
        <f t="shared" si="138"/>
        <v>384945</v>
      </c>
      <c r="AX196" s="113">
        <f t="shared" si="138"/>
        <v>22778</v>
      </c>
      <c r="AY196" s="113">
        <f>O196+AI196</f>
        <v>0</v>
      </c>
      <c r="AZ196" s="115">
        <f>P196+AR196</f>
        <v>2.5</v>
      </c>
      <c r="BA196" s="115">
        <f>Q196+AP196</f>
        <v>2.5</v>
      </c>
      <c r="BB196" s="115">
        <f t="shared" si="106"/>
        <v>0</v>
      </c>
      <c r="BC196" s="116">
        <f>S196+AQ196</f>
        <v>0</v>
      </c>
    </row>
    <row r="197" spans="1:55" ht="14.1" customHeight="1" x14ac:dyDescent="0.2">
      <c r="A197" s="108">
        <v>42</v>
      </c>
      <c r="B197" s="105">
        <v>2482</v>
      </c>
      <c r="C197" s="106">
        <v>600079945</v>
      </c>
      <c r="D197" s="105">
        <v>72741716</v>
      </c>
      <c r="E197" s="107" t="s">
        <v>656</v>
      </c>
      <c r="F197" s="108">
        <v>3143</v>
      </c>
      <c r="G197" s="126" t="s">
        <v>633</v>
      </c>
      <c r="H197" s="109" t="s">
        <v>282</v>
      </c>
      <c r="I197" s="110">
        <v>42133</v>
      </c>
      <c r="J197" s="436">
        <v>29700</v>
      </c>
      <c r="K197" s="436">
        <v>0</v>
      </c>
      <c r="L197" s="436">
        <v>0</v>
      </c>
      <c r="M197" s="111">
        <v>10039</v>
      </c>
      <c r="N197" s="111">
        <v>594</v>
      </c>
      <c r="O197" s="436">
        <v>1800</v>
      </c>
      <c r="P197" s="287">
        <v>0.13</v>
      </c>
      <c r="Q197" s="437">
        <v>0</v>
      </c>
      <c r="R197" s="857">
        <v>0</v>
      </c>
      <c r="S197" s="845">
        <v>0.13</v>
      </c>
      <c r="T197" s="416">
        <f t="shared" si="94"/>
        <v>0</v>
      </c>
      <c r="U197" s="405">
        <v>0</v>
      </c>
      <c r="V197" s="405">
        <v>0</v>
      </c>
      <c r="W197" s="405">
        <v>0</v>
      </c>
      <c r="X197" s="405">
        <f t="shared" si="95"/>
        <v>0</v>
      </c>
      <c r="Y197" s="405">
        <v>0</v>
      </c>
      <c r="Z197" s="405">
        <v>0</v>
      </c>
      <c r="AA197" s="405">
        <v>0</v>
      </c>
      <c r="AB197" s="405">
        <f t="shared" si="96"/>
        <v>0</v>
      </c>
      <c r="AC197" s="405">
        <f t="shared" si="97"/>
        <v>0</v>
      </c>
      <c r="AD197" s="249">
        <f t="shared" si="98"/>
        <v>0</v>
      </c>
      <c r="AE197" s="249">
        <f t="shared" si="99"/>
        <v>0</v>
      </c>
      <c r="AF197" s="405">
        <v>0</v>
      </c>
      <c r="AG197" s="405">
        <v>0</v>
      </c>
      <c r="AH197" s="405">
        <v>0</v>
      </c>
      <c r="AI197" s="405">
        <f t="shared" si="100"/>
        <v>0</v>
      </c>
      <c r="AJ197" s="405">
        <f t="shared" si="101"/>
        <v>0</v>
      </c>
      <c r="AK197" s="407">
        <v>0</v>
      </c>
      <c r="AL197" s="407">
        <v>0</v>
      </c>
      <c r="AM197" s="407">
        <v>0</v>
      </c>
      <c r="AN197" s="407">
        <v>0</v>
      </c>
      <c r="AO197" s="407">
        <v>0</v>
      </c>
      <c r="AP197" s="407">
        <f t="shared" si="102"/>
        <v>0</v>
      </c>
      <c r="AQ197" s="407">
        <f t="shared" si="103"/>
        <v>0</v>
      </c>
      <c r="AR197" s="417">
        <f t="shared" si="104"/>
        <v>0</v>
      </c>
      <c r="AS197" s="112">
        <f>I197+AJ197</f>
        <v>42133</v>
      </c>
      <c r="AT197" s="113">
        <f>J197+X197</f>
        <v>29700</v>
      </c>
      <c r="AU197" s="113">
        <f t="shared" si="105"/>
        <v>0</v>
      </c>
      <c r="AV197" s="113">
        <f>L197+AB197</f>
        <v>0</v>
      </c>
      <c r="AW197" s="113">
        <f t="shared" si="138"/>
        <v>10039</v>
      </c>
      <c r="AX197" s="113">
        <f t="shared" si="138"/>
        <v>594</v>
      </c>
      <c r="AY197" s="113">
        <f>O197+AI197</f>
        <v>1800</v>
      </c>
      <c r="AZ197" s="115">
        <f>P197+AR197</f>
        <v>0.13</v>
      </c>
      <c r="BA197" s="115">
        <f>Q197+AP197</f>
        <v>0</v>
      </c>
      <c r="BB197" s="115">
        <f t="shared" si="106"/>
        <v>0</v>
      </c>
      <c r="BC197" s="116">
        <f>S197+AQ197</f>
        <v>0.13</v>
      </c>
    </row>
    <row r="198" spans="1:55" ht="14.1" customHeight="1" x14ac:dyDescent="0.2">
      <c r="A198" s="120">
        <v>42</v>
      </c>
      <c r="B198" s="117">
        <v>2482</v>
      </c>
      <c r="C198" s="118">
        <v>600079945</v>
      </c>
      <c r="D198" s="117">
        <v>72741716</v>
      </c>
      <c r="E198" s="119" t="s">
        <v>657</v>
      </c>
      <c r="F198" s="120"/>
      <c r="G198" s="119"/>
      <c r="H198" s="121"/>
      <c r="I198" s="122">
        <v>20746511</v>
      </c>
      <c r="J198" s="123">
        <v>14879500</v>
      </c>
      <c r="K198" s="123">
        <v>0</v>
      </c>
      <c r="L198" s="123">
        <v>150000</v>
      </c>
      <c r="M198" s="123">
        <v>5079972</v>
      </c>
      <c r="N198" s="123">
        <v>297591</v>
      </c>
      <c r="O198" s="123">
        <v>339448</v>
      </c>
      <c r="P198" s="124">
        <v>30.595399999999998</v>
      </c>
      <c r="Q198" s="124">
        <v>22.4209</v>
      </c>
      <c r="R198" s="855">
        <v>0</v>
      </c>
      <c r="S198" s="125">
        <v>8.1745000000000001</v>
      </c>
      <c r="T198" s="824">
        <f t="shared" ref="T198:BC198" si="139">SUM(T193:T197)</f>
        <v>0</v>
      </c>
      <c r="U198" s="824">
        <f t="shared" si="139"/>
        <v>0</v>
      </c>
      <c r="V198" s="824">
        <f t="shared" si="139"/>
        <v>-105302</v>
      </c>
      <c r="W198" s="824">
        <f t="shared" si="139"/>
        <v>0</v>
      </c>
      <c r="X198" s="824">
        <f t="shared" si="139"/>
        <v>-105302</v>
      </c>
      <c r="Y198" s="824">
        <f t="shared" si="139"/>
        <v>0</v>
      </c>
      <c r="Z198" s="824">
        <f t="shared" si="139"/>
        <v>0</v>
      </c>
      <c r="AA198" s="824">
        <f t="shared" si="139"/>
        <v>0</v>
      </c>
      <c r="AB198" s="824">
        <f t="shared" si="139"/>
        <v>0</v>
      </c>
      <c r="AC198" s="824">
        <f t="shared" si="139"/>
        <v>-105302</v>
      </c>
      <c r="AD198" s="824">
        <f t="shared" si="139"/>
        <v>-35592</v>
      </c>
      <c r="AE198" s="824">
        <f t="shared" si="139"/>
        <v>-2106</v>
      </c>
      <c r="AF198" s="824">
        <f t="shared" si="139"/>
        <v>0</v>
      </c>
      <c r="AG198" s="824">
        <f t="shared" si="139"/>
        <v>143000</v>
      </c>
      <c r="AH198" s="824">
        <f t="shared" si="139"/>
        <v>0</v>
      </c>
      <c r="AI198" s="824">
        <f t="shared" si="139"/>
        <v>143000</v>
      </c>
      <c r="AJ198" s="824">
        <f t="shared" si="139"/>
        <v>0</v>
      </c>
      <c r="AK198" s="900">
        <f t="shared" si="139"/>
        <v>0</v>
      </c>
      <c r="AL198" s="900">
        <f t="shared" si="139"/>
        <v>0</v>
      </c>
      <c r="AM198" s="900">
        <f t="shared" si="139"/>
        <v>0</v>
      </c>
      <c r="AN198" s="900">
        <f t="shared" si="139"/>
        <v>0</v>
      </c>
      <c r="AO198" s="900">
        <f t="shared" si="139"/>
        <v>0</v>
      </c>
      <c r="AP198" s="900">
        <f t="shared" si="139"/>
        <v>0</v>
      </c>
      <c r="AQ198" s="900">
        <f t="shared" si="139"/>
        <v>0</v>
      </c>
      <c r="AR198" s="904">
        <f t="shared" si="139"/>
        <v>0</v>
      </c>
      <c r="AS198" s="122">
        <f t="shared" si="139"/>
        <v>20746511</v>
      </c>
      <c r="AT198" s="123">
        <f t="shared" si="139"/>
        <v>14774198</v>
      </c>
      <c r="AU198" s="123">
        <f t="shared" si="139"/>
        <v>0</v>
      </c>
      <c r="AV198" s="123">
        <f t="shared" si="139"/>
        <v>150000</v>
      </c>
      <c r="AW198" s="123">
        <f t="shared" si="139"/>
        <v>5044380</v>
      </c>
      <c r="AX198" s="123">
        <f t="shared" si="139"/>
        <v>295485</v>
      </c>
      <c r="AY198" s="123">
        <f t="shared" si="139"/>
        <v>482448</v>
      </c>
      <c r="AZ198" s="124">
        <f t="shared" si="139"/>
        <v>30.595399999999998</v>
      </c>
      <c r="BA198" s="124">
        <f t="shared" si="139"/>
        <v>22.4209</v>
      </c>
      <c r="BB198" s="124">
        <f t="shared" si="139"/>
        <v>0</v>
      </c>
      <c r="BC198" s="125">
        <f t="shared" si="139"/>
        <v>8.1745000000000001</v>
      </c>
    </row>
    <row r="199" spans="1:55" ht="14.1" customHeight="1" x14ac:dyDescent="0.2">
      <c r="A199" s="108">
        <v>43</v>
      </c>
      <c r="B199" s="105">
        <v>2328</v>
      </c>
      <c r="C199" s="106">
        <v>691006041</v>
      </c>
      <c r="D199" s="105">
        <v>71294988</v>
      </c>
      <c r="E199" s="107" t="s">
        <v>658</v>
      </c>
      <c r="F199" s="108">
        <v>3113</v>
      </c>
      <c r="G199" s="107" t="s">
        <v>318</v>
      </c>
      <c r="H199" s="109" t="s">
        <v>281</v>
      </c>
      <c r="I199" s="110">
        <v>23910528</v>
      </c>
      <c r="J199" s="111">
        <v>16919835</v>
      </c>
      <c r="K199" s="111">
        <v>0</v>
      </c>
      <c r="L199" s="111">
        <v>240600</v>
      </c>
      <c r="M199" s="111">
        <v>5800226</v>
      </c>
      <c r="N199" s="111">
        <v>338397</v>
      </c>
      <c r="O199" s="111">
        <v>611470</v>
      </c>
      <c r="P199" s="287">
        <v>30.091200000000001</v>
      </c>
      <c r="Q199" s="287">
        <v>23.554600000000001</v>
      </c>
      <c r="R199" s="404">
        <v>0</v>
      </c>
      <c r="S199" s="844">
        <v>6.5366000000000009</v>
      </c>
      <c r="T199" s="416">
        <f t="shared" si="94"/>
        <v>-34000</v>
      </c>
      <c r="U199" s="405">
        <v>0</v>
      </c>
      <c r="V199" s="405">
        <v>0</v>
      </c>
      <c r="W199" s="405">
        <v>0</v>
      </c>
      <c r="X199" s="405">
        <f t="shared" si="95"/>
        <v>-34000</v>
      </c>
      <c r="Y199" s="405">
        <v>34000</v>
      </c>
      <c r="Z199" s="405">
        <v>0</v>
      </c>
      <c r="AA199" s="405">
        <v>0</v>
      </c>
      <c r="AB199" s="405">
        <f t="shared" si="96"/>
        <v>34000</v>
      </c>
      <c r="AC199" s="405">
        <f t="shared" si="97"/>
        <v>0</v>
      </c>
      <c r="AD199" s="249">
        <f t="shared" si="98"/>
        <v>0</v>
      </c>
      <c r="AE199" s="249">
        <f t="shared" si="99"/>
        <v>-680</v>
      </c>
      <c r="AF199" s="405">
        <v>0</v>
      </c>
      <c r="AG199" s="405">
        <v>0</v>
      </c>
      <c r="AH199" s="405">
        <v>0</v>
      </c>
      <c r="AI199" s="405">
        <f t="shared" si="100"/>
        <v>0</v>
      </c>
      <c r="AJ199" s="405">
        <f t="shared" si="101"/>
        <v>-680</v>
      </c>
      <c r="AK199" s="407">
        <v>0</v>
      </c>
      <c r="AL199" s="407">
        <v>0</v>
      </c>
      <c r="AM199" s="407">
        <v>0</v>
      </c>
      <c r="AN199" s="407">
        <v>0</v>
      </c>
      <c r="AO199" s="407">
        <v>0</v>
      </c>
      <c r="AP199" s="407">
        <f t="shared" si="102"/>
        <v>0</v>
      </c>
      <c r="AQ199" s="407">
        <f t="shared" si="103"/>
        <v>0</v>
      </c>
      <c r="AR199" s="417">
        <f t="shared" si="104"/>
        <v>0</v>
      </c>
      <c r="AS199" s="112">
        <f>I199+AJ199</f>
        <v>23909848</v>
      </c>
      <c r="AT199" s="113">
        <f>J199+X199</f>
        <v>16885835</v>
      </c>
      <c r="AU199" s="113">
        <f t="shared" si="105"/>
        <v>0</v>
      </c>
      <c r="AV199" s="113">
        <f>L199+AB199</f>
        <v>274600</v>
      </c>
      <c r="AW199" s="113">
        <f t="shared" ref="AW199:AX203" si="140">M199+AD199</f>
        <v>5800226</v>
      </c>
      <c r="AX199" s="113">
        <f t="shared" si="140"/>
        <v>337717</v>
      </c>
      <c r="AY199" s="113">
        <f>O199+AI199</f>
        <v>611470</v>
      </c>
      <c r="AZ199" s="115">
        <f>P199+AR199</f>
        <v>30.091200000000001</v>
      </c>
      <c r="BA199" s="115">
        <f>Q199+AP199</f>
        <v>23.554600000000001</v>
      </c>
      <c r="BB199" s="115">
        <f t="shared" si="106"/>
        <v>0</v>
      </c>
      <c r="BC199" s="116">
        <f>S199+AQ199</f>
        <v>6.5366000000000009</v>
      </c>
    </row>
    <row r="200" spans="1:55" ht="14.1" customHeight="1" x14ac:dyDescent="0.2">
      <c r="A200" s="108">
        <v>43</v>
      </c>
      <c r="B200" s="105">
        <v>2328</v>
      </c>
      <c r="C200" s="106">
        <v>691006041</v>
      </c>
      <c r="D200" s="105">
        <v>71294988</v>
      </c>
      <c r="E200" s="107" t="s">
        <v>658</v>
      </c>
      <c r="F200" s="108">
        <v>3113</v>
      </c>
      <c r="G200" s="126" t="s">
        <v>316</v>
      </c>
      <c r="H200" s="109" t="s">
        <v>282</v>
      </c>
      <c r="I200" s="110">
        <v>1992394</v>
      </c>
      <c r="J200" s="28">
        <v>1467153</v>
      </c>
      <c r="K200" s="28">
        <v>0</v>
      </c>
      <c r="L200" s="28">
        <v>0</v>
      </c>
      <c r="M200" s="111">
        <v>495898</v>
      </c>
      <c r="N200" s="111">
        <v>29343</v>
      </c>
      <c r="O200" s="28">
        <v>0</v>
      </c>
      <c r="P200" s="287">
        <v>4.2700000000000005</v>
      </c>
      <c r="Q200" s="274">
        <v>4.2700000000000005</v>
      </c>
      <c r="R200" s="890">
        <v>0</v>
      </c>
      <c r="S200" s="843">
        <v>0</v>
      </c>
      <c r="T200" s="416">
        <f t="shared" si="94"/>
        <v>0</v>
      </c>
      <c r="U200" s="405">
        <v>1928</v>
      </c>
      <c r="V200" s="405">
        <v>0</v>
      </c>
      <c r="W200" s="405">
        <v>0</v>
      </c>
      <c r="X200" s="405">
        <f t="shared" si="95"/>
        <v>1928</v>
      </c>
      <c r="Y200" s="405">
        <v>0</v>
      </c>
      <c r="Z200" s="405">
        <v>0</v>
      </c>
      <c r="AA200" s="405">
        <v>0</v>
      </c>
      <c r="AB200" s="405">
        <f t="shared" si="96"/>
        <v>0</v>
      </c>
      <c r="AC200" s="405">
        <f t="shared" si="97"/>
        <v>1928</v>
      </c>
      <c r="AD200" s="249">
        <f t="shared" si="98"/>
        <v>652</v>
      </c>
      <c r="AE200" s="249">
        <f t="shared" si="99"/>
        <v>39</v>
      </c>
      <c r="AF200" s="405">
        <v>2000</v>
      </c>
      <c r="AG200" s="405">
        <v>0</v>
      </c>
      <c r="AH200" s="405">
        <v>0</v>
      </c>
      <c r="AI200" s="405">
        <f t="shared" si="100"/>
        <v>2000</v>
      </c>
      <c r="AJ200" s="405">
        <f t="shared" si="101"/>
        <v>4619</v>
      </c>
      <c r="AK200" s="407">
        <v>0</v>
      </c>
      <c r="AL200" s="407">
        <v>0</v>
      </c>
      <c r="AM200" s="407">
        <v>0</v>
      </c>
      <c r="AN200" s="407">
        <v>0</v>
      </c>
      <c r="AO200" s="407">
        <v>0</v>
      </c>
      <c r="AP200" s="407">
        <f t="shared" si="102"/>
        <v>0</v>
      </c>
      <c r="AQ200" s="407">
        <f t="shared" si="103"/>
        <v>0</v>
      </c>
      <c r="AR200" s="417">
        <f t="shared" si="104"/>
        <v>0</v>
      </c>
      <c r="AS200" s="112">
        <f>I200+AJ200</f>
        <v>1997013</v>
      </c>
      <c r="AT200" s="113">
        <f>J200+X200</f>
        <v>1469081</v>
      </c>
      <c r="AU200" s="113">
        <f t="shared" si="105"/>
        <v>0</v>
      </c>
      <c r="AV200" s="113">
        <f>L200+AB200</f>
        <v>0</v>
      </c>
      <c r="AW200" s="113">
        <f t="shared" si="140"/>
        <v>496550</v>
      </c>
      <c r="AX200" s="113">
        <f t="shared" si="140"/>
        <v>29382</v>
      </c>
      <c r="AY200" s="113">
        <f>O200+AI200</f>
        <v>2000</v>
      </c>
      <c r="AZ200" s="115">
        <f>P200+AR200</f>
        <v>4.2700000000000005</v>
      </c>
      <c r="BA200" s="115">
        <f>Q200+AP200</f>
        <v>4.2700000000000005</v>
      </c>
      <c r="BB200" s="115">
        <f t="shared" si="106"/>
        <v>0</v>
      </c>
      <c r="BC200" s="116">
        <f>S200+AQ200</f>
        <v>0</v>
      </c>
    </row>
    <row r="201" spans="1:55" ht="14.1" customHeight="1" x14ac:dyDescent="0.2">
      <c r="A201" s="108">
        <v>43</v>
      </c>
      <c r="B201" s="105">
        <v>2328</v>
      </c>
      <c r="C201" s="106">
        <v>691006041</v>
      </c>
      <c r="D201" s="105">
        <v>71294988</v>
      </c>
      <c r="E201" s="107" t="s">
        <v>658</v>
      </c>
      <c r="F201" s="108">
        <v>3141</v>
      </c>
      <c r="G201" s="107" t="s">
        <v>319</v>
      </c>
      <c r="H201" s="109" t="s">
        <v>282</v>
      </c>
      <c r="I201" s="110">
        <v>2406208</v>
      </c>
      <c r="J201" s="30">
        <v>1755348</v>
      </c>
      <c r="K201" s="30">
        <v>0</v>
      </c>
      <c r="L201" s="30">
        <v>0</v>
      </c>
      <c r="M201" s="111">
        <v>593307</v>
      </c>
      <c r="N201" s="111">
        <v>35107</v>
      </c>
      <c r="O201" s="30">
        <v>22446</v>
      </c>
      <c r="P201" s="287">
        <v>5.97</v>
      </c>
      <c r="Q201" s="438">
        <v>0</v>
      </c>
      <c r="R201" s="33">
        <v>0</v>
      </c>
      <c r="S201" s="845">
        <v>5.97</v>
      </c>
      <c r="T201" s="416">
        <f t="shared" si="94"/>
        <v>0</v>
      </c>
      <c r="U201" s="405">
        <v>0</v>
      </c>
      <c r="V201" s="405">
        <v>0</v>
      </c>
      <c r="W201" s="405">
        <v>0</v>
      </c>
      <c r="X201" s="405">
        <f t="shared" si="95"/>
        <v>0</v>
      </c>
      <c r="Y201" s="405">
        <v>0</v>
      </c>
      <c r="Z201" s="405">
        <v>0</v>
      </c>
      <c r="AA201" s="405">
        <v>0</v>
      </c>
      <c r="AB201" s="405">
        <f t="shared" si="96"/>
        <v>0</v>
      </c>
      <c r="AC201" s="405">
        <f t="shared" si="97"/>
        <v>0</v>
      </c>
      <c r="AD201" s="249">
        <f t="shared" si="98"/>
        <v>0</v>
      </c>
      <c r="AE201" s="249">
        <f t="shared" si="99"/>
        <v>0</v>
      </c>
      <c r="AF201" s="405">
        <v>0</v>
      </c>
      <c r="AG201" s="405">
        <v>0</v>
      </c>
      <c r="AH201" s="405">
        <v>0</v>
      </c>
      <c r="AI201" s="405">
        <f t="shared" si="100"/>
        <v>0</v>
      </c>
      <c r="AJ201" s="405">
        <f t="shared" si="101"/>
        <v>0</v>
      </c>
      <c r="AK201" s="407">
        <v>0</v>
      </c>
      <c r="AL201" s="407">
        <v>0</v>
      </c>
      <c r="AM201" s="407">
        <v>0</v>
      </c>
      <c r="AN201" s="407">
        <v>0</v>
      </c>
      <c r="AO201" s="407">
        <v>0</v>
      </c>
      <c r="AP201" s="407">
        <f t="shared" si="102"/>
        <v>0</v>
      </c>
      <c r="AQ201" s="407">
        <f t="shared" si="103"/>
        <v>0</v>
      </c>
      <c r="AR201" s="417">
        <f t="shared" si="104"/>
        <v>0</v>
      </c>
      <c r="AS201" s="112">
        <f>I201+AJ201</f>
        <v>2406208</v>
      </c>
      <c r="AT201" s="113">
        <f>J201+X201</f>
        <v>1755348</v>
      </c>
      <c r="AU201" s="113">
        <f t="shared" si="105"/>
        <v>0</v>
      </c>
      <c r="AV201" s="113">
        <f>L201+AB201</f>
        <v>0</v>
      </c>
      <c r="AW201" s="113">
        <f t="shared" si="140"/>
        <v>593307</v>
      </c>
      <c r="AX201" s="113">
        <f t="shared" si="140"/>
        <v>35107</v>
      </c>
      <c r="AY201" s="113">
        <f>O201+AI201</f>
        <v>22446</v>
      </c>
      <c r="AZ201" s="115">
        <f>P201+AR201</f>
        <v>5.97</v>
      </c>
      <c r="BA201" s="115">
        <f>Q201+AP201</f>
        <v>0</v>
      </c>
      <c r="BB201" s="115">
        <f t="shared" si="106"/>
        <v>0</v>
      </c>
      <c r="BC201" s="116">
        <f>S201+AQ201</f>
        <v>5.97</v>
      </c>
    </row>
    <row r="202" spans="1:55" ht="14.1" customHeight="1" x14ac:dyDescent="0.2">
      <c r="A202" s="108">
        <v>43</v>
      </c>
      <c r="B202" s="105">
        <v>2328</v>
      </c>
      <c r="C202" s="106">
        <v>691006041</v>
      </c>
      <c r="D202" s="105">
        <v>71294988</v>
      </c>
      <c r="E202" s="107" t="s">
        <v>658</v>
      </c>
      <c r="F202" s="108">
        <v>3143</v>
      </c>
      <c r="G202" s="126" t="s">
        <v>632</v>
      </c>
      <c r="H202" s="109" t="s">
        <v>281</v>
      </c>
      <c r="I202" s="110">
        <v>3224409</v>
      </c>
      <c r="J202" s="425">
        <v>2374381</v>
      </c>
      <c r="K202" s="425">
        <v>0</v>
      </c>
      <c r="L202" s="425">
        <v>0</v>
      </c>
      <c r="M202" s="111">
        <v>802541</v>
      </c>
      <c r="N202" s="111">
        <v>47487</v>
      </c>
      <c r="O202" s="337">
        <v>0</v>
      </c>
      <c r="P202" s="287">
        <v>5.0999999999999996</v>
      </c>
      <c r="Q202" s="427">
        <v>5.0999999999999996</v>
      </c>
      <c r="R202" s="889">
        <v>0</v>
      </c>
      <c r="S202" s="843">
        <v>0</v>
      </c>
      <c r="T202" s="416">
        <f t="shared" si="94"/>
        <v>0</v>
      </c>
      <c r="U202" s="405">
        <v>0</v>
      </c>
      <c r="V202" s="405">
        <v>0</v>
      </c>
      <c r="W202" s="405">
        <v>0</v>
      </c>
      <c r="X202" s="405">
        <f t="shared" si="95"/>
        <v>0</v>
      </c>
      <c r="Y202" s="405">
        <v>0</v>
      </c>
      <c r="Z202" s="405">
        <v>0</v>
      </c>
      <c r="AA202" s="405">
        <v>0</v>
      </c>
      <c r="AB202" s="405">
        <f t="shared" si="96"/>
        <v>0</v>
      </c>
      <c r="AC202" s="405">
        <f t="shared" si="97"/>
        <v>0</v>
      </c>
      <c r="AD202" s="249">
        <f t="shared" si="98"/>
        <v>0</v>
      </c>
      <c r="AE202" s="249">
        <f t="shared" si="99"/>
        <v>0</v>
      </c>
      <c r="AF202" s="405">
        <v>0</v>
      </c>
      <c r="AG202" s="405">
        <v>0</v>
      </c>
      <c r="AH202" s="405">
        <v>0</v>
      </c>
      <c r="AI202" s="405">
        <f t="shared" si="100"/>
        <v>0</v>
      </c>
      <c r="AJ202" s="405">
        <f t="shared" si="101"/>
        <v>0</v>
      </c>
      <c r="AK202" s="407">
        <v>0</v>
      </c>
      <c r="AL202" s="407">
        <v>0</v>
      </c>
      <c r="AM202" s="407">
        <v>0</v>
      </c>
      <c r="AN202" s="407">
        <v>0</v>
      </c>
      <c r="AO202" s="407">
        <v>0</v>
      </c>
      <c r="AP202" s="407">
        <f t="shared" si="102"/>
        <v>0</v>
      </c>
      <c r="AQ202" s="407">
        <f t="shared" si="103"/>
        <v>0</v>
      </c>
      <c r="AR202" s="417">
        <f t="shared" si="104"/>
        <v>0</v>
      </c>
      <c r="AS202" s="112">
        <f>I202+AJ202</f>
        <v>3224409</v>
      </c>
      <c r="AT202" s="113">
        <f>J202+X202</f>
        <v>2374381</v>
      </c>
      <c r="AU202" s="113">
        <f t="shared" si="105"/>
        <v>0</v>
      </c>
      <c r="AV202" s="113">
        <f>L202+AB202</f>
        <v>0</v>
      </c>
      <c r="AW202" s="113">
        <f t="shared" si="140"/>
        <v>802541</v>
      </c>
      <c r="AX202" s="113">
        <f t="shared" si="140"/>
        <v>47487</v>
      </c>
      <c r="AY202" s="113">
        <f>O202+AI202</f>
        <v>0</v>
      </c>
      <c r="AZ202" s="115">
        <f>P202+AR202</f>
        <v>5.0999999999999996</v>
      </c>
      <c r="BA202" s="115">
        <f>Q202+AP202</f>
        <v>5.0999999999999996</v>
      </c>
      <c r="BB202" s="115">
        <f t="shared" si="106"/>
        <v>0</v>
      </c>
      <c r="BC202" s="116">
        <f>S202+AQ202</f>
        <v>0</v>
      </c>
    </row>
    <row r="203" spans="1:55" ht="14.1" customHeight="1" x14ac:dyDescent="0.2">
      <c r="A203" s="108">
        <v>43</v>
      </c>
      <c r="B203" s="105">
        <v>2328</v>
      </c>
      <c r="C203" s="106">
        <v>691006041</v>
      </c>
      <c r="D203" s="105">
        <v>71294988</v>
      </c>
      <c r="E203" s="107" t="s">
        <v>658</v>
      </c>
      <c r="F203" s="108">
        <v>3143</v>
      </c>
      <c r="G203" s="126" t="s">
        <v>633</v>
      </c>
      <c r="H203" s="109" t="s">
        <v>282</v>
      </c>
      <c r="I203" s="110">
        <v>87777</v>
      </c>
      <c r="J203" s="436">
        <v>61875</v>
      </c>
      <c r="K203" s="436">
        <v>0</v>
      </c>
      <c r="L203" s="436">
        <v>0</v>
      </c>
      <c r="M203" s="111">
        <v>20914</v>
      </c>
      <c r="N203" s="111">
        <v>1238</v>
      </c>
      <c r="O203" s="436">
        <v>3750</v>
      </c>
      <c r="P203" s="287">
        <v>0.26</v>
      </c>
      <c r="Q203" s="437">
        <v>0</v>
      </c>
      <c r="R203" s="857">
        <v>0</v>
      </c>
      <c r="S203" s="845">
        <v>0.26</v>
      </c>
      <c r="T203" s="416">
        <f t="shared" si="94"/>
        <v>0</v>
      </c>
      <c r="U203" s="405">
        <v>0</v>
      </c>
      <c r="V203" s="405">
        <v>0</v>
      </c>
      <c r="W203" s="405">
        <v>0</v>
      </c>
      <c r="X203" s="405">
        <f t="shared" si="95"/>
        <v>0</v>
      </c>
      <c r="Y203" s="405">
        <v>0</v>
      </c>
      <c r="Z203" s="405">
        <v>0</v>
      </c>
      <c r="AA203" s="405">
        <v>0</v>
      </c>
      <c r="AB203" s="405">
        <f t="shared" si="96"/>
        <v>0</v>
      </c>
      <c r="AC203" s="405">
        <f t="shared" si="97"/>
        <v>0</v>
      </c>
      <c r="AD203" s="249">
        <f t="shared" si="98"/>
        <v>0</v>
      </c>
      <c r="AE203" s="249">
        <f t="shared" si="99"/>
        <v>0</v>
      </c>
      <c r="AF203" s="405">
        <v>0</v>
      </c>
      <c r="AG203" s="405">
        <v>0</v>
      </c>
      <c r="AH203" s="405">
        <v>0</v>
      </c>
      <c r="AI203" s="405">
        <f t="shared" si="100"/>
        <v>0</v>
      </c>
      <c r="AJ203" s="405">
        <f t="shared" si="101"/>
        <v>0</v>
      </c>
      <c r="AK203" s="407">
        <v>0</v>
      </c>
      <c r="AL203" s="407">
        <v>0</v>
      </c>
      <c r="AM203" s="407">
        <v>0</v>
      </c>
      <c r="AN203" s="407">
        <v>0</v>
      </c>
      <c r="AO203" s="407">
        <v>0</v>
      </c>
      <c r="AP203" s="407">
        <f t="shared" si="102"/>
        <v>0</v>
      </c>
      <c r="AQ203" s="407">
        <f t="shared" si="103"/>
        <v>0</v>
      </c>
      <c r="AR203" s="417">
        <f t="shared" si="104"/>
        <v>0</v>
      </c>
      <c r="AS203" s="112">
        <f>I203+AJ203</f>
        <v>87777</v>
      </c>
      <c r="AT203" s="113">
        <f>J203+X203</f>
        <v>61875</v>
      </c>
      <c r="AU203" s="113">
        <f t="shared" si="105"/>
        <v>0</v>
      </c>
      <c r="AV203" s="113">
        <f>L203+AB203</f>
        <v>0</v>
      </c>
      <c r="AW203" s="113">
        <f t="shared" si="140"/>
        <v>20914</v>
      </c>
      <c r="AX203" s="113">
        <f t="shared" si="140"/>
        <v>1238</v>
      </c>
      <c r="AY203" s="113">
        <f>O203+AI203</f>
        <v>3750</v>
      </c>
      <c r="AZ203" s="115">
        <f>P203+AR203</f>
        <v>0.26</v>
      </c>
      <c r="BA203" s="115">
        <f>Q203+AP203</f>
        <v>0</v>
      </c>
      <c r="BB203" s="115">
        <f t="shared" si="106"/>
        <v>0</v>
      </c>
      <c r="BC203" s="116">
        <f>S203+AQ203</f>
        <v>0.26</v>
      </c>
    </row>
    <row r="204" spans="1:55" ht="14.1" customHeight="1" x14ac:dyDescent="0.2">
      <c r="A204" s="120">
        <v>43</v>
      </c>
      <c r="B204" s="117">
        <v>2328</v>
      </c>
      <c r="C204" s="118">
        <v>691006041</v>
      </c>
      <c r="D204" s="117">
        <v>71294988</v>
      </c>
      <c r="E204" s="119" t="s">
        <v>659</v>
      </c>
      <c r="F204" s="120"/>
      <c r="G204" s="119"/>
      <c r="H204" s="121"/>
      <c r="I204" s="122">
        <v>31621316</v>
      </c>
      <c r="J204" s="123">
        <v>22578592</v>
      </c>
      <c r="K204" s="123">
        <v>0</v>
      </c>
      <c r="L204" s="123">
        <v>240600</v>
      </c>
      <c r="M204" s="123">
        <v>7712886</v>
      </c>
      <c r="N204" s="123">
        <v>451572</v>
      </c>
      <c r="O204" s="123">
        <v>637666</v>
      </c>
      <c r="P204" s="124">
        <v>45.691200000000002</v>
      </c>
      <c r="Q204" s="124">
        <v>32.924599999999998</v>
      </c>
      <c r="R204" s="855">
        <v>0</v>
      </c>
      <c r="S204" s="125">
        <v>12.7666</v>
      </c>
      <c r="T204" s="824">
        <f t="shared" ref="T204:BC204" si="141">SUM(T199:T203)</f>
        <v>-34000</v>
      </c>
      <c r="U204" s="824">
        <f t="shared" si="141"/>
        <v>1928</v>
      </c>
      <c r="V204" s="824">
        <f t="shared" si="141"/>
        <v>0</v>
      </c>
      <c r="W204" s="824">
        <f t="shared" si="141"/>
        <v>0</v>
      </c>
      <c r="X204" s="824">
        <f t="shared" si="141"/>
        <v>-32072</v>
      </c>
      <c r="Y204" s="824">
        <f t="shared" si="141"/>
        <v>34000</v>
      </c>
      <c r="Z204" s="824">
        <f t="shared" si="141"/>
        <v>0</v>
      </c>
      <c r="AA204" s="824">
        <f t="shared" si="141"/>
        <v>0</v>
      </c>
      <c r="AB204" s="824">
        <f t="shared" si="141"/>
        <v>34000</v>
      </c>
      <c r="AC204" s="824">
        <f t="shared" si="141"/>
        <v>1928</v>
      </c>
      <c r="AD204" s="824">
        <f t="shared" si="141"/>
        <v>652</v>
      </c>
      <c r="AE204" s="824">
        <f t="shared" si="141"/>
        <v>-641</v>
      </c>
      <c r="AF204" s="824">
        <f t="shared" si="141"/>
        <v>2000</v>
      </c>
      <c r="AG204" s="824">
        <f t="shared" si="141"/>
        <v>0</v>
      </c>
      <c r="AH204" s="824">
        <f t="shared" si="141"/>
        <v>0</v>
      </c>
      <c r="AI204" s="824">
        <f t="shared" si="141"/>
        <v>2000</v>
      </c>
      <c r="AJ204" s="824">
        <f t="shared" si="141"/>
        <v>3939</v>
      </c>
      <c r="AK204" s="900">
        <f t="shared" si="141"/>
        <v>0</v>
      </c>
      <c r="AL204" s="900">
        <f t="shared" si="141"/>
        <v>0</v>
      </c>
      <c r="AM204" s="900">
        <f t="shared" si="141"/>
        <v>0</v>
      </c>
      <c r="AN204" s="900">
        <f t="shared" si="141"/>
        <v>0</v>
      </c>
      <c r="AO204" s="900">
        <f t="shared" si="141"/>
        <v>0</v>
      </c>
      <c r="AP204" s="900">
        <f t="shared" si="141"/>
        <v>0</v>
      </c>
      <c r="AQ204" s="900">
        <f t="shared" si="141"/>
        <v>0</v>
      </c>
      <c r="AR204" s="904">
        <f t="shared" si="141"/>
        <v>0</v>
      </c>
      <c r="AS204" s="122">
        <f t="shared" si="141"/>
        <v>31625255</v>
      </c>
      <c r="AT204" s="123">
        <f t="shared" si="141"/>
        <v>22546520</v>
      </c>
      <c r="AU204" s="123">
        <f t="shared" si="141"/>
        <v>0</v>
      </c>
      <c r="AV204" s="123">
        <f t="shared" si="141"/>
        <v>274600</v>
      </c>
      <c r="AW204" s="123">
        <f t="shared" si="141"/>
        <v>7713538</v>
      </c>
      <c r="AX204" s="123">
        <f t="shared" si="141"/>
        <v>450931</v>
      </c>
      <c r="AY204" s="123">
        <f t="shared" si="141"/>
        <v>639666</v>
      </c>
      <c r="AZ204" s="124">
        <f t="shared" si="141"/>
        <v>45.691200000000002</v>
      </c>
      <c r="BA204" s="124">
        <f t="shared" si="141"/>
        <v>32.924599999999998</v>
      </c>
      <c r="BB204" s="124">
        <f t="shared" si="141"/>
        <v>0</v>
      </c>
      <c r="BC204" s="125">
        <f t="shared" si="141"/>
        <v>12.7666</v>
      </c>
    </row>
    <row r="205" spans="1:55" ht="14.1" customHeight="1" x14ac:dyDescent="0.2">
      <c r="A205" s="108">
        <v>44</v>
      </c>
      <c r="B205" s="105">
        <v>2486</v>
      </c>
      <c r="C205" s="106">
        <v>600079970</v>
      </c>
      <c r="D205" s="105">
        <v>46744908</v>
      </c>
      <c r="E205" s="107" t="s">
        <v>660</v>
      </c>
      <c r="F205" s="108">
        <v>3113</v>
      </c>
      <c r="G205" s="107" t="s">
        <v>318</v>
      </c>
      <c r="H205" s="109" t="s">
        <v>281</v>
      </c>
      <c r="I205" s="110">
        <v>18724991</v>
      </c>
      <c r="J205" s="111">
        <v>13305479</v>
      </c>
      <c r="K205" s="111">
        <v>0</v>
      </c>
      <c r="L205" s="111">
        <v>110000</v>
      </c>
      <c r="M205" s="111">
        <v>4534432</v>
      </c>
      <c r="N205" s="111">
        <v>266110</v>
      </c>
      <c r="O205" s="111">
        <v>508970</v>
      </c>
      <c r="P205" s="287">
        <v>24.3187</v>
      </c>
      <c r="Q205" s="287">
        <v>18.511000000000003</v>
      </c>
      <c r="R205" s="404">
        <v>0</v>
      </c>
      <c r="S205" s="844">
        <v>5.8077000000000005</v>
      </c>
      <c r="T205" s="416">
        <f t="shared" ref="T205:T268" si="142">Y205*-1</f>
        <v>0</v>
      </c>
      <c r="U205" s="405">
        <v>0</v>
      </c>
      <c r="V205" s="405">
        <v>0</v>
      </c>
      <c r="W205" s="405">
        <v>0</v>
      </c>
      <c r="X205" s="405">
        <f t="shared" ref="X205:X268" si="143">SUM(T205:W205)</f>
        <v>0</v>
      </c>
      <c r="Y205" s="405">
        <v>0</v>
      </c>
      <c r="Z205" s="405">
        <v>0</v>
      </c>
      <c r="AA205" s="405">
        <v>0</v>
      </c>
      <c r="AB205" s="405">
        <f t="shared" ref="AB205:AB268" si="144">SUM(Y205:AA205)</f>
        <v>0</v>
      </c>
      <c r="AC205" s="405">
        <f t="shared" ref="AC205:AC268" si="145">X205+AB205</f>
        <v>0</v>
      </c>
      <c r="AD205" s="249">
        <f t="shared" ref="AD205:AD268" si="146">ROUND((X205+Y205+Z205)*33.8%,0)</f>
        <v>0</v>
      </c>
      <c r="AE205" s="249">
        <f t="shared" ref="AE205:AE268" si="147">ROUND(X205*2%,0)</f>
        <v>0</v>
      </c>
      <c r="AF205" s="405">
        <v>0</v>
      </c>
      <c r="AG205" s="405">
        <v>0</v>
      </c>
      <c r="AH205" s="405">
        <v>0</v>
      </c>
      <c r="AI205" s="405">
        <f t="shared" ref="AI205:AI268" si="148">SUM(AF205:AH205)</f>
        <v>0</v>
      </c>
      <c r="AJ205" s="405">
        <f t="shared" ref="AJ205:AJ268" si="149">AC205+AD205+AE205+AI205</f>
        <v>0</v>
      </c>
      <c r="AK205" s="407">
        <v>0</v>
      </c>
      <c r="AL205" s="407">
        <v>0</v>
      </c>
      <c r="AM205" s="407">
        <v>0</v>
      </c>
      <c r="AN205" s="407">
        <v>0</v>
      </c>
      <c r="AO205" s="407">
        <v>0</v>
      </c>
      <c r="AP205" s="407">
        <f t="shared" ref="AP205:AP268" si="150">AK205+AM205+AN205</f>
        <v>0</v>
      </c>
      <c r="AQ205" s="407">
        <f t="shared" ref="AQ205:AQ268" si="151">AL205+AO205</f>
        <v>0</v>
      </c>
      <c r="AR205" s="417">
        <f t="shared" ref="AR205:AR268" si="152">SUM(AP205:AQ205)</f>
        <v>0</v>
      </c>
      <c r="AS205" s="112">
        <f t="shared" ref="AS205:AS210" si="153">I205+AJ205</f>
        <v>18724991</v>
      </c>
      <c r="AT205" s="113">
        <f t="shared" ref="AT205:AT210" si="154">J205+X205</f>
        <v>13305479</v>
      </c>
      <c r="AU205" s="113">
        <f t="shared" ref="AU205:AU268" si="155">K205</f>
        <v>0</v>
      </c>
      <c r="AV205" s="113">
        <f t="shared" ref="AV205:AV210" si="156">L205+AB205</f>
        <v>110000</v>
      </c>
      <c r="AW205" s="113">
        <f t="shared" ref="AW205:AX210" si="157">M205+AD205</f>
        <v>4534432</v>
      </c>
      <c r="AX205" s="113">
        <f t="shared" si="157"/>
        <v>266110</v>
      </c>
      <c r="AY205" s="113">
        <f t="shared" ref="AY205:AY210" si="158">O205+AI205</f>
        <v>508970</v>
      </c>
      <c r="AZ205" s="115">
        <f t="shared" ref="AZ205:AZ210" si="159">P205+AR205</f>
        <v>24.3187</v>
      </c>
      <c r="BA205" s="115">
        <f t="shared" ref="BA205:BA210" si="160">Q205+AP205</f>
        <v>18.511000000000003</v>
      </c>
      <c r="BB205" s="115">
        <f t="shared" ref="BB205:BB268" si="161">R205</f>
        <v>0</v>
      </c>
      <c r="BC205" s="116">
        <f t="shared" ref="BC205:BC210" si="162">S205+AQ205</f>
        <v>5.8077000000000005</v>
      </c>
    </row>
    <row r="206" spans="1:55" ht="14.1" customHeight="1" x14ac:dyDescent="0.2">
      <c r="A206" s="108">
        <v>44</v>
      </c>
      <c r="B206" s="105">
        <v>2486</v>
      </c>
      <c r="C206" s="106">
        <v>600079970</v>
      </c>
      <c r="D206" s="105">
        <v>46744908</v>
      </c>
      <c r="E206" s="107" t="s">
        <v>660</v>
      </c>
      <c r="F206" s="108">
        <v>3113</v>
      </c>
      <c r="G206" s="126" t="s">
        <v>316</v>
      </c>
      <c r="H206" s="109" t="s">
        <v>282</v>
      </c>
      <c r="I206" s="110">
        <v>1789099</v>
      </c>
      <c r="J206" s="28">
        <v>1315611</v>
      </c>
      <c r="K206" s="28">
        <v>0</v>
      </c>
      <c r="L206" s="28">
        <v>0</v>
      </c>
      <c r="M206" s="111">
        <v>444676</v>
      </c>
      <c r="N206" s="111">
        <v>26312</v>
      </c>
      <c r="O206" s="28">
        <v>2500</v>
      </c>
      <c r="P206" s="287">
        <v>3.8199999999999994</v>
      </c>
      <c r="Q206" s="274">
        <v>3.8199999999999994</v>
      </c>
      <c r="R206" s="890">
        <v>0</v>
      </c>
      <c r="S206" s="843">
        <v>0</v>
      </c>
      <c r="T206" s="416">
        <f t="shared" si="142"/>
        <v>0</v>
      </c>
      <c r="U206" s="405">
        <v>0</v>
      </c>
      <c r="V206" s="405">
        <v>0</v>
      </c>
      <c r="W206" s="405">
        <v>0</v>
      </c>
      <c r="X206" s="405">
        <f t="shared" si="143"/>
        <v>0</v>
      </c>
      <c r="Y206" s="405">
        <v>0</v>
      </c>
      <c r="Z206" s="405">
        <v>0</v>
      </c>
      <c r="AA206" s="405">
        <v>0</v>
      </c>
      <c r="AB206" s="405">
        <f t="shared" si="144"/>
        <v>0</v>
      </c>
      <c r="AC206" s="405">
        <f t="shared" si="145"/>
        <v>0</v>
      </c>
      <c r="AD206" s="249">
        <f t="shared" si="146"/>
        <v>0</v>
      </c>
      <c r="AE206" s="249">
        <f t="shared" si="147"/>
        <v>0</v>
      </c>
      <c r="AF206" s="405">
        <v>0</v>
      </c>
      <c r="AG206" s="405">
        <v>0</v>
      </c>
      <c r="AH206" s="405">
        <v>0</v>
      </c>
      <c r="AI206" s="405">
        <f t="shared" si="148"/>
        <v>0</v>
      </c>
      <c r="AJ206" s="405">
        <f t="shared" si="149"/>
        <v>0</v>
      </c>
      <c r="AK206" s="407">
        <v>0</v>
      </c>
      <c r="AL206" s="407">
        <v>0</v>
      </c>
      <c r="AM206" s="407">
        <v>0</v>
      </c>
      <c r="AN206" s="407">
        <v>0</v>
      </c>
      <c r="AO206" s="407">
        <v>0</v>
      </c>
      <c r="AP206" s="407">
        <f t="shared" si="150"/>
        <v>0</v>
      </c>
      <c r="AQ206" s="407">
        <f t="shared" si="151"/>
        <v>0</v>
      </c>
      <c r="AR206" s="417">
        <f t="shared" si="152"/>
        <v>0</v>
      </c>
      <c r="AS206" s="112">
        <f t="shared" si="153"/>
        <v>1789099</v>
      </c>
      <c r="AT206" s="113">
        <f t="shared" si="154"/>
        <v>1315611</v>
      </c>
      <c r="AU206" s="113">
        <f t="shared" si="155"/>
        <v>0</v>
      </c>
      <c r="AV206" s="113">
        <f t="shared" si="156"/>
        <v>0</v>
      </c>
      <c r="AW206" s="113">
        <f t="shared" si="157"/>
        <v>444676</v>
      </c>
      <c r="AX206" s="113">
        <f t="shared" si="157"/>
        <v>26312</v>
      </c>
      <c r="AY206" s="113">
        <f t="shared" si="158"/>
        <v>2500</v>
      </c>
      <c r="AZ206" s="115">
        <f t="shared" si="159"/>
        <v>3.8199999999999994</v>
      </c>
      <c r="BA206" s="115">
        <f t="shared" si="160"/>
        <v>3.8199999999999994</v>
      </c>
      <c r="BB206" s="115">
        <f t="shared" si="161"/>
        <v>0</v>
      </c>
      <c r="BC206" s="116">
        <f t="shared" si="162"/>
        <v>0</v>
      </c>
    </row>
    <row r="207" spans="1:55" ht="14.1" customHeight="1" x14ac:dyDescent="0.2">
      <c r="A207" s="108">
        <v>44</v>
      </c>
      <c r="B207" s="105">
        <v>2486</v>
      </c>
      <c r="C207" s="106">
        <v>600079970</v>
      </c>
      <c r="D207" s="105">
        <v>46744908</v>
      </c>
      <c r="E207" s="107" t="s">
        <v>660</v>
      </c>
      <c r="F207" s="108">
        <v>3141</v>
      </c>
      <c r="G207" s="107" t="s">
        <v>319</v>
      </c>
      <c r="H207" s="109" t="s">
        <v>282</v>
      </c>
      <c r="I207" s="110">
        <v>730088</v>
      </c>
      <c r="J207" s="30">
        <v>505153</v>
      </c>
      <c r="K207" s="30">
        <v>0</v>
      </c>
      <c r="L207" s="30">
        <v>25000</v>
      </c>
      <c r="M207" s="111">
        <v>179192</v>
      </c>
      <c r="N207" s="111">
        <v>10103</v>
      </c>
      <c r="O207" s="30">
        <v>10640</v>
      </c>
      <c r="P207" s="287">
        <v>1.8</v>
      </c>
      <c r="Q207" s="438">
        <v>0</v>
      </c>
      <c r="R207" s="33">
        <v>0</v>
      </c>
      <c r="S207" s="845">
        <v>1.8</v>
      </c>
      <c r="T207" s="416">
        <f t="shared" si="142"/>
        <v>0</v>
      </c>
      <c r="U207" s="405">
        <v>0</v>
      </c>
      <c r="V207" s="405">
        <v>0</v>
      </c>
      <c r="W207" s="405">
        <v>0</v>
      </c>
      <c r="X207" s="405">
        <f t="shared" si="143"/>
        <v>0</v>
      </c>
      <c r="Y207" s="405">
        <v>0</v>
      </c>
      <c r="Z207" s="405">
        <v>0</v>
      </c>
      <c r="AA207" s="405">
        <v>0</v>
      </c>
      <c r="AB207" s="405">
        <f t="shared" si="144"/>
        <v>0</v>
      </c>
      <c r="AC207" s="405">
        <f t="shared" si="145"/>
        <v>0</v>
      </c>
      <c r="AD207" s="249">
        <f t="shared" si="146"/>
        <v>0</v>
      </c>
      <c r="AE207" s="249">
        <f t="shared" si="147"/>
        <v>0</v>
      </c>
      <c r="AF207" s="405">
        <v>0</v>
      </c>
      <c r="AG207" s="405">
        <v>0</v>
      </c>
      <c r="AH207" s="405">
        <v>0</v>
      </c>
      <c r="AI207" s="405">
        <f t="shared" si="148"/>
        <v>0</v>
      </c>
      <c r="AJ207" s="405">
        <f t="shared" si="149"/>
        <v>0</v>
      </c>
      <c r="AK207" s="407">
        <v>0</v>
      </c>
      <c r="AL207" s="407">
        <v>0</v>
      </c>
      <c r="AM207" s="407">
        <v>0</v>
      </c>
      <c r="AN207" s="407">
        <v>0</v>
      </c>
      <c r="AO207" s="407">
        <v>0</v>
      </c>
      <c r="AP207" s="407">
        <f t="shared" si="150"/>
        <v>0</v>
      </c>
      <c r="AQ207" s="407">
        <f t="shared" si="151"/>
        <v>0</v>
      </c>
      <c r="AR207" s="417">
        <f t="shared" si="152"/>
        <v>0</v>
      </c>
      <c r="AS207" s="112">
        <f t="shared" si="153"/>
        <v>730088</v>
      </c>
      <c r="AT207" s="113">
        <f t="shared" si="154"/>
        <v>505153</v>
      </c>
      <c r="AU207" s="113">
        <f t="shared" si="155"/>
        <v>0</v>
      </c>
      <c r="AV207" s="113">
        <f t="shared" si="156"/>
        <v>25000</v>
      </c>
      <c r="AW207" s="113">
        <f t="shared" si="157"/>
        <v>179192</v>
      </c>
      <c r="AX207" s="113">
        <f t="shared" si="157"/>
        <v>10103</v>
      </c>
      <c r="AY207" s="113">
        <f t="shared" si="158"/>
        <v>10640</v>
      </c>
      <c r="AZ207" s="115">
        <f t="shared" si="159"/>
        <v>1.8</v>
      </c>
      <c r="BA207" s="115">
        <f t="shared" si="160"/>
        <v>0</v>
      </c>
      <c r="BB207" s="115">
        <f t="shared" si="161"/>
        <v>0</v>
      </c>
      <c r="BC207" s="116">
        <f t="shared" si="162"/>
        <v>1.8</v>
      </c>
    </row>
    <row r="208" spans="1:55" ht="14.1" customHeight="1" x14ac:dyDescent="0.2">
      <c r="A208" s="108">
        <v>44</v>
      </c>
      <c r="B208" s="105">
        <v>2486</v>
      </c>
      <c r="C208" s="106">
        <v>600079970</v>
      </c>
      <c r="D208" s="105">
        <v>46744908</v>
      </c>
      <c r="E208" s="107" t="s">
        <v>660</v>
      </c>
      <c r="F208" s="108">
        <v>3143</v>
      </c>
      <c r="G208" s="126" t="s">
        <v>632</v>
      </c>
      <c r="H208" s="109" t="s">
        <v>281</v>
      </c>
      <c r="I208" s="110">
        <v>1678304</v>
      </c>
      <c r="J208" s="425">
        <v>1222071</v>
      </c>
      <c r="K208" s="425">
        <v>0</v>
      </c>
      <c r="L208" s="425">
        <v>14000</v>
      </c>
      <c r="M208" s="111">
        <v>417792</v>
      </c>
      <c r="N208" s="111">
        <v>24441</v>
      </c>
      <c r="O208" s="337">
        <v>0</v>
      </c>
      <c r="P208" s="287">
        <v>2.4900000000000002</v>
      </c>
      <c r="Q208" s="427">
        <v>2.4900000000000002</v>
      </c>
      <c r="R208" s="889">
        <v>0</v>
      </c>
      <c r="S208" s="843">
        <v>0</v>
      </c>
      <c r="T208" s="416">
        <f t="shared" si="142"/>
        <v>0</v>
      </c>
      <c r="U208" s="405">
        <v>0</v>
      </c>
      <c r="V208" s="405">
        <v>0</v>
      </c>
      <c r="W208" s="405">
        <v>0</v>
      </c>
      <c r="X208" s="405">
        <f t="shared" si="143"/>
        <v>0</v>
      </c>
      <c r="Y208" s="405">
        <v>0</v>
      </c>
      <c r="Z208" s="405">
        <v>0</v>
      </c>
      <c r="AA208" s="405">
        <v>0</v>
      </c>
      <c r="AB208" s="405">
        <f t="shared" si="144"/>
        <v>0</v>
      </c>
      <c r="AC208" s="405">
        <f t="shared" si="145"/>
        <v>0</v>
      </c>
      <c r="AD208" s="249">
        <f t="shared" si="146"/>
        <v>0</v>
      </c>
      <c r="AE208" s="249">
        <f t="shared" si="147"/>
        <v>0</v>
      </c>
      <c r="AF208" s="405">
        <v>0</v>
      </c>
      <c r="AG208" s="405">
        <v>0</v>
      </c>
      <c r="AH208" s="405">
        <v>0</v>
      </c>
      <c r="AI208" s="405">
        <f t="shared" si="148"/>
        <v>0</v>
      </c>
      <c r="AJ208" s="405">
        <f t="shared" si="149"/>
        <v>0</v>
      </c>
      <c r="AK208" s="407">
        <v>0</v>
      </c>
      <c r="AL208" s="407">
        <v>0</v>
      </c>
      <c r="AM208" s="407">
        <v>0</v>
      </c>
      <c r="AN208" s="407">
        <v>0</v>
      </c>
      <c r="AO208" s="407">
        <v>0</v>
      </c>
      <c r="AP208" s="407">
        <f t="shared" si="150"/>
        <v>0</v>
      </c>
      <c r="AQ208" s="407">
        <f t="shared" si="151"/>
        <v>0</v>
      </c>
      <c r="AR208" s="417">
        <f t="shared" si="152"/>
        <v>0</v>
      </c>
      <c r="AS208" s="112">
        <f t="shared" si="153"/>
        <v>1678304</v>
      </c>
      <c r="AT208" s="113">
        <f t="shared" si="154"/>
        <v>1222071</v>
      </c>
      <c r="AU208" s="113">
        <f t="shared" si="155"/>
        <v>0</v>
      </c>
      <c r="AV208" s="113">
        <f t="shared" si="156"/>
        <v>14000</v>
      </c>
      <c r="AW208" s="113">
        <f t="shared" si="157"/>
        <v>417792</v>
      </c>
      <c r="AX208" s="113">
        <f t="shared" si="157"/>
        <v>24441</v>
      </c>
      <c r="AY208" s="113">
        <f t="shared" si="158"/>
        <v>0</v>
      </c>
      <c r="AZ208" s="115">
        <f t="shared" si="159"/>
        <v>2.4900000000000002</v>
      </c>
      <c r="BA208" s="115">
        <f t="shared" si="160"/>
        <v>2.4900000000000002</v>
      </c>
      <c r="BB208" s="115">
        <f t="shared" si="161"/>
        <v>0</v>
      </c>
      <c r="BC208" s="116">
        <f t="shared" si="162"/>
        <v>0</v>
      </c>
    </row>
    <row r="209" spans="1:55" ht="14.1" customHeight="1" x14ac:dyDescent="0.2">
      <c r="A209" s="108">
        <v>44</v>
      </c>
      <c r="B209" s="105">
        <v>2486</v>
      </c>
      <c r="C209" s="106">
        <v>600079970</v>
      </c>
      <c r="D209" s="105">
        <v>46744908</v>
      </c>
      <c r="E209" s="107" t="s">
        <v>660</v>
      </c>
      <c r="F209" s="108">
        <v>3143</v>
      </c>
      <c r="G209" s="126" t="s">
        <v>633</v>
      </c>
      <c r="H209" s="109" t="s">
        <v>282</v>
      </c>
      <c r="I209" s="110">
        <v>50559</v>
      </c>
      <c r="J209" s="436">
        <v>35640</v>
      </c>
      <c r="K209" s="436">
        <v>0</v>
      </c>
      <c r="L209" s="436">
        <v>0</v>
      </c>
      <c r="M209" s="111">
        <v>12046</v>
      </c>
      <c r="N209" s="111">
        <v>713</v>
      </c>
      <c r="O209" s="436">
        <v>2160</v>
      </c>
      <c r="P209" s="287">
        <v>0.15</v>
      </c>
      <c r="Q209" s="437">
        <v>0</v>
      </c>
      <c r="R209" s="857">
        <v>0</v>
      </c>
      <c r="S209" s="845">
        <v>0.15</v>
      </c>
      <c r="T209" s="416">
        <f t="shared" si="142"/>
        <v>0</v>
      </c>
      <c r="U209" s="405">
        <v>0</v>
      </c>
      <c r="V209" s="405">
        <v>0</v>
      </c>
      <c r="W209" s="405">
        <v>0</v>
      </c>
      <c r="X209" s="405">
        <f t="shared" si="143"/>
        <v>0</v>
      </c>
      <c r="Y209" s="405">
        <v>0</v>
      </c>
      <c r="Z209" s="405">
        <v>0</v>
      </c>
      <c r="AA209" s="405">
        <v>0</v>
      </c>
      <c r="AB209" s="405">
        <f t="shared" si="144"/>
        <v>0</v>
      </c>
      <c r="AC209" s="405">
        <f t="shared" si="145"/>
        <v>0</v>
      </c>
      <c r="AD209" s="249">
        <f t="shared" si="146"/>
        <v>0</v>
      </c>
      <c r="AE209" s="249">
        <f t="shared" si="147"/>
        <v>0</v>
      </c>
      <c r="AF209" s="405">
        <v>0</v>
      </c>
      <c r="AG209" s="405">
        <v>0</v>
      </c>
      <c r="AH209" s="405">
        <v>0</v>
      </c>
      <c r="AI209" s="405">
        <f t="shared" si="148"/>
        <v>0</v>
      </c>
      <c r="AJ209" s="405">
        <f t="shared" si="149"/>
        <v>0</v>
      </c>
      <c r="AK209" s="407">
        <v>0</v>
      </c>
      <c r="AL209" s="407">
        <v>0</v>
      </c>
      <c r="AM209" s="407">
        <v>0</v>
      </c>
      <c r="AN209" s="407">
        <v>0</v>
      </c>
      <c r="AO209" s="407">
        <v>0</v>
      </c>
      <c r="AP209" s="407">
        <f t="shared" si="150"/>
        <v>0</v>
      </c>
      <c r="AQ209" s="407">
        <f t="shared" si="151"/>
        <v>0</v>
      </c>
      <c r="AR209" s="417">
        <f t="shared" si="152"/>
        <v>0</v>
      </c>
      <c r="AS209" s="112">
        <f t="shared" si="153"/>
        <v>50559</v>
      </c>
      <c r="AT209" s="113">
        <f t="shared" si="154"/>
        <v>35640</v>
      </c>
      <c r="AU209" s="113">
        <f t="shared" si="155"/>
        <v>0</v>
      </c>
      <c r="AV209" s="113">
        <f t="shared" si="156"/>
        <v>0</v>
      </c>
      <c r="AW209" s="113">
        <f t="shared" si="157"/>
        <v>12046</v>
      </c>
      <c r="AX209" s="113">
        <f t="shared" si="157"/>
        <v>713</v>
      </c>
      <c r="AY209" s="113">
        <f t="shared" si="158"/>
        <v>2160</v>
      </c>
      <c r="AZ209" s="115">
        <f t="shared" si="159"/>
        <v>0.15</v>
      </c>
      <c r="BA209" s="115">
        <f t="shared" si="160"/>
        <v>0</v>
      </c>
      <c r="BB209" s="115">
        <f t="shared" si="161"/>
        <v>0</v>
      </c>
      <c r="BC209" s="116">
        <f t="shared" si="162"/>
        <v>0.15</v>
      </c>
    </row>
    <row r="210" spans="1:55" ht="14.1" customHeight="1" x14ac:dyDescent="0.2">
      <c r="A210" s="108">
        <v>44</v>
      </c>
      <c r="B210" s="105">
        <v>2486</v>
      </c>
      <c r="C210" s="106">
        <v>600079970</v>
      </c>
      <c r="D210" s="105">
        <v>46744908</v>
      </c>
      <c r="E210" s="107" t="s">
        <v>660</v>
      </c>
      <c r="F210" s="108">
        <v>3233</v>
      </c>
      <c r="G210" s="107" t="s">
        <v>322</v>
      </c>
      <c r="H210" s="109" t="s">
        <v>282</v>
      </c>
      <c r="I210" s="110">
        <v>756855</v>
      </c>
      <c r="J210" s="337">
        <v>431621</v>
      </c>
      <c r="K210" s="337">
        <v>0</v>
      </c>
      <c r="L210" s="337">
        <v>125000</v>
      </c>
      <c r="M210" s="111">
        <v>188138</v>
      </c>
      <c r="N210" s="111">
        <v>8632</v>
      </c>
      <c r="O210" s="337">
        <v>3464</v>
      </c>
      <c r="P210" s="287">
        <v>0.90999999999999992</v>
      </c>
      <c r="Q210" s="274">
        <v>0.72</v>
      </c>
      <c r="R210" s="890">
        <v>0</v>
      </c>
      <c r="S210" s="843">
        <v>0.18999999999999997</v>
      </c>
      <c r="T210" s="416">
        <f t="shared" si="142"/>
        <v>0</v>
      </c>
      <c r="U210" s="405">
        <v>0</v>
      </c>
      <c r="V210" s="405">
        <v>0</v>
      </c>
      <c r="W210" s="405">
        <v>0</v>
      </c>
      <c r="X210" s="405">
        <f t="shared" si="143"/>
        <v>0</v>
      </c>
      <c r="Y210" s="405">
        <v>0</v>
      </c>
      <c r="Z210" s="405">
        <v>0</v>
      </c>
      <c r="AA210" s="405">
        <v>0</v>
      </c>
      <c r="AB210" s="405">
        <f t="shared" si="144"/>
        <v>0</v>
      </c>
      <c r="AC210" s="405">
        <f t="shared" si="145"/>
        <v>0</v>
      </c>
      <c r="AD210" s="249">
        <f t="shared" si="146"/>
        <v>0</v>
      </c>
      <c r="AE210" s="249">
        <f t="shared" si="147"/>
        <v>0</v>
      </c>
      <c r="AF210" s="405">
        <v>0</v>
      </c>
      <c r="AG210" s="405">
        <v>0</v>
      </c>
      <c r="AH210" s="405">
        <v>0</v>
      </c>
      <c r="AI210" s="405">
        <f t="shared" si="148"/>
        <v>0</v>
      </c>
      <c r="AJ210" s="405">
        <f t="shared" si="149"/>
        <v>0</v>
      </c>
      <c r="AK210" s="407">
        <v>0</v>
      </c>
      <c r="AL210" s="407">
        <v>0</v>
      </c>
      <c r="AM210" s="407">
        <v>0</v>
      </c>
      <c r="AN210" s="407">
        <v>0</v>
      </c>
      <c r="AO210" s="407">
        <v>0</v>
      </c>
      <c r="AP210" s="407">
        <f t="shared" si="150"/>
        <v>0</v>
      </c>
      <c r="AQ210" s="407">
        <f t="shared" si="151"/>
        <v>0</v>
      </c>
      <c r="AR210" s="417">
        <f t="shared" si="152"/>
        <v>0</v>
      </c>
      <c r="AS210" s="112">
        <f t="shared" si="153"/>
        <v>756855</v>
      </c>
      <c r="AT210" s="113">
        <f t="shared" si="154"/>
        <v>431621</v>
      </c>
      <c r="AU210" s="113">
        <f t="shared" si="155"/>
        <v>0</v>
      </c>
      <c r="AV210" s="113">
        <f t="shared" si="156"/>
        <v>125000</v>
      </c>
      <c r="AW210" s="113">
        <f t="shared" si="157"/>
        <v>188138</v>
      </c>
      <c r="AX210" s="113">
        <f t="shared" si="157"/>
        <v>8632</v>
      </c>
      <c r="AY210" s="113">
        <f t="shared" si="158"/>
        <v>3464</v>
      </c>
      <c r="AZ210" s="115">
        <f t="shared" si="159"/>
        <v>0.90999999999999992</v>
      </c>
      <c r="BA210" s="115">
        <f t="shared" si="160"/>
        <v>0.72</v>
      </c>
      <c r="BB210" s="115">
        <f t="shared" si="161"/>
        <v>0</v>
      </c>
      <c r="BC210" s="116">
        <f t="shared" si="162"/>
        <v>0.18999999999999997</v>
      </c>
    </row>
    <row r="211" spans="1:55" ht="14.1" customHeight="1" x14ac:dyDescent="0.2">
      <c r="A211" s="120">
        <v>44</v>
      </c>
      <c r="B211" s="117">
        <v>2486</v>
      </c>
      <c r="C211" s="118">
        <v>600079970</v>
      </c>
      <c r="D211" s="117">
        <v>46744908</v>
      </c>
      <c r="E211" s="119" t="s">
        <v>661</v>
      </c>
      <c r="F211" s="120"/>
      <c r="G211" s="119"/>
      <c r="H211" s="121"/>
      <c r="I211" s="122">
        <v>23729896</v>
      </c>
      <c r="J211" s="123">
        <v>16815575</v>
      </c>
      <c r="K211" s="123">
        <v>0</v>
      </c>
      <c r="L211" s="123">
        <v>274000</v>
      </c>
      <c r="M211" s="123">
        <v>5776276</v>
      </c>
      <c r="N211" s="123">
        <v>336311</v>
      </c>
      <c r="O211" s="123">
        <v>527734</v>
      </c>
      <c r="P211" s="124">
        <v>33.488699999999994</v>
      </c>
      <c r="Q211" s="124">
        <v>25.541000000000004</v>
      </c>
      <c r="R211" s="855">
        <v>0</v>
      </c>
      <c r="S211" s="125">
        <v>7.9477000000000011</v>
      </c>
      <c r="T211" s="824">
        <f t="shared" ref="T211:BC211" si="163">SUM(T205:T210)</f>
        <v>0</v>
      </c>
      <c r="U211" s="824">
        <f t="shared" si="163"/>
        <v>0</v>
      </c>
      <c r="V211" s="824">
        <f t="shared" si="163"/>
        <v>0</v>
      </c>
      <c r="W211" s="824">
        <f t="shared" si="163"/>
        <v>0</v>
      </c>
      <c r="X211" s="824">
        <f t="shared" si="163"/>
        <v>0</v>
      </c>
      <c r="Y211" s="824">
        <f t="shared" si="163"/>
        <v>0</v>
      </c>
      <c r="Z211" s="824">
        <f t="shared" si="163"/>
        <v>0</v>
      </c>
      <c r="AA211" s="824">
        <f t="shared" si="163"/>
        <v>0</v>
      </c>
      <c r="AB211" s="824">
        <f t="shared" si="163"/>
        <v>0</v>
      </c>
      <c r="AC211" s="824">
        <f t="shared" si="163"/>
        <v>0</v>
      </c>
      <c r="AD211" s="824">
        <f t="shared" si="163"/>
        <v>0</v>
      </c>
      <c r="AE211" s="824">
        <f t="shared" si="163"/>
        <v>0</v>
      </c>
      <c r="AF211" s="824">
        <f t="shared" si="163"/>
        <v>0</v>
      </c>
      <c r="AG211" s="824">
        <f t="shared" si="163"/>
        <v>0</v>
      </c>
      <c r="AH211" s="824">
        <f t="shared" si="163"/>
        <v>0</v>
      </c>
      <c r="AI211" s="824">
        <f t="shared" si="163"/>
        <v>0</v>
      </c>
      <c r="AJ211" s="824">
        <f t="shared" si="163"/>
        <v>0</v>
      </c>
      <c r="AK211" s="900">
        <f t="shared" si="163"/>
        <v>0</v>
      </c>
      <c r="AL211" s="900">
        <f t="shared" si="163"/>
        <v>0</v>
      </c>
      <c r="AM211" s="900">
        <f t="shared" si="163"/>
        <v>0</v>
      </c>
      <c r="AN211" s="900">
        <f t="shared" si="163"/>
        <v>0</v>
      </c>
      <c r="AO211" s="900">
        <f t="shared" si="163"/>
        <v>0</v>
      </c>
      <c r="AP211" s="900">
        <f t="shared" si="163"/>
        <v>0</v>
      </c>
      <c r="AQ211" s="900">
        <f t="shared" si="163"/>
        <v>0</v>
      </c>
      <c r="AR211" s="904">
        <f t="shared" si="163"/>
        <v>0</v>
      </c>
      <c r="AS211" s="122">
        <f t="shared" si="163"/>
        <v>23729896</v>
      </c>
      <c r="AT211" s="123">
        <f t="shared" si="163"/>
        <v>16815575</v>
      </c>
      <c r="AU211" s="123">
        <f t="shared" si="163"/>
        <v>0</v>
      </c>
      <c r="AV211" s="123">
        <f t="shared" si="163"/>
        <v>274000</v>
      </c>
      <c r="AW211" s="123">
        <f t="shared" si="163"/>
        <v>5776276</v>
      </c>
      <c r="AX211" s="123">
        <f t="shared" si="163"/>
        <v>336311</v>
      </c>
      <c r="AY211" s="123">
        <f t="shared" si="163"/>
        <v>527734</v>
      </c>
      <c r="AZ211" s="124">
        <f t="shared" si="163"/>
        <v>33.488699999999994</v>
      </c>
      <c r="BA211" s="124">
        <f t="shared" si="163"/>
        <v>25.541000000000004</v>
      </c>
      <c r="BB211" s="124">
        <f t="shared" si="163"/>
        <v>0</v>
      </c>
      <c r="BC211" s="125">
        <f t="shared" si="163"/>
        <v>7.9477000000000011</v>
      </c>
    </row>
    <row r="212" spans="1:55" ht="14.1" customHeight="1" x14ac:dyDescent="0.2">
      <c r="A212" s="108">
        <v>45</v>
      </c>
      <c r="B212" s="105">
        <v>2487</v>
      </c>
      <c r="C212" s="106">
        <v>600079996</v>
      </c>
      <c r="D212" s="105">
        <v>68974639</v>
      </c>
      <c r="E212" s="107" t="s">
        <v>662</v>
      </c>
      <c r="F212" s="108">
        <v>3113</v>
      </c>
      <c r="G212" s="107" t="s">
        <v>318</v>
      </c>
      <c r="H212" s="109" t="s">
        <v>281</v>
      </c>
      <c r="I212" s="110">
        <v>24983235</v>
      </c>
      <c r="J212" s="111">
        <v>17872699</v>
      </c>
      <c r="K212" s="111">
        <v>0</v>
      </c>
      <c r="L212" s="111">
        <v>0</v>
      </c>
      <c r="M212" s="111">
        <v>6040972</v>
      </c>
      <c r="N212" s="111">
        <v>357454</v>
      </c>
      <c r="O212" s="111">
        <v>712110</v>
      </c>
      <c r="P212" s="287">
        <v>34.0364</v>
      </c>
      <c r="Q212" s="287">
        <v>26.453799999999998</v>
      </c>
      <c r="R212" s="404">
        <v>0</v>
      </c>
      <c r="S212" s="844">
        <v>7.5826000000000002</v>
      </c>
      <c r="T212" s="416">
        <f t="shared" si="142"/>
        <v>0</v>
      </c>
      <c r="U212" s="405">
        <v>0</v>
      </c>
      <c r="V212" s="405">
        <v>0</v>
      </c>
      <c r="W212" s="405">
        <v>0</v>
      </c>
      <c r="X212" s="405">
        <f t="shared" si="143"/>
        <v>0</v>
      </c>
      <c r="Y212" s="405">
        <v>0</v>
      </c>
      <c r="Z212" s="405">
        <v>0</v>
      </c>
      <c r="AA212" s="405">
        <v>0</v>
      </c>
      <c r="AB212" s="405">
        <f t="shared" si="144"/>
        <v>0</v>
      </c>
      <c r="AC212" s="405">
        <f t="shared" si="145"/>
        <v>0</v>
      </c>
      <c r="AD212" s="249">
        <f t="shared" si="146"/>
        <v>0</v>
      </c>
      <c r="AE212" s="249">
        <f t="shared" si="147"/>
        <v>0</v>
      </c>
      <c r="AF212" s="405">
        <v>0</v>
      </c>
      <c r="AG212" s="405">
        <v>0</v>
      </c>
      <c r="AH212" s="405">
        <v>0</v>
      </c>
      <c r="AI212" s="405">
        <f t="shared" si="148"/>
        <v>0</v>
      </c>
      <c r="AJ212" s="405">
        <f t="shared" si="149"/>
        <v>0</v>
      </c>
      <c r="AK212" s="407">
        <v>0</v>
      </c>
      <c r="AL212" s="407">
        <v>0</v>
      </c>
      <c r="AM212" s="407">
        <v>0</v>
      </c>
      <c r="AN212" s="407">
        <v>0</v>
      </c>
      <c r="AO212" s="407">
        <v>0</v>
      </c>
      <c r="AP212" s="407">
        <f t="shared" si="150"/>
        <v>0</v>
      </c>
      <c r="AQ212" s="407">
        <f t="shared" si="151"/>
        <v>0</v>
      </c>
      <c r="AR212" s="417">
        <f t="shared" si="152"/>
        <v>0</v>
      </c>
      <c r="AS212" s="112">
        <f>I212+AJ212</f>
        <v>24983235</v>
      </c>
      <c r="AT212" s="113">
        <f>J212+X212</f>
        <v>17872699</v>
      </c>
      <c r="AU212" s="113">
        <f t="shared" si="155"/>
        <v>0</v>
      </c>
      <c r="AV212" s="113">
        <f>L212+AB212</f>
        <v>0</v>
      </c>
      <c r="AW212" s="113">
        <f t="shared" ref="AW212:AX216" si="164">M212+AD212</f>
        <v>6040972</v>
      </c>
      <c r="AX212" s="113">
        <f t="shared" si="164"/>
        <v>357454</v>
      </c>
      <c r="AY212" s="113">
        <f>O212+AI212</f>
        <v>712110</v>
      </c>
      <c r="AZ212" s="115">
        <f>P212+AR212</f>
        <v>34.0364</v>
      </c>
      <c r="BA212" s="115">
        <f>Q212+AP212</f>
        <v>26.453799999999998</v>
      </c>
      <c r="BB212" s="115">
        <f t="shared" si="161"/>
        <v>0</v>
      </c>
      <c r="BC212" s="116">
        <f>S212+AQ212</f>
        <v>7.5826000000000002</v>
      </c>
    </row>
    <row r="213" spans="1:55" ht="14.1" customHeight="1" x14ac:dyDescent="0.2">
      <c r="A213" s="108">
        <v>45</v>
      </c>
      <c r="B213" s="105">
        <v>2487</v>
      </c>
      <c r="C213" s="106">
        <v>600079996</v>
      </c>
      <c r="D213" s="105">
        <v>68974639</v>
      </c>
      <c r="E213" s="107" t="s">
        <v>662</v>
      </c>
      <c r="F213" s="108">
        <v>3113</v>
      </c>
      <c r="G213" s="126" t="s">
        <v>316</v>
      </c>
      <c r="H213" s="109" t="s">
        <v>282</v>
      </c>
      <c r="I213" s="110">
        <v>934224</v>
      </c>
      <c r="J213" s="28">
        <v>685918</v>
      </c>
      <c r="K213" s="28">
        <v>0</v>
      </c>
      <c r="L213" s="28">
        <v>0</v>
      </c>
      <c r="M213" s="111">
        <v>231839</v>
      </c>
      <c r="N213" s="111">
        <v>13717</v>
      </c>
      <c r="O213" s="28">
        <v>2750</v>
      </c>
      <c r="P213" s="287">
        <v>1.8799999999999997</v>
      </c>
      <c r="Q213" s="274">
        <v>1.8799999999999997</v>
      </c>
      <c r="R213" s="890">
        <v>0</v>
      </c>
      <c r="S213" s="843">
        <v>0</v>
      </c>
      <c r="T213" s="416">
        <f t="shared" si="142"/>
        <v>-125000</v>
      </c>
      <c r="U213" s="405">
        <v>0</v>
      </c>
      <c r="V213" s="405">
        <v>0</v>
      </c>
      <c r="W213" s="405">
        <v>0</v>
      </c>
      <c r="X213" s="405">
        <f t="shared" si="143"/>
        <v>-125000</v>
      </c>
      <c r="Y213" s="405">
        <v>125000</v>
      </c>
      <c r="Z213" s="405">
        <v>0</v>
      </c>
      <c r="AA213" s="405">
        <v>0</v>
      </c>
      <c r="AB213" s="405">
        <f t="shared" si="144"/>
        <v>125000</v>
      </c>
      <c r="AC213" s="405">
        <f t="shared" si="145"/>
        <v>0</v>
      </c>
      <c r="AD213" s="249">
        <f t="shared" si="146"/>
        <v>0</v>
      </c>
      <c r="AE213" s="249">
        <f t="shared" si="147"/>
        <v>-2500</v>
      </c>
      <c r="AF213" s="405">
        <v>0</v>
      </c>
      <c r="AG213" s="405">
        <v>0</v>
      </c>
      <c r="AH213" s="405">
        <v>0</v>
      </c>
      <c r="AI213" s="405">
        <f t="shared" si="148"/>
        <v>0</v>
      </c>
      <c r="AJ213" s="405">
        <f t="shared" si="149"/>
        <v>-2500</v>
      </c>
      <c r="AK213" s="407">
        <v>-0.06</v>
      </c>
      <c r="AL213" s="407">
        <v>-0.38</v>
      </c>
      <c r="AM213" s="407">
        <v>0</v>
      </c>
      <c r="AN213" s="407">
        <v>0</v>
      </c>
      <c r="AO213" s="407">
        <v>0</v>
      </c>
      <c r="AP213" s="407">
        <f t="shared" si="150"/>
        <v>-0.06</v>
      </c>
      <c r="AQ213" s="407">
        <f t="shared" si="151"/>
        <v>-0.38</v>
      </c>
      <c r="AR213" s="417">
        <f t="shared" si="152"/>
        <v>-0.44</v>
      </c>
      <c r="AS213" s="112">
        <f>I213+AJ213</f>
        <v>931724</v>
      </c>
      <c r="AT213" s="113">
        <f>J213+X213</f>
        <v>560918</v>
      </c>
      <c r="AU213" s="113">
        <f t="shared" si="155"/>
        <v>0</v>
      </c>
      <c r="AV213" s="113">
        <f>L213+AB213</f>
        <v>125000</v>
      </c>
      <c r="AW213" s="113">
        <f t="shared" si="164"/>
        <v>231839</v>
      </c>
      <c r="AX213" s="113">
        <f t="shared" si="164"/>
        <v>11217</v>
      </c>
      <c r="AY213" s="113">
        <f>O213+AI213</f>
        <v>2750</v>
      </c>
      <c r="AZ213" s="115">
        <f>P213+AR213</f>
        <v>1.4399999999999997</v>
      </c>
      <c r="BA213" s="115">
        <f>Q213+AP213</f>
        <v>1.8199999999999996</v>
      </c>
      <c r="BB213" s="115">
        <f t="shared" si="161"/>
        <v>0</v>
      </c>
      <c r="BC213" s="116">
        <f>S213+AQ213</f>
        <v>-0.38</v>
      </c>
    </row>
    <row r="214" spans="1:55" ht="14.1" customHeight="1" x14ac:dyDescent="0.2">
      <c r="A214" s="108">
        <v>45</v>
      </c>
      <c r="B214" s="105">
        <v>2487</v>
      </c>
      <c r="C214" s="106">
        <v>600079996</v>
      </c>
      <c r="D214" s="105">
        <v>68974639</v>
      </c>
      <c r="E214" s="107" t="s">
        <v>662</v>
      </c>
      <c r="F214" s="108">
        <v>3141</v>
      </c>
      <c r="G214" s="107" t="s">
        <v>319</v>
      </c>
      <c r="H214" s="109" t="s">
        <v>282</v>
      </c>
      <c r="I214" s="110">
        <v>3015043</v>
      </c>
      <c r="J214" s="30">
        <v>2197999</v>
      </c>
      <c r="K214" s="30">
        <v>0</v>
      </c>
      <c r="L214" s="30">
        <v>0</v>
      </c>
      <c r="M214" s="111">
        <v>742924</v>
      </c>
      <c r="N214" s="111">
        <v>43960</v>
      </c>
      <c r="O214" s="30">
        <v>30160</v>
      </c>
      <c r="P214" s="287">
        <v>7.4799999999999995</v>
      </c>
      <c r="Q214" s="438">
        <v>0</v>
      </c>
      <c r="R214" s="33">
        <v>0</v>
      </c>
      <c r="S214" s="845">
        <v>7.4799999999999995</v>
      </c>
      <c r="T214" s="416">
        <f t="shared" si="142"/>
        <v>0</v>
      </c>
      <c r="U214" s="405">
        <v>0</v>
      </c>
      <c r="V214" s="405">
        <v>0</v>
      </c>
      <c r="W214" s="405">
        <v>0</v>
      </c>
      <c r="X214" s="405">
        <f t="shared" si="143"/>
        <v>0</v>
      </c>
      <c r="Y214" s="405">
        <v>0</v>
      </c>
      <c r="Z214" s="405">
        <v>0</v>
      </c>
      <c r="AA214" s="405">
        <v>0</v>
      </c>
      <c r="AB214" s="405">
        <f t="shared" si="144"/>
        <v>0</v>
      </c>
      <c r="AC214" s="405">
        <f t="shared" si="145"/>
        <v>0</v>
      </c>
      <c r="AD214" s="249">
        <f t="shared" si="146"/>
        <v>0</v>
      </c>
      <c r="AE214" s="249">
        <f t="shared" si="147"/>
        <v>0</v>
      </c>
      <c r="AF214" s="405">
        <v>0</v>
      </c>
      <c r="AG214" s="405">
        <v>0</v>
      </c>
      <c r="AH214" s="405">
        <v>0</v>
      </c>
      <c r="AI214" s="405">
        <f t="shared" si="148"/>
        <v>0</v>
      </c>
      <c r="AJ214" s="405">
        <f t="shared" si="149"/>
        <v>0</v>
      </c>
      <c r="AK214" s="407">
        <v>0</v>
      </c>
      <c r="AL214" s="407">
        <v>0</v>
      </c>
      <c r="AM214" s="407">
        <v>0</v>
      </c>
      <c r="AN214" s="407">
        <v>0</v>
      </c>
      <c r="AO214" s="407">
        <v>0</v>
      </c>
      <c r="AP214" s="407">
        <f t="shared" si="150"/>
        <v>0</v>
      </c>
      <c r="AQ214" s="407">
        <f t="shared" si="151"/>
        <v>0</v>
      </c>
      <c r="AR214" s="417">
        <f t="shared" si="152"/>
        <v>0</v>
      </c>
      <c r="AS214" s="112">
        <f>I214+AJ214</f>
        <v>3015043</v>
      </c>
      <c r="AT214" s="113">
        <f>J214+X214</f>
        <v>2197999</v>
      </c>
      <c r="AU214" s="113">
        <f t="shared" si="155"/>
        <v>0</v>
      </c>
      <c r="AV214" s="113">
        <f>L214+AB214</f>
        <v>0</v>
      </c>
      <c r="AW214" s="113">
        <f t="shared" si="164"/>
        <v>742924</v>
      </c>
      <c r="AX214" s="113">
        <f t="shared" si="164"/>
        <v>43960</v>
      </c>
      <c r="AY214" s="113">
        <f>O214+AI214</f>
        <v>30160</v>
      </c>
      <c r="AZ214" s="115">
        <f>P214+AR214</f>
        <v>7.4799999999999995</v>
      </c>
      <c r="BA214" s="115">
        <f>Q214+AP214</f>
        <v>0</v>
      </c>
      <c r="BB214" s="115">
        <f t="shared" si="161"/>
        <v>0</v>
      </c>
      <c r="BC214" s="116">
        <f>S214+AQ214</f>
        <v>7.4799999999999995</v>
      </c>
    </row>
    <row r="215" spans="1:55" ht="14.1" customHeight="1" x14ac:dyDescent="0.2">
      <c r="A215" s="108">
        <v>45</v>
      </c>
      <c r="B215" s="105">
        <v>2487</v>
      </c>
      <c r="C215" s="106">
        <v>600079996</v>
      </c>
      <c r="D215" s="105">
        <v>68974639</v>
      </c>
      <c r="E215" s="107" t="s">
        <v>662</v>
      </c>
      <c r="F215" s="108">
        <v>3143</v>
      </c>
      <c r="G215" s="126" t="s">
        <v>632</v>
      </c>
      <c r="H215" s="109" t="s">
        <v>281</v>
      </c>
      <c r="I215" s="110">
        <v>2372921</v>
      </c>
      <c r="J215" s="425">
        <v>1747365</v>
      </c>
      <c r="K215" s="425">
        <v>0</v>
      </c>
      <c r="L215" s="425">
        <v>0</v>
      </c>
      <c r="M215" s="111">
        <v>590609</v>
      </c>
      <c r="N215" s="111">
        <v>34947</v>
      </c>
      <c r="O215" s="337">
        <v>0</v>
      </c>
      <c r="P215" s="287">
        <v>3.625</v>
      </c>
      <c r="Q215" s="427">
        <v>3.625</v>
      </c>
      <c r="R215" s="889">
        <v>0</v>
      </c>
      <c r="S215" s="843">
        <v>0</v>
      </c>
      <c r="T215" s="416">
        <f t="shared" si="142"/>
        <v>-10000</v>
      </c>
      <c r="U215" s="405">
        <v>0</v>
      </c>
      <c r="V215" s="405">
        <v>0</v>
      </c>
      <c r="W215" s="405">
        <v>0</v>
      </c>
      <c r="X215" s="405">
        <f t="shared" si="143"/>
        <v>-10000</v>
      </c>
      <c r="Y215" s="405">
        <v>10000</v>
      </c>
      <c r="Z215" s="405">
        <v>0</v>
      </c>
      <c r="AA215" s="405">
        <v>0</v>
      </c>
      <c r="AB215" s="405">
        <f t="shared" si="144"/>
        <v>10000</v>
      </c>
      <c r="AC215" s="405">
        <f t="shared" si="145"/>
        <v>0</v>
      </c>
      <c r="AD215" s="249">
        <f t="shared" si="146"/>
        <v>0</v>
      </c>
      <c r="AE215" s="249">
        <f t="shared" si="147"/>
        <v>-200</v>
      </c>
      <c r="AF215" s="405">
        <v>0</v>
      </c>
      <c r="AG215" s="405">
        <v>0</v>
      </c>
      <c r="AH215" s="405">
        <v>0</v>
      </c>
      <c r="AI215" s="405">
        <f t="shared" si="148"/>
        <v>0</v>
      </c>
      <c r="AJ215" s="405">
        <f t="shared" si="149"/>
        <v>-200</v>
      </c>
      <c r="AK215" s="407">
        <v>0</v>
      </c>
      <c r="AL215" s="407">
        <v>0</v>
      </c>
      <c r="AM215" s="407">
        <v>0</v>
      </c>
      <c r="AN215" s="407">
        <v>0</v>
      </c>
      <c r="AO215" s="407">
        <v>0</v>
      </c>
      <c r="AP215" s="407">
        <f t="shared" si="150"/>
        <v>0</v>
      </c>
      <c r="AQ215" s="407">
        <f t="shared" si="151"/>
        <v>0</v>
      </c>
      <c r="AR215" s="417">
        <f t="shared" si="152"/>
        <v>0</v>
      </c>
      <c r="AS215" s="112">
        <f>I215+AJ215</f>
        <v>2372721</v>
      </c>
      <c r="AT215" s="113">
        <f>J215+X215</f>
        <v>1737365</v>
      </c>
      <c r="AU215" s="113">
        <f t="shared" si="155"/>
        <v>0</v>
      </c>
      <c r="AV215" s="113">
        <f>L215+AB215</f>
        <v>10000</v>
      </c>
      <c r="AW215" s="113">
        <f t="shared" si="164"/>
        <v>590609</v>
      </c>
      <c r="AX215" s="113">
        <f t="shared" si="164"/>
        <v>34747</v>
      </c>
      <c r="AY215" s="113">
        <f>O215+AI215</f>
        <v>0</v>
      </c>
      <c r="AZ215" s="115">
        <f>P215+AR215</f>
        <v>3.625</v>
      </c>
      <c r="BA215" s="115">
        <f>Q215+AP215</f>
        <v>3.625</v>
      </c>
      <c r="BB215" s="115">
        <f t="shared" si="161"/>
        <v>0</v>
      </c>
      <c r="BC215" s="116">
        <f>S215+AQ215</f>
        <v>0</v>
      </c>
    </row>
    <row r="216" spans="1:55" ht="14.1" customHeight="1" x14ac:dyDescent="0.2">
      <c r="A216" s="108">
        <v>45</v>
      </c>
      <c r="B216" s="105">
        <v>2487</v>
      </c>
      <c r="C216" s="106">
        <v>600079996</v>
      </c>
      <c r="D216" s="105">
        <v>68974639</v>
      </c>
      <c r="E216" s="107" t="s">
        <v>662</v>
      </c>
      <c r="F216" s="108">
        <v>3143</v>
      </c>
      <c r="G216" s="126" t="s">
        <v>633</v>
      </c>
      <c r="H216" s="109" t="s">
        <v>282</v>
      </c>
      <c r="I216" s="110">
        <v>77243</v>
      </c>
      <c r="J216" s="436">
        <v>54450</v>
      </c>
      <c r="K216" s="436">
        <v>0</v>
      </c>
      <c r="L216" s="436">
        <v>0</v>
      </c>
      <c r="M216" s="111">
        <v>18404</v>
      </c>
      <c r="N216" s="111">
        <v>1089</v>
      </c>
      <c r="O216" s="436">
        <v>3300</v>
      </c>
      <c r="P216" s="287">
        <v>0.23</v>
      </c>
      <c r="Q216" s="437">
        <v>0</v>
      </c>
      <c r="R216" s="857">
        <v>0</v>
      </c>
      <c r="S216" s="845">
        <v>0.23</v>
      </c>
      <c r="T216" s="416">
        <f t="shared" si="142"/>
        <v>0</v>
      </c>
      <c r="U216" s="405">
        <v>0</v>
      </c>
      <c r="V216" s="405">
        <v>0</v>
      </c>
      <c r="W216" s="405">
        <v>0</v>
      </c>
      <c r="X216" s="405">
        <f t="shared" si="143"/>
        <v>0</v>
      </c>
      <c r="Y216" s="405">
        <v>0</v>
      </c>
      <c r="Z216" s="405">
        <v>0</v>
      </c>
      <c r="AA216" s="405">
        <v>0</v>
      </c>
      <c r="AB216" s="405">
        <f t="shared" si="144"/>
        <v>0</v>
      </c>
      <c r="AC216" s="405">
        <f t="shared" si="145"/>
        <v>0</v>
      </c>
      <c r="AD216" s="249">
        <f t="shared" si="146"/>
        <v>0</v>
      </c>
      <c r="AE216" s="249">
        <f t="shared" si="147"/>
        <v>0</v>
      </c>
      <c r="AF216" s="405">
        <v>0</v>
      </c>
      <c r="AG216" s="405">
        <v>0</v>
      </c>
      <c r="AH216" s="405">
        <v>0</v>
      </c>
      <c r="AI216" s="405">
        <f t="shared" si="148"/>
        <v>0</v>
      </c>
      <c r="AJ216" s="405">
        <f t="shared" si="149"/>
        <v>0</v>
      </c>
      <c r="AK216" s="407">
        <v>0</v>
      </c>
      <c r="AL216" s="407">
        <v>0</v>
      </c>
      <c r="AM216" s="407">
        <v>0</v>
      </c>
      <c r="AN216" s="407">
        <v>0</v>
      </c>
      <c r="AO216" s="407">
        <v>0</v>
      </c>
      <c r="AP216" s="407">
        <f t="shared" si="150"/>
        <v>0</v>
      </c>
      <c r="AQ216" s="407">
        <f t="shared" si="151"/>
        <v>0</v>
      </c>
      <c r="AR216" s="417">
        <f t="shared" si="152"/>
        <v>0</v>
      </c>
      <c r="AS216" s="112">
        <f>I216+AJ216</f>
        <v>77243</v>
      </c>
      <c r="AT216" s="113">
        <f>J216+X216</f>
        <v>54450</v>
      </c>
      <c r="AU216" s="113">
        <f t="shared" si="155"/>
        <v>0</v>
      </c>
      <c r="AV216" s="113">
        <f>L216+AB216</f>
        <v>0</v>
      </c>
      <c r="AW216" s="113">
        <f t="shared" si="164"/>
        <v>18404</v>
      </c>
      <c r="AX216" s="113">
        <f t="shared" si="164"/>
        <v>1089</v>
      </c>
      <c r="AY216" s="113">
        <f>O216+AI216</f>
        <v>3300</v>
      </c>
      <c r="AZ216" s="115">
        <f>P216+AR216</f>
        <v>0.23</v>
      </c>
      <c r="BA216" s="115">
        <f>Q216+AP216</f>
        <v>0</v>
      </c>
      <c r="BB216" s="115">
        <f t="shared" si="161"/>
        <v>0</v>
      </c>
      <c r="BC216" s="116">
        <f>S216+AQ216</f>
        <v>0.23</v>
      </c>
    </row>
    <row r="217" spans="1:55" ht="14.1" customHeight="1" x14ac:dyDescent="0.2">
      <c r="A217" s="120">
        <v>45</v>
      </c>
      <c r="B217" s="117">
        <v>2487</v>
      </c>
      <c r="C217" s="118">
        <v>600079996</v>
      </c>
      <c r="D217" s="117">
        <v>68974639</v>
      </c>
      <c r="E217" s="119" t="s">
        <v>663</v>
      </c>
      <c r="F217" s="120"/>
      <c r="G217" s="119"/>
      <c r="H217" s="121"/>
      <c r="I217" s="122">
        <v>31382666</v>
      </c>
      <c r="J217" s="123">
        <v>22558431</v>
      </c>
      <c r="K217" s="123">
        <v>0</v>
      </c>
      <c r="L217" s="123">
        <v>0</v>
      </c>
      <c r="M217" s="123">
        <v>7624748</v>
      </c>
      <c r="N217" s="123">
        <v>451167</v>
      </c>
      <c r="O217" s="123">
        <v>748320</v>
      </c>
      <c r="P217" s="124">
        <v>47.251399999999997</v>
      </c>
      <c r="Q217" s="124">
        <v>31.958799999999997</v>
      </c>
      <c r="R217" s="855">
        <v>0</v>
      </c>
      <c r="S217" s="125">
        <v>15.2926</v>
      </c>
      <c r="T217" s="824">
        <f t="shared" ref="T217:BC217" si="165">SUM(T212:T216)</f>
        <v>-135000</v>
      </c>
      <c r="U217" s="824">
        <f t="shared" si="165"/>
        <v>0</v>
      </c>
      <c r="V217" s="824">
        <f t="shared" si="165"/>
        <v>0</v>
      </c>
      <c r="W217" s="824">
        <f t="shared" si="165"/>
        <v>0</v>
      </c>
      <c r="X217" s="824">
        <f t="shared" si="165"/>
        <v>-135000</v>
      </c>
      <c r="Y217" s="824">
        <f t="shared" si="165"/>
        <v>135000</v>
      </c>
      <c r="Z217" s="824">
        <f t="shared" si="165"/>
        <v>0</v>
      </c>
      <c r="AA217" s="824">
        <f t="shared" si="165"/>
        <v>0</v>
      </c>
      <c r="AB217" s="824">
        <f t="shared" si="165"/>
        <v>135000</v>
      </c>
      <c r="AC217" s="824">
        <f t="shared" si="165"/>
        <v>0</v>
      </c>
      <c r="AD217" s="824">
        <f t="shared" si="165"/>
        <v>0</v>
      </c>
      <c r="AE217" s="824">
        <f t="shared" si="165"/>
        <v>-2700</v>
      </c>
      <c r="AF217" s="824">
        <f t="shared" si="165"/>
        <v>0</v>
      </c>
      <c r="AG217" s="824">
        <f t="shared" si="165"/>
        <v>0</v>
      </c>
      <c r="AH217" s="824">
        <f t="shared" si="165"/>
        <v>0</v>
      </c>
      <c r="AI217" s="824">
        <f t="shared" si="165"/>
        <v>0</v>
      </c>
      <c r="AJ217" s="824">
        <f t="shared" si="165"/>
        <v>-2700</v>
      </c>
      <c r="AK217" s="900">
        <f t="shared" si="165"/>
        <v>-0.06</v>
      </c>
      <c r="AL217" s="900">
        <f t="shared" si="165"/>
        <v>-0.38</v>
      </c>
      <c r="AM217" s="900">
        <f t="shared" si="165"/>
        <v>0</v>
      </c>
      <c r="AN217" s="900">
        <f t="shared" si="165"/>
        <v>0</v>
      </c>
      <c r="AO217" s="900">
        <f t="shared" si="165"/>
        <v>0</v>
      </c>
      <c r="AP217" s="900">
        <f t="shared" si="165"/>
        <v>-0.06</v>
      </c>
      <c r="AQ217" s="900">
        <f t="shared" si="165"/>
        <v>-0.38</v>
      </c>
      <c r="AR217" s="904">
        <f t="shared" si="165"/>
        <v>-0.44</v>
      </c>
      <c r="AS217" s="122">
        <f t="shared" si="165"/>
        <v>31379966</v>
      </c>
      <c r="AT217" s="123">
        <f t="shared" si="165"/>
        <v>22423431</v>
      </c>
      <c r="AU217" s="123">
        <f t="shared" si="165"/>
        <v>0</v>
      </c>
      <c r="AV217" s="123">
        <f t="shared" si="165"/>
        <v>135000</v>
      </c>
      <c r="AW217" s="123">
        <f t="shared" si="165"/>
        <v>7624748</v>
      </c>
      <c r="AX217" s="123">
        <f t="shared" si="165"/>
        <v>448467</v>
      </c>
      <c r="AY217" s="123">
        <f t="shared" si="165"/>
        <v>748320</v>
      </c>
      <c r="AZ217" s="124">
        <f t="shared" si="165"/>
        <v>46.811399999999992</v>
      </c>
      <c r="BA217" s="124">
        <f t="shared" si="165"/>
        <v>31.898799999999998</v>
      </c>
      <c r="BB217" s="124">
        <f t="shared" si="165"/>
        <v>0</v>
      </c>
      <c r="BC217" s="125">
        <f t="shared" si="165"/>
        <v>14.912600000000001</v>
      </c>
    </row>
    <row r="218" spans="1:55" ht="14.1" customHeight="1" x14ac:dyDescent="0.2">
      <c r="A218" s="108">
        <v>46</v>
      </c>
      <c r="B218" s="105">
        <v>2488</v>
      </c>
      <c r="C218" s="106">
        <v>600079902</v>
      </c>
      <c r="D218" s="105">
        <v>70884978</v>
      </c>
      <c r="E218" s="107" t="s">
        <v>664</v>
      </c>
      <c r="F218" s="108">
        <v>3113</v>
      </c>
      <c r="G218" s="107" t="s">
        <v>318</v>
      </c>
      <c r="H218" s="109" t="s">
        <v>281</v>
      </c>
      <c r="I218" s="110">
        <v>21856773</v>
      </c>
      <c r="J218" s="111">
        <v>15576439</v>
      </c>
      <c r="K218" s="111">
        <v>173220</v>
      </c>
      <c r="L218" s="111">
        <v>21000</v>
      </c>
      <c r="M218" s="111">
        <v>5271935</v>
      </c>
      <c r="N218" s="111">
        <v>311529</v>
      </c>
      <c r="O218" s="111">
        <v>675870</v>
      </c>
      <c r="P218" s="287">
        <v>29.765099999999997</v>
      </c>
      <c r="Q218" s="287">
        <v>23.128899999999998</v>
      </c>
      <c r="R218" s="404">
        <v>0.5</v>
      </c>
      <c r="S218" s="844">
        <v>6.6362000000000005</v>
      </c>
      <c r="T218" s="416">
        <f t="shared" si="142"/>
        <v>0</v>
      </c>
      <c r="U218" s="405">
        <v>0</v>
      </c>
      <c r="V218" s="405">
        <v>0</v>
      </c>
      <c r="W218" s="405">
        <v>0</v>
      </c>
      <c r="X218" s="405">
        <f t="shared" si="143"/>
        <v>0</v>
      </c>
      <c r="Y218" s="405">
        <v>0</v>
      </c>
      <c r="Z218" s="405">
        <v>0</v>
      </c>
      <c r="AA218" s="405">
        <v>0</v>
      </c>
      <c r="AB218" s="405">
        <f t="shared" si="144"/>
        <v>0</v>
      </c>
      <c r="AC218" s="405">
        <f t="shared" si="145"/>
        <v>0</v>
      </c>
      <c r="AD218" s="249">
        <f t="shared" si="146"/>
        <v>0</v>
      </c>
      <c r="AE218" s="249">
        <f t="shared" si="147"/>
        <v>0</v>
      </c>
      <c r="AF218" s="405">
        <v>0</v>
      </c>
      <c r="AG218" s="405">
        <v>0</v>
      </c>
      <c r="AH218" s="405">
        <v>0</v>
      </c>
      <c r="AI218" s="405">
        <f t="shared" si="148"/>
        <v>0</v>
      </c>
      <c r="AJ218" s="405">
        <f t="shared" si="149"/>
        <v>0</v>
      </c>
      <c r="AK218" s="407">
        <v>0</v>
      </c>
      <c r="AL218" s="407">
        <v>0</v>
      </c>
      <c r="AM218" s="407">
        <v>0</v>
      </c>
      <c r="AN218" s="407">
        <v>0</v>
      </c>
      <c r="AO218" s="407">
        <v>0</v>
      </c>
      <c r="AP218" s="407">
        <f t="shared" si="150"/>
        <v>0</v>
      </c>
      <c r="AQ218" s="407">
        <f t="shared" si="151"/>
        <v>0</v>
      </c>
      <c r="AR218" s="417">
        <f t="shared" si="152"/>
        <v>0</v>
      </c>
      <c r="AS218" s="112">
        <f>I218+AJ218</f>
        <v>21856773</v>
      </c>
      <c r="AT218" s="113">
        <f>J218+X218</f>
        <v>15576439</v>
      </c>
      <c r="AU218" s="113">
        <f t="shared" si="155"/>
        <v>173220</v>
      </c>
      <c r="AV218" s="113">
        <f>L218+AB218</f>
        <v>21000</v>
      </c>
      <c r="AW218" s="113">
        <f t="shared" ref="AW218:AX222" si="166">M218+AD218</f>
        <v>5271935</v>
      </c>
      <c r="AX218" s="113">
        <f t="shared" si="166"/>
        <v>311529</v>
      </c>
      <c r="AY218" s="113">
        <f>O218+AI218</f>
        <v>675870</v>
      </c>
      <c r="AZ218" s="115">
        <f>P218+AR218</f>
        <v>29.765099999999997</v>
      </c>
      <c r="BA218" s="115">
        <f>Q218+AP218</f>
        <v>23.128899999999998</v>
      </c>
      <c r="BB218" s="115">
        <f t="shared" si="161"/>
        <v>0.5</v>
      </c>
      <c r="BC218" s="116">
        <f>S218+AQ218</f>
        <v>6.6362000000000005</v>
      </c>
    </row>
    <row r="219" spans="1:55" ht="14.1" customHeight="1" x14ac:dyDescent="0.2">
      <c r="A219" s="108">
        <v>46</v>
      </c>
      <c r="B219" s="105">
        <v>2488</v>
      </c>
      <c r="C219" s="106">
        <v>600079902</v>
      </c>
      <c r="D219" s="105">
        <v>70884978</v>
      </c>
      <c r="E219" s="107" t="s">
        <v>664</v>
      </c>
      <c r="F219" s="108">
        <v>3113</v>
      </c>
      <c r="G219" s="126" t="s">
        <v>316</v>
      </c>
      <c r="H219" s="109" t="s">
        <v>282</v>
      </c>
      <c r="I219" s="110">
        <v>3130145</v>
      </c>
      <c r="J219" s="28">
        <v>2295210</v>
      </c>
      <c r="K219" s="28">
        <v>0</v>
      </c>
      <c r="L219" s="28">
        <v>0</v>
      </c>
      <c r="M219" s="111">
        <v>775781</v>
      </c>
      <c r="N219" s="111">
        <v>45904</v>
      </c>
      <c r="O219" s="28">
        <v>13250</v>
      </c>
      <c r="P219" s="287">
        <v>6.5799999999999992</v>
      </c>
      <c r="Q219" s="274">
        <v>6.5799999999999992</v>
      </c>
      <c r="R219" s="890">
        <v>0</v>
      </c>
      <c r="S219" s="843">
        <v>0</v>
      </c>
      <c r="T219" s="416">
        <f t="shared" si="142"/>
        <v>0</v>
      </c>
      <c r="U219" s="405">
        <v>0</v>
      </c>
      <c r="V219" s="405">
        <v>0</v>
      </c>
      <c r="W219" s="405">
        <v>0</v>
      </c>
      <c r="X219" s="405">
        <f t="shared" si="143"/>
        <v>0</v>
      </c>
      <c r="Y219" s="405">
        <v>0</v>
      </c>
      <c r="Z219" s="405">
        <v>0</v>
      </c>
      <c r="AA219" s="405">
        <v>0</v>
      </c>
      <c r="AB219" s="405">
        <f t="shared" si="144"/>
        <v>0</v>
      </c>
      <c r="AC219" s="405">
        <f t="shared" si="145"/>
        <v>0</v>
      </c>
      <c r="AD219" s="249">
        <f t="shared" si="146"/>
        <v>0</v>
      </c>
      <c r="AE219" s="249">
        <f t="shared" si="147"/>
        <v>0</v>
      </c>
      <c r="AF219" s="405">
        <v>0</v>
      </c>
      <c r="AG219" s="405">
        <v>0</v>
      </c>
      <c r="AH219" s="405">
        <v>0</v>
      </c>
      <c r="AI219" s="405">
        <f t="shared" si="148"/>
        <v>0</v>
      </c>
      <c r="AJ219" s="405">
        <f t="shared" si="149"/>
        <v>0</v>
      </c>
      <c r="AK219" s="407">
        <v>0</v>
      </c>
      <c r="AL219" s="407">
        <v>0</v>
      </c>
      <c r="AM219" s="407">
        <v>0</v>
      </c>
      <c r="AN219" s="407">
        <v>0</v>
      </c>
      <c r="AO219" s="407">
        <v>0</v>
      </c>
      <c r="AP219" s="407">
        <f t="shared" si="150"/>
        <v>0</v>
      </c>
      <c r="AQ219" s="407">
        <f t="shared" si="151"/>
        <v>0</v>
      </c>
      <c r="AR219" s="417">
        <f t="shared" si="152"/>
        <v>0</v>
      </c>
      <c r="AS219" s="112">
        <f>I219+AJ219</f>
        <v>3130145</v>
      </c>
      <c r="AT219" s="113">
        <f>J219+X219</f>
        <v>2295210</v>
      </c>
      <c r="AU219" s="113">
        <f t="shared" si="155"/>
        <v>0</v>
      </c>
      <c r="AV219" s="113">
        <f>L219+AB219</f>
        <v>0</v>
      </c>
      <c r="AW219" s="113">
        <f t="shared" si="166"/>
        <v>775781</v>
      </c>
      <c r="AX219" s="113">
        <f t="shared" si="166"/>
        <v>45904</v>
      </c>
      <c r="AY219" s="113">
        <f>O219+AI219</f>
        <v>13250</v>
      </c>
      <c r="AZ219" s="115">
        <f>P219+AR219</f>
        <v>6.5799999999999992</v>
      </c>
      <c r="BA219" s="115">
        <f>Q219+AP219</f>
        <v>6.5799999999999992</v>
      </c>
      <c r="BB219" s="115">
        <f t="shared" si="161"/>
        <v>0</v>
      </c>
      <c r="BC219" s="116">
        <f>S219+AQ219</f>
        <v>0</v>
      </c>
    </row>
    <row r="220" spans="1:55" ht="14.1" customHeight="1" x14ac:dyDescent="0.2">
      <c r="A220" s="108">
        <v>46</v>
      </c>
      <c r="B220" s="105">
        <v>2488</v>
      </c>
      <c r="C220" s="106">
        <v>600079902</v>
      </c>
      <c r="D220" s="105">
        <v>70884978</v>
      </c>
      <c r="E220" s="107" t="s">
        <v>664</v>
      </c>
      <c r="F220" s="108">
        <v>3141</v>
      </c>
      <c r="G220" s="107" t="s">
        <v>319</v>
      </c>
      <c r="H220" s="109" t="s">
        <v>282</v>
      </c>
      <c r="I220" s="110">
        <v>1784904</v>
      </c>
      <c r="J220" s="30">
        <v>1296404</v>
      </c>
      <c r="K220" s="30">
        <v>0</v>
      </c>
      <c r="L220" s="30">
        <v>7000</v>
      </c>
      <c r="M220" s="111">
        <v>440550</v>
      </c>
      <c r="N220" s="111">
        <v>25928</v>
      </c>
      <c r="O220" s="30">
        <v>15022</v>
      </c>
      <c r="P220" s="287">
        <v>4.4300000000000006</v>
      </c>
      <c r="Q220" s="438">
        <v>0</v>
      </c>
      <c r="R220" s="33">
        <v>0</v>
      </c>
      <c r="S220" s="845">
        <v>4.4300000000000006</v>
      </c>
      <c r="T220" s="416">
        <f t="shared" si="142"/>
        <v>0</v>
      </c>
      <c r="U220" s="405">
        <v>0</v>
      </c>
      <c r="V220" s="405">
        <v>0</v>
      </c>
      <c r="W220" s="405">
        <v>0</v>
      </c>
      <c r="X220" s="405">
        <f t="shared" si="143"/>
        <v>0</v>
      </c>
      <c r="Y220" s="405">
        <v>0</v>
      </c>
      <c r="Z220" s="405">
        <v>0</v>
      </c>
      <c r="AA220" s="405">
        <v>0</v>
      </c>
      <c r="AB220" s="405">
        <f t="shared" si="144"/>
        <v>0</v>
      </c>
      <c r="AC220" s="405">
        <f t="shared" si="145"/>
        <v>0</v>
      </c>
      <c r="AD220" s="249">
        <f t="shared" si="146"/>
        <v>0</v>
      </c>
      <c r="AE220" s="249">
        <f t="shared" si="147"/>
        <v>0</v>
      </c>
      <c r="AF220" s="405">
        <v>0</v>
      </c>
      <c r="AG220" s="405">
        <v>0</v>
      </c>
      <c r="AH220" s="405">
        <v>0</v>
      </c>
      <c r="AI220" s="405">
        <f t="shared" si="148"/>
        <v>0</v>
      </c>
      <c r="AJ220" s="405">
        <f t="shared" si="149"/>
        <v>0</v>
      </c>
      <c r="AK220" s="407">
        <v>0</v>
      </c>
      <c r="AL220" s="407">
        <v>0</v>
      </c>
      <c r="AM220" s="407">
        <v>0</v>
      </c>
      <c r="AN220" s="407">
        <v>0</v>
      </c>
      <c r="AO220" s="407">
        <v>0</v>
      </c>
      <c r="AP220" s="407">
        <f t="shared" si="150"/>
        <v>0</v>
      </c>
      <c r="AQ220" s="407">
        <f t="shared" si="151"/>
        <v>0</v>
      </c>
      <c r="AR220" s="417">
        <f t="shared" si="152"/>
        <v>0</v>
      </c>
      <c r="AS220" s="112">
        <f>I220+AJ220</f>
        <v>1784904</v>
      </c>
      <c r="AT220" s="113">
        <f>J220+X220</f>
        <v>1296404</v>
      </c>
      <c r="AU220" s="113">
        <f t="shared" si="155"/>
        <v>0</v>
      </c>
      <c r="AV220" s="113">
        <f>L220+AB220</f>
        <v>7000</v>
      </c>
      <c r="AW220" s="113">
        <f t="shared" si="166"/>
        <v>440550</v>
      </c>
      <c r="AX220" s="113">
        <f t="shared" si="166"/>
        <v>25928</v>
      </c>
      <c r="AY220" s="113">
        <f>O220+AI220</f>
        <v>15022</v>
      </c>
      <c r="AZ220" s="115">
        <f>P220+AR220</f>
        <v>4.4300000000000006</v>
      </c>
      <c r="BA220" s="115">
        <f>Q220+AP220</f>
        <v>0</v>
      </c>
      <c r="BB220" s="115">
        <f t="shared" si="161"/>
        <v>0</v>
      </c>
      <c r="BC220" s="116">
        <f>S220+AQ220</f>
        <v>4.4300000000000006</v>
      </c>
    </row>
    <row r="221" spans="1:55" ht="14.1" customHeight="1" x14ac:dyDescent="0.2">
      <c r="A221" s="108">
        <v>46</v>
      </c>
      <c r="B221" s="105">
        <v>2488</v>
      </c>
      <c r="C221" s="106">
        <v>600079902</v>
      </c>
      <c r="D221" s="105">
        <v>70884978</v>
      </c>
      <c r="E221" s="107" t="s">
        <v>664</v>
      </c>
      <c r="F221" s="108">
        <v>3143</v>
      </c>
      <c r="G221" s="126" t="s">
        <v>632</v>
      </c>
      <c r="H221" s="109" t="s">
        <v>281</v>
      </c>
      <c r="I221" s="110">
        <v>1917967</v>
      </c>
      <c r="J221" s="425">
        <v>1410376</v>
      </c>
      <c r="K221" s="425">
        <v>0</v>
      </c>
      <c r="L221" s="425">
        <v>2000</v>
      </c>
      <c r="M221" s="111">
        <v>477383</v>
      </c>
      <c r="N221" s="111">
        <v>28208</v>
      </c>
      <c r="O221" s="337">
        <v>0</v>
      </c>
      <c r="P221" s="287">
        <v>3.0716000000000001</v>
      </c>
      <c r="Q221" s="427">
        <v>3.0716000000000001</v>
      </c>
      <c r="R221" s="889">
        <v>0</v>
      </c>
      <c r="S221" s="843">
        <v>0</v>
      </c>
      <c r="T221" s="416">
        <f t="shared" si="142"/>
        <v>0</v>
      </c>
      <c r="U221" s="405">
        <v>0</v>
      </c>
      <c r="V221" s="405">
        <v>0</v>
      </c>
      <c r="W221" s="405">
        <v>0</v>
      </c>
      <c r="X221" s="405">
        <f t="shared" si="143"/>
        <v>0</v>
      </c>
      <c r="Y221" s="405">
        <v>0</v>
      </c>
      <c r="Z221" s="405">
        <v>0</v>
      </c>
      <c r="AA221" s="405">
        <v>0</v>
      </c>
      <c r="AB221" s="405">
        <f t="shared" si="144"/>
        <v>0</v>
      </c>
      <c r="AC221" s="405">
        <f t="shared" si="145"/>
        <v>0</v>
      </c>
      <c r="AD221" s="249">
        <f t="shared" si="146"/>
        <v>0</v>
      </c>
      <c r="AE221" s="249">
        <f t="shared" si="147"/>
        <v>0</v>
      </c>
      <c r="AF221" s="405">
        <v>0</v>
      </c>
      <c r="AG221" s="405">
        <v>0</v>
      </c>
      <c r="AH221" s="405">
        <v>0</v>
      </c>
      <c r="AI221" s="405">
        <f t="shared" si="148"/>
        <v>0</v>
      </c>
      <c r="AJ221" s="405">
        <f t="shared" si="149"/>
        <v>0</v>
      </c>
      <c r="AK221" s="407">
        <v>0</v>
      </c>
      <c r="AL221" s="407">
        <v>0</v>
      </c>
      <c r="AM221" s="407">
        <v>0</v>
      </c>
      <c r="AN221" s="407">
        <v>0</v>
      </c>
      <c r="AO221" s="407">
        <v>0</v>
      </c>
      <c r="AP221" s="407">
        <f t="shared" si="150"/>
        <v>0</v>
      </c>
      <c r="AQ221" s="407">
        <f t="shared" si="151"/>
        <v>0</v>
      </c>
      <c r="AR221" s="417">
        <f t="shared" si="152"/>
        <v>0</v>
      </c>
      <c r="AS221" s="112">
        <f>I221+AJ221</f>
        <v>1917967</v>
      </c>
      <c r="AT221" s="113">
        <f>J221+X221</f>
        <v>1410376</v>
      </c>
      <c r="AU221" s="113">
        <f t="shared" si="155"/>
        <v>0</v>
      </c>
      <c r="AV221" s="113">
        <f>L221+AB221</f>
        <v>2000</v>
      </c>
      <c r="AW221" s="113">
        <f t="shared" si="166"/>
        <v>477383</v>
      </c>
      <c r="AX221" s="113">
        <f t="shared" si="166"/>
        <v>28208</v>
      </c>
      <c r="AY221" s="113">
        <f>O221+AI221</f>
        <v>0</v>
      </c>
      <c r="AZ221" s="115">
        <f>P221+AR221</f>
        <v>3.0716000000000001</v>
      </c>
      <c r="BA221" s="115">
        <f>Q221+AP221</f>
        <v>3.0716000000000001</v>
      </c>
      <c r="BB221" s="115">
        <f t="shared" si="161"/>
        <v>0</v>
      </c>
      <c r="BC221" s="116">
        <f>S221+AQ221</f>
        <v>0</v>
      </c>
    </row>
    <row r="222" spans="1:55" ht="14.1" customHeight="1" x14ac:dyDescent="0.2">
      <c r="A222" s="108">
        <v>46</v>
      </c>
      <c r="B222" s="105">
        <v>2488</v>
      </c>
      <c r="C222" s="106">
        <v>600079902</v>
      </c>
      <c r="D222" s="105">
        <v>70884978</v>
      </c>
      <c r="E222" s="107" t="s">
        <v>664</v>
      </c>
      <c r="F222" s="108">
        <v>3143</v>
      </c>
      <c r="G222" s="126" t="s">
        <v>633</v>
      </c>
      <c r="H222" s="109" t="s">
        <v>282</v>
      </c>
      <c r="I222" s="110">
        <v>61794</v>
      </c>
      <c r="J222" s="436">
        <v>43560</v>
      </c>
      <c r="K222" s="436">
        <v>0</v>
      </c>
      <c r="L222" s="436">
        <v>0</v>
      </c>
      <c r="M222" s="111">
        <v>14723</v>
      </c>
      <c r="N222" s="111">
        <v>871</v>
      </c>
      <c r="O222" s="436">
        <v>2640</v>
      </c>
      <c r="P222" s="287">
        <v>0.18</v>
      </c>
      <c r="Q222" s="437">
        <v>0</v>
      </c>
      <c r="R222" s="857">
        <v>0</v>
      </c>
      <c r="S222" s="845">
        <v>0.18</v>
      </c>
      <c r="T222" s="416">
        <f t="shared" si="142"/>
        <v>0</v>
      </c>
      <c r="U222" s="405">
        <v>0</v>
      </c>
      <c r="V222" s="405">
        <v>0</v>
      </c>
      <c r="W222" s="405">
        <v>0</v>
      </c>
      <c r="X222" s="405">
        <f t="shared" si="143"/>
        <v>0</v>
      </c>
      <c r="Y222" s="405">
        <v>0</v>
      </c>
      <c r="Z222" s="405">
        <v>0</v>
      </c>
      <c r="AA222" s="405">
        <v>0</v>
      </c>
      <c r="AB222" s="405">
        <f t="shared" si="144"/>
        <v>0</v>
      </c>
      <c r="AC222" s="405">
        <f t="shared" si="145"/>
        <v>0</v>
      </c>
      <c r="AD222" s="249">
        <f t="shared" si="146"/>
        <v>0</v>
      </c>
      <c r="AE222" s="249">
        <f t="shared" si="147"/>
        <v>0</v>
      </c>
      <c r="AF222" s="405">
        <v>0</v>
      </c>
      <c r="AG222" s="405">
        <v>0</v>
      </c>
      <c r="AH222" s="405">
        <v>0</v>
      </c>
      <c r="AI222" s="405">
        <f t="shared" si="148"/>
        <v>0</v>
      </c>
      <c r="AJ222" s="405">
        <f t="shared" si="149"/>
        <v>0</v>
      </c>
      <c r="AK222" s="407">
        <v>0</v>
      </c>
      <c r="AL222" s="407">
        <v>0</v>
      </c>
      <c r="AM222" s="407">
        <v>0</v>
      </c>
      <c r="AN222" s="407">
        <v>0</v>
      </c>
      <c r="AO222" s="407">
        <v>0</v>
      </c>
      <c r="AP222" s="407">
        <f t="shared" si="150"/>
        <v>0</v>
      </c>
      <c r="AQ222" s="407">
        <f t="shared" si="151"/>
        <v>0</v>
      </c>
      <c r="AR222" s="417">
        <f t="shared" si="152"/>
        <v>0</v>
      </c>
      <c r="AS222" s="112">
        <f>I222+AJ222</f>
        <v>61794</v>
      </c>
      <c r="AT222" s="113">
        <f>J222+X222</f>
        <v>43560</v>
      </c>
      <c r="AU222" s="113">
        <f t="shared" si="155"/>
        <v>0</v>
      </c>
      <c r="AV222" s="113">
        <f>L222+AB222</f>
        <v>0</v>
      </c>
      <c r="AW222" s="113">
        <f t="shared" si="166"/>
        <v>14723</v>
      </c>
      <c r="AX222" s="113">
        <f t="shared" si="166"/>
        <v>871</v>
      </c>
      <c r="AY222" s="113">
        <f>O222+AI222</f>
        <v>2640</v>
      </c>
      <c r="AZ222" s="115">
        <f>P222+AR222</f>
        <v>0.18</v>
      </c>
      <c r="BA222" s="115">
        <f>Q222+AP222</f>
        <v>0</v>
      </c>
      <c r="BB222" s="115">
        <f t="shared" si="161"/>
        <v>0</v>
      </c>
      <c r="BC222" s="116">
        <f>S222+AQ222</f>
        <v>0.18</v>
      </c>
    </row>
    <row r="223" spans="1:55" ht="14.1" customHeight="1" x14ac:dyDescent="0.2">
      <c r="A223" s="120">
        <v>46</v>
      </c>
      <c r="B223" s="117">
        <v>2488</v>
      </c>
      <c r="C223" s="118">
        <v>600079902</v>
      </c>
      <c r="D223" s="117">
        <v>70884978</v>
      </c>
      <c r="E223" s="119" t="s">
        <v>665</v>
      </c>
      <c r="F223" s="120"/>
      <c r="G223" s="119"/>
      <c r="H223" s="121"/>
      <c r="I223" s="122">
        <v>28751583</v>
      </c>
      <c r="J223" s="123">
        <v>20621989</v>
      </c>
      <c r="K223" s="123">
        <v>173220</v>
      </c>
      <c r="L223" s="123">
        <v>30000</v>
      </c>
      <c r="M223" s="123">
        <v>6980372</v>
      </c>
      <c r="N223" s="123">
        <v>412440</v>
      </c>
      <c r="O223" s="123">
        <v>706782</v>
      </c>
      <c r="P223" s="124">
        <v>44.026699999999998</v>
      </c>
      <c r="Q223" s="124">
        <v>32.780499999999996</v>
      </c>
      <c r="R223" s="855">
        <v>0.5</v>
      </c>
      <c r="S223" s="125">
        <v>11.246200000000002</v>
      </c>
      <c r="T223" s="824">
        <f t="shared" ref="T223:BC223" si="167">SUM(T218:T222)</f>
        <v>0</v>
      </c>
      <c r="U223" s="824">
        <f t="shared" si="167"/>
        <v>0</v>
      </c>
      <c r="V223" s="824">
        <f t="shared" si="167"/>
        <v>0</v>
      </c>
      <c r="W223" s="824">
        <f t="shared" si="167"/>
        <v>0</v>
      </c>
      <c r="X223" s="824">
        <f t="shared" si="167"/>
        <v>0</v>
      </c>
      <c r="Y223" s="824">
        <f t="shared" si="167"/>
        <v>0</v>
      </c>
      <c r="Z223" s="824">
        <f t="shared" si="167"/>
        <v>0</v>
      </c>
      <c r="AA223" s="824">
        <f t="shared" si="167"/>
        <v>0</v>
      </c>
      <c r="AB223" s="824">
        <f t="shared" si="167"/>
        <v>0</v>
      </c>
      <c r="AC223" s="824">
        <f t="shared" si="167"/>
        <v>0</v>
      </c>
      <c r="AD223" s="824">
        <f t="shared" si="167"/>
        <v>0</v>
      </c>
      <c r="AE223" s="824">
        <f t="shared" si="167"/>
        <v>0</v>
      </c>
      <c r="AF223" s="824">
        <f t="shared" si="167"/>
        <v>0</v>
      </c>
      <c r="AG223" s="824">
        <f t="shared" si="167"/>
        <v>0</v>
      </c>
      <c r="AH223" s="824">
        <f t="shared" si="167"/>
        <v>0</v>
      </c>
      <c r="AI223" s="824">
        <f t="shared" si="167"/>
        <v>0</v>
      </c>
      <c r="AJ223" s="824">
        <f t="shared" si="167"/>
        <v>0</v>
      </c>
      <c r="AK223" s="900">
        <f t="shared" si="167"/>
        <v>0</v>
      </c>
      <c r="AL223" s="900">
        <f t="shared" si="167"/>
        <v>0</v>
      </c>
      <c r="AM223" s="900">
        <f t="shared" si="167"/>
        <v>0</v>
      </c>
      <c r="AN223" s="900">
        <f t="shared" si="167"/>
        <v>0</v>
      </c>
      <c r="AO223" s="900">
        <f t="shared" si="167"/>
        <v>0</v>
      </c>
      <c r="AP223" s="900">
        <f t="shared" si="167"/>
        <v>0</v>
      </c>
      <c r="AQ223" s="900">
        <f t="shared" si="167"/>
        <v>0</v>
      </c>
      <c r="AR223" s="904">
        <f t="shared" si="167"/>
        <v>0</v>
      </c>
      <c r="AS223" s="122">
        <f t="shared" si="167"/>
        <v>28751583</v>
      </c>
      <c r="AT223" s="123">
        <f t="shared" si="167"/>
        <v>20621989</v>
      </c>
      <c r="AU223" s="123">
        <f t="shared" si="167"/>
        <v>173220</v>
      </c>
      <c r="AV223" s="123">
        <f t="shared" si="167"/>
        <v>30000</v>
      </c>
      <c r="AW223" s="123">
        <f t="shared" si="167"/>
        <v>6980372</v>
      </c>
      <c r="AX223" s="123">
        <f t="shared" si="167"/>
        <v>412440</v>
      </c>
      <c r="AY223" s="123">
        <f t="shared" si="167"/>
        <v>706782</v>
      </c>
      <c r="AZ223" s="124">
        <f t="shared" si="167"/>
        <v>44.026699999999998</v>
      </c>
      <c r="BA223" s="124">
        <f t="shared" si="167"/>
        <v>32.780499999999996</v>
      </c>
      <c r="BB223" s="124">
        <f t="shared" si="167"/>
        <v>0.5</v>
      </c>
      <c r="BC223" s="125">
        <f t="shared" si="167"/>
        <v>11.246200000000002</v>
      </c>
    </row>
    <row r="224" spans="1:55" ht="14.1" customHeight="1" x14ac:dyDescent="0.2">
      <c r="A224" s="108">
        <v>47</v>
      </c>
      <c r="B224" s="105">
        <v>2472</v>
      </c>
      <c r="C224" s="106">
        <v>600080277</v>
      </c>
      <c r="D224" s="105">
        <v>72743131</v>
      </c>
      <c r="E224" s="107" t="s">
        <v>666</v>
      </c>
      <c r="F224" s="108">
        <v>3113</v>
      </c>
      <c r="G224" s="107" t="s">
        <v>318</v>
      </c>
      <c r="H224" s="109" t="s">
        <v>281</v>
      </c>
      <c r="I224" s="110">
        <v>27284478</v>
      </c>
      <c r="J224" s="111">
        <v>19465874</v>
      </c>
      <c r="K224" s="111">
        <v>0</v>
      </c>
      <c r="L224" s="111">
        <v>260000</v>
      </c>
      <c r="M224" s="111">
        <v>6667346</v>
      </c>
      <c r="N224" s="111">
        <v>389318</v>
      </c>
      <c r="O224" s="111">
        <v>501940</v>
      </c>
      <c r="P224" s="287">
        <v>36.545900000000003</v>
      </c>
      <c r="Q224" s="287">
        <v>28.036500000000004</v>
      </c>
      <c r="R224" s="404">
        <v>0</v>
      </c>
      <c r="S224" s="844">
        <v>8.5094000000000012</v>
      </c>
      <c r="T224" s="416">
        <f t="shared" si="142"/>
        <v>0</v>
      </c>
      <c r="U224" s="405">
        <v>0</v>
      </c>
      <c r="V224" s="405">
        <v>-73638</v>
      </c>
      <c r="W224" s="405">
        <v>0</v>
      </c>
      <c r="X224" s="405">
        <f t="shared" si="143"/>
        <v>-73638</v>
      </c>
      <c r="Y224" s="405">
        <v>0</v>
      </c>
      <c r="Z224" s="405">
        <v>0</v>
      </c>
      <c r="AA224" s="405">
        <v>0</v>
      </c>
      <c r="AB224" s="405">
        <f t="shared" si="144"/>
        <v>0</v>
      </c>
      <c r="AC224" s="405">
        <f t="shared" si="145"/>
        <v>-73638</v>
      </c>
      <c r="AD224" s="249">
        <f>ROUND((X224+Y224+Z224)*33.8%,0)+1</f>
        <v>-24889</v>
      </c>
      <c r="AE224" s="249">
        <f t="shared" si="147"/>
        <v>-1473</v>
      </c>
      <c r="AF224" s="405">
        <v>0</v>
      </c>
      <c r="AG224" s="405">
        <v>100000</v>
      </c>
      <c r="AH224" s="405">
        <v>0</v>
      </c>
      <c r="AI224" s="405">
        <f t="shared" si="148"/>
        <v>100000</v>
      </c>
      <c r="AJ224" s="405">
        <f t="shared" si="149"/>
        <v>0</v>
      </c>
      <c r="AK224" s="407">
        <v>0</v>
      </c>
      <c r="AL224" s="407">
        <v>0</v>
      </c>
      <c r="AM224" s="407">
        <v>0</v>
      </c>
      <c r="AN224" s="407">
        <v>0</v>
      </c>
      <c r="AO224" s="407">
        <v>0</v>
      </c>
      <c r="AP224" s="407">
        <f t="shared" si="150"/>
        <v>0</v>
      </c>
      <c r="AQ224" s="407">
        <f t="shared" si="151"/>
        <v>0</v>
      </c>
      <c r="AR224" s="417">
        <f t="shared" si="152"/>
        <v>0</v>
      </c>
      <c r="AS224" s="112">
        <f>I224+AJ224</f>
        <v>27284478</v>
      </c>
      <c r="AT224" s="113">
        <f>J224+X224</f>
        <v>19392236</v>
      </c>
      <c r="AU224" s="113">
        <f t="shared" si="155"/>
        <v>0</v>
      </c>
      <c r="AV224" s="113">
        <f>L224+AB224</f>
        <v>260000</v>
      </c>
      <c r="AW224" s="113">
        <f t="shared" ref="AW224:AX228" si="168">M224+AD224</f>
        <v>6642457</v>
      </c>
      <c r="AX224" s="113">
        <f t="shared" si="168"/>
        <v>387845</v>
      </c>
      <c r="AY224" s="113">
        <f>O224+AI224</f>
        <v>601940</v>
      </c>
      <c r="AZ224" s="115">
        <f>P224+AR224</f>
        <v>36.545900000000003</v>
      </c>
      <c r="BA224" s="115">
        <f>Q224+AP224</f>
        <v>28.036500000000004</v>
      </c>
      <c r="BB224" s="115">
        <f t="shared" si="161"/>
        <v>0</v>
      </c>
      <c r="BC224" s="116">
        <f>S224+AQ224</f>
        <v>8.5094000000000012</v>
      </c>
    </row>
    <row r="225" spans="1:55" ht="14.1" customHeight="1" x14ac:dyDescent="0.2">
      <c r="A225" s="108">
        <v>47</v>
      </c>
      <c r="B225" s="105">
        <v>2472</v>
      </c>
      <c r="C225" s="106">
        <v>600080277</v>
      </c>
      <c r="D225" s="105">
        <v>72743131</v>
      </c>
      <c r="E225" s="107" t="s">
        <v>666</v>
      </c>
      <c r="F225" s="108">
        <v>3113</v>
      </c>
      <c r="G225" s="126" t="s">
        <v>316</v>
      </c>
      <c r="H225" s="109" t="s">
        <v>282</v>
      </c>
      <c r="I225" s="110">
        <v>3677073</v>
      </c>
      <c r="J225" s="28">
        <v>2703479</v>
      </c>
      <c r="K225" s="28">
        <v>0</v>
      </c>
      <c r="L225" s="28">
        <v>0</v>
      </c>
      <c r="M225" s="111">
        <v>913776</v>
      </c>
      <c r="N225" s="111">
        <v>54068</v>
      </c>
      <c r="O225" s="28">
        <v>5750</v>
      </c>
      <c r="P225" s="287">
        <v>7.4700000000000006</v>
      </c>
      <c r="Q225" s="274">
        <v>7.4700000000000006</v>
      </c>
      <c r="R225" s="890">
        <v>0</v>
      </c>
      <c r="S225" s="843">
        <v>0</v>
      </c>
      <c r="T225" s="416">
        <f t="shared" si="142"/>
        <v>0</v>
      </c>
      <c r="U225" s="405">
        <v>0</v>
      </c>
      <c r="V225" s="405">
        <v>0</v>
      </c>
      <c r="W225" s="405">
        <v>0</v>
      </c>
      <c r="X225" s="405">
        <f t="shared" si="143"/>
        <v>0</v>
      </c>
      <c r="Y225" s="405">
        <v>0</v>
      </c>
      <c r="Z225" s="405">
        <v>0</v>
      </c>
      <c r="AA225" s="405">
        <v>0</v>
      </c>
      <c r="AB225" s="405">
        <f t="shared" si="144"/>
        <v>0</v>
      </c>
      <c r="AC225" s="405">
        <f t="shared" si="145"/>
        <v>0</v>
      </c>
      <c r="AD225" s="249">
        <f t="shared" si="146"/>
        <v>0</v>
      </c>
      <c r="AE225" s="249">
        <f t="shared" si="147"/>
        <v>0</v>
      </c>
      <c r="AF225" s="405">
        <v>0</v>
      </c>
      <c r="AG225" s="405">
        <v>0</v>
      </c>
      <c r="AH225" s="405">
        <v>0</v>
      </c>
      <c r="AI225" s="405">
        <f t="shared" si="148"/>
        <v>0</v>
      </c>
      <c r="AJ225" s="405">
        <f t="shared" si="149"/>
        <v>0</v>
      </c>
      <c r="AK225" s="407">
        <v>0</v>
      </c>
      <c r="AL225" s="407">
        <v>0</v>
      </c>
      <c r="AM225" s="407">
        <v>0</v>
      </c>
      <c r="AN225" s="407">
        <v>0</v>
      </c>
      <c r="AO225" s="407">
        <v>0</v>
      </c>
      <c r="AP225" s="407">
        <f t="shared" si="150"/>
        <v>0</v>
      </c>
      <c r="AQ225" s="407">
        <f t="shared" si="151"/>
        <v>0</v>
      </c>
      <c r="AR225" s="417">
        <f t="shared" si="152"/>
        <v>0</v>
      </c>
      <c r="AS225" s="112">
        <f>I225+AJ225</f>
        <v>3677073</v>
      </c>
      <c r="AT225" s="113">
        <f>J225+X225</f>
        <v>2703479</v>
      </c>
      <c r="AU225" s="113">
        <f t="shared" si="155"/>
        <v>0</v>
      </c>
      <c r="AV225" s="113">
        <f>L225+AB225</f>
        <v>0</v>
      </c>
      <c r="AW225" s="113">
        <f t="shared" si="168"/>
        <v>913776</v>
      </c>
      <c r="AX225" s="113">
        <f t="shared" si="168"/>
        <v>54068</v>
      </c>
      <c r="AY225" s="113">
        <f>O225+AI225</f>
        <v>5750</v>
      </c>
      <c r="AZ225" s="115">
        <f>P225+AR225</f>
        <v>7.4700000000000006</v>
      </c>
      <c r="BA225" s="115">
        <f>Q225+AP225</f>
        <v>7.4700000000000006</v>
      </c>
      <c r="BB225" s="115">
        <f t="shared" si="161"/>
        <v>0</v>
      </c>
      <c r="BC225" s="116">
        <f>S225+AQ225</f>
        <v>0</v>
      </c>
    </row>
    <row r="226" spans="1:55" ht="14.1" customHeight="1" x14ac:dyDescent="0.2">
      <c r="A226" s="108">
        <v>47</v>
      </c>
      <c r="B226" s="105">
        <v>2472</v>
      </c>
      <c r="C226" s="106">
        <v>600080277</v>
      </c>
      <c r="D226" s="105">
        <v>72743131</v>
      </c>
      <c r="E226" s="107" t="s">
        <v>666</v>
      </c>
      <c r="F226" s="108">
        <v>3141</v>
      </c>
      <c r="G226" s="107" t="s">
        <v>319</v>
      </c>
      <c r="H226" s="109" t="s">
        <v>282</v>
      </c>
      <c r="I226" s="110">
        <v>2055841</v>
      </c>
      <c r="J226" s="30">
        <v>1488987</v>
      </c>
      <c r="K226" s="30">
        <v>0</v>
      </c>
      <c r="L226" s="30">
        <v>10000</v>
      </c>
      <c r="M226" s="111">
        <v>506658</v>
      </c>
      <c r="N226" s="111">
        <v>29780</v>
      </c>
      <c r="O226" s="30">
        <v>20416</v>
      </c>
      <c r="P226" s="287">
        <v>5.0999999999999996</v>
      </c>
      <c r="Q226" s="438">
        <v>0</v>
      </c>
      <c r="R226" s="33">
        <v>0</v>
      </c>
      <c r="S226" s="845">
        <v>5.0999999999999996</v>
      </c>
      <c r="T226" s="416">
        <f t="shared" si="142"/>
        <v>0</v>
      </c>
      <c r="U226" s="405">
        <v>0</v>
      </c>
      <c r="V226" s="405">
        <v>0</v>
      </c>
      <c r="W226" s="405">
        <v>0</v>
      </c>
      <c r="X226" s="405">
        <f t="shared" si="143"/>
        <v>0</v>
      </c>
      <c r="Y226" s="405">
        <v>0</v>
      </c>
      <c r="Z226" s="405">
        <v>0</v>
      </c>
      <c r="AA226" s="405">
        <v>0</v>
      </c>
      <c r="AB226" s="405">
        <f t="shared" si="144"/>
        <v>0</v>
      </c>
      <c r="AC226" s="405">
        <f t="shared" si="145"/>
        <v>0</v>
      </c>
      <c r="AD226" s="249">
        <f t="shared" si="146"/>
        <v>0</v>
      </c>
      <c r="AE226" s="249">
        <f t="shared" si="147"/>
        <v>0</v>
      </c>
      <c r="AF226" s="405">
        <v>0</v>
      </c>
      <c r="AG226" s="405">
        <v>0</v>
      </c>
      <c r="AH226" s="405">
        <v>0</v>
      </c>
      <c r="AI226" s="405">
        <f t="shared" si="148"/>
        <v>0</v>
      </c>
      <c r="AJ226" s="405">
        <f t="shared" si="149"/>
        <v>0</v>
      </c>
      <c r="AK226" s="407">
        <v>0</v>
      </c>
      <c r="AL226" s="407">
        <v>0</v>
      </c>
      <c r="AM226" s="407">
        <v>0</v>
      </c>
      <c r="AN226" s="407">
        <v>0</v>
      </c>
      <c r="AO226" s="407">
        <v>0</v>
      </c>
      <c r="AP226" s="407">
        <f t="shared" si="150"/>
        <v>0</v>
      </c>
      <c r="AQ226" s="407">
        <f t="shared" si="151"/>
        <v>0</v>
      </c>
      <c r="AR226" s="417">
        <f t="shared" si="152"/>
        <v>0</v>
      </c>
      <c r="AS226" s="112">
        <f>I226+AJ226</f>
        <v>2055841</v>
      </c>
      <c r="AT226" s="113">
        <f>J226+X226</f>
        <v>1488987</v>
      </c>
      <c r="AU226" s="113">
        <f t="shared" si="155"/>
        <v>0</v>
      </c>
      <c r="AV226" s="113">
        <f>L226+AB226</f>
        <v>10000</v>
      </c>
      <c r="AW226" s="113">
        <f t="shared" si="168"/>
        <v>506658</v>
      </c>
      <c r="AX226" s="113">
        <f t="shared" si="168"/>
        <v>29780</v>
      </c>
      <c r="AY226" s="113">
        <f>O226+AI226</f>
        <v>20416</v>
      </c>
      <c r="AZ226" s="115">
        <f>P226+AR226</f>
        <v>5.0999999999999996</v>
      </c>
      <c r="BA226" s="115">
        <f>Q226+AP226</f>
        <v>0</v>
      </c>
      <c r="BB226" s="115">
        <f t="shared" si="161"/>
        <v>0</v>
      </c>
      <c r="BC226" s="116">
        <f>S226+AQ226</f>
        <v>5.0999999999999996</v>
      </c>
    </row>
    <row r="227" spans="1:55" ht="14.1" customHeight="1" x14ac:dyDescent="0.2">
      <c r="A227" s="108">
        <v>47</v>
      </c>
      <c r="B227" s="105">
        <v>2472</v>
      </c>
      <c r="C227" s="106">
        <v>600080277</v>
      </c>
      <c r="D227" s="105">
        <v>72743131</v>
      </c>
      <c r="E227" s="107" t="s">
        <v>666</v>
      </c>
      <c r="F227" s="108">
        <v>3143</v>
      </c>
      <c r="G227" s="126" t="s">
        <v>632</v>
      </c>
      <c r="H227" s="109" t="s">
        <v>281</v>
      </c>
      <c r="I227" s="110">
        <v>2925347</v>
      </c>
      <c r="J227" s="425">
        <v>2144306</v>
      </c>
      <c r="K227" s="425">
        <v>0</v>
      </c>
      <c r="L227" s="425">
        <v>10000</v>
      </c>
      <c r="M227" s="111">
        <v>728155</v>
      </c>
      <c r="N227" s="111">
        <v>42886</v>
      </c>
      <c r="O227" s="337">
        <v>0</v>
      </c>
      <c r="P227" s="287">
        <v>4.5589000000000004</v>
      </c>
      <c r="Q227" s="427">
        <v>4.5589000000000004</v>
      </c>
      <c r="R227" s="889">
        <v>0</v>
      </c>
      <c r="S227" s="843">
        <v>0</v>
      </c>
      <c r="T227" s="416">
        <f t="shared" si="142"/>
        <v>0</v>
      </c>
      <c r="U227" s="405">
        <v>0</v>
      </c>
      <c r="V227" s="405">
        <v>0</v>
      </c>
      <c r="W227" s="405">
        <v>0</v>
      </c>
      <c r="X227" s="405">
        <f t="shared" si="143"/>
        <v>0</v>
      </c>
      <c r="Y227" s="405">
        <v>0</v>
      </c>
      <c r="Z227" s="405">
        <v>0</v>
      </c>
      <c r="AA227" s="405">
        <v>0</v>
      </c>
      <c r="AB227" s="405">
        <f t="shared" si="144"/>
        <v>0</v>
      </c>
      <c r="AC227" s="405">
        <f t="shared" si="145"/>
        <v>0</v>
      </c>
      <c r="AD227" s="249">
        <f t="shared" si="146"/>
        <v>0</v>
      </c>
      <c r="AE227" s="249">
        <f t="shared" si="147"/>
        <v>0</v>
      </c>
      <c r="AF227" s="405">
        <v>0</v>
      </c>
      <c r="AG227" s="405">
        <v>0</v>
      </c>
      <c r="AH227" s="405">
        <v>0</v>
      </c>
      <c r="AI227" s="405">
        <f t="shared" si="148"/>
        <v>0</v>
      </c>
      <c r="AJ227" s="405">
        <f t="shared" si="149"/>
        <v>0</v>
      </c>
      <c r="AK227" s="407">
        <v>0</v>
      </c>
      <c r="AL227" s="407">
        <v>0</v>
      </c>
      <c r="AM227" s="407">
        <v>0</v>
      </c>
      <c r="AN227" s="407">
        <v>0</v>
      </c>
      <c r="AO227" s="407">
        <v>0</v>
      </c>
      <c r="AP227" s="407">
        <f t="shared" si="150"/>
        <v>0</v>
      </c>
      <c r="AQ227" s="407">
        <f t="shared" si="151"/>
        <v>0</v>
      </c>
      <c r="AR227" s="417">
        <f t="shared" si="152"/>
        <v>0</v>
      </c>
      <c r="AS227" s="112">
        <f>I227+AJ227</f>
        <v>2925347</v>
      </c>
      <c r="AT227" s="113">
        <f>J227+X227</f>
        <v>2144306</v>
      </c>
      <c r="AU227" s="113">
        <f t="shared" si="155"/>
        <v>0</v>
      </c>
      <c r="AV227" s="113">
        <f>L227+AB227</f>
        <v>10000</v>
      </c>
      <c r="AW227" s="113">
        <f t="shared" si="168"/>
        <v>728155</v>
      </c>
      <c r="AX227" s="113">
        <f t="shared" si="168"/>
        <v>42886</v>
      </c>
      <c r="AY227" s="113">
        <f>O227+AI227</f>
        <v>0</v>
      </c>
      <c r="AZ227" s="115">
        <f>P227+AR227</f>
        <v>4.5589000000000004</v>
      </c>
      <c r="BA227" s="115">
        <f>Q227+AP227</f>
        <v>4.5589000000000004</v>
      </c>
      <c r="BB227" s="115">
        <f t="shared" si="161"/>
        <v>0</v>
      </c>
      <c r="BC227" s="116">
        <f>S227+AQ227</f>
        <v>0</v>
      </c>
    </row>
    <row r="228" spans="1:55" ht="14.1" customHeight="1" x14ac:dyDescent="0.2">
      <c r="A228" s="108">
        <v>47</v>
      </c>
      <c r="B228" s="105">
        <v>2472</v>
      </c>
      <c r="C228" s="106">
        <v>600080277</v>
      </c>
      <c r="D228" s="105">
        <v>72743131</v>
      </c>
      <c r="E228" s="107" t="s">
        <v>666</v>
      </c>
      <c r="F228" s="108">
        <v>3143</v>
      </c>
      <c r="G228" s="126" t="s">
        <v>633</v>
      </c>
      <c r="H228" s="109" t="s">
        <v>282</v>
      </c>
      <c r="I228" s="110">
        <v>70221</v>
      </c>
      <c r="J228" s="436">
        <v>49500</v>
      </c>
      <c r="K228" s="436">
        <v>0</v>
      </c>
      <c r="L228" s="436">
        <v>0</v>
      </c>
      <c r="M228" s="111">
        <v>16731</v>
      </c>
      <c r="N228" s="111">
        <v>990</v>
      </c>
      <c r="O228" s="436">
        <v>3000</v>
      </c>
      <c r="P228" s="287">
        <v>0.21</v>
      </c>
      <c r="Q228" s="437">
        <v>0</v>
      </c>
      <c r="R228" s="857">
        <v>0</v>
      </c>
      <c r="S228" s="845">
        <v>0.21</v>
      </c>
      <c r="T228" s="416">
        <f t="shared" si="142"/>
        <v>0</v>
      </c>
      <c r="U228" s="405">
        <v>0</v>
      </c>
      <c r="V228" s="405">
        <v>0</v>
      </c>
      <c r="W228" s="405">
        <v>0</v>
      </c>
      <c r="X228" s="405">
        <f t="shared" si="143"/>
        <v>0</v>
      </c>
      <c r="Y228" s="405">
        <v>0</v>
      </c>
      <c r="Z228" s="405">
        <v>0</v>
      </c>
      <c r="AA228" s="405">
        <v>0</v>
      </c>
      <c r="AB228" s="405">
        <f t="shared" si="144"/>
        <v>0</v>
      </c>
      <c r="AC228" s="405">
        <f t="shared" si="145"/>
        <v>0</v>
      </c>
      <c r="AD228" s="249">
        <f t="shared" si="146"/>
        <v>0</v>
      </c>
      <c r="AE228" s="249">
        <f t="shared" si="147"/>
        <v>0</v>
      </c>
      <c r="AF228" s="405">
        <v>0</v>
      </c>
      <c r="AG228" s="405">
        <v>0</v>
      </c>
      <c r="AH228" s="405">
        <v>0</v>
      </c>
      <c r="AI228" s="405">
        <f t="shared" si="148"/>
        <v>0</v>
      </c>
      <c r="AJ228" s="405">
        <f t="shared" si="149"/>
        <v>0</v>
      </c>
      <c r="AK228" s="407">
        <v>0</v>
      </c>
      <c r="AL228" s="407">
        <v>0</v>
      </c>
      <c r="AM228" s="407">
        <v>0</v>
      </c>
      <c r="AN228" s="407">
        <v>0</v>
      </c>
      <c r="AO228" s="407">
        <v>0</v>
      </c>
      <c r="AP228" s="407">
        <f t="shared" si="150"/>
        <v>0</v>
      </c>
      <c r="AQ228" s="407">
        <f t="shared" si="151"/>
        <v>0</v>
      </c>
      <c r="AR228" s="417">
        <f t="shared" si="152"/>
        <v>0</v>
      </c>
      <c r="AS228" s="112">
        <f>I228+AJ228</f>
        <v>70221</v>
      </c>
      <c r="AT228" s="113">
        <f>J228+X228</f>
        <v>49500</v>
      </c>
      <c r="AU228" s="113">
        <f t="shared" si="155"/>
        <v>0</v>
      </c>
      <c r="AV228" s="113">
        <f>L228+AB228</f>
        <v>0</v>
      </c>
      <c r="AW228" s="113">
        <f t="shared" si="168"/>
        <v>16731</v>
      </c>
      <c r="AX228" s="113">
        <f t="shared" si="168"/>
        <v>990</v>
      </c>
      <c r="AY228" s="113">
        <f>O228+AI228</f>
        <v>3000</v>
      </c>
      <c r="AZ228" s="115">
        <f>P228+AR228</f>
        <v>0.21</v>
      </c>
      <c r="BA228" s="115">
        <f>Q228+AP228</f>
        <v>0</v>
      </c>
      <c r="BB228" s="115">
        <f t="shared" si="161"/>
        <v>0</v>
      </c>
      <c r="BC228" s="116">
        <f>S228+AQ228</f>
        <v>0.21</v>
      </c>
    </row>
    <row r="229" spans="1:55" ht="14.1" customHeight="1" x14ac:dyDescent="0.2">
      <c r="A229" s="120">
        <v>47</v>
      </c>
      <c r="B229" s="117">
        <v>2472</v>
      </c>
      <c r="C229" s="118">
        <v>600080277</v>
      </c>
      <c r="D229" s="117">
        <v>72743131</v>
      </c>
      <c r="E229" s="119" t="s">
        <v>667</v>
      </c>
      <c r="F229" s="120"/>
      <c r="G229" s="119"/>
      <c r="H229" s="121"/>
      <c r="I229" s="122">
        <v>36012960</v>
      </c>
      <c r="J229" s="123">
        <v>25852146</v>
      </c>
      <c r="K229" s="123">
        <v>0</v>
      </c>
      <c r="L229" s="123">
        <v>280000</v>
      </c>
      <c r="M229" s="123">
        <v>8832666</v>
      </c>
      <c r="N229" s="123">
        <v>517042</v>
      </c>
      <c r="O229" s="123">
        <v>531106</v>
      </c>
      <c r="P229" s="124">
        <v>53.884800000000006</v>
      </c>
      <c r="Q229" s="124">
        <v>40.065400000000004</v>
      </c>
      <c r="R229" s="855">
        <v>0</v>
      </c>
      <c r="S229" s="125">
        <v>13.819400000000002</v>
      </c>
      <c r="T229" s="824">
        <f t="shared" ref="T229:BC229" si="169">SUM(T224:T228)</f>
        <v>0</v>
      </c>
      <c r="U229" s="824">
        <f t="shared" si="169"/>
        <v>0</v>
      </c>
      <c r="V229" s="824">
        <f t="shared" si="169"/>
        <v>-73638</v>
      </c>
      <c r="W229" s="824">
        <f t="shared" si="169"/>
        <v>0</v>
      </c>
      <c r="X229" s="824">
        <f t="shared" si="169"/>
        <v>-73638</v>
      </c>
      <c r="Y229" s="824">
        <f t="shared" si="169"/>
        <v>0</v>
      </c>
      <c r="Z229" s="824">
        <f t="shared" si="169"/>
        <v>0</v>
      </c>
      <c r="AA229" s="824">
        <f t="shared" si="169"/>
        <v>0</v>
      </c>
      <c r="AB229" s="824">
        <f t="shared" si="169"/>
        <v>0</v>
      </c>
      <c r="AC229" s="824">
        <f t="shared" si="169"/>
        <v>-73638</v>
      </c>
      <c r="AD229" s="824">
        <f t="shared" si="169"/>
        <v>-24889</v>
      </c>
      <c r="AE229" s="824">
        <f t="shared" si="169"/>
        <v>-1473</v>
      </c>
      <c r="AF229" s="824">
        <f t="shared" si="169"/>
        <v>0</v>
      </c>
      <c r="AG229" s="824">
        <f t="shared" si="169"/>
        <v>100000</v>
      </c>
      <c r="AH229" s="824">
        <f t="shared" si="169"/>
        <v>0</v>
      </c>
      <c r="AI229" s="824">
        <f t="shared" si="169"/>
        <v>100000</v>
      </c>
      <c r="AJ229" s="824">
        <f t="shared" si="169"/>
        <v>0</v>
      </c>
      <c r="AK229" s="900">
        <f t="shared" si="169"/>
        <v>0</v>
      </c>
      <c r="AL229" s="900">
        <f t="shared" si="169"/>
        <v>0</v>
      </c>
      <c r="AM229" s="900">
        <f t="shared" si="169"/>
        <v>0</v>
      </c>
      <c r="AN229" s="900">
        <f t="shared" si="169"/>
        <v>0</v>
      </c>
      <c r="AO229" s="900">
        <f t="shared" si="169"/>
        <v>0</v>
      </c>
      <c r="AP229" s="900">
        <f t="shared" si="169"/>
        <v>0</v>
      </c>
      <c r="AQ229" s="900">
        <f t="shared" si="169"/>
        <v>0</v>
      </c>
      <c r="AR229" s="904">
        <f t="shared" si="169"/>
        <v>0</v>
      </c>
      <c r="AS229" s="122">
        <f t="shared" si="169"/>
        <v>36012960</v>
      </c>
      <c r="AT229" s="123">
        <f t="shared" si="169"/>
        <v>25778508</v>
      </c>
      <c r="AU229" s="123">
        <f t="shared" si="169"/>
        <v>0</v>
      </c>
      <c r="AV229" s="123">
        <f t="shared" si="169"/>
        <v>280000</v>
      </c>
      <c r="AW229" s="123">
        <f t="shared" si="169"/>
        <v>8807777</v>
      </c>
      <c r="AX229" s="123">
        <f t="shared" si="169"/>
        <v>515569</v>
      </c>
      <c r="AY229" s="123">
        <f t="shared" si="169"/>
        <v>631106</v>
      </c>
      <c r="AZ229" s="124">
        <f t="shared" si="169"/>
        <v>53.884800000000006</v>
      </c>
      <c r="BA229" s="124">
        <f t="shared" si="169"/>
        <v>40.065400000000004</v>
      </c>
      <c r="BB229" s="124">
        <f t="shared" si="169"/>
        <v>0</v>
      </c>
      <c r="BC229" s="125">
        <f t="shared" si="169"/>
        <v>13.819400000000002</v>
      </c>
    </row>
    <row r="230" spans="1:55" ht="14.1" customHeight="1" x14ac:dyDescent="0.2">
      <c r="A230" s="108">
        <v>48</v>
      </c>
      <c r="B230" s="105">
        <v>2489</v>
      </c>
      <c r="C230" s="106">
        <v>600080188</v>
      </c>
      <c r="D230" s="105">
        <v>64040402</v>
      </c>
      <c r="E230" s="107" t="s">
        <v>668</v>
      </c>
      <c r="F230" s="108">
        <v>3113</v>
      </c>
      <c r="G230" s="107" t="s">
        <v>318</v>
      </c>
      <c r="H230" s="109" t="s">
        <v>281</v>
      </c>
      <c r="I230" s="110">
        <v>29883456</v>
      </c>
      <c r="J230" s="111">
        <v>21415167</v>
      </c>
      <c r="K230" s="111">
        <v>0</v>
      </c>
      <c r="L230" s="111">
        <v>90000</v>
      </c>
      <c r="M230" s="111">
        <v>7268746</v>
      </c>
      <c r="N230" s="111">
        <v>428303</v>
      </c>
      <c r="O230" s="111">
        <v>681240</v>
      </c>
      <c r="P230" s="287">
        <v>39.651499999999999</v>
      </c>
      <c r="Q230" s="287">
        <v>30.562099999999997</v>
      </c>
      <c r="R230" s="404">
        <v>0</v>
      </c>
      <c r="S230" s="844">
        <v>9.0894000000000013</v>
      </c>
      <c r="T230" s="416">
        <f t="shared" si="142"/>
        <v>0</v>
      </c>
      <c r="U230" s="405">
        <v>0</v>
      </c>
      <c r="V230" s="405">
        <v>-110457</v>
      </c>
      <c r="W230" s="405">
        <v>22840</v>
      </c>
      <c r="X230" s="405">
        <f t="shared" si="143"/>
        <v>-87617</v>
      </c>
      <c r="Y230" s="405">
        <v>0</v>
      </c>
      <c r="Z230" s="405">
        <v>0</v>
      </c>
      <c r="AA230" s="405">
        <v>0</v>
      </c>
      <c r="AB230" s="405">
        <f t="shared" si="144"/>
        <v>0</v>
      </c>
      <c r="AC230" s="405">
        <f t="shared" si="145"/>
        <v>-87617</v>
      </c>
      <c r="AD230" s="249">
        <f t="shared" si="146"/>
        <v>-29615</v>
      </c>
      <c r="AE230" s="249">
        <f t="shared" si="147"/>
        <v>-1752</v>
      </c>
      <c r="AF230" s="405">
        <v>0</v>
      </c>
      <c r="AG230" s="405">
        <v>150000</v>
      </c>
      <c r="AH230" s="405">
        <v>0</v>
      </c>
      <c r="AI230" s="405">
        <f t="shared" si="148"/>
        <v>150000</v>
      </c>
      <c r="AJ230" s="405">
        <f t="shared" si="149"/>
        <v>31016</v>
      </c>
      <c r="AK230" s="407">
        <v>0</v>
      </c>
      <c r="AL230" s="407">
        <v>0</v>
      </c>
      <c r="AM230" s="407">
        <v>0</v>
      </c>
      <c r="AN230" s="407">
        <v>0.04</v>
      </c>
      <c r="AO230" s="407">
        <v>0</v>
      </c>
      <c r="AP230" s="407">
        <f t="shared" si="150"/>
        <v>0.04</v>
      </c>
      <c r="AQ230" s="407">
        <f t="shared" si="151"/>
        <v>0</v>
      </c>
      <c r="AR230" s="417">
        <f t="shared" si="152"/>
        <v>0.04</v>
      </c>
      <c r="AS230" s="112">
        <f>I230+AJ230</f>
        <v>29914472</v>
      </c>
      <c r="AT230" s="113">
        <f>J230+X230</f>
        <v>21327550</v>
      </c>
      <c r="AU230" s="113">
        <f t="shared" si="155"/>
        <v>0</v>
      </c>
      <c r="AV230" s="113">
        <f>L230+AB230</f>
        <v>90000</v>
      </c>
      <c r="AW230" s="113">
        <f t="shared" ref="AW230:AX234" si="170">M230+AD230</f>
        <v>7239131</v>
      </c>
      <c r="AX230" s="113">
        <f t="shared" si="170"/>
        <v>426551</v>
      </c>
      <c r="AY230" s="113">
        <f>O230+AI230</f>
        <v>831240</v>
      </c>
      <c r="AZ230" s="115">
        <f>P230+AR230</f>
        <v>39.691499999999998</v>
      </c>
      <c r="BA230" s="115">
        <f>Q230+AP230</f>
        <v>30.602099999999997</v>
      </c>
      <c r="BB230" s="115">
        <f t="shared" si="161"/>
        <v>0</v>
      </c>
      <c r="BC230" s="116">
        <f>S230+AQ230</f>
        <v>9.0894000000000013</v>
      </c>
    </row>
    <row r="231" spans="1:55" ht="14.1" customHeight="1" x14ac:dyDescent="0.2">
      <c r="A231" s="108">
        <v>48</v>
      </c>
      <c r="B231" s="105">
        <v>2489</v>
      </c>
      <c r="C231" s="106">
        <v>600080188</v>
      </c>
      <c r="D231" s="105">
        <v>64040402</v>
      </c>
      <c r="E231" s="107" t="s">
        <v>668</v>
      </c>
      <c r="F231" s="108">
        <v>3113</v>
      </c>
      <c r="G231" s="126" t="s">
        <v>316</v>
      </c>
      <c r="H231" s="109" t="s">
        <v>282</v>
      </c>
      <c r="I231" s="110">
        <v>2455675</v>
      </c>
      <c r="J231" s="28">
        <v>1806462</v>
      </c>
      <c r="K231" s="28">
        <v>0</v>
      </c>
      <c r="L231" s="28">
        <v>0</v>
      </c>
      <c r="M231" s="111">
        <v>610584</v>
      </c>
      <c r="N231" s="111">
        <v>36129</v>
      </c>
      <c r="O231" s="28">
        <v>2500</v>
      </c>
      <c r="P231" s="287">
        <v>5.1700000000000008</v>
      </c>
      <c r="Q231" s="274">
        <v>5.1700000000000008</v>
      </c>
      <c r="R231" s="890">
        <v>0</v>
      </c>
      <c r="S231" s="843">
        <v>0</v>
      </c>
      <c r="T231" s="416">
        <f t="shared" si="142"/>
        <v>0</v>
      </c>
      <c r="U231" s="405">
        <v>0</v>
      </c>
      <c r="V231" s="405">
        <v>0</v>
      </c>
      <c r="W231" s="405">
        <v>0</v>
      </c>
      <c r="X231" s="405">
        <f t="shared" si="143"/>
        <v>0</v>
      </c>
      <c r="Y231" s="405">
        <v>0</v>
      </c>
      <c r="Z231" s="405">
        <v>0</v>
      </c>
      <c r="AA231" s="405">
        <v>0</v>
      </c>
      <c r="AB231" s="405">
        <f t="shared" si="144"/>
        <v>0</v>
      </c>
      <c r="AC231" s="405">
        <f t="shared" si="145"/>
        <v>0</v>
      </c>
      <c r="AD231" s="249">
        <f t="shared" si="146"/>
        <v>0</v>
      </c>
      <c r="AE231" s="249">
        <f t="shared" si="147"/>
        <v>0</v>
      </c>
      <c r="AF231" s="405">
        <v>0</v>
      </c>
      <c r="AG231" s="405">
        <v>0</v>
      </c>
      <c r="AH231" s="405">
        <v>0</v>
      </c>
      <c r="AI231" s="405">
        <f t="shared" si="148"/>
        <v>0</v>
      </c>
      <c r="AJ231" s="405">
        <f t="shared" si="149"/>
        <v>0</v>
      </c>
      <c r="AK231" s="407">
        <v>0</v>
      </c>
      <c r="AL231" s="407">
        <v>0</v>
      </c>
      <c r="AM231" s="407">
        <v>0</v>
      </c>
      <c r="AN231" s="407">
        <v>0</v>
      </c>
      <c r="AO231" s="407">
        <v>0</v>
      </c>
      <c r="AP231" s="407">
        <f t="shared" si="150"/>
        <v>0</v>
      </c>
      <c r="AQ231" s="407">
        <f t="shared" si="151"/>
        <v>0</v>
      </c>
      <c r="AR231" s="417">
        <f t="shared" si="152"/>
        <v>0</v>
      </c>
      <c r="AS231" s="112">
        <f>I231+AJ231</f>
        <v>2455675</v>
      </c>
      <c r="AT231" s="113">
        <f>J231+X231</f>
        <v>1806462</v>
      </c>
      <c r="AU231" s="113">
        <f t="shared" si="155"/>
        <v>0</v>
      </c>
      <c r="AV231" s="113">
        <f>L231+AB231</f>
        <v>0</v>
      </c>
      <c r="AW231" s="113">
        <f t="shared" si="170"/>
        <v>610584</v>
      </c>
      <c r="AX231" s="113">
        <f t="shared" si="170"/>
        <v>36129</v>
      </c>
      <c r="AY231" s="113">
        <f>O231+AI231</f>
        <v>2500</v>
      </c>
      <c r="AZ231" s="115">
        <f>P231+AR231</f>
        <v>5.1700000000000008</v>
      </c>
      <c r="BA231" s="115">
        <f>Q231+AP231</f>
        <v>5.1700000000000008</v>
      </c>
      <c r="BB231" s="115">
        <f t="shared" si="161"/>
        <v>0</v>
      </c>
      <c r="BC231" s="116">
        <f>S231+AQ231</f>
        <v>0</v>
      </c>
    </row>
    <row r="232" spans="1:55" ht="14.1" customHeight="1" x14ac:dyDescent="0.2">
      <c r="A232" s="108">
        <v>48</v>
      </c>
      <c r="B232" s="105">
        <v>2489</v>
      </c>
      <c r="C232" s="106">
        <v>600080188</v>
      </c>
      <c r="D232" s="105">
        <v>64040402</v>
      </c>
      <c r="E232" s="107" t="s">
        <v>668</v>
      </c>
      <c r="F232" s="108">
        <v>3141</v>
      </c>
      <c r="G232" s="107" t="s">
        <v>319</v>
      </c>
      <c r="H232" s="109" t="s">
        <v>282</v>
      </c>
      <c r="I232" s="110">
        <v>2515104</v>
      </c>
      <c r="J232" s="30">
        <v>1825727</v>
      </c>
      <c r="K232" s="30">
        <v>0</v>
      </c>
      <c r="L232" s="30">
        <v>10000</v>
      </c>
      <c r="M232" s="111">
        <v>620475</v>
      </c>
      <c r="N232" s="111">
        <v>36514</v>
      </c>
      <c r="O232" s="30">
        <v>22388</v>
      </c>
      <c r="P232" s="287">
        <v>6.2</v>
      </c>
      <c r="Q232" s="438">
        <v>0</v>
      </c>
      <c r="R232" s="33">
        <v>0</v>
      </c>
      <c r="S232" s="845">
        <v>6.2</v>
      </c>
      <c r="T232" s="416">
        <f t="shared" si="142"/>
        <v>0</v>
      </c>
      <c r="U232" s="405">
        <v>0</v>
      </c>
      <c r="V232" s="405">
        <v>0</v>
      </c>
      <c r="W232" s="405">
        <v>0</v>
      </c>
      <c r="X232" s="405">
        <f t="shared" si="143"/>
        <v>0</v>
      </c>
      <c r="Y232" s="405">
        <v>0</v>
      </c>
      <c r="Z232" s="405">
        <v>0</v>
      </c>
      <c r="AA232" s="405">
        <v>0</v>
      </c>
      <c r="AB232" s="405">
        <f t="shared" si="144"/>
        <v>0</v>
      </c>
      <c r="AC232" s="405">
        <f t="shared" si="145"/>
        <v>0</v>
      </c>
      <c r="AD232" s="249">
        <f t="shared" si="146"/>
        <v>0</v>
      </c>
      <c r="AE232" s="249">
        <f t="shared" si="147"/>
        <v>0</v>
      </c>
      <c r="AF232" s="405">
        <v>0</v>
      </c>
      <c r="AG232" s="405">
        <v>0</v>
      </c>
      <c r="AH232" s="405">
        <v>0</v>
      </c>
      <c r="AI232" s="405">
        <f t="shared" si="148"/>
        <v>0</v>
      </c>
      <c r="AJ232" s="405">
        <f t="shared" si="149"/>
        <v>0</v>
      </c>
      <c r="AK232" s="407">
        <v>0</v>
      </c>
      <c r="AL232" s="407">
        <v>0</v>
      </c>
      <c r="AM232" s="407">
        <v>0</v>
      </c>
      <c r="AN232" s="407">
        <v>0</v>
      </c>
      <c r="AO232" s="407">
        <v>0</v>
      </c>
      <c r="AP232" s="407">
        <f t="shared" si="150"/>
        <v>0</v>
      </c>
      <c r="AQ232" s="407">
        <f t="shared" si="151"/>
        <v>0</v>
      </c>
      <c r="AR232" s="417">
        <f t="shared" si="152"/>
        <v>0</v>
      </c>
      <c r="AS232" s="112">
        <f>I232+AJ232</f>
        <v>2515104</v>
      </c>
      <c r="AT232" s="113">
        <f>J232+X232</f>
        <v>1825727</v>
      </c>
      <c r="AU232" s="113">
        <f t="shared" si="155"/>
        <v>0</v>
      </c>
      <c r="AV232" s="113">
        <f>L232+AB232</f>
        <v>10000</v>
      </c>
      <c r="AW232" s="113">
        <f t="shared" si="170"/>
        <v>620475</v>
      </c>
      <c r="AX232" s="113">
        <f t="shared" si="170"/>
        <v>36514</v>
      </c>
      <c r="AY232" s="113">
        <f>O232+AI232</f>
        <v>22388</v>
      </c>
      <c r="AZ232" s="115">
        <f>P232+AR232</f>
        <v>6.2</v>
      </c>
      <c r="BA232" s="115">
        <f>Q232+AP232</f>
        <v>0</v>
      </c>
      <c r="BB232" s="115">
        <f t="shared" si="161"/>
        <v>0</v>
      </c>
      <c r="BC232" s="116">
        <f>S232+AQ232</f>
        <v>6.2</v>
      </c>
    </row>
    <row r="233" spans="1:55" ht="14.1" customHeight="1" x14ac:dyDescent="0.2">
      <c r="A233" s="108">
        <v>48</v>
      </c>
      <c r="B233" s="105">
        <v>2489</v>
      </c>
      <c r="C233" s="106">
        <v>600080188</v>
      </c>
      <c r="D233" s="105">
        <v>64040402</v>
      </c>
      <c r="E233" s="107" t="s">
        <v>668</v>
      </c>
      <c r="F233" s="108">
        <v>3143</v>
      </c>
      <c r="G233" s="126" t="s">
        <v>632</v>
      </c>
      <c r="H233" s="109" t="s">
        <v>281</v>
      </c>
      <c r="I233" s="110">
        <v>2519208</v>
      </c>
      <c r="J233" s="425">
        <v>1835381</v>
      </c>
      <c r="K233" s="425">
        <v>0</v>
      </c>
      <c r="L233" s="425">
        <v>20000</v>
      </c>
      <c r="M233" s="111">
        <v>627119</v>
      </c>
      <c r="N233" s="111">
        <v>36708</v>
      </c>
      <c r="O233" s="337">
        <v>0</v>
      </c>
      <c r="P233" s="287">
        <v>3.9166000000000003</v>
      </c>
      <c r="Q233" s="427">
        <v>3.9166000000000003</v>
      </c>
      <c r="R233" s="889">
        <v>0</v>
      </c>
      <c r="S233" s="843">
        <v>0</v>
      </c>
      <c r="T233" s="416">
        <f t="shared" si="142"/>
        <v>0</v>
      </c>
      <c r="U233" s="405">
        <v>0</v>
      </c>
      <c r="V233" s="405">
        <v>0</v>
      </c>
      <c r="W233" s="405">
        <v>0</v>
      </c>
      <c r="X233" s="405">
        <f t="shared" si="143"/>
        <v>0</v>
      </c>
      <c r="Y233" s="405">
        <v>0</v>
      </c>
      <c r="Z233" s="405">
        <v>0</v>
      </c>
      <c r="AA233" s="405">
        <v>0</v>
      </c>
      <c r="AB233" s="405">
        <f t="shared" si="144"/>
        <v>0</v>
      </c>
      <c r="AC233" s="405">
        <f t="shared" si="145"/>
        <v>0</v>
      </c>
      <c r="AD233" s="249">
        <f t="shared" si="146"/>
        <v>0</v>
      </c>
      <c r="AE233" s="249">
        <f t="shared" si="147"/>
        <v>0</v>
      </c>
      <c r="AF233" s="405">
        <v>0</v>
      </c>
      <c r="AG233" s="405">
        <v>0</v>
      </c>
      <c r="AH233" s="405">
        <v>0</v>
      </c>
      <c r="AI233" s="405">
        <f t="shared" si="148"/>
        <v>0</v>
      </c>
      <c r="AJ233" s="405">
        <f t="shared" si="149"/>
        <v>0</v>
      </c>
      <c r="AK233" s="407">
        <v>0</v>
      </c>
      <c r="AL233" s="407">
        <v>0</v>
      </c>
      <c r="AM233" s="407">
        <v>0</v>
      </c>
      <c r="AN233" s="407">
        <v>0</v>
      </c>
      <c r="AO233" s="407">
        <v>0</v>
      </c>
      <c r="AP233" s="407">
        <f t="shared" si="150"/>
        <v>0</v>
      </c>
      <c r="AQ233" s="407">
        <f t="shared" si="151"/>
        <v>0</v>
      </c>
      <c r="AR233" s="417">
        <f t="shared" si="152"/>
        <v>0</v>
      </c>
      <c r="AS233" s="112">
        <f>I233+AJ233</f>
        <v>2519208</v>
      </c>
      <c r="AT233" s="113">
        <f>J233+X233</f>
        <v>1835381</v>
      </c>
      <c r="AU233" s="113">
        <f t="shared" si="155"/>
        <v>0</v>
      </c>
      <c r="AV233" s="113">
        <f>L233+AB233</f>
        <v>20000</v>
      </c>
      <c r="AW233" s="113">
        <f t="shared" si="170"/>
        <v>627119</v>
      </c>
      <c r="AX233" s="113">
        <f t="shared" si="170"/>
        <v>36708</v>
      </c>
      <c r="AY233" s="113">
        <f>O233+AI233</f>
        <v>0</v>
      </c>
      <c r="AZ233" s="115">
        <f>P233+AR233</f>
        <v>3.9166000000000003</v>
      </c>
      <c r="BA233" s="115">
        <f>Q233+AP233</f>
        <v>3.9166000000000003</v>
      </c>
      <c r="BB233" s="115">
        <f t="shared" si="161"/>
        <v>0</v>
      </c>
      <c r="BC233" s="116">
        <f>S233+AQ233</f>
        <v>0</v>
      </c>
    </row>
    <row r="234" spans="1:55" ht="14.1" customHeight="1" x14ac:dyDescent="0.2">
      <c r="A234" s="108">
        <v>48</v>
      </c>
      <c r="B234" s="105">
        <v>2489</v>
      </c>
      <c r="C234" s="106">
        <v>600080188</v>
      </c>
      <c r="D234" s="105">
        <v>64040402</v>
      </c>
      <c r="E234" s="107" t="s">
        <v>668</v>
      </c>
      <c r="F234" s="108">
        <v>3143</v>
      </c>
      <c r="G234" s="126" t="s">
        <v>633</v>
      </c>
      <c r="H234" s="109" t="s">
        <v>282</v>
      </c>
      <c r="I234" s="110">
        <v>95500</v>
      </c>
      <c r="J234" s="436">
        <v>67320</v>
      </c>
      <c r="K234" s="436">
        <v>0</v>
      </c>
      <c r="L234" s="436">
        <v>0</v>
      </c>
      <c r="M234" s="111">
        <v>22754</v>
      </c>
      <c r="N234" s="111">
        <v>1346</v>
      </c>
      <c r="O234" s="436">
        <v>4080</v>
      </c>
      <c r="P234" s="287">
        <v>0.28000000000000003</v>
      </c>
      <c r="Q234" s="437">
        <v>0</v>
      </c>
      <c r="R234" s="857">
        <v>0</v>
      </c>
      <c r="S234" s="845">
        <v>0.28000000000000003</v>
      </c>
      <c r="T234" s="416">
        <f t="shared" si="142"/>
        <v>0</v>
      </c>
      <c r="U234" s="405">
        <v>0</v>
      </c>
      <c r="V234" s="405">
        <v>0</v>
      </c>
      <c r="W234" s="405">
        <v>0</v>
      </c>
      <c r="X234" s="405">
        <f t="shared" si="143"/>
        <v>0</v>
      </c>
      <c r="Y234" s="405">
        <v>0</v>
      </c>
      <c r="Z234" s="405">
        <v>0</v>
      </c>
      <c r="AA234" s="405">
        <v>0</v>
      </c>
      <c r="AB234" s="405">
        <f t="shared" si="144"/>
        <v>0</v>
      </c>
      <c r="AC234" s="405">
        <f t="shared" si="145"/>
        <v>0</v>
      </c>
      <c r="AD234" s="249">
        <f t="shared" si="146"/>
        <v>0</v>
      </c>
      <c r="AE234" s="249">
        <f t="shared" si="147"/>
        <v>0</v>
      </c>
      <c r="AF234" s="405">
        <v>0</v>
      </c>
      <c r="AG234" s="405">
        <v>0</v>
      </c>
      <c r="AH234" s="405">
        <v>0</v>
      </c>
      <c r="AI234" s="405">
        <f t="shared" si="148"/>
        <v>0</v>
      </c>
      <c r="AJ234" s="405">
        <f t="shared" si="149"/>
        <v>0</v>
      </c>
      <c r="AK234" s="407">
        <v>0</v>
      </c>
      <c r="AL234" s="407">
        <v>0</v>
      </c>
      <c r="AM234" s="407">
        <v>0</v>
      </c>
      <c r="AN234" s="407">
        <v>0</v>
      </c>
      <c r="AO234" s="407">
        <v>0</v>
      </c>
      <c r="AP234" s="407">
        <f t="shared" si="150"/>
        <v>0</v>
      </c>
      <c r="AQ234" s="407">
        <f t="shared" si="151"/>
        <v>0</v>
      </c>
      <c r="AR234" s="417">
        <f t="shared" si="152"/>
        <v>0</v>
      </c>
      <c r="AS234" s="112">
        <f>I234+AJ234</f>
        <v>95500</v>
      </c>
      <c r="AT234" s="113">
        <f>J234+X234</f>
        <v>67320</v>
      </c>
      <c r="AU234" s="113">
        <f t="shared" si="155"/>
        <v>0</v>
      </c>
      <c r="AV234" s="113">
        <f>L234+AB234</f>
        <v>0</v>
      </c>
      <c r="AW234" s="113">
        <f t="shared" si="170"/>
        <v>22754</v>
      </c>
      <c r="AX234" s="113">
        <f t="shared" si="170"/>
        <v>1346</v>
      </c>
      <c r="AY234" s="113">
        <f>O234+AI234</f>
        <v>4080</v>
      </c>
      <c r="AZ234" s="115">
        <f>P234+AR234</f>
        <v>0.28000000000000003</v>
      </c>
      <c r="BA234" s="115">
        <f>Q234+AP234</f>
        <v>0</v>
      </c>
      <c r="BB234" s="115">
        <f t="shared" si="161"/>
        <v>0</v>
      </c>
      <c r="BC234" s="116">
        <f>S234+AQ234</f>
        <v>0.28000000000000003</v>
      </c>
    </row>
    <row r="235" spans="1:55" ht="14.1" customHeight="1" x14ac:dyDescent="0.2">
      <c r="A235" s="120">
        <v>48</v>
      </c>
      <c r="B235" s="117">
        <v>2489</v>
      </c>
      <c r="C235" s="118">
        <v>600080188</v>
      </c>
      <c r="D235" s="117">
        <v>64040402</v>
      </c>
      <c r="E235" s="119" t="s">
        <v>669</v>
      </c>
      <c r="F235" s="120"/>
      <c r="G235" s="119"/>
      <c r="H235" s="121"/>
      <c r="I235" s="122">
        <v>37468943</v>
      </c>
      <c r="J235" s="123">
        <v>26950057</v>
      </c>
      <c r="K235" s="123">
        <v>0</v>
      </c>
      <c r="L235" s="123">
        <v>120000</v>
      </c>
      <c r="M235" s="123">
        <v>9149678</v>
      </c>
      <c r="N235" s="123">
        <v>539000</v>
      </c>
      <c r="O235" s="123">
        <v>710208</v>
      </c>
      <c r="P235" s="124">
        <v>55.218100000000007</v>
      </c>
      <c r="Q235" s="124">
        <v>39.648699999999998</v>
      </c>
      <c r="R235" s="855">
        <v>0</v>
      </c>
      <c r="S235" s="125">
        <v>15.5694</v>
      </c>
      <c r="T235" s="824">
        <f t="shared" ref="T235:BC235" si="171">SUM(T230:T234)</f>
        <v>0</v>
      </c>
      <c r="U235" s="824">
        <f t="shared" si="171"/>
        <v>0</v>
      </c>
      <c r="V235" s="824">
        <f t="shared" si="171"/>
        <v>-110457</v>
      </c>
      <c r="W235" s="824">
        <f t="shared" si="171"/>
        <v>22840</v>
      </c>
      <c r="X235" s="824">
        <f t="shared" si="171"/>
        <v>-87617</v>
      </c>
      <c r="Y235" s="824">
        <f t="shared" si="171"/>
        <v>0</v>
      </c>
      <c r="Z235" s="824">
        <f t="shared" si="171"/>
        <v>0</v>
      </c>
      <c r="AA235" s="824">
        <f t="shared" si="171"/>
        <v>0</v>
      </c>
      <c r="AB235" s="824">
        <f t="shared" si="171"/>
        <v>0</v>
      </c>
      <c r="AC235" s="824">
        <f t="shared" si="171"/>
        <v>-87617</v>
      </c>
      <c r="AD235" s="824">
        <f t="shared" si="171"/>
        <v>-29615</v>
      </c>
      <c r="AE235" s="824">
        <f t="shared" si="171"/>
        <v>-1752</v>
      </c>
      <c r="AF235" s="824">
        <f t="shared" si="171"/>
        <v>0</v>
      </c>
      <c r="AG235" s="824">
        <f t="shared" si="171"/>
        <v>150000</v>
      </c>
      <c r="AH235" s="824">
        <f t="shared" si="171"/>
        <v>0</v>
      </c>
      <c r="AI235" s="824">
        <f t="shared" si="171"/>
        <v>150000</v>
      </c>
      <c r="AJ235" s="824">
        <f t="shared" si="171"/>
        <v>31016</v>
      </c>
      <c r="AK235" s="900">
        <f t="shared" si="171"/>
        <v>0</v>
      </c>
      <c r="AL235" s="900">
        <f t="shared" si="171"/>
        <v>0</v>
      </c>
      <c r="AM235" s="900">
        <f t="shared" si="171"/>
        <v>0</v>
      </c>
      <c r="AN235" s="900">
        <f t="shared" si="171"/>
        <v>0.04</v>
      </c>
      <c r="AO235" s="900">
        <f t="shared" si="171"/>
        <v>0</v>
      </c>
      <c r="AP235" s="900">
        <f t="shared" si="171"/>
        <v>0.04</v>
      </c>
      <c r="AQ235" s="900">
        <f t="shared" si="171"/>
        <v>0</v>
      </c>
      <c r="AR235" s="904">
        <f t="shared" si="171"/>
        <v>0.04</v>
      </c>
      <c r="AS235" s="122">
        <f t="shared" si="171"/>
        <v>37499959</v>
      </c>
      <c r="AT235" s="123">
        <f t="shared" si="171"/>
        <v>26862440</v>
      </c>
      <c r="AU235" s="123">
        <f t="shared" si="171"/>
        <v>0</v>
      </c>
      <c r="AV235" s="123">
        <f t="shared" si="171"/>
        <v>120000</v>
      </c>
      <c r="AW235" s="123">
        <f t="shared" si="171"/>
        <v>9120063</v>
      </c>
      <c r="AX235" s="123">
        <f t="shared" si="171"/>
        <v>537248</v>
      </c>
      <c r="AY235" s="123">
        <f t="shared" si="171"/>
        <v>860208</v>
      </c>
      <c r="AZ235" s="124">
        <f t="shared" si="171"/>
        <v>55.258100000000006</v>
      </c>
      <c r="BA235" s="124">
        <f t="shared" si="171"/>
        <v>39.688699999999997</v>
      </c>
      <c r="BB235" s="124">
        <f t="shared" si="171"/>
        <v>0</v>
      </c>
      <c r="BC235" s="125">
        <f t="shared" si="171"/>
        <v>15.5694</v>
      </c>
    </row>
    <row r="236" spans="1:55" ht="14.1" customHeight="1" x14ac:dyDescent="0.2">
      <c r="A236" s="108">
        <v>49</v>
      </c>
      <c r="B236" s="105">
        <v>2473</v>
      </c>
      <c r="C236" s="106">
        <v>600080285</v>
      </c>
      <c r="D236" s="105">
        <v>65642376</v>
      </c>
      <c r="E236" s="107" t="s">
        <v>670</v>
      </c>
      <c r="F236" s="108">
        <v>3113</v>
      </c>
      <c r="G236" s="107" t="s">
        <v>318</v>
      </c>
      <c r="H236" s="109" t="s">
        <v>281</v>
      </c>
      <c r="I236" s="110">
        <v>38410375</v>
      </c>
      <c r="J236" s="111">
        <v>27206256</v>
      </c>
      <c r="K236" s="111">
        <v>288700</v>
      </c>
      <c r="L236" s="111">
        <v>310000</v>
      </c>
      <c r="M236" s="111">
        <v>9300494</v>
      </c>
      <c r="N236" s="111">
        <v>544125</v>
      </c>
      <c r="O236" s="111">
        <v>1049500</v>
      </c>
      <c r="P236" s="287">
        <v>52.862199999999994</v>
      </c>
      <c r="Q236" s="287">
        <v>42.323399999999999</v>
      </c>
      <c r="R236" s="404">
        <v>0.83340000000000003</v>
      </c>
      <c r="S236" s="844">
        <v>10.5388</v>
      </c>
      <c r="T236" s="416">
        <f t="shared" si="142"/>
        <v>0</v>
      </c>
      <c r="U236" s="405">
        <v>0</v>
      </c>
      <c r="V236" s="405">
        <v>0</v>
      </c>
      <c r="W236" s="405">
        <v>0</v>
      </c>
      <c r="X236" s="405">
        <f t="shared" si="143"/>
        <v>0</v>
      </c>
      <c r="Y236" s="405">
        <v>0</v>
      </c>
      <c r="Z236" s="405">
        <v>0</v>
      </c>
      <c r="AA236" s="405">
        <v>0</v>
      </c>
      <c r="AB236" s="405">
        <f t="shared" si="144"/>
        <v>0</v>
      </c>
      <c r="AC236" s="405">
        <f t="shared" si="145"/>
        <v>0</v>
      </c>
      <c r="AD236" s="249">
        <f t="shared" si="146"/>
        <v>0</v>
      </c>
      <c r="AE236" s="249">
        <f t="shared" si="147"/>
        <v>0</v>
      </c>
      <c r="AF236" s="405">
        <v>0</v>
      </c>
      <c r="AG236" s="405">
        <v>0</v>
      </c>
      <c r="AH236" s="405">
        <v>0</v>
      </c>
      <c r="AI236" s="405">
        <f t="shared" si="148"/>
        <v>0</v>
      </c>
      <c r="AJ236" s="405">
        <f t="shared" si="149"/>
        <v>0</v>
      </c>
      <c r="AK236" s="407">
        <v>0</v>
      </c>
      <c r="AL236" s="407">
        <v>0</v>
      </c>
      <c r="AM236" s="407">
        <v>0</v>
      </c>
      <c r="AN236" s="407">
        <v>0</v>
      </c>
      <c r="AO236" s="407">
        <v>0</v>
      </c>
      <c r="AP236" s="407">
        <f t="shared" si="150"/>
        <v>0</v>
      </c>
      <c r="AQ236" s="407">
        <f t="shared" si="151"/>
        <v>0</v>
      </c>
      <c r="AR236" s="417">
        <f t="shared" si="152"/>
        <v>0</v>
      </c>
      <c r="AS236" s="112">
        <f>I236+AJ236</f>
        <v>38410375</v>
      </c>
      <c r="AT236" s="113">
        <f>J236+X236</f>
        <v>27206256</v>
      </c>
      <c r="AU236" s="113">
        <f t="shared" si="155"/>
        <v>288700</v>
      </c>
      <c r="AV236" s="113">
        <f>L236+AB236</f>
        <v>310000</v>
      </c>
      <c r="AW236" s="113">
        <f t="shared" ref="AW236:AX240" si="172">M236+AD236</f>
        <v>9300494</v>
      </c>
      <c r="AX236" s="113">
        <f t="shared" si="172"/>
        <v>544125</v>
      </c>
      <c r="AY236" s="113">
        <f>O236+AI236</f>
        <v>1049500</v>
      </c>
      <c r="AZ236" s="115">
        <f>P236+AR236</f>
        <v>52.862199999999994</v>
      </c>
      <c r="BA236" s="115">
        <f>Q236+AP236</f>
        <v>42.323399999999999</v>
      </c>
      <c r="BB236" s="115">
        <f t="shared" si="161"/>
        <v>0.83340000000000003</v>
      </c>
      <c r="BC236" s="116">
        <f>S236+AQ236</f>
        <v>10.5388</v>
      </c>
    </row>
    <row r="237" spans="1:55" ht="14.1" customHeight="1" x14ac:dyDescent="0.2">
      <c r="A237" s="108">
        <v>49</v>
      </c>
      <c r="B237" s="105">
        <v>2473</v>
      </c>
      <c r="C237" s="106">
        <v>600080285</v>
      </c>
      <c r="D237" s="105">
        <v>65642376</v>
      </c>
      <c r="E237" s="107" t="s">
        <v>670</v>
      </c>
      <c r="F237" s="108">
        <v>3113</v>
      </c>
      <c r="G237" s="126" t="s">
        <v>316</v>
      </c>
      <c r="H237" s="109" t="s">
        <v>282</v>
      </c>
      <c r="I237" s="110">
        <v>8613452</v>
      </c>
      <c r="J237" s="28">
        <v>6334648</v>
      </c>
      <c r="K237" s="28">
        <v>0</v>
      </c>
      <c r="L237" s="28">
        <v>0</v>
      </c>
      <c r="M237" s="111">
        <v>2141111</v>
      </c>
      <c r="N237" s="111">
        <v>126693</v>
      </c>
      <c r="O237" s="28">
        <v>11000</v>
      </c>
      <c r="P237" s="287">
        <v>17.670000000000002</v>
      </c>
      <c r="Q237" s="274">
        <v>17.670000000000002</v>
      </c>
      <c r="R237" s="890">
        <v>0</v>
      </c>
      <c r="S237" s="843">
        <v>0</v>
      </c>
      <c r="T237" s="416">
        <f t="shared" si="142"/>
        <v>0</v>
      </c>
      <c r="U237" s="405">
        <v>18445</v>
      </c>
      <c r="V237" s="405">
        <v>0</v>
      </c>
      <c r="W237" s="405">
        <v>0</v>
      </c>
      <c r="X237" s="405">
        <f t="shared" si="143"/>
        <v>18445</v>
      </c>
      <c r="Y237" s="405">
        <v>0</v>
      </c>
      <c r="Z237" s="405">
        <v>0</v>
      </c>
      <c r="AA237" s="405">
        <v>0</v>
      </c>
      <c r="AB237" s="405">
        <f t="shared" si="144"/>
        <v>0</v>
      </c>
      <c r="AC237" s="405">
        <f t="shared" si="145"/>
        <v>18445</v>
      </c>
      <c r="AD237" s="249">
        <f t="shared" si="146"/>
        <v>6234</v>
      </c>
      <c r="AE237" s="249">
        <f t="shared" si="147"/>
        <v>369</v>
      </c>
      <c r="AF237" s="405">
        <v>0</v>
      </c>
      <c r="AG237" s="405">
        <v>0</v>
      </c>
      <c r="AH237" s="405">
        <v>0</v>
      </c>
      <c r="AI237" s="405">
        <f t="shared" si="148"/>
        <v>0</v>
      </c>
      <c r="AJ237" s="405">
        <f t="shared" si="149"/>
        <v>25048</v>
      </c>
      <c r="AK237" s="407">
        <v>0</v>
      </c>
      <c r="AL237" s="407">
        <v>0</v>
      </c>
      <c r="AM237" s="407">
        <v>0.05</v>
      </c>
      <c r="AN237" s="407">
        <v>0</v>
      </c>
      <c r="AO237" s="407">
        <v>0</v>
      </c>
      <c r="AP237" s="407">
        <f t="shared" si="150"/>
        <v>0.05</v>
      </c>
      <c r="AQ237" s="407">
        <f t="shared" si="151"/>
        <v>0</v>
      </c>
      <c r="AR237" s="417">
        <f t="shared" si="152"/>
        <v>0.05</v>
      </c>
      <c r="AS237" s="112">
        <f>I237+AJ237</f>
        <v>8638500</v>
      </c>
      <c r="AT237" s="113">
        <f>J237+X237</f>
        <v>6353093</v>
      </c>
      <c r="AU237" s="113">
        <f t="shared" si="155"/>
        <v>0</v>
      </c>
      <c r="AV237" s="113">
        <f>L237+AB237</f>
        <v>0</v>
      </c>
      <c r="AW237" s="113">
        <f t="shared" si="172"/>
        <v>2147345</v>
      </c>
      <c r="AX237" s="113">
        <f t="shared" si="172"/>
        <v>127062</v>
      </c>
      <c r="AY237" s="113">
        <f>O237+AI237</f>
        <v>11000</v>
      </c>
      <c r="AZ237" s="115">
        <f>P237+AR237</f>
        <v>17.720000000000002</v>
      </c>
      <c r="BA237" s="115">
        <f>Q237+AP237</f>
        <v>17.720000000000002</v>
      </c>
      <c r="BB237" s="115">
        <f t="shared" si="161"/>
        <v>0</v>
      </c>
      <c r="BC237" s="116">
        <f>S237+AQ237</f>
        <v>0</v>
      </c>
    </row>
    <row r="238" spans="1:55" ht="14.1" customHeight="1" x14ac:dyDescent="0.2">
      <c r="A238" s="108">
        <v>49</v>
      </c>
      <c r="B238" s="105">
        <v>2473</v>
      </c>
      <c r="C238" s="106">
        <v>600080285</v>
      </c>
      <c r="D238" s="105">
        <v>65642376</v>
      </c>
      <c r="E238" s="107" t="s">
        <v>670</v>
      </c>
      <c r="F238" s="108">
        <v>3141</v>
      </c>
      <c r="G238" s="107" t="s">
        <v>319</v>
      </c>
      <c r="H238" s="109" t="s">
        <v>282</v>
      </c>
      <c r="I238" s="110">
        <v>1190097</v>
      </c>
      <c r="J238" s="30">
        <v>862928</v>
      </c>
      <c r="K238" s="30">
        <v>0</v>
      </c>
      <c r="L238" s="30">
        <v>0</v>
      </c>
      <c r="M238" s="111">
        <v>291670</v>
      </c>
      <c r="N238" s="111">
        <v>17259</v>
      </c>
      <c r="O238" s="30">
        <v>18240</v>
      </c>
      <c r="P238" s="287">
        <v>2.94</v>
      </c>
      <c r="Q238" s="438">
        <v>0</v>
      </c>
      <c r="R238" s="33">
        <v>0</v>
      </c>
      <c r="S238" s="845">
        <v>2.94</v>
      </c>
      <c r="T238" s="416">
        <f t="shared" si="142"/>
        <v>0</v>
      </c>
      <c r="U238" s="405">
        <v>0</v>
      </c>
      <c r="V238" s="405">
        <v>0</v>
      </c>
      <c r="W238" s="405">
        <v>0</v>
      </c>
      <c r="X238" s="405">
        <f t="shared" si="143"/>
        <v>0</v>
      </c>
      <c r="Y238" s="405">
        <v>0</v>
      </c>
      <c r="Z238" s="405">
        <v>0</v>
      </c>
      <c r="AA238" s="405">
        <v>0</v>
      </c>
      <c r="AB238" s="405">
        <f t="shared" si="144"/>
        <v>0</v>
      </c>
      <c r="AC238" s="405">
        <f t="shared" si="145"/>
        <v>0</v>
      </c>
      <c r="AD238" s="249">
        <f t="shared" si="146"/>
        <v>0</v>
      </c>
      <c r="AE238" s="249">
        <f t="shared" si="147"/>
        <v>0</v>
      </c>
      <c r="AF238" s="405">
        <v>0</v>
      </c>
      <c r="AG238" s="405">
        <v>0</v>
      </c>
      <c r="AH238" s="405">
        <v>0</v>
      </c>
      <c r="AI238" s="405">
        <f t="shared" si="148"/>
        <v>0</v>
      </c>
      <c r="AJ238" s="405">
        <f t="shared" si="149"/>
        <v>0</v>
      </c>
      <c r="AK238" s="407">
        <v>0</v>
      </c>
      <c r="AL238" s="407">
        <v>0</v>
      </c>
      <c r="AM238" s="407">
        <v>0</v>
      </c>
      <c r="AN238" s="407">
        <v>0</v>
      </c>
      <c r="AO238" s="407">
        <v>0</v>
      </c>
      <c r="AP238" s="407">
        <f t="shared" si="150"/>
        <v>0</v>
      </c>
      <c r="AQ238" s="407">
        <f t="shared" si="151"/>
        <v>0</v>
      </c>
      <c r="AR238" s="417">
        <f t="shared" si="152"/>
        <v>0</v>
      </c>
      <c r="AS238" s="112">
        <f>I238+AJ238</f>
        <v>1190097</v>
      </c>
      <c r="AT238" s="113">
        <f>J238+X238</f>
        <v>862928</v>
      </c>
      <c r="AU238" s="113">
        <f t="shared" si="155"/>
        <v>0</v>
      </c>
      <c r="AV238" s="113">
        <f>L238+AB238</f>
        <v>0</v>
      </c>
      <c r="AW238" s="113">
        <f t="shared" si="172"/>
        <v>291670</v>
      </c>
      <c r="AX238" s="113">
        <f t="shared" si="172"/>
        <v>17259</v>
      </c>
      <c r="AY238" s="113">
        <f>O238+AI238</f>
        <v>18240</v>
      </c>
      <c r="AZ238" s="115">
        <f>P238+AR238</f>
        <v>2.94</v>
      </c>
      <c r="BA238" s="115">
        <f>Q238+AP238</f>
        <v>0</v>
      </c>
      <c r="BB238" s="115">
        <f t="shared" si="161"/>
        <v>0</v>
      </c>
      <c r="BC238" s="116">
        <f>S238+AQ238</f>
        <v>2.94</v>
      </c>
    </row>
    <row r="239" spans="1:55" ht="14.1" customHeight="1" x14ac:dyDescent="0.2">
      <c r="A239" s="108">
        <v>49</v>
      </c>
      <c r="B239" s="105">
        <v>2473</v>
      </c>
      <c r="C239" s="106">
        <v>600080285</v>
      </c>
      <c r="D239" s="105">
        <v>65642376</v>
      </c>
      <c r="E239" s="107" t="s">
        <v>670</v>
      </c>
      <c r="F239" s="108">
        <v>3143</v>
      </c>
      <c r="G239" s="126" t="s">
        <v>632</v>
      </c>
      <c r="H239" s="109" t="s">
        <v>281</v>
      </c>
      <c r="I239" s="110">
        <v>3944958</v>
      </c>
      <c r="J239" s="425">
        <v>2904976</v>
      </c>
      <c r="K239" s="425">
        <v>0</v>
      </c>
      <c r="L239" s="425">
        <v>0</v>
      </c>
      <c r="M239" s="111">
        <v>981882</v>
      </c>
      <c r="N239" s="111">
        <v>58100</v>
      </c>
      <c r="O239" s="337">
        <v>0</v>
      </c>
      <c r="P239" s="287">
        <v>6.3230000000000004</v>
      </c>
      <c r="Q239" s="427">
        <v>6.3230000000000004</v>
      </c>
      <c r="R239" s="889">
        <v>0</v>
      </c>
      <c r="S239" s="843">
        <v>0</v>
      </c>
      <c r="T239" s="416">
        <f t="shared" si="142"/>
        <v>0</v>
      </c>
      <c r="U239" s="405">
        <v>0</v>
      </c>
      <c r="V239" s="405">
        <v>0</v>
      </c>
      <c r="W239" s="405">
        <v>0</v>
      </c>
      <c r="X239" s="405">
        <f t="shared" si="143"/>
        <v>0</v>
      </c>
      <c r="Y239" s="405">
        <v>0</v>
      </c>
      <c r="Z239" s="405">
        <v>0</v>
      </c>
      <c r="AA239" s="405">
        <v>0</v>
      </c>
      <c r="AB239" s="405">
        <f t="shared" si="144"/>
        <v>0</v>
      </c>
      <c r="AC239" s="405">
        <f t="shared" si="145"/>
        <v>0</v>
      </c>
      <c r="AD239" s="249">
        <f t="shared" si="146"/>
        <v>0</v>
      </c>
      <c r="AE239" s="249">
        <f t="shared" si="147"/>
        <v>0</v>
      </c>
      <c r="AF239" s="405">
        <v>0</v>
      </c>
      <c r="AG239" s="405">
        <v>0</v>
      </c>
      <c r="AH239" s="405">
        <v>0</v>
      </c>
      <c r="AI239" s="405">
        <f t="shared" si="148"/>
        <v>0</v>
      </c>
      <c r="AJ239" s="405">
        <f t="shared" si="149"/>
        <v>0</v>
      </c>
      <c r="AK239" s="407">
        <v>0</v>
      </c>
      <c r="AL239" s="407">
        <v>0</v>
      </c>
      <c r="AM239" s="407">
        <v>0</v>
      </c>
      <c r="AN239" s="407">
        <v>0</v>
      </c>
      <c r="AO239" s="407">
        <v>0</v>
      </c>
      <c r="AP239" s="407">
        <f t="shared" si="150"/>
        <v>0</v>
      </c>
      <c r="AQ239" s="407">
        <f t="shared" si="151"/>
        <v>0</v>
      </c>
      <c r="AR239" s="417">
        <f t="shared" si="152"/>
        <v>0</v>
      </c>
      <c r="AS239" s="112">
        <f>I239+AJ239</f>
        <v>3944958</v>
      </c>
      <c r="AT239" s="113">
        <f>J239+X239</f>
        <v>2904976</v>
      </c>
      <c r="AU239" s="113">
        <f t="shared" si="155"/>
        <v>0</v>
      </c>
      <c r="AV239" s="113">
        <f>L239+AB239</f>
        <v>0</v>
      </c>
      <c r="AW239" s="113">
        <f t="shared" si="172"/>
        <v>981882</v>
      </c>
      <c r="AX239" s="113">
        <f t="shared" si="172"/>
        <v>58100</v>
      </c>
      <c r="AY239" s="113">
        <f>O239+AI239</f>
        <v>0</v>
      </c>
      <c r="AZ239" s="115">
        <f>P239+AR239</f>
        <v>6.3230000000000004</v>
      </c>
      <c r="BA239" s="115">
        <f>Q239+AP239</f>
        <v>6.3230000000000004</v>
      </c>
      <c r="BB239" s="115">
        <f t="shared" si="161"/>
        <v>0</v>
      </c>
      <c r="BC239" s="116">
        <f>S239+AQ239</f>
        <v>0</v>
      </c>
    </row>
    <row r="240" spans="1:55" ht="14.1" customHeight="1" x14ac:dyDescent="0.2">
      <c r="A240" s="108">
        <v>49</v>
      </c>
      <c r="B240" s="105">
        <v>2473</v>
      </c>
      <c r="C240" s="106">
        <v>600080285</v>
      </c>
      <c r="D240" s="105">
        <v>65642376</v>
      </c>
      <c r="E240" s="107" t="s">
        <v>670</v>
      </c>
      <c r="F240" s="108">
        <v>3143</v>
      </c>
      <c r="G240" s="126" t="s">
        <v>633</v>
      </c>
      <c r="H240" s="109" t="s">
        <v>282</v>
      </c>
      <c r="I240" s="110">
        <v>143954</v>
      </c>
      <c r="J240" s="436">
        <v>101475</v>
      </c>
      <c r="K240" s="436">
        <v>0</v>
      </c>
      <c r="L240" s="436">
        <v>0</v>
      </c>
      <c r="M240" s="111">
        <v>34299</v>
      </c>
      <c r="N240" s="111">
        <v>2030</v>
      </c>
      <c r="O240" s="436">
        <v>6150</v>
      </c>
      <c r="P240" s="287">
        <v>0.43</v>
      </c>
      <c r="Q240" s="437">
        <v>0</v>
      </c>
      <c r="R240" s="857">
        <v>0</v>
      </c>
      <c r="S240" s="845">
        <v>0.43</v>
      </c>
      <c r="T240" s="416">
        <f t="shared" si="142"/>
        <v>0</v>
      </c>
      <c r="U240" s="405">
        <v>0</v>
      </c>
      <c r="V240" s="405">
        <v>0</v>
      </c>
      <c r="W240" s="405">
        <v>0</v>
      </c>
      <c r="X240" s="405">
        <f t="shared" si="143"/>
        <v>0</v>
      </c>
      <c r="Y240" s="405">
        <v>0</v>
      </c>
      <c r="Z240" s="405">
        <v>0</v>
      </c>
      <c r="AA240" s="405">
        <v>0</v>
      </c>
      <c r="AB240" s="405">
        <f t="shared" si="144"/>
        <v>0</v>
      </c>
      <c r="AC240" s="405">
        <f t="shared" si="145"/>
        <v>0</v>
      </c>
      <c r="AD240" s="249">
        <f t="shared" si="146"/>
        <v>0</v>
      </c>
      <c r="AE240" s="249">
        <f t="shared" si="147"/>
        <v>0</v>
      </c>
      <c r="AF240" s="405">
        <v>0</v>
      </c>
      <c r="AG240" s="405">
        <v>0</v>
      </c>
      <c r="AH240" s="405">
        <v>0</v>
      </c>
      <c r="AI240" s="405">
        <f t="shared" si="148"/>
        <v>0</v>
      </c>
      <c r="AJ240" s="405">
        <f t="shared" si="149"/>
        <v>0</v>
      </c>
      <c r="AK240" s="407">
        <v>0</v>
      </c>
      <c r="AL240" s="407">
        <v>0</v>
      </c>
      <c r="AM240" s="407">
        <v>0</v>
      </c>
      <c r="AN240" s="407">
        <v>0</v>
      </c>
      <c r="AO240" s="407">
        <v>0</v>
      </c>
      <c r="AP240" s="407">
        <f t="shared" si="150"/>
        <v>0</v>
      </c>
      <c r="AQ240" s="407">
        <f t="shared" si="151"/>
        <v>0</v>
      </c>
      <c r="AR240" s="417">
        <f t="shared" si="152"/>
        <v>0</v>
      </c>
      <c r="AS240" s="112">
        <f>I240+AJ240</f>
        <v>143954</v>
      </c>
      <c r="AT240" s="113">
        <f>J240+X240</f>
        <v>101475</v>
      </c>
      <c r="AU240" s="113">
        <f t="shared" si="155"/>
        <v>0</v>
      </c>
      <c r="AV240" s="113">
        <f>L240+AB240</f>
        <v>0</v>
      </c>
      <c r="AW240" s="113">
        <f t="shared" si="172"/>
        <v>34299</v>
      </c>
      <c r="AX240" s="113">
        <f t="shared" si="172"/>
        <v>2030</v>
      </c>
      <c r="AY240" s="113">
        <f>O240+AI240</f>
        <v>6150</v>
      </c>
      <c r="AZ240" s="115">
        <f>P240+AR240</f>
        <v>0.43</v>
      </c>
      <c r="BA240" s="115">
        <f>Q240+AP240</f>
        <v>0</v>
      </c>
      <c r="BB240" s="115">
        <f t="shared" si="161"/>
        <v>0</v>
      </c>
      <c r="BC240" s="116">
        <f>S240+AQ240</f>
        <v>0.43</v>
      </c>
    </row>
    <row r="241" spans="1:55" ht="14.1" customHeight="1" x14ac:dyDescent="0.2">
      <c r="A241" s="120">
        <v>49</v>
      </c>
      <c r="B241" s="117">
        <v>2473</v>
      </c>
      <c r="C241" s="118">
        <v>600080285</v>
      </c>
      <c r="D241" s="117">
        <v>65642376</v>
      </c>
      <c r="E241" s="119" t="s">
        <v>671</v>
      </c>
      <c r="F241" s="120"/>
      <c r="G241" s="119"/>
      <c r="H241" s="121"/>
      <c r="I241" s="122">
        <v>52302836</v>
      </c>
      <c r="J241" s="123">
        <v>37410283</v>
      </c>
      <c r="K241" s="123">
        <v>288700</v>
      </c>
      <c r="L241" s="123">
        <v>310000</v>
      </c>
      <c r="M241" s="123">
        <v>12749456</v>
      </c>
      <c r="N241" s="123">
        <v>748207</v>
      </c>
      <c r="O241" s="123">
        <v>1084890</v>
      </c>
      <c r="P241" s="124">
        <v>80.225200000000001</v>
      </c>
      <c r="Q241" s="124">
        <v>66.316400000000002</v>
      </c>
      <c r="R241" s="855">
        <v>0.83340000000000003</v>
      </c>
      <c r="S241" s="125">
        <v>13.908799999999999</v>
      </c>
      <c r="T241" s="824">
        <f t="shared" ref="T241:BC241" si="173">SUM(T236:T240)</f>
        <v>0</v>
      </c>
      <c r="U241" s="824">
        <f t="shared" si="173"/>
        <v>18445</v>
      </c>
      <c r="V241" s="824">
        <f t="shared" si="173"/>
        <v>0</v>
      </c>
      <c r="W241" s="824">
        <f t="shared" si="173"/>
        <v>0</v>
      </c>
      <c r="X241" s="824">
        <f t="shared" si="173"/>
        <v>18445</v>
      </c>
      <c r="Y241" s="824">
        <f t="shared" si="173"/>
        <v>0</v>
      </c>
      <c r="Z241" s="824">
        <f t="shared" si="173"/>
        <v>0</v>
      </c>
      <c r="AA241" s="824">
        <f t="shared" si="173"/>
        <v>0</v>
      </c>
      <c r="AB241" s="824">
        <f t="shared" si="173"/>
        <v>0</v>
      </c>
      <c r="AC241" s="824">
        <f t="shared" si="173"/>
        <v>18445</v>
      </c>
      <c r="AD241" s="824">
        <f t="shared" si="173"/>
        <v>6234</v>
      </c>
      <c r="AE241" s="824">
        <f t="shared" si="173"/>
        <v>369</v>
      </c>
      <c r="AF241" s="824">
        <f t="shared" si="173"/>
        <v>0</v>
      </c>
      <c r="AG241" s="824">
        <f t="shared" si="173"/>
        <v>0</v>
      </c>
      <c r="AH241" s="824">
        <f t="shared" si="173"/>
        <v>0</v>
      </c>
      <c r="AI241" s="824">
        <f t="shared" si="173"/>
        <v>0</v>
      </c>
      <c r="AJ241" s="824">
        <f t="shared" si="173"/>
        <v>25048</v>
      </c>
      <c r="AK241" s="900">
        <f t="shared" si="173"/>
        <v>0</v>
      </c>
      <c r="AL241" s="900">
        <f t="shared" si="173"/>
        <v>0</v>
      </c>
      <c r="AM241" s="900">
        <f t="shared" si="173"/>
        <v>0.05</v>
      </c>
      <c r="AN241" s="900">
        <f t="shared" si="173"/>
        <v>0</v>
      </c>
      <c r="AO241" s="900">
        <f t="shared" si="173"/>
        <v>0</v>
      </c>
      <c r="AP241" s="900">
        <f t="shared" si="173"/>
        <v>0.05</v>
      </c>
      <c r="AQ241" s="900">
        <f t="shared" si="173"/>
        <v>0</v>
      </c>
      <c r="AR241" s="904">
        <f t="shared" si="173"/>
        <v>0.05</v>
      </c>
      <c r="AS241" s="122">
        <f t="shared" si="173"/>
        <v>52327884</v>
      </c>
      <c r="AT241" s="123">
        <f t="shared" si="173"/>
        <v>37428728</v>
      </c>
      <c r="AU241" s="123">
        <f t="shared" si="173"/>
        <v>288700</v>
      </c>
      <c r="AV241" s="123">
        <f t="shared" si="173"/>
        <v>310000</v>
      </c>
      <c r="AW241" s="123">
        <f t="shared" si="173"/>
        <v>12755690</v>
      </c>
      <c r="AX241" s="123">
        <f t="shared" si="173"/>
        <v>748576</v>
      </c>
      <c r="AY241" s="123">
        <f t="shared" si="173"/>
        <v>1084890</v>
      </c>
      <c r="AZ241" s="124">
        <f t="shared" si="173"/>
        <v>80.275200000000012</v>
      </c>
      <c r="BA241" s="124">
        <f t="shared" si="173"/>
        <v>66.366399999999999</v>
      </c>
      <c r="BB241" s="124">
        <f t="shared" si="173"/>
        <v>0.83340000000000003</v>
      </c>
      <c r="BC241" s="125">
        <f t="shared" si="173"/>
        <v>13.908799999999999</v>
      </c>
    </row>
    <row r="242" spans="1:55" ht="14.1" customHeight="1" x14ac:dyDescent="0.2">
      <c r="A242" s="108">
        <v>50</v>
      </c>
      <c r="B242" s="105">
        <v>2490</v>
      </c>
      <c r="C242" s="106">
        <v>600080005</v>
      </c>
      <c r="D242" s="105">
        <v>46746757</v>
      </c>
      <c r="E242" s="107" t="s">
        <v>672</v>
      </c>
      <c r="F242" s="108">
        <v>3113</v>
      </c>
      <c r="G242" s="107" t="s">
        <v>318</v>
      </c>
      <c r="H242" s="109" t="s">
        <v>281</v>
      </c>
      <c r="I242" s="110">
        <v>24950608</v>
      </c>
      <c r="J242" s="111">
        <v>17417186</v>
      </c>
      <c r="K242" s="111">
        <v>519660</v>
      </c>
      <c r="L242" s="111">
        <v>420000</v>
      </c>
      <c r="M242" s="111">
        <v>6028968</v>
      </c>
      <c r="N242" s="111">
        <v>348344</v>
      </c>
      <c r="O242" s="111">
        <v>736110</v>
      </c>
      <c r="P242" s="287">
        <v>32.8292</v>
      </c>
      <c r="Q242" s="287">
        <v>26.122600000000002</v>
      </c>
      <c r="R242" s="404">
        <v>1.5002</v>
      </c>
      <c r="S242" s="844">
        <v>6.7065999999999999</v>
      </c>
      <c r="T242" s="416">
        <f t="shared" si="142"/>
        <v>0</v>
      </c>
      <c r="U242" s="405">
        <v>0</v>
      </c>
      <c r="V242" s="405">
        <v>0</v>
      </c>
      <c r="W242" s="405">
        <v>0</v>
      </c>
      <c r="X242" s="405">
        <f t="shared" si="143"/>
        <v>0</v>
      </c>
      <c r="Y242" s="405">
        <v>0</v>
      </c>
      <c r="Z242" s="405">
        <v>0</v>
      </c>
      <c r="AA242" s="405">
        <v>0</v>
      </c>
      <c r="AB242" s="405">
        <f t="shared" si="144"/>
        <v>0</v>
      </c>
      <c r="AC242" s="405">
        <f t="shared" si="145"/>
        <v>0</v>
      </c>
      <c r="AD242" s="249">
        <f t="shared" si="146"/>
        <v>0</v>
      </c>
      <c r="AE242" s="249">
        <f t="shared" si="147"/>
        <v>0</v>
      </c>
      <c r="AF242" s="405">
        <v>0</v>
      </c>
      <c r="AG242" s="405">
        <v>0</v>
      </c>
      <c r="AH242" s="405">
        <v>0</v>
      </c>
      <c r="AI242" s="405">
        <f t="shared" si="148"/>
        <v>0</v>
      </c>
      <c r="AJ242" s="405">
        <f t="shared" si="149"/>
        <v>0</v>
      </c>
      <c r="AK242" s="407">
        <v>0</v>
      </c>
      <c r="AL242" s="407">
        <v>0</v>
      </c>
      <c r="AM242" s="407">
        <v>0</v>
      </c>
      <c r="AN242" s="407">
        <v>0</v>
      </c>
      <c r="AO242" s="407">
        <v>0</v>
      </c>
      <c r="AP242" s="407">
        <f t="shared" si="150"/>
        <v>0</v>
      </c>
      <c r="AQ242" s="407">
        <f t="shared" si="151"/>
        <v>0</v>
      </c>
      <c r="AR242" s="417">
        <f t="shared" si="152"/>
        <v>0</v>
      </c>
      <c r="AS242" s="112">
        <f>I242+AJ242</f>
        <v>24950608</v>
      </c>
      <c r="AT242" s="113">
        <f>J242+X242</f>
        <v>17417186</v>
      </c>
      <c r="AU242" s="113">
        <f t="shared" si="155"/>
        <v>519660</v>
      </c>
      <c r="AV242" s="113">
        <f>L242+AB242</f>
        <v>420000</v>
      </c>
      <c r="AW242" s="113">
        <f t="shared" ref="AW242:AX246" si="174">M242+AD242</f>
        <v>6028968</v>
      </c>
      <c r="AX242" s="113">
        <f t="shared" si="174"/>
        <v>348344</v>
      </c>
      <c r="AY242" s="113">
        <f>O242+AI242</f>
        <v>736110</v>
      </c>
      <c r="AZ242" s="115">
        <f>P242+AR242</f>
        <v>32.8292</v>
      </c>
      <c r="BA242" s="115">
        <f>Q242+AP242</f>
        <v>26.122600000000002</v>
      </c>
      <c r="BB242" s="115">
        <f t="shared" si="161"/>
        <v>1.5002</v>
      </c>
      <c r="BC242" s="116">
        <f>S242+AQ242</f>
        <v>6.7065999999999999</v>
      </c>
    </row>
    <row r="243" spans="1:55" ht="14.1" customHeight="1" x14ac:dyDescent="0.2">
      <c r="A243" s="108">
        <v>50</v>
      </c>
      <c r="B243" s="105">
        <v>2490</v>
      </c>
      <c r="C243" s="106">
        <v>600080005</v>
      </c>
      <c r="D243" s="105">
        <v>46746757</v>
      </c>
      <c r="E243" s="107" t="s">
        <v>672</v>
      </c>
      <c r="F243" s="108">
        <v>3113</v>
      </c>
      <c r="G243" s="126" t="s">
        <v>316</v>
      </c>
      <c r="H243" s="109" t="s">
        <v>282</v>
      </c>
      <c r="I243" s="110">
        <v>1605583</v>
      </c>
      <c r="J243" s="28">
        <v>1180473</v>
      </c>
      <c r="K243" s="28">
        <v>0</v>
      </c>
      <c r="L243" s="28">
        <v>0</v>
      </c>
      <c r="M243" s="111">
        <v>399000</v>
      </c>
      <c r="N243" s="111">
        <v>23610</v>
      </c>
      <c r="O243" s="28">
        <v>2500</v>
      </c>
      <c r="P243" s="287">
        <v>3.18</v>
      </c>
      <c r="Q243" s="274">
        <v>3.18</v>
      </c>
      <c r="R243" s="890">
        <v>0</v>
      </c>
      <c r="S243" s="843">
        <v>0</v>
      </c>
      <c r="T243" s="416">
        <f t="shared" si="142"/>
        <v>0</v>
      </c>
      <c r="U243" s="405">
        <v>0</v>
      </c>
      <c r="V243" s="405">
        <v>0</v>
      </c>
      <c r="W243" s="405">
        <v>0</v>
      </c>
      <c r="X243" s="405">
        <f t="shared" si="143"/>
        <v>0</v>
      </c>
      <c r="Y243" s="405">
        <v>0</v>
      </c>
      <c r="Z243" s="405">
        <v>0</v>
      </c>
      <c r="AA243" s="405">
        <v>0</v>
      </c>
      <c r="AB243" s="405">
        <f t="shared" si="144"/>
        <v>0</v>
      </c>
      <c r="AC243" s="405">
        <f t="shared" si="145"/>
        <v>0</v>
      </c>
      <c r="AD243" s="249">
        <f t="shared" si="146"/>
        <v>0</v>
      </c>
      <c r="AE243" s="249">
        <f t="shared" si="147"/>
        <v>0</v>
      </c>
      <c r="AF243" s="405">
        <v>0</v>
      </c>
      <c r="AG243" s="405">
        <v>0</v>
      </c>
      <c r="AH243" s="405">
        <v>0</v>
      </c>
      <c r="AI243" s="405">
        <f t="shared" si="148"/>
        <v>0</v>
      </c>
      <c r="AJ243" s="405">
        <f t="shared" si="149"/>
        <v>0</v>
      </c>
      <c r="AK243" s="407">
        <v>0</v>
      </c>
      <c r="AL243" s="407">
        <v>0</v>
      </c>
      <c r="AM243" s="407">
        <v>0</v>
      </c>
      <c r="AN243" s="407">
        <v>0</v>
      </c>
      <c r="AO243" s="407">
        <v>0</v>
      </c>
      <c r="AP243" s="407">
        <f t="shared" si="150"/>
        <v>0</v>
      </c>
      <c r="AQ243" s="407">
        <f t="shared" si="151"/>
        <v>0</v>
      </c>
      <c r="AR243" s="417">
        <f t="shared" si="152"/>
        <v>0</v>
      </c>
      <c r="AS243" s="112">
        <f>I243+AJ243</f>
        <v>1605583</v>
      </c>
      <c r="AT243" s="113">
        <f>J243+X243</f>
        <v>1180473</v>
      </c>
      <c r="AU243" s="113">
        <f t="shared" si="155"/>
        <v>0</v>
      </c>
      <c r="AV243" s="113">
        <f>L243+AB243</f>
        <v>0</v>
      </c>
      <c r="AW243" s="113">
        <f t="shared" si="174"/>
        <v>399000</v>
      </c>
      <c r="AX243" s="113">
        <f t="shared" si="174"/>
        <v>23610</v>
      </c>
      <c r="AY243" s="113">
        <f>O243+AI243</f>
        <v>2500</v>
      </c>
      <c r="AZ243" s="115">
        <f>P243+AR243</f>
        <v>3.18</v>
      </c>
      <c r="BA243" s="115">
        <f>Q243+AP243</f>
        <v>3.18</v>
      </c>
      <c r="BB243" s="115">
        <f t="shared" si="161"/>
        <v>0</v>
      </c>
      <c r="BC243" s="116">
        <f>S243+AQ243</f>
        <v>0</v>
      </c>
    </row>
    <row r="244" spans="1:55" ht="14.1" customHeight="1" x14ac:dyDescent="0.2">
      <c r="A244" s="108">
        <v>50</v>
      </c>
      <c r="B244" s="105">
        <v>2490</v>
      </c>
      <c r="C244" s="106">
        <v>600080005</v>
      </c>
      <c r="D244" s="105">
        <v>46746757</v>
      </c>
      <c r="E244" s="107" t="s">
        <v>672</v>
      </c>
      <c r="F244" s="108">
        <v>3141</v>
      </c>
      <c r="G244" s="107" t="s">
        <v>319</v>
      </c>
      <c r="H244" s="109" t="s">
        <v>282</v>
      </c>
      <c r="I244" s="110">
        <v>1923947</v>
      </c>
      <c r="J244" s="30">
        <v>1404578</v>
      </c>
      <c r="K244" s="30">
        <v>0</v>
      </c>
      <c r="L244" s="30">
        <v>0</v>
      </c>
      <c r="M244" s="111">
        <v>474747</v>
      </c>
      <c r="N244" s="111">
        <v>28092</v>
      </c>
      <c r="O244" s="30">
        <v>16530</v>
      </c>
      <c r="P244" s="287">
        <v>4.78</v>
      </c>
      <c r="Q244" s="438">
        <v>0</v>
      </c>
      <c r="R244" s="33">
        <v>0</v>
      </c>
      <c r="S244" s="845">
        <v>4.78</v>
      </c>
      <c r="T244" s="416">
        <f t="shared" si="142"/>
        <v>0</v>
      </c>
      <c r="U244" s="405">
        <v>0</v>
      </c>
      <c r="V244" s="405">
        <v>0</v>
      </c>
      <c r="W244" s="405">
        <v>0</v>
      </c>
      <c r="X244" s="405">
        <f t="shared" si="143"/>
        <v>0</v>
      </c>
      <c r="Y244" s="405">
        <v>0</v>
      </c>
      <c r="Z244" s="405">
        <v>0</v>
      </c>
      <c r="AA244" s="405">
        <v>0</v>
      </c>
      <c r="AB244" s="405">
        <f t="shared" si="144"/>
        <v>0</v>
      </c>
      <c r="AC244" s="405">
        <f t="shared" si="145"/>
        <v>0</v>
      </c>
      <c r="AD244" s="249">
        <f t="shared" si="146"/>
        <v>0</v>
      </c>
      <c r="AE244" s="249">
        <f t="shared" si="147"/>
        <v>0</v>
      </c>
      <c r="AF244" s="405">
        <v>0</v>
      </c>
      <c r="AG244" s="405">
        <v>0</v>
      </c>
      <c r="AH244" s="405">
        <v>0</v>
      </c>
      <c r="AI244" s="405">
        <f t="shared" si="148"/>
        <v>0</v>
      </c>
      <c r="AJ244" s="405">
        <f t="shared" si="149"/>
        <v>0</v>
      </c>
      <c r="AK244" s="407">
        <v>0</v>
      </c>
      <c r="AL244" s="407">
        <v>0</v>
      </c>
      <c r="AM244" s="407">
        <v>0</v>
      </c>
      <c r="AN244" s="407">
        <v>0</v>
      </c>
      <c r="AO244" s="407">
        <v>0</v>
      </c>
      <c r="AP244" s="407">
        <f t="shared" si="150"/>
        <v>0</v>
      </c>
      <c r="AQ244" s="407">
        <f t="shared" si="151"/>
        <v>0</v>
      </c>
      <c r="AR244" s="417">
        <f t="shared" si="152"/>
        <v>0</v>
      </c>
      <c r="AS244" s="112">
        <f>I244+AJ244</f>
        <v>1923947</v>
      </c>
      <c r="AT244" s="113">
        <f>J244+X244</f>
        <v>1404578</v>
      </c>
      <c r="AU244" s="113">
        <f t="shared" si="155"/>
        <v>0</v>
      </c>
      <c r="AV244" s="113">
        <f>L244+AB244</f>
        <v>0</v>
      </c>
      <c r="AW244" s="113">
        <f t="shared" si="174"/>
        <v>474747</v>
      </c>
      <c r="AX244" s="113">
        <f t="shared" si="174"/>
        <v>28092</v>
      </c>
      <c r="AY244" s="113">
        <f>O244+AI244</f>
        <v>16530</v>
      </c>
      <c r="AZ244" s="115">
        <f>P244+AR244</f>
        <v>4.78</v>
      </c>
      <c r="BA244" s="115">
        <f>Q244+AP244</f>
        <v>0</v>
      </c>
      <c r="BB244" s="115">
        <f t="shared" si="161"/>
        <v>0</v>
      </c>
      <c r="BC244" s="116">
        <f>S244+AQ244</f>
        <v>4.78</v>
      </c>
    </row>
    <row r="245" spans="1:55" ht="14.1" customHeight="1" x14ac:dyDescent="0.2">
      <c r="A245" s="108">
        <v>50</v>
      </c>
      <c r="B245" s="105">
        <v>2490</v>
      </c>
      <c r="C245" s="106">
        <v>600080005</v>
      </c>
      <c r="D245" s="105">
        <v>46746757</v>
      </c>
      <c r="E245" s="107" t="s">
        <v>672</v>
      </c>
      <c r="F245" s="108">
        <v>3143</v>
      </c>
      <c r="G245" s="126" t="s">
        <v>632</v>
      </c>
      <c r="H245" s="109" t="s">
        <v>281</v>
      </c>
      <c r="I245" s="110">
        <v>2204772</v>
      </c>
      <c r="J245" s="425">
        <v>1623543</v>
      </c>
      <c r="K245" s="425">
        <v>0</v>
      </c>
      <c r="L245" s="425">
        <v>0</v>
      </c>
      <c r="M245" s="111">
        <v>548758</v>
      </c>
      <c r="N245" s="111">
        <v>32471</v>
      </c>
      <c r="O245" s="337">
        <v>0</v>
      </c>
      <c r="P245" s="287">
        <v>3.65</v>
      </c>
      <c r="Q245" s="427">
        <v>3.65</v>
      </c>
      <c r="R245" s="889">
        <v>0</v>
      </c>
      <c r="S245" s="843">
        <v>0</v>
      </c>
      <c r="T245" s="416">
        <f t="shared" si="142"/>
        <v>0</v>
      </c>
      <c r="U245" s="405">
        <v>0</v>
      </c>
      <c r="V245" s="405">
        <v>0</v>
      </c>
      <c r="W245" s="405">
        <v>0</v>
      </c>
      <c r="X245" s="405">
        <f t="shared" si="143"/>
        <v>0</v>
      </c>
      <c r="Y245" s="405">
        <v>0</v>
      </c>
      <c r="Z245" s="405">
        <v>0</v>
      </c>
      <c r="AA245" s="405">
        <v>0</v>
      </c>
      <c r="AB245" s="405">
        <f t="shared" si="144"/>
        <v>0</v>
      </c>
      <c r="AC245" s="405">
        <f t="shared" si="145"/>
        <v>0</v>
      </c>
      <c r="AD245" s="249">
        <f t="shared" si="146"/>
        <v>0</v>
      </c>
      <c r="AE245" s="249">
        <f t="shared" si="147"/>
        <v>0</v>
      </c>
      <c r="AF245" s="405">
        <v>0</v>
      </c>
      <c r="AG245" s="405">
        <v>0</v>
      </c>
      <c r="AH245" s="405">
        <v>0</v>
      </c>
      <c r="AI245" s="405">
        <f t="shared" si="148"/>
        <v>0</v>
      </c>
      <c r="AJ245" s="405">
        <f t="shared" si="149"/>
        <v>0</v>
      </c>
      <c r="AK245" s="407">
        <v>0</v>
      </c>
      <c r="AL245" s="407">
        <v>0</v>
      </c>
      <c r="AM245" s="407">
        <v>0</v>
      </c>
      <c r="AN245" s="407">
        <v>0</v>
      </c>
      <c r="AO245" s="407">
        <v>0</v>
      </c>
      <c r="AP245" s="407">
        <f t="shared" si="150"/>
        <v>0</v>
      </c>
      <c r="AQ245" s="407">
        <f t="shared" si="151"/>
        <v>0</v>
      </c>
      <c r="AR245" s="417">
        <f t="shared" si="152"/>
        <v>0</v>
      </c>
      <c r="AS245" s="112">
        <f>I245+AJ245</f>
        <v>2204772</v>
      </c>
      <c r="AT245" s="113">
        <f>J245+X245</f>
        <v>1623543</v>
      </c>
      <c r="AU245" s="113">
        <f t="shared" si="155"/>
        <v>0</v>
      </c>
      <c r="AV245" s="113">
        <f>L245+AB245</f>
        <v>0</v>
      </c>
      <c r="AW245" s="113">
        <f t="shared" si="174"/>
        <v>548758</v>
      </c>
      <c r="AX245" s="113">
        <f t="shared" si="174"/>
        <v>32471</v>
      </c>
      <c r="AY245" s="113">
        <f>O245+AI245</f>
        <v>0</v>
      </c>
      <c r="AZ245" s="115">
        <f>P245+AR245</f>
        <v>3.65</v>
      </c>
      <c r="BA245" s="115">
        <f>Q245+AP245</f>
        <v>3.65</v>
      </c>
      <c r="BB245" s="115">
        <f t="shared" si="161"/>
        <v>0</v>
      </c>
      <c r="BC245" s="116">
        <f>S245+AQ245</f>
        <v>0</v>
      </c>
    </row>
    <row r="246" spans="1:55" ht="14.1" customHeight="1" x14ac:dyDescent="0.2">
      <c r="A246" s="108">
        <v>50</v>
      </c>
      <c r="B246" s="105">
        <v>2490</v>
      </c>
      <c r="C246" s="106">
        <v>600080005</v>
      </c>
      <c r="D246" s="105">
        <v>46746757</v>
      </c>
      <c r="E246" s="107" t="s">
        <v>672</v>
      </c>
      <c r="F246" s="108">
        <v>3143</v>
      </c>
      <c r="G246" s="126" t="s">
        <v>633</v>
      </c>
      <c r="H246" s="109" t="s">
        <v>282</v>
      </c>
      <c r="I246" s="110">
        <v>57581</v>
      </c>
      <c r="J246" s="436">
        <v>40590</v>
      </c>
      <c r="K246" s="436">
        <v>0</v>
      </c>
      <c r="L246" s="436">
        <v>0</v>
      </c>
      <c r="M246" s="111">
        <v>13719</v>
      </c>
      <c r="N246" s="111">
        <v>812</v>
      </c>
      <c r="O246" s="436">
        <v>2460</v>
      </c>
      <c r="P246" s="287">
        <v>0.17</v>
      </c>
      <c r="Q246" s="437">
        <v>0</v>
      </c>
      <c r="R246" s="857">
        <v>0</v>
      </c>
      <c r="S246" s="845">
        <v>0.17</v>
      </c>
      <c r="T246" s="416">
        <f t="shared" si="142"/>
        <v>0</v>
      </c>
      <c r="U246" s="405">
        <v>0</v>
      </c>
      <c r="V246" s="405">
        <v>0</v>
      </c>
      <c r="W246" s="405">
        <v>0</v>
      </c>
      <c r="X246" s="405">
        <f t="shared" si="143"/>
        <v>0</v>
      </c>
      <c r="Y246" s="405">
        <v>0</v>
      </c>
      <c r="Z246" s="405">
        <v>0</v>
      </c>
      <c r="AA246" s="405">
        <v>0</v>
      </c>
      <c r="AB246" s="405">
        <f t="shared" si="144"/>
        <v>0</v>
      </c>
      <c r="AC246" s="405">
        <f t="shared" si="145"/>
        <v>0</v>
      </c>
      <c r="AD246" s="249">
        <f t="shared" si="146"/>
        <v>0</v>
      </c>
      <c r="AE246" s="249">
        <f t="shared" si="147"/>
        <v>0</v>
      </c>
      <c r="AF246" s="405">
        <v>0</v>
      </c>
      <c r="AG246" s="405">
        <v>0</v>
      </c>
      <c r="AH246" s="405">
        <v>0</v>
      </c>
      <c r="AI246" s="405">
        <f t="shared" si="148"/>
        <v>0</v>
      </c>
      <c r="AJ246" s="405">
        <f t="shared" si="149"/>
        <v>0</v>
      </c>
      <c r="AK246" s="407">
        <v>0</v>
      </c>
      <c r="AL246" s="407">
        <v>0</v>
      </c>
      <c r="AM246" s="407">
        <v>0</v>
      </c>
      <c r="AN246" s="407">
        <v>0</v>
      </c>
      <c r="AO246" s="407">
        <v>0</v>
      </c>
      <c r="AP246" s="407">
        <f t="shared" si="150"/>
        <v>0</v>
      </c>
      <c r="AQ246" s="407">
        <f t="shared" si="151"/>
        <v>0</v>
      </c>
      <c r="AR246" s="417">
        <f t="shared" si="152"/>
        <v>0</v>
      </c>
      <c r="AS246" s="112">
        <f>I246+AJ246</f>
        <v>57581</v>
      </c>
      <c r="AT246" s="113">
        <f>J246+X246</f>
        <v>40590</v>
      </c>
      <c r="AU246" s="113">
        <f t="shared" si="155"/>
        <v>0</v>
      </c>
      <c r="AV246" s="113">
        <f>L246+AB246</f>
        <v>0</v>
      </c>
      <c r="AW246" s="113">
        <f t="shared" si="174"/>
        <v>13719</v>
      </c>
      <c r="AX246" s="113">
        <f t="shared" si="174"/>
        <v>812</v>
      </c>
      <c r="AY246" s="113">
        <f>O246+AI246</f>
        <v>2460</v>
      </c>
      <c r="AZ246" s="115">
        <f>P246+AR246</f>
        <v>0.17</v>
      </c>
      <c r="BA246" s="115">
        <f>Q246+AP246</f>
        <v>0</v>
      </c>
      <c r="BB246" s="115">
        <f t="shared" si="161"/>
        <v>0</v>
      </c>
      <c r="BC246" s="116">
        <f>S246+AQ246</f>
        <v>0.17</v>
      </c>
    </row>
    <row r="247" spans="1:55" ht="14.1" customHeight="1" x14ac:dyDescent="0.2">
      <c r="A247" s="120">
        <v>50</v>
      </c>
      <c r="B247" s="117">
        <v>2490</v>
      </c>
      <c r="C247" s="118">
        <v>600080005</v>
      </c>
      <c r="D247" s="117">
        <v>46746757</v>
      </c>
      <c r="E247" s="119" t="s">
        <v>673</v>
      </c>
      <c r="F247" s="120"/>
      <c r="G247" s="119"/>
      <c r="H247" s="121"/>
      <c r="I247" s="122">
        <v>30742491</v>
      </c>
      <c r="J247" s="123">
        <v>21666370</v>
      </c>
      <c r="K247" s="123">
        <v>519660</v>
      </c>
      <c r="L247" s="123">
        <v>420000</v>
      </c>
      <c r="M247" s="123">
        <v>7465192</v>
      </c>
      <c r="N247" s="123">
        <v>433329</v>
      </c>
      <c r="O247" s="123">
        <v>757600</v>
      </c>
      <c r="P247" s="124">
        <v>44.609200000000001</v>
      </c>
      <c r="Q247" s="124">
        <v>32.952600000000004</v>
      </c>
      <c r="R247" s="855">
        <v>1.5002</v>
      </c>
      <c r="S247" s="125">
        <v>11.656599999999999</v>
      </c>
      <c r="T247" s="824">
        <f t="shared" ref="T247:BC247" si="175">SUM(T242:T246)</f>
        <v>0</v>
      </c>
      <c r="U247" s="824">
        <f t="shared" si="175"/>
        <v>0</v>
      </c>
      <c r="V247" s="824">
        <f t="shared" si="175"/>
        <v>0</v>
      </c>
      <c r="W247" s="824">
        <f t="shared" si="175"/>
        <v>0</v>
      </c>
      <c r="X247" s="824">
        <f t="shared" si="175"/>
        <v>0</v>
      </c>
      <c r="Y247" s="824">
        <f t="shared" si="175"/>
        <v>0</v>
      </c>
      <c r="Z247" s="824">
        <f t="shared" si="175"/>
        <v>0</v>
      </c>
      <c r="AA247" s="824">
        <f t="shared" si="175"/>
        <v>0</v>
      </c>
      <c r="AB247" s="824">
        <f t="shared" si="175"/>
        <v>0</v>
      </c>
      <c r="AC247" s="824">
        <f t="shared" si="175"/>
        <v>0</v>
      </c>
      <c r="AD247" s="824">
        <f t="shared" si="175"/>
        <v>0</v>
      </c>
      <c r="AE247" s="824">
        <f t="shared" si="175"/>
        <v>0</v>
      </c>
      <c r="AF247" s="824">
        <f t="shared" si="175"/>
        <v>0</v>
      </c>
      <c r="AG247" s="824">
        <f t="shared" si="175"/>
        <v>0</v>
      </c>
      <c r="AH247" s="824">
        <f t="shared" si="175"/>
        <v>0</v>
      </c>
      <c r="AI247" s="824">
        <f t="shared" si="175"/>
        <v>0</v>
      </c>
      <c r="AJ247" s="824">
        <f t="shared" si="175"/>
        <v>0</v>
      </c>
      <c r="AK247" s="900">
        <f t="shared" si="175"/>
        <v>0</v>
      </c>
      <c r="AL247" s="900">
        <f t="shared" si="175"/>
        <v>0</v>
      </c>
      <c r="AM247" s="900">
        <f t="shared" si="175"/>
        <v>0</v>
      </c>
      <c r="AN247" s="900">
        <f t="shared" si="175"/>
        <v>0</v>
      </c>
      <c r="AO247" s="900">
        <f t="shared" si="175"/>
        <v>0</v>
      </c>
      <c r="AP247" s="900">
        <f t="shared" si="175"/>
        <v>0</v>
      </c>
      <c r="AQ247" s="900">
        <f t="shared" si="175"/>
        <v>0</v>
      </c>
      <c r="AR247" s="904">
        <f t="shared" si="175"/>
        <v>0</v>
      </c>
      <c r="AS247" s="122">
        <f t="shared" si="175"/>
        <v>30742491</v>
      </c>
      <c r="AT247" s="123">
        <f t="shared" si="175"/>
        <v>21666370</v>
      </c>
      <c r="AU247" s="123">
        <f t="shared" si="175"/>
        <v>519660</v>
      </c>
      <c r="AV247" s="123">
        <f t="shared" si="175"/>
        <v>420000</v>
      </c>
      <c r="AW247" s="123">
        <f t="shared" si="175"/>
        <v>7465192</v>
      </c>
      <c r="AX247" s="123">
        <f t="shared" si="175"/>
        <v>433329</v>
      </c>
      <c r="AY247" s="123">
        <f t="shared" si="175"/>
        <v>757600</v>
      </c>
      <c r="AZ247" s="124">
        <f t="shared" si="175"/>
        <v>44.609200000000001</v>
      </c>
      <c r="BA247" s="124">
        <f t="shared" si="175"/>
        <v>32.952600000000004</v>
      </c>
      <c r="BB247" s="124">
        <f t="shared" si="175"/>
        <v>1.5002</v>
      </c>
      <c r="BC247" s="125">
        <f t="shared" si="175"/>
        <v>11.656599999999999</v>
      </c>
    </row>
    <row r="248" spans="1:55" ht="14.1" customHeight="1" x14ac:dyDescent="0.2">
      <c r="A248" s="108">
        <v>51</v>
      </c>
      <c r="B248" s="105">
        <v>2310</v>
      </c>
      <c r="C248" s="106">
        <v>600080412</v>
      </c>
      <c r="D248" s="105">
        <v>72742038</v>
      </c>
      <c r="E248" s="107" t="s">
        <v>674</v>
      </c>
      <c r="F248" s="108">
        <v>3114</v>
      </c>
      <c r="G248" s="247" t="s">
        <v>562</v>
      </c>
      <c r="H248" s="109" t="s">
        <v>281</v>
      </c>
      <c r="I248" s="110">
        <v>26014681</v>
      </c>
      <c r="J248" s="111">
        <v>18686319</v>
      </c>
      <c r="K248" s="111">
        <v>0</v>
      </c>
      <c r="L248" s="111">
        <v>20000</v>
      </c>
      <c r="M248" s="111">
        <v>6322736</v>
      </c>
      <c r="N248" s="111">
        <v>373726</v>
      </c>
      <c r="O248" s="111">
        <v>611900</v>
      </c>
      <c r="P248" s="287">
        <v>33.702099999999994</v>
      </c>
      <c r="Q248" s="287">
        <v>25.322700000000001</v>
      </c>
      <c r="R248" s="404">
        <v>0</v>
      </c>
      <c r="S248" s="844">
        <v>8.3794000000000004</v>
      </c>
      <c r="T248" s="416">
        <f t="shared" si="142"/>
        <v>0</v>
      </c>
      <c r="U248" s="405">
        <v>0</v>
      </c>
      <c r="V248" s="405">
        <v>-36819</v>
      </c>
      <c r="W248" s="405">
        <v>0</v>
      </c>
      <c r="X248" s="405">
        <f t="shared" si="143"/>
        <v>-36819</v>
      </c>
      <c r="Y248" s="405">
        <v>0</v>
      </c>
      <c r="Z248" s="405">
        <v>0</v>
      </c>
      <c r="AA248" s="405">
        <v>0</v>
      </c>
      <c r="AB248" s="405">
        <f t="shared" si="144"/>
        <v>0</v>
      </c>
      <c r="AC248" s="405">
        <f t="shared" si="145"/>
        <v>-36819</v>
      </c>
      <c r="AD248" s="249">
        <f t="shared" si="146"/>
        <v>-12445</v>
      </c>
      <c r="AE248" s="249">
        <f t="shared" si="147"/>
        <v>-736</v>
      </c>
      <c r="AF248" s="405">
        <v>0</v>
      </c>
      <c r="AG248" s="405">
        <v>50000</v>
      </c>
      <c r="AH248" s="405">
        <v>0</v>
      </c>
      <c r="AI248" s="405">
        <f t="shared" si="148"/>
        <v>50000</v>
      </c>
      <c r="AJ248" s="405">
        <f t="shared" si="149"/>
        <v>0</v>
      </c>
      <c r="AK248" s="407">
        <v>0</v>
      </c>
      <c r="AL248" s="407">
        <v>0</v>
      </c>
      <c r="AM248" s="407">
        <v>0</v>
      </c>
      <c r="AN248" s="407">
        <v>0</v>
      </c>
      <c r="AO248" s="407">
        <v>0</v>
      </c>
      <c r="AP248" s="407">
        <f t="shared" si="150"/>
        <v>0</v>
      </c>
      <c r="AQ248" s="407">
        <f t="shared" si="151"/>
        <v>0</v>
      </c>
      <c r="AR248" s="417">
        <f t="shared" si="152"/>
        <v>0</v>
      </c>
      <c r="AS248" s="112">
        <f t="shared" ref="AS248:AS253" si="176">I248+AJ248</f>
        <v>26014681</v>
      </c>
      <c r="AT248" s="113">
        <f t="shared" ref="AT248:AT253" si="177">J248+X248</f>
        <v>18649500</v>
      </c>
      <c r="AU248" s="113">
        <f t="shared" si="155"/>
        <v>0</v>
      </c>
      <c r="AV248" s="113">
        <f t="shared" ref="AV248:AV253" si="178">L248+AB248</f>
        <v>20000</v>
      </c>
      <c r="AW248" s="113">
        <f t="shared" ref="AW248:AX253" si="179">M248+AD248</f>
        <v>6310291</v>
      </c>
      <c r="AX248" s="113">
        <f t="shared" si="179"/>
        <v>372990</v>
      </c>
      <c r="AY248" s="113">
        <f t="shared" ref="AY248:AY253" si="180">O248+AI248</f>
        <v>661900</v>
      </c>
      <c r="AZ248" s="115">
        <f t="shared" ref="AZ248:AZ253" si="181">P248+AR248</f>
        <v>33.702099999999994</v>
      </c>
      <c r="BA248" s="115">
        <f t="shared" ref="BA248:BA253" si="182">Q248+AP248</f>
        <v>25.322700000000001</v>
      </c>
      <c r="BB248" s="115">
        <f t="shared" si="161"/>
        <v>0</v>
      </c>
      <c r="BC248" s="116">
        <f t="shared" ref="BC248:BC253" si="183">S248+AQ248</f>
        <v>8.3794000000000004</v>
      </c>
    </row>
    <row r="249" spans="1:55" ht="14.1" customHeight="1" x14ac:dyDescent="0.2">
      <c r="A249" s="108">
        <v>51</v>
      </c>
      <c r="B249" s="105">
        <v>2310</v>
      </c>
      <c r="C249" s="106">
        <v>600080412</v>
      </c>
      <c r="D249" s="105">
        <v>72742038</v>
      </c>
      <c r="E249" s="107" t="s">
        <v>674</v>
      </c>
      <c r="F249" s="108">
        <v>3114</v>
      </c>
      <c r="G249" s="82" t="s">
        <v>317</v>
      </c>
      <c r="H249" s="109" t="s">
        <v>281</v>
      </c>
      <c r="I249" s="110">
        <v>9609199</v>
      </c>
      <c r="J249" s="425">
        <v>7075993</v>
      </c>
      <c r="K249" s="425">
        <v>0</v>
      </c>
      <c r="L249" s="425">
        <v>0</v>
      </c>
      <c r="M249" s="111">
        <v>2391686</v>
      </c>
      <c r="N249" s="111">
        <v>141520</v>
      </c>
      <c r="O249" s="337">
        <v>0</v>
      </c>
      <c r="P249" s="287">
        <v>18.6614</v>
      </c>
      <c r="Q249" s="427">
        <v>18.6614</v>
      </c>
      <c r="R249" s="889">
        <v>0</v>
      </c>
      <c r="S249" s="843">
        <v>0</v>
      </c>
      <c r="T249" s="416">
        <f t="shared" si="142"/>
        <v>0</v>
      </c>
      <c r="U249" s="405">
        <v>0</v>
      </c>
      <c r="V249" s="405">
        <v>0</v>
      </c>
      <c r="W249" s="405">
        <v>0</v>
      </c>
      <c r="X249" s="405">
        <f t="shared" si="143"/>
        <v>0</v>
      </c>
      <c r="Y249" s="405">
        <v>0</v>
      </c>
      <c r="Z249" s="405">
        <v>0</v>
      </c>
      <c r="AA249" s="405">
        <v>0</v>
      </c>
      <c r="AB249" s="405">
        <f t="shared" si="144"/>
        <v>0</v>
      </c>
      <c r="AC249" s="405">
        <f t="shared" si="145"/>
        <v>0</v>
      </c>
      <c r="AD249" s="249">
        <f t="shared" si="146"/>
        <v>0</v>
      </c>
      <c r="AE249" s="249">
        <f t="shared" si="147"/>
        <v>0</v>
      </c>
      <c r="AF249" s="405">
        <v>0</v>
      </c>
      <c r="AG249" s="405">
        <v>0</v>
      </c>
      <c r="AH249" s="405">
        <v>0</v>
      </c>
      <c r="AI249" s="405">
        <f t="shared" si="148"/>
        <v>0</v>
      </c>
      <c r="AJ249" s="405">
        <f t="shared" si="149"/>
        <v>0</v>
      </c>
      <c r="AK249" s="407">
        <v>0</v>
      </c>
      <c r="AL249" s="407">
        <v>0</v>
      </c>
      <c r="AM249" s="407">
        <v>0</v>
      </c>
      <c r="AN249" s="407">
        <v>0</v>
      </c>
      <c r="AO249" s="407">
        <v>0</v>
      </c>
      <c r="AP249" s="407">
        <f t="shared" si="150"/>
        <v>0</v>
      </c>
      <c r="AQ249" s="407">
        <f t="shared" si="151"/>
        <v>0</v>
      </c>
      <c r="AR249" s="417">
        <f t="shared" si="152"/>
        <v>0</v>
      </c>
      <c r="AS249" s="112">
        <f t="shared" si="176"/>
        <v>9609199</v>
      </c>
      <c r="AT249" s="113">
        <f t="shared" si="177"/>
        <v>7075993</v>
      </c>
      <c r="AU249" s="113">
        <f t="shared" si="155"/>
        <v>0</v>
      </c>
      <c r="AV249" s="113">
        <f t="shared" si="178"/>
        <v>0</v>
      </c>
      <c r="AW249" s="113">
        <f t="shared" si="179"/>
        <v>2391686</v>
      </c>
      <c r="AX249" s="113">
        <f t="shared" si="179"/>
        <v>141520</v>
      </c>
      <c r="AY249" s="113">
        <f t="shared" si="180"/>
        <v>0</v>
      </c>
      <c r="AZ249" s="115">
        <f t="shared" si="181"/>
        <v>18.6614</v>
      </c>
      <c r="BA249" s="115">
        <f t="shared" si="182"/>
        <v>18.6614</v>
      </c>
      <c r="BB249" s="115">
        <f t="shared" si="161"/>
        <v>0</v>
      </c>
      <c r="BC249" s="116">
        <f t="shared" si="183"/>
        <v>0</v>
      </c>
    </row>
    <row r="250" spans="1:55" ht="14.1" customHeight="1" x14ac:dyDescent="0.2">
      <c r="A250" s="108">
        <v>51</v>
      </c>
      <c r="B250" s="105">
        <v>2310</v>
      </c>
      <c r="C250" s="106">
        <v>600080412</v>
      </c>
      <c r="D250" s="105">
        <v>72742038</v>
      </c>
      <c r="E250" s="107" t="s">
        <v>674</v>
      </c>
      <c r="F250" s="108">
        <v>3114</v>
      </c>
      <c r="G250" s="126" t="s">
        <v>316</v>
      </c>
      <c r="H250" s="109" t="s">
        <v>282</v>
      </c>
      <c r="I250" s="110">
        <v>0</v>
      </c>
      <c r="J250" s="28">
        <v>0</v>
      </c>
      <c r="K250" s="28">
        <v>0</v>
      </c>
      <c r="L250" s="28">
        <v>0</v>
      </c>
      <c r="M250" s="111">
        <v>0</v>
      </c>
      <c r="N250" s="111">
        <v>0</v>
      </c>
      <c r="O250" s="28">
        <v>0</v>
      </c>
      <c r="P250" s="287">
        <v>0</v>
      </c>
      <c r="Q250" s="274">
        <v>0</v>
      </c>
      <c r="R250" s="890">
        <v>0</v>
      </c>
      <c r="S250" s="843">
        <v>0</v>
      </c>
      <c r="T250" s="416">
        <f t="shared" si="142"/>
        <v>0</v>
      </c>
      <c r="U250" s="405">
        <v>0</v>
      </c>
      <c r="V250" s="405">
        <v>0</v>
      </c>
      <c r="W250" s="405">
        <v>0</v>
      </c>
      <c r="X250" s="405">
        <f t="shared" si="143"/>
        <v>0</v>
      </c>
      <c r="Y250" s="405">
        <v>0</v>
      </c>
      <c r="Z250" s="405">
        <v>0</v>
      </c>
      <c r="AA250" s="405">
        <v>0</v>
      </c>
      <c r="AB250" s="405">
        <f t="shared" si="144"/>
        <v>0</v>
      </c>
      <c r="AC250" s="405">
        <f t="shared" si="145"/>
        <v>0</v>
      </c>
      <c r="AD250" s="249">
        <f t="shared" si="146"/>
        <v>0</v>
      </c>
      <c r="AE250" s="249">
        <f t="shared" si="147"/>
        <v>0</v>
      </c>
      <c r="AF250" s="405">
        <v>0</v>
      </c>
      <c r="AG250" s="405">
        <v>0</v>
      </c>
      <c r="AH250" s="405">
        <v>0</v>
      </c>
      <c r="AI250" s="405">
        <f t="shared" si="148"/>
        <v>0</v>
      </c>
      <c r="AJ250" s="405">
        <f t="shared" si="149"/>
        <v>0</v>
      </c>
      <c r="AK250" s="407">
        <v>0</v>
      </c>
      <c r="AL250" s="407">
        <v>0</v>
      </c>
      <c r="AM250" s="407">
        <v>0</v>
      </c>
      <c r="AN250" s="407">
        <v>0</v>
      </c>
      <c r="AO250" s="407">
        <v>0</v>
      </c>
      <c r="AP250" s="407">
        <f t="shared" si="150"/>
        <v>0</v>
      </c>
      <c r="AQ250" s="407">
        <f t="shared" si="151"/>
        <v>0</v>
      </c>
      <c r="AR250" s="417">
        <f t="shared" si="152"/>
        <v>0</v>
      </c>
      <c r="AS250" s="112">
        <f t="shared" si="176"/>
        <v>0</v>
      </c>
      <c r="AT250" s="113">
        <f t="shared" si="177"/>
        <v>0</v>
      </c>
      <c r="AU250" s="113">
        <f t="shared" si="155"/>
        <v>0</v>
      </c>
      <c r="AV250" s="113">
        <f t="shared" si="178"/>
        <v>0</v>
      </c>
      <c r="AW250" s="113">
        <f t="shared" si="179"/>
        <v>0</v>
      </c>
      <c r="AX250" s="113">
        <f t="shared" si="179"/>
        <v>0</v>
      </c>
      <c r="AY250" s="113">
        <f t="shared" si="180"/>
        <v>0</v>
      </c>
      <c r="AZ250" s="115">
        <f t="shared" si="181"/>
        <v>0</v>
      </c>
      <c r="BA250" s="115">
        <f t="shared" si="182"/>
        <v>0</v>
      </c>
      <c r="BB250" s="115">
        <f t="shared" si="161"/>
        <v>0</v>
      </c>
      <c r="BC250" s="116">
        <f t="shared" si="183"/>
        <v>0</v>
      </c>
    </row>
    <row r="251" spans="1:55" ht="14.1" customHeight="1" x14ac:dyDescent="0.2">
      <c r="A251" s="108">
        <v>51</v>
      </c>
      <c r="B251" s="105">
        <v>2310</v>
      </c>
      <c r="C251" s="106">
        <v>600080412</v>
      </c>
      <c r="D251" s="105">
        <v>72742038</v>
      </c>
      <c r="E251" s="107" t="s">
        <v>674</v>
      </c>
      <c r="F251" s="108">
        <v>3141</v>
      </c>
      <c r="G251" s="107" t="s">
        <v>319</v>
      </c>
      <c r="H251" s="109" t="s">
        <v>282</v>
      </c>
      <c r="I251" s="110">
        <v>87079</v>
      </c>
      <c r="J251" s="30">
        <v>63536</v>
      </c>
      <c r="K251" s="30">
        <v>0</v>
      </c>
      <c r="L251" s="30">
        <v>0</v>
      </c>
      <c r="M251" s="111">
        <v>21475</v>
      </c>
      <c r="N251" s="111">
        <v>1270</v>
      </c>
      <c r="O251" s="30">
        <v>798</v>
      </c>
      <c r="P251" s="287">
        <v>0.21000000000000002</v>
      </c>
      <c r="Q251" s="438">
        <v>0</v>
      </c>
      <c r="R251" s="33">
        <v>0</v>
      </c>
      <c r="S251" s="845">
        <v>0.21000000000000002</v>
      </c>
      <c r="T251" s="416">
        <f t="shared" si="142"/>
        <v>0</v>
      </c>
      <c r="U251" s="405">
        <v>0</v>
      </c>
      <c r="V251" s="405">
        <v>0</v>
      </c>
      <c r="W251" s="405">
        <v>0</v>
      </c>
      <c r="X251" s="405">
        <f t="shared" si="143"/>
        <v>0</v>
      </c>
      <c r="Y251" s="405">
        <v>0</v>
      </c>
      <c r="Z251" s="405">
        <v>0</v>
      </c>
      <c r="AA251" s="405">
        <v>0</v>
      </c>
      <c r="AB251" s="405">
        <f t="shared" si="144"/>
        <v>0</v>
      </c>
      <c r="AC251" s="405">
        <f t="shared" si="145"/>
        <v>0</v>
      </c>
      <c r="AD251" s="249">
        <f t="shared" si="146"/>
        <v>0</v>
      </c>
      <c r="AE251" s="249">
        <f t="shared" si="147"/>
        <v>0</v>
      </c>
      <c r="AF251" s="405">
        <v>0</v>
      </c>
      <c r="AG251" s="405">
        <v>0</v>
      </c>
      <c r="AH251" s="405">
        <v>0</v>
      </c>
      <c r="AI251" s="405">
        <f t="shared" si="148"/>
        <v>0</v>
      </c>
      <c r="AJ251" s="405">
        <f t="shared" si="149"/>
        <v>0</v>
      </c>
      <c r="AK251" s="407">
        <v>0</v>
      </c>
      <c r="AL251" s="407">
        <v>0</v>
      </c>
      <c r="AM251" s="407">
        <v>0</v>
      </c>
      <c r="AN251" s="407">
        <v>0</v>
      </c>
      <c r="AO251" s="407">
        <v>0</v>
      </c>
      <c r="AP251" s="407">
        <f t="shared" si="150"/>
        <v>0</v>
      </c>
      <c r="AQ251" s="407">
        <f t="shared" si="151"/>
        <v>0</v>
      </c>
      <c r="AR251" s="417">
        <f t="shared" si="152"/>
        <v>0</v>
      </c>
      <c r="AS251" s="112">
        <f t="shared" si="176"/>
        <v>87079</v>
      </c>
      <c r="AT251" s="113">
        <f t="shared" si="177"/>
        <v>63536</v>
      </c>
      <c r="AU251" s="113">
        <f t="shared" si="155"/>
        <v>0</v>
      </c>
      <c r="AV251" s="113">
        <f t="shared" si="178"/>
        <v>0</v>
      </c>
      <c r="AW251" s="113">
        <f t="shared" si="179"/>
        <v>21475</v>
      </c>
      <c r="AX251" s="113">
        <f t="shared" si="179"/>
        <v>1270</v>
      </c>
      <c r="AY251" s="113">
        <f t="shared" si="180"/>
        <v>798</v>
      </c>
      <c r="AZ251" s="115">
        <f t="shared" si="181"/>
        <v>0.21000000000000002</v>
      </c>
      <c r="BA251" s="115">
        <f t="shared" si="182"/>
        <v>0</v>
      </c>
      <c r="BB251" s="115">
        <f t="shared" si="161"/>
        <v>0</v>
      </c>
      <c r="BC251" s="116">
        <f t="shared" si="183"/>
        <v>0.21000000000000002</v>
      </c>
    </row>
    <row r="252" spans="1:55" ht="14.1" customHeight="1" x14ac:dyDescent="0.2">
      <c r="A252" s="108">
        <v>51</v>
      </c>
      <c r="B252" s="105">
        <v>2310</v>
      </c>
      <c r="C252" s="106">
        <v>600080412</v>
      </c>
      <c r="D252" s="105">
        <v>72742038</v>
      </c>
      <c r="E252" s="107" t="s">
        <v>674</v>
      </c>
      <c r="F252" s="108">
        <v>3143</v>
      </c>
      <c r="G252" s="126" t="s">
        <v>632</v>
      </c>
      <c r="H252" s="109" t="s">
        <v>281</v>
      </c>
      <c r="I252" s="110">
        <v>1521150</v>
      </c>
      <c r="J252" s="425">
        <v>1120140</v>
      </c>
      <c r="K252" s="425">
        <v>0</v>
      </c>
      <c r="L252" s="425">
        <v>0</v>
      </c>
      <c r="M252" s="111">
        <v>378607</v>
      </c>
      <c r="N252" s="111">
        <v>22403</v>
      </c>
      <c r="O252" s="337">
        <v>0</v>
      </c>
      <c r="P252" s="287">
        <v>2.5</v>
      </c>
      <c r="Q252" s="427">
        <v>2.5</v>
      </c>
      <c r="R252" s="889">
        <v>0</v>
      </c>
      <c r="S252" s="843">
        <v>0</v>
      </c>
      <c r="T252" s="416">
        <f t="shared" si="142"/>
        <v>0</v>
      </c>
      <c r="U252" s="405">
        <v>0</v>
      </c>
      <c r="V252" s="405">
        <v>0</v>
      </c>
      <c r="W252" s="405">
        <v>0</v>
      </c>
      <c r="X252" s="405">
        <f t="shared" si="143"/>
        <v>0</v>
      </c>
      <c r="Y252" s="405">
        <v>0</v>
      </c>
      <c r="Z252" s="405">
        <v>0</v>
      </c>
      <c r="AA252" s="405">
        <v>0</v>
      </c>
      <c r="AB252" s="405">
        <f t="shared" si="144"/>
        <v>0</v>
      </c>
      <c r="AC252" s="405">
        <f t="shared" si="145"/>
        <v>0</v>
      </c>
      <c r="AD252" s="249">
        <f t="shared" si="146"/>
        <v>0</v>
      </c>
      <c r="AE252" s="249">
        <f t="shared" si="147"/>
        <v>0</v>
      </c>
      <c r="AF252" s="405">
        <v>0</v>
      </c>
      <c r="AG252" s="405">
        <v>0</v>
      </c>
      <c r="AH252" s="405">
        <v>0</v>
      </c>
      <c r="AI252" s="405">
        <f t="shared" si="148"/>
        <v>0</v>
      </c>
      <c r="AJ252" s="405">
        <f t="shared" si="149"/>
        <v>0</v>
      </c>
      <c r="AK252" s="407">
        <v>0</v>
      </c>
      <c r="AL252" s="407">
        <v>0</v>
      </c>
      <c r="AM252" s="407">
        <v>0</v>
      </c>
      <c r="AN252" s="407">
        <v>0</v>
      </c>
      <c r="AO252" s="407">
        <v>0</v>
      </c>
      <c r="AP252" s="407">
        <f t="shared" si="150"/>
        <v>0</v>
      </c>
      <c r="AQ252" s="407">
        <f t="shared" si="151"/>
        <v>0</v>
      </c>
      <c r="AR252" s="417">
        <f t="shared" si="152"/>
        <v>0</v>
      </c>
      <c r="AS252" s="112">
        <f t="shared" si="176"/>
        <v>1521150</v>
      </c>
      <c r="AT252" s="113">
        <f t="shared" si="177"/>
        <v>1120140</v>
      </c>
      <c r="AU252" s="113">
        <f t="shared" si="155"/>
        <v>0</v>
      </c>
      <c r="AV252" s="113">
        <f t="shared" si="178"/>
        <v>0</v>
      </c>
      <c r="AW252" s="113">
        <f t="shared" si="179"/>
        <v>378607</v>
      </c>
      <c r="AX252" s="113">
        <f t="shared" si="179"/>
        <v>22403</v>
      </c>
      <c r="AY252" s="113">
        <f t="shared" si="180"/>
        <v>0</v>
      </c>
      <c r="AZ252" s="115">
        <f t="shared" si="181"/>
        <v>2.5</v>
      </c>
      <c r="BA252" s="115">
        <f t="shared" si="182"/>
        <v>2.5</v>
      </c>
      <c r="BB252" s="115">
        <f t="shared" si="161"/>
        <v>0</v>
      </c>
      <c r="BC252" s="116">
        <f t="shared" si="183"/>
        <v>0</v>
      </c>
    </row>
    <row r="253" spans="1:55" ht="14.1" customHeight="1" x14ac:dyDescent="0.2">
      <c r="A253" s="108">
        <v>51</v>
      </c>
      <c r="B253" s="105">
        <v>2310</v>
      </c>
      <c r="C253" s="106">
        <v>600080412</v>
      </c>
      <c r="D253" s="105">
        <v>72742038</v>
      </c>
      <c r="E253" s="107" t="s">
        <v>674</v>
      </c>
      <c r="F253" s="108">
        <v>3143</v>
      </c>
      <c r="G253" s="126" t="s">
        <v>633</v>
      </c>
      <c r="H253" s="109" t="s">
        <v>282</v>
      </c>
      <c r="I253" s="110">
        <v>28088</v>
      </c>
      <c r="J253" s="436">
        <v>19800</v>
      </c>
      <c r="K253" s="436">
        <v>0</v>
      </c>
      <c r="L253" s="436">
        <v>0</v>
      </c>
      <c r="M253" s="111">
        <v>6692</v>
      </c>
      <c r="N253" s="111">
        <v>396</v>
      </c>
      <c r="O253" s="436">
        <v>1200</v>
      </c>
      <c r="P253" s="287">
        <v>0.08</v>
      </c>
      <c r="Q253" s="437">
        <v>0</v>
      </c>
      <c r="R253" s="857">
        <v>0</v>
      </c>
      <c r="S253" s="845">
        <v>0.08</v>
      </c>
      <c r="T253" s="416">
        <f t="shared" si="142"/>
        <v>0</v>
      </c>
      <c r="U253" s="405">
        <v>0</v>
      </c>
      <c r="V253" s="405">
        <v>0</v>
      </c>
      <c r="W253" s="405">
        <v>0</v>
      </c>
      <c r="X253" s="405">
        <f t="shared" si="143"/>
        <v>0</v>
      </c>
      <c r="Y253" s="405">
        <v>0</v>
      </c>
      <c r="Z253" s="405">
        <v>0</v>
      </c>
      <c r="AA253" s="405">
        <v>0</v>
      </c>
      <c r="AB253" s="405">
        <f t="shared" si="144"/>
        <v>0</v>
      </c>
      <c r="AC253" s="405">
        <f t="shared" si="145"/>
        <v>0</v>
      </c>
      <c r="AD253" s="249">
        <f t="shared" si="146"/>
        <v>0</v>
      </c>
      <c r="AE253" s="249">
        <f t="shared" si="147"/>
        <v>0</v>
      </c>
      <c r="AF253" s="405">
        <v>0</v>
      </c>
      <c r="AG253" s="405">
        <v>0</v>
      </c>
      <c r="AH253" s="405">
        <v>0</v>
      </c>
      <c r="AI253" s="405">
        <f t="shared" si="148"/>
        <v>0</v>
      </c>
      <c r="AJ253" s="405">
        <f t="shared" si="149"/>
        <v>0</v>
      </c>
      <c r="AK253" s="407">
        <v>0</v>
      </c>
      <c r="AL253" s="407">
        <v>0</v>
      </c>
      <c r="AM253" s="407">
        <v>0</v>
      </c>
      <c r="AN253" s="407">
        <v>0</v>
      </c>
      <c r="AO253" s="407">
        <v>0</v>
      </c>
      <c r="AP253" s="407">
        <f t="shared" si="150"/>
        <v>0</v>
      </c>
      <c r="AQ253" s="407">
        <f t="shared" si="151"/>
        <v>0</v>
      </c>
      <c r="AR253" s="417">
        <f t="shared" si="152"/>
        <v>0</v>
      </c>
      <c r="AS253" s="112">
        <f t="shared" si="176"/>
        <v>28088</v>
      </c>
      <c r="AT253" s="113">
        <f t="shared" si="177"/>
        <v>19800</v>
      </c>
      <c r="AU253" s="113">
        <f t="shared" si="155"/>
        <v>0</v>
      </c>
      <c r="AV253" s="113">
        <f t="shared" si="178"/>
        <v>0</v>
      </c>
      <c r="AW253" s="113">
        <f t="shared" si="179"/>
        <v>6692</v>
      </c>
      <c r="AX253" s="113">
        <f t="shared" si="179"/>
        <v>396</v>
      </c>
      <c r="AY253" s="113">
        <f t="shared" si="180"/>
        <v>1200</v>
      </c>
      <c r="AZ253" s="115">
        <f t="shared" si="181"/>
        <v>0.08</v>
      </c>
      <c r="BA253" s="115">
        <f t="shared" si="182"/>
        <v>0</v>
      </c>
      <c r="BB253" s="115">
        <f t="shared" si="161"/>
        <v>0</v>
      </c>
      <c r="BC253" s="116">
        <f t="shared" si="183"/>
        <v>0.08</v>
      </c>
    </row>
    <row r="254" spans="1:55" ht="14.1" customHeight="1" x14ac:dyDescent="0.2">
      <c r="A254" s="120">
        <v>51</v>
      </c>
      <c r="B254" s="117">
        <v>2310</v>
      </c>
      <c r="C254" s="118">
        <v>600080412</v>
      </c>
      <c r="D254" s="117">
        <v>72742038</v>
      </c>
      <c r="E254" s="119" t="s">
        <v>675</v>
      </c>
      <c r="F254" s="120"/>
      <c r="G254" s="119"/>
      <c r="H254" s="121"/>
      <c r="I254" s="122">
        <v>37260197</v>
      </c>
      <c r="J254" s="123">
        <v>26965788</v>
      </c>
      <c r="K254" s="123">
        <v>0</v>
      </c>
      <c r="L254" s="123">
        <v>20000</v>
      </c>
      <c r="M254" s="123">
        <v>9121196</v>
      </c>
      <c r="N254" s="123">
        <v>539315</v>
      </c>
      <c r="O254" s="123">
        <v>613898</v>
      </c>
      <c r="P254" s="124">
        <v>55.153499999999994</v>
      </c>
      <c r="Q254" s="124">
        <v>46.484099999999998</v>
      </c>
      <c r="R254" s="855">
        <v>0</v>
      </c>
      <c r="S254" s="125">
        <v>8.6694000000000013</v>
      </c>
      <c r="T254" s="824">
        <f t="shared" ref="T254:BC254" si="184">SUM(T248:T253)</f>
        <v>0</v>
      </c>
      <c r="U254" s="824">
        <f t="shared" si="184"/>
        <v>0</v>
      </c>
      <c r="V254" s="824">
        <f t="shared" si="184"/>
        <v>-36819</v>
      </c>
      <c r="W254" s="824">
        <f t="shared" si="184"/>
        <v>0</v>
      </c>
      <c r="X254" s="824">
        <f t="shared" si="184"/>
        <v>-36819</v>
      </c>
      <c r="Y254" s="824">
        <f t="shared" si="184"/>
        <v>0</v>
      </c>
      <c r="Z254" s="824">
        <f t="shared" si="184"/>
        <v>0</v>
      </c>
      <c r="AA254" s="824">
        <f t="shared" si="184"/>
        <v>0</v>
      </c>
      <c r="AB254" s="824">
        <f t="shared" si="184"/>
        <v>0</v>
      </c>
      <c r="AC254" s="824">
        <f t="shared" si="184"/>
        <v>-36819</v>
      </c>
      <c r="AD254" s="824">
        <f t="shared" si="184"/>
        <v>-12445</v>
      </c>
      <c r="AE254" s="824">
        <f t="shared" si="184"/>
        <v>-736</v>
      </c>
      <c r="AF254" s="824">
        <f t="shared" si="184"/>
        <v>0</v>
      </c>
      <c r="AG254" s="824">
        <f t="shared" si="184"/>
        <v>50000</v>
      </c>
      <c r="AH254" s="824">
        <f t="shared" si="184"/>
        <v>0</v>
      </c>
      <c r="AI254" s="824">
        <f t="shared" si="184"/>
        <v>50000</v>
      </c>
      <c r="AJ254" s="824">
        <f t="shared" si="184"/>
        <v>0</v>
      </c>
      <c r="AK254" s="900">
        <f t="shared" si="184"/>
        <v>0</v>
      </c>
      <c r="AL254" s="900">
        <f t="shared" si="184"/>
        <v>0</v>
      </c>
      <c r="AM254" s="900">
        <f t="shared" si="184"/>
        <v>0</v>
      </c>
      <c r="AN254" s="900">
        <f t="shared" si="184"/>
        <v>0</v>
      </c>
      <c r="AO254" s="900">
        <f t="shared" si="184"/>
        <v>0</v>
      </c>
      <c r="AP254" s="900">
        <f t="shared" si="184"/>
        <v>0</v>
      </c>
      <c r="AQ254" s="900">
        <f t="shared" si="184"/>
        <v>0</v>
      </c>
      <c r="AR254" s="904">
        <f t="shared" si="184"/>
        <v>0</v>
      </c>
      <c r="AS254" s="122">
        <f t="shared" si="184"/>
        <v>37260197</v>
      </c>
      <c r="AT254" s="123">
        <f t="shared" si="184"/>
        <v>26928969</v>
      </c>
      <c r="AU254" s="123">
        <f t="shared" si="184"/>
        <v>0</v>
      </c>
      <c r="AV254" s="123">
        <f t="shared" si="184"/>
        <v>20000</v>
      </c>
      <c r="AW254" s="123">
        <f t="shared" si="184"/>
        <v>9108751</v>
      </c>
      <c r="AX254" s="123">
        <f t="shared" si="184"/>
        <v>538579</v>
      </c>
      <c r="AY254" s="123">
        <f t="shared" si="184"/>
        <v>663898</v>
      </c>
      <c r="AZ254" s="124">
        <f t="shared" si="184"/>
        <v>55.153499999999994</v>
      </c>
      <c r="BA254" s="124">
        <f t="shared" si="184"/>
        <v>46.484099999999998</v>
      </c>
      <c r="BB254" s="124">
        <f t="shared" si="184"/>
        <v>0</v>
      </c>
      <c r="BC254" s="125">
        <f t="shared" si="184"/>
        <v>8.6694000000000013</v>
      </c>
    </row>
    <row r="255" spans="1:55" ht="14.1" customHeight="1" x14ac:dyDescent="0.2">
      <c r="A255" s="108">
        <v>52</v>
      </c>
      <c r="B255" s="105">
        <v>2313</v>
      </c>
      <c r="C255" s="106">
        <v>600080323</v>
      </c>
      <c r="D255" s="105">
        <v>64040445</v>
      </c>
      <c r="E255" s="107" t="s">
        <v>676</v>
      </c>
      <c r="F255" s="108">
        <v>3231</v>
      </c>
      <c r="G255" s="107" t="s">
        <v>320</v>
      </c>
      <c r="H255" s="109" t="s">
        <v>281</v>
      </c>
      <c r="I255" s="110">
        <v>50468917</v>
      </c>
      <c r="J255" s="337">
        <v>36971198</v>
      </c>
      <c r="K255" s="337">
        <v>0</v>
      </c>
      <c r="L255" s="337">
        <v>70000</v>
      </c>
      <c r="M255" s="111">
        <v>12519925</v>
      </c>
      <c r="N255" s="111">
        <v>739424</v>
      </c>
      <c r="O255" s="337">
        <v>168370</v>
      </c>
      <c r="P255" s="287">
        <v>71.424099999999996</v>
      </c>
      <c r="Q255" s="274">
        <v>63.553399999999996</v>
      </c>
      <c r="R255" s="890">
        <v>0</v>
      </c>
      <c r="S255" s="843">
        <v>7.8707000000000003</v>
      </c>
      <c r="T255" s="416">
        <f t="shared" si="142"/>
        <v>0</v>
      </c>
      <c r="U255" s="405">
        <v>0</v>
      </c>
      <c r="V255" s="405">
        <v>0</v>
      </c>
      <c r="W255" s="405">
        <v>0</v>
      </c>
      <c r="X255" s="405">
        <f t="shared" si="143"/>
        <v>0</v>
      </c>
      <c r="Y255" s="405">
        <v>0</v>
      </c>
      <c r="Z255" s="405">
        <v>0</v>
      </c>
      <c r="AA255" s="405">
        <v>0</v>
      </c>
      <c r="AB255" s="405">
        <f t="shared" si="144"/>
        <v>0</v>
      </c>
      <c r="AC255" s="405">
        <f t="shared" si="145"/>
        <v>0</v>
      </c>
      <c r="AD255" s="249">
        <f t="shared" si="146"/>
        <v>0</v>
      </c>
      <c r="AE255" s="249">
        <f t="shared" si="147"/>
        <v>0</v>
      </c>
      <c r="AF255" s="405">
        <v>0</v>
      </c>
      <c r="AG255" s="405">
        <v>0</v>
      </c>
      <c r="AH255" s="405">
        <v>0</v>
      </c>
      <c r="AI255" s="405">
        <f t="shared" si="148"/>
        <v>0</v>
      </c>
      <c r="AJ255" s="405">
        <f t="shared" si="149"/>
        <v>0</v>
      </c>
      <c r="AK255" s="407">
        <v>0</v>
      </c>
      <c r="AL255" s="407">
        <v>0</v>
      </c>
      <c r="AM255" s="407">
        <v>0</v>
      </c>
      <c r="AN255" s="407">
        <v>0</v>
      </c>
      <c r="AO255" s="407">
        <v>0</v>
      </c>
      <c r="AP255" s="407">
        <f t="shared" si="150"/>
        <v>0</v>
      </c>
      <c r="AQ255" s="407">
        <f t="shared" si="151"/>
        <v>0</v>
      </c>
      <c r="AR255" s="417">
        <f t="shared" si="152"/>
        <v>0</v>
      </c>
      <c r="AS255" s="112">
        <f>I255+AJ255</f>
        <v>50468917</v>
      </c>
      <c r="AT255" s="113">
        <f>J255+X255</f>
        <v>36971198</v>
      </c>
      <c r="AU255" s="113">
        <f t="shared" si="155"/>
        <v>0</v>
      </c>
      <c r="AV255" s="113">
        <f>L255+AB255</f>
        <v>70000</v>
      </c>
      <c r="AW255" s="113">
        <f>M255+AD255</f>
        <v>12519925</v>
      </c>
      <c r="AX255" s="113">
        <f>N255+AE255</f>
        <v>739424</v>
      </c>
      <c r="AY255" s="113">
        <f>O255+AI255</f>
        <v>168370</v>
      </c>
      <c r="AZ255" s="115">
        <f>P255+AR255</f>
        <v>71.424099999999996</v>
      </c>
      <c r="BA255" s="115">
        <f>Q255+AP255</f>
        <v>63.553399999999996</v>
      </c>
      <c r="BB255" s="115">
        <f t="shared" si="161"/>
        <v>0</v>
      </c>
      <c r="BC255" s="116">
        <f>S255+AQ255</f>
        <v>7.8707000000000003</v>
      </c>
    </row>
    <row r="256" spans="1:55" ht="14.1" customHeight="1" x14ac:dyDescent="0.2">
      <c r="A256" s="120">
        <v>52</v>
      </c>
      <c r="B256" s="117">
        <v>2313</v>
      </c>
      <c r="C256" s="118">
        <v>600080323</v>
      </c>
      <c r="D256" s="117">
        <v>64040445</v>
      </c>
      <c r="E256" s="119" t="s">
        <v>677</v>
      </c>
      <c r="F256" s="120"/>
      <c r="G256" s="119"/>
      <c r="H256" s="121"/>
      <c r="I256" s="127">
        <v>50468917</v>
      </c>
      <c r="J256" s="128">
        <v>36971198</v>
      </c>
      <c r="K256" s="128">
        <v>0</v>
      </c>
      <c r="L256" s="128">
        <v>70000</v>
      </c>
      <c r="M256" s="128">
        <v>12519925</v>
      </c>
      <c r="N256" s="128">
        <v>739424</v>
      </c>
      <c r="O256" s="128">
        <v>168370</v>
      </c>
      <c r="P256" s="129">
        <v>71.424099999999996</v>
      </c>
      <c r="Q256" s="129">
        <v>63.553399999999996</v>
      </c>
      <c r="R256" s="858">
        <v>0</v>
      </c>
      <c r="S256" s="130">
        <v>7.8707000000000003</v>
      </c>
      <c r="T256" s="825">
        <f t="shared" ref="T256:BC256" si="185">SUM(T255)</f>
        <v>0</v>
      </c>
      <c r="U256" s="825">
        <f t="shared" si="185"/>
        <v>0</v>
      </c>
      <c r="V256" s="825">
        <f t="shared" si="185"/>
        <v>0</v>
      </c>
      <c r="W256" s="825">
        <f t="shared" si="185"/>
        <v>0</v>
      </c>
      <c r="X256" s="825">
        <f t="shared" si="185"/>
        <v>0</v>
      </c>
      <c r="Y256" s="825">
        <f t="shared" si="185"/>
        <v>0</v>
      </c>
      <c r="Z256" s="825">
        <f t="shared" si="185"/>
        <v>0</v>
      </c>
      <c r="AA256" s="825">
        <f t="shared" si="185"/>
        <v>0</v>
      </c>
      <c r="AB256" s="825">
        <f t="shared" si="185"/>
        <v>0</v>
      </c>
      <c r="AC256" s="825">
        <f t="shared" si="185"/>
        <v>0</v>
      </c>
      <c r="AD256" s="825">
        <f t="shared" si="185"/>
        <v>0</v>
      </c>
      <c r="AE256" s="825">
        <f t="shared" si="185"/>
        <v>0</v>
      </c>
      <c r="AF256" s="825">
        <f t="shared" si="185"/>
        <v>0</v>
      </c>
      <c r="AG256" s="825">
        <f t="shared" si="185"/>
        <v>0</v>
      </c>
      <c r="AH256" s="825">
        <f t="shared" si="185"/>
        <v>0</v>
      </c>
      <c r="AI256" s="825">
        <f t="shared" si="185"/>
        <v>0</v>
      </c>
      <c r="AJ256" s="825">
        <f t="shared" si="185"/>
        <v>0</v>
      </c>
      <c r="AK256" s="901">
        <f t="shared" si="185"/>
        <v>0</v>
      </c>
      <c r="AL256" s="901">
        <f t="shared" si="185"/>
        <v>0</v>
      </c>
      <c r="AM256" s="901">
        <f t="shared" si="185"/>
        <v>0</v>
      </c>
      <c r="AN256" s="901">
        <f t="shared" si="185"/>
        <v>0</v>
      </c>
      <c r="AO256" s="901">
        <f t="shared" si="185"/>
        <v>0</v>
      </c>
      <c r="AP256" s="901">
        <f t="shared" si="185"/>
        <v>0</v>
      </c>
      <c r="AQ256" s="901">
        <f t="shared" si="185"/>
        <v>0</v>
      </c>
      <c r="AR256" s="905">
        <f t="shared" si="185"/>
        <v>0</v>
      </c>
      <c r="AS256" s="127">
        <f t="shared" si="185"/>
        <v>50468917</v>
      </c>
      <c r="AT256" s="128">
        <f t="shared" si="185"/>
        <v>36971198</v>
      </c>
      <c r="AU256" s="128">
        <f t="shared" si="185"/>
        <v>0</v>
      </c>
      <c r="AV256" s="128">
        <f t="shared" si="185"/>
        <v>70000</v>
      </c>
      <c r="AW256" s="128">
        <f t="shared" si="185"/>
        <v>12519925</v>
      </c>
      <c r="AX256" s="128">
        <f t="shared" si="185"/>
        <v>739424</v>
      </c>
      <c r="AY256" s="128">
        <f t="shared" si="185"/>
        <v>168370</v>
      </c>
      <c r="AZ256" s="129">
        <f t="shared" si="185"/>
        <v>71.424099999999996</v>
      </c>
      <c r="BA256" s="129">
        <f t="shared" si="185"/>
        <v>63.553399999999996</v>
      </c>
      <c r="BB256" s="129">
        <f t="shared" si="185"/>
        <v>0</v>
      </c>
      <c r="BC256" s="130">
        <f t="shared" si="185"/>
        <v>7.8707000000000003</v>
      </c>
    </row>
    <row r="257" spans="1:55" ht="14.1" customHeight="1" x14ac:dyDescent="0.2">
      <c r="A257" s="108">
        <v>53</v>
      </c>
      <c r="B257" s="105">
        <v>2431</v>
      </c>
      <c r="C257" s="106">
        <v>600079228</v>
      </c>
      <c r="D257" s="105">
        <v>46746234</v>
      </c>
      <c r="E257" s="107" t="s">
        <v>678</v>
      </c>
      <c r="F257" s="108">
        <v>3111</v>
      </c>
      <c r="G257" s="107" t="s">
        <v>315</v>
      </c>
      <c r="H257" s="109" t="s">
        <v>281</v>
      </c>
      <c r="I257" s="110">
        <v>7000015</v>
      </c>
      <c r="J257" s="111">
        <v>5027141</v>
      </c>
      <c r="K257" s="111">
        <v>0</v>
      </c>
      <c r="L257" s="111">
        <v>72016</v>
      </c>
      <c r="M257" s="111">
        <v>1723515</v>
      </c>
      <c r="N257" s="111">
        <v>100543</v>
      </c>
      <c r="O257" s="111">
        <v>76800</v>
      </c>
      <c r="P257" s="287">
        <v>10.999699999999997</v>
      </c>
      <c r="Q257" s="287">
        <v>8.3914999999999988</v>
      </c>
      <c r="R257" s="404">
        <v>0</v>
      </c>
      <c r="S257" s="844">
        <v>2.6082000000000001</v>
      </c>
      <c r="T257" s="416">
        <f t="shared" si="142"/>
        <v>0</v>
      </c>
      <c r="U257" s="405">
        <v>0</v>
      </c>
      <c r="V257" s="405">
        <v>-8837</v>
      </c>
      <c r="W257" s="405">
        <v>0</v>
      </c>
      <c r="X257" s="405">
        <f t="shared" si="143"/>
        <v>-8837</v>
      </c>
      <c r="Y257" s="405">
        <v>0</v>
      </c>
      <c r="Z257" s="405">
        <v>0</v>
      </c>
      <c r="AA257" s="405">
        <v>0</v>
      </c>
      <c r="AB257" s="405">
        <f t="shared" si="144"/>
        <v>0</v>
      </c>
      <c r="AC257" s="405">
        <f t="shared" si="145"/>
        <v>-8837</v>
      </c>
      <c r="AD257" s="249">
        <f>ROUND((X257+Y257+Z257)*33.8%,0)+1</f>
        <v>-2986</v>
      </c>
      <c r="AE257" s="249">
        <f t="shared" si="147"/>
        <v>-177</v>
      </c>
      <c r="AF257" s="405">
        <v>0</v>
      </c>
      <c r="AG257" s="405">
        <v>12000</v>
      </c>
      <c r="AH257" s="405">
        <v>0</v>
      </c>
      <c r="AI257" s="405">
        <f t="shared" si="148"/>
        <v>12000</v>
      </c>
      <c r="AJ257" s="405">
        <f t="shared" si="149"/>
        <v>0</v>
      </c>
      <c r="AK257" s="407">
        <v>0</v>
      </c>
      <c r="AL257" s="407">
        <v>0</v>
      </c>
      <c r="AM257" s="407">
        <v>0</v>
      </c>
      <c r="AN257" s="407">
        <v>0</v>
      </c>
      <c r="AO257" s="407">
        <v>0</v>
      </c>
      <c r="AP257" s="407">
        <f t="shared" si="150"/>
        <v>0</v>
      </c>
      <c r="AQ257" s="407">
        <f t="shared" si="151"/>
        <v>0</v>
      </c>
      <c r="AR257" s="417">
        <f t="shared" si="152"/>
        <v>0</v>
      </c>
      <c r="AS257" s="112">
        <f>I257+AJ257</f>
        <v>7000015</v>
      </c>
      <c r="AT257" s="113">
        <f>J257+X257</f>
        <v>5018304</v>
      </c>
      <c r="AU257" s="113">
        <f t="shared" si="155"/>
        <v>0</v>
      </c>
      <c r="AV257" s="113">
        <f>L257+AB257</f>
        <v>72016</v>
      </c>
      <c r="AW257" s="113">
        <f t="shared" ref="AW257:AX259" si="186">M257+AD257</f>
        <v>1720529</v>
      </c>
      <c r="AX257" s="113">
        <f t="shared" si="186"/>
        <v>100366</v>
      </c>
      <c r="AY257" s="113">
        <f>O257+AI257</f>
        <v>88800</v>
      </c>
      <c r="AZ257" s="115">
        <f>P257+AR257</f>
        <v>10.999699999999997</v>
      </c>
      <c r="BA257" s="115">
        <f>Q257+AP257</f>
        <v>8.3914999999999988</v>
      </c>
      <c r="BB257" s="115">
        <f t="shared" si="161"/>
        <v>0</v>
      </c>
      <c r="BC257" s="116">
        <f>S257+AQ257</f>
        <v>2.6082000000000001</v>
      </c>
    </row>
    <row r="258" spans="1:55" ht="14.1" customHeight="1" x14ac:dyDescent="0.2">
      <c r="A258" s="108">
        <v>53</v>
      </c>
      <c r="B258" s="105">
        <v>2431</v>
      </c>
      <c r="C258" s="106">
        <v>600079228</v>
      </c>
      <c r="D258" s="105">
        <v>46746234</v>
      </c>
      <c r="E258" s="107" t="s">
        <v>678</v>
      </c>
      <c r="F258" s="108">
        <v>3111</v>
      </c>
      <c r="G258" s="126" t="s">
        <v>316</v>
      </c>
      <c r="H258" s="109" t="s">
        <v>282</v>
      </c>
      <c r="I258" s="110">
        <v>31419</v>
      </c>
      <c r="J258" s="28">
        <v>23136</v>
      </c>
      <c r="K258" s="28">
        <v>0</v>
      </c>
      <c r="L258" s="28">
        <v>0</v>
      </c>
      <c r="M258" s="111">
        <v>7820</v>
      </c>
      <c r="N258" s="111">
        <v>463</v>
      </c>
      <c r="O258" s="28">
        <v>0</v>
      </c>
      <c r="P258" s="287">
        <v>0.05</v>
      </c>
      <c r="Q258" s="274">
        <v>0.05</v>
      </c>
      <c r="R258" s="890">
        <v>0</v>
      </c>
      <c r="S258" s="843">
        <v>0</v>
      </c>
      <c r="T258" s="416">
        <f t="shared" si="142"/>
        <v>0</v>
      </c>
      <c r="U258" s="405">
        <v>0</v>
      </c>
      <c r="V258" s="405">
        <v>0</v>
      </c>
      <c r="W258" s="405">
        <v>0</v>
      </c>
      <c r="X258" s="405">
        <f t="shared" si="143"/>
        <v>0</v>
      </c>
      <c r="Y258" s="405">
        <v>0</v>
      </c>
      <c r="Z258" s="405">
        <v>0</v>
      </c>
      <c r="AA258" s="405">
        <v>0</v>
      </c>
      <c r="AB258" s="405">
        <f t="shared" si="144"/>
        <v>0</v>
      </c>
      <c r="AC258" s="405">
        <f t="shared" si="145"/>
        <v>0</v>
      </c>
      <c r="AD258" s="249">
        <f t="shared" si="146"/>
        <v>0</v>
      </c>
      <c r="AE258" s="249">
        <f t="shared" si="147"/>
        <v>0</v>
      </c>
      <c r="AF258" s="405">
        <v>0</v>
      </c>
      <c r="AG258" s="405">
        <v>0</v>
      </c>
      <c r="AH258" s="405">
        <v>0</v>
      </c>
      <c r="AI258" s="405">
        <f t="shared" si="148"/>
        <v>0</v>
      </c>
      <c r="AJ258" s="405">
        <f t="shared" si="149"/>
        <v>0</v>
      </c>
      <c r="AK258" s="407">
        <v>0</v>
      </c>
      <c r="AL258" s="407">
        <v>0</v>
      </c>
      <c r="AM258" s="407">
        <v>0</v>
      </c>
      <c r="AN258" s="407">
        <v>0</v>
      </c>
      <c r="AO258" s="407">
        <v>0</v>
      </c>
      <c r="AP258" s="407">
        <f t="shared" si="150"/>
        <v>0</v>
      </c>
      <c r="AQ258" s="407">
        <f t="shared" si="151"/>
        <v>0</v>
      </c>
      <c r="AR258" s="417">
        <f t="shared" si="152"/>
        <v>0</v>
      </c>
      <c r="AS258" s="112">
        <f>I258+AJ258</f>
        <v>31419</v>
      </c>
      <c r="AT258" s="113">
        <f>J258+X258</f>
        <v>23136</v>
      </c>
      <c r="AU258" s="113">
        <f t="shared" si="155"/>
        <v>0</v>
      </c>
      <c r="AV258" s="113">
        <f>L258+AB258</f>
        <v>0</v>
      </c>
      <c r="AW258" s="113">
        <f t="shared" si="186"/>
        <v>7820</v>
      </c>
      <c r="AX258" s="113">
        <f t="shared" si="186"/>
        <v>463</v>
      </c>
      <c r="AY258" s="113">
        <f>O258+AI258</f>
        <v>0</v>
      </c>
      <c r="AZ258" s="115">
        <f>P258+AR258</f>
        <v>0.05</v>
      </c>
      <c r="BA258" s="115">
        <f>Q258+AP258</f>
        <v>0.05</v>
      </c>
      <c r="BB258" s="115">
        <f t="shared" si="161"/>
        <v>0</v>
      </c>
      <c r="BC258" s="116">
        <f>S258+AQ258</f>
        <v>0</v>
      </c>
    </row>
    <row r="259" spans="1:55" ht="14.1" customHeight="1" x14ac:dyDescent="0.2">
      <c r="A259" s="108">
        <v>53</v>
      </c>
      <c r="B259" s="105">
        <v>2431</v>
      </c>
      <c r="C259" s="106">
        <v>600079228</v>
      </c>
      <c r="D259" s="105">
        <v>46746234</v>
      </c>
      <c r="E259" s="107" t="s">
        <v>678</v>
      </c>
      <c r="F259" s="108">
        <v>3141</v>
      </c>
      <c r="G259" s="107" t="s">
        <v>319</v>
      </c>
      <c r="H259" s="109" t="s">
        <v>282</v>
      </c>
      <c r="I259" s="110">
        <v>1044261</v>
      </c>
      <c r="J259" s="30">
        <v>764528</v>
      </c>
      <c r="K259" s="30">
        <v>0</v>
      </c>
      <c r="L259" s="30">
        <v>0</v>
      </c>
      <c r="M259" s="111">
        <v>258410</v>
      </c>
      <c r="N259" s="111">
        <v>15291</v>
      </c>
      <c r="O259" s="30">
        <v>6032</v>
      </c>
      <c r="P259" s="287">
        <v>2.6</v>
      </c>
      <c r="Q259" s="438">
        <v>0</v>
      </c>
      <c r="R259" s="33">
        <v>0</v>
      </c>
      <c r="S259" s="845">
        <v>2.6</v>
      </c>
      <c r="T259" s="416">
        <f t="shared" si="142"/>
        <v>0</v>
      </c>
      <c r="U259" s="405">
        <v>0</v>
      </c>
      <c r="V259" s="405">
        <v>0</v>
      </c>
      <c r="W259" s="405">
        <v>0</v>
      </c>
      <c r="X259" s="405">
        <f t="shared" si="143"/>
        <v>0</v>
      </c>
      <c r="Y259" s="405">
        <v>0</v>
      </c>
      <c r="Z259" s="405">
        <v>0</v>
      </c>
      <c r="AA259" s="405">
        <v>0</v>
      </c>
      <c r="AB259" s="405">
        <f t="shared" si="144"/>
        <v>0</v>
      </c>
      <c r="AC259" s="405">
        <f t="shared" si="145"/>
        <v>0</v>
      </c>
      <c r="AD259" s="249">
        <f t="shared" si="146"/>
        <v>0</v>
      </c>
      <c r="AE259" s="249">
        <f t="shared" si="147"/>
        <v>0</v>
      </c>
      <c r="AF259" s="405">
        <v>0</v>
      </c>
      <c r="AG259" s="405">
        <v>0</v>
      </c>
      <c r="AH259" s="405">
        <v>0</v>
      </c>
      <c r="AI259" s="405">
        <f t="shared" si="148"/>
        <v>0</v>
      </c>
      <c r="AJ259" s="405">
        <f t="shared" si="149"/>
        <v>0</v>
      </c>
      <c r="AK259" s="407">
        <v>0</v>
      </c>
      <c r="AL259" s="407">
        <v>0</v>
      </c>
      <c r="AM259" s="407">
        <v>0</v>
      </c>
      <c r="AN259" s="407">
        <v>0</v>
      </c>
      <c r="AO259" s="407">
        <v>0</v>
      </c>
      <c r="AP259" s="407">
        <f t="shared" si="150"/>
        <v>0</v>
      </c>
      <c r="AQ259" s="407">
        <f t="shared" si="151"/>
        <v>0</v>
      </c>
      <c r="AR259" s="417">
        <f t="shared" si="152"/>
        <v>0</v>
      </c>
      <c r="AS259" s="112">
        <f>I259+AJ259</f>
        <v>1044261</v>
      </c>
      <c r="AT259" s="113">
        <f>J259+X259</f>
        <v>764528</v>
      </c>
      <c r="AU259" s="113">
        <f t="shared" si="155"/>
        <v>0</v>
      </c>
      <c r="AV259" s="113">
        <f>L259+AB259</f>
        <v>0</v>
      </c>
      <c r="AW259" s="113">
        <f t="shared" si="186"/>
        <v>258410</v>
      </c>
      <c r="AX259" s="113">
        <f t="shared" si="186"/>
        <v>15291</v>
      </c>
      <c r="AY259" s="113">
        <f>O259+AI259</f>
        <v>6032</v>
      </c>
      <c r="AZ259" s="115">
        <f>P259+AR259</f>
        <v>2.6</v>
      </c>
      <c r="BA259" s="115">
        <f>Q259+AP259</f>
        <v>0</v>
      </c>
      <c r="BB259" s="115">
        <f t="shared" si="161"/>
        <v>0</v>
      </c>
      <c r="BC259" s="116">
        <f>S259+AQ259</f>
        <v>2.6</v>
      </c>
    </row>
    <row r="260" spans="1:55" ht="14.1" customHeight="1" x14ac:dyDescent="0.2">
      <c r="A260" s="120">
        <v>53</v>
      </c>
      <c r="B260" s="117">
        <v>2431</v>
      </c>
      <c r="C260" s="118">
        <v>600079228</v>
      </c>
      <c r="D260" s="117">
        <v>46746234</v>
      </c>
      <c r="E260" s="119" t="s">
        <v>679</v>
      </c>
      <c r="F260" s="120"/>
      <c r="G260" s="119"/>
      <c r="H260" s="121"/>
      <c r="I260" s="122">
        <v>8075695</v>
      </c>
      <c r="J260" s="123">
        <v>5814805</v>
      </c>
      <c r="K260" s="123">
        <v>0</v>
      </c>
      <c r="L260" s="123">
        <v>72016</v>
      </c>
      <c r="M260" s="123">
        <v>1989745</v>
      </c>
      <c r="N260" s="123">
        <v>116297</v>
      </c>
      <c r="O260" s="123">
        <v>82832</v>
      </c>
      <c r="P260" s="124">
        <v>13.649699999999998</v>
      </c>
      <c r="Q260" s="124">
        <v>8.4414999999999996</v>
      </c>
      <c r="R260" s="855">
        <v>0</v>
      </c>
      <c r="S260" s="125">
        <v>5.2081999999999997</v>
      </c>
      <c r="T260" s="824">
        <f t="shared" ref="T260:BC260" si="187">SUM(T257:T259)</f>
        <v>0</v>
      </c>
      <c r="U260" s="824">
        <f t="shared" si="187"/>
        <v>0</v>
      </c>
      <c r="V260" s="824">
        <f t="shared" si="187"/>
        <v>-8837</v>
      </c>
      <c r="W260" s="824">
        <f t="shared" si="187"/>
        <v>0</v>
      </c>
      <c r="X260" s="824">
        <f t="shared" si="187"/>
        <v>-8837</v>
      </c>
      <c r="Y260" s="824">
        <f t="shared" si="187"/>
        <v>0</v>
      </c>
      <c r="Z260" s="824">
        <f t="shared" si="187"/>
        <v>0</v>
      </c>
      <c r="AA260" s="824">
        <f t="shared" si="187"/>
        <v>0</v>
      </c>
      <c r="AB260" s="824">
        <f t="shared" si="187"/>
        <v>0</v>
      </c>
      <c r="AC260" s="824">
        <f t="shared" si="187"/>
        <v>-8837</v>
      </c>
      <c r="AD260" s="824">
        <f t="shared" si="187"/>
        <v>-2986</v>
      </c>
      <c r="AE260" s="824">
        <f t="shared" si="187"/>
        <v>-177</v>
      </c>
      <c r="AF260" s="824">
        <f t="shared" si="187"/>
        <v>0</v>
      </c>
      <c r="AG260" s="824">
        <f t="shared" si="187"/>
        <v>12000</v>
      </c>
      <c r="AH260" s="824">
        <f t="shared" si="187"/>
        <v>0</v>
      </c>
      <c r="AI260" s="824">
        <f t="shared" si="187"/>
        <v>12000</v>
      </c>
      <c r="AJ260" s="824">
        <f t="shared" si="187"/>
        <v>0</v>
      </c>
      <c r="AK260" s="900">
        <f t="shared" si="187"/>
        <v>0</v>
      </c>
      <c r="AL260" s="900">
        <f t="shared" si="187"/>
        <v>0</v>
      </c>
      <c r="AM260" s="900">
        <f t="shared" si="187"/>
        <v>0</v>
      </c>
      <c r="AN260" s="900">
        <f t="shared" si="187"/>
        <v>0</v>
      </c>
      <c r="AO260" s="900">
        <f t="shared" si="187"/>
        <v>0</v>
      </c>
      <c r="AP260" s="900">
        <f t="shared" si="187"/>
        <v>0</v>
      </c>
      <c r="AQ260" s="900">
        <f t="shared" si="187"/>
        <v>0</v>
      </c>
      <c r="AR260" s="904">
        <f t="shared" si="187"/>
        <v>0</v>
      </c>
      <c r="AS260" s="122">
        <f t="shared" si="187"/>
        <v>8075695</v>
      </c>
      <c r="AT260" s="123">
        <f t="shared" si="187"/>
        <v>5805968</v>
      </c>
      <c r="AU260" s="123">
        <f t="shared" si="187"/>
        <v>0</v>
      </c>
      <c r="AV260" s="123">
        <f t="shared" si="187"/>
        <v>72016</v>
      </c>
      <c r="AW260" s="123">
        <f t="shared" si="187"/>
        <v>1986759</v>
      </c>
      <c r="AX260" s="123">
        <f t="shared" si="187"/>
        <v>116120</v>
      </c>
      <c r="AY260" s="123">
        <f t="shared" si="187"/>
        <v>94832</v>
      </c>
      <c r="AZ260" s="124">
        <f t="shared" si="187"/>
        <v>13.649699999999998</v>
      </c>
      <c r="BA260" s="124">
        <f t="shared" si="187"/>
        <v>8.4414999999999996</v>
      </c>
      <c r="BB260" s="124">
        <f t="shared" si="187"/>
        <v>0</v>
      </c>
      <c r="BC260" s="125">
        <f t="shared" si="187"/>
        <v>5.2081999999999997</v>
      </c>
    </row>
    <row r="261" spans="1:55" ht="14.1" customHeight="1" x14ac:dyDescent="0.2">
      <c r="A261" s="108">
        <v>54</v>
      </c>
      <c r="B261" s="105">
        <v>2434</v>
      </c>
      <c r="C261" s="106">
        <v>600079317</v>
      </c>
      <c r="D261" s="105">
        <v>46746480</v>
      </c>
      <c r="E261" s="107" t="s">
        <v>680</v>
      </c>
      <c r="F261" s="108">
        <v>3111</v>
      </c>
      <c r="G261" s="107" t="s">
        <v>315</v>
      </c>
      <c r="H261" s="109" t="s">
        <v>281</v>
      </c>
      <c r="I261" s="110">
        <v>13372233</v>
      </c>
      <c r="J261" s="111">
        <v>9784045</v>
      </c>
      <c r="K261" s="111">
        <v>0</v>
      </c>
      <c r="L261" s="111">
        <v>0</v>
      </c>
      <c r="M261" s="111">
        <v>3307007</v>
      </c>
      <c r="N261" s="111">
        <v>195681</v>
      </c>
      <c r="O261" s="111">
        <v>85500</v>
      </c>
      <c r="P261" s="287">
        <v>22.6496</v>
      </c>
      <c r="Q261" s="287">
        <v>16</v>
      </c>
      <c r="R261" s="404">
        <v>0</v>
      </c>
      <c r="S261" s="844">
        <v>6.6495999999999995</v>
      </c>
      <c r="T261" s="416">
        <f t="shared" si="142"/>
        <v>0</v>
      </c>
      <c r="U261" s="405">
        <v>0</v>
      </c>
      <c r="V261" s="405">
        <v>-22091</v>
      </c>
      <c r="W261" s="405">
        <v>0</v>
      </c>
      <c r="X261" s="405">
        <f t="shared" si="143"/>
        <v>-22091</v>
      </c>
      <c r="Y261" s="405">
        <v>0</v>
      </c>
      <c r="Z261" s="405">
        <v>0</v>
      </c>
      <c r="AA261" s="405">
        <v>0</v>
      </c>
      <c r="AB261" s="405">
        <f t="shared" si="144"/>
        <v>0</v>
      </c>
      <c r="AC261" s="405">
        <f t="shared" si="145"/>
        <v>-22091</v>
      </c>
      <c r="AD261" s="249">
        <f t="shared" si="146"/>
        <v>-7467</v>
      </c>
      <c r="AE261" s="249">
        <f t="shared" si="147"/>
        <v>-442</v>
      </c>
      <c r="AF261" s="405">
        <v>0</v>
      </c>
      <c r="AG261" s="405">
        <v>30000</v>
      </c>
      <c r="AH261" s="405">
        <v>0</v>
      </c>
      <c r="AI261" s="405">
        <f t="shared" si="148"/>
        <v>30000</v>
      </c>
      <c r="AJ261" s="405">
        <f t="shared" si="149"/>
        <v>0</v>
      </c>
      <c r="AK261" s="407">
        <v>0</v>
      </c>
      <c r="AL261" s="407">
        <v>0</v>
      </c>
      <c r="AM261" s="407">
        <v>0</v>
      </c>
      <c r="AN261" s="407">
        <v>0</v>
      </c>
      <c r="AO261" s="407">
        <v>0</v>
      </c>
      <c r="AP261" s="407">
        <f t="shared" si="150"/>
        <v>0</v>
      </c>
      <c r="AQ261" s="407">
        <f t="shared" si="151"/>
        <v>0</v>
      </c>
      <c r="AR261" s="417">
        <f t="shared" si="152"/>
        <v>0</v>
      </c>
      <c r="AS261" s="112">
        <f>I261+AJ261</f>
        <v>13372233</v>
      </c>
      <c r="AT261" s="113">
        <f>J261+X261</f>
        <v>9761954</v>
      </c>
      <c r="AU261" s="113">
        <f t="shared" si="155"/>
        <v>0</v>
      </c>
      <c r="AV261" s="113">
        <f>L261+AB261</f>
        <v>0</v>
      </c>
      <c r="AW261" s="113">
        <f t="shared" ref="AW261:AX263" si="188">M261+AD261</f>
        <v>3299540</v>
      </c>
      <c r="AX261" s="113">
        <f t="shared" si="188"/>
        <v>195239</v>
      </c>
      <c r="AY261" s="113">
        <f>O261+AI261</f>
        <v>115500</v>
      </c>
      <c r="AZ261" s="115">
        <f>P261+AR261</f>
        <v>22.6496</v>
      </c>
      <c r="BA261" s="115">
        <f>Q261+AP261</f>
        <v>16</v>
      </c>
      <c r="BB261" s="115">
        <f t="shared" si="161"/>
        <v>0</v>
      </c>
      <c r="BC261" s="116">
        <f>S261+AQ261</f>
        <v>6.6495999999999995</v>
      </c>
    </row>
    <row r="262" spans="1:55" ht="14.1" customHeight="1" x14ac:dyDescent="0.2">
      <c r="A262" s="108">
        <v>54</v>
      </c>
      <c r="B262" s="105">
        <v>2434</v>
      </c>
      <c r="C262" s="106">
        <v>600079317</v>
      </c>
      <c r="D262" s="105">
        <v>46746480</v>
      </c>
      <c r="E262" s="107" t="s">
        <v>680</v>
      </c>
      <c r="F262" s="108">
        <v>3111</v>
      </c>
      <c r="G262" s="126" t="s">
        <v>316</v>
      </c>
      <c r="H262" s="109" t="s">
        <v>282</v>
      </c>
      <c r="I262" s="110">
        <v>883202</v>
      </c>
      <c r="J262" s="28">
        <v>646687</v>
      </c>
      <c r="K262" s="28">
        <v>0</v>
      </c>
      <c r="L262" s="28">
        <v>0</v>
      </c>
      <c r="M262" s="111">
        <v>218581</v>
      </c>
      <c r="N262" s="111">
        <v>12934</v>
      </c>
      <c r="O262" s="28">
        <v>5000</v>
      </c>
      <c r="P262" s="287">
        <v>2</v>
      </c>
      <c r="Q262" s="274">
        <v>2</v>
      </c>
      <c r="R262" s="890">
        <v>0</v>
      </c>
      <c r="S262" s="843">
        <v>0</v>
      </c>
      <c r="T262" s="416">
        <f t="shared" si="142"/>
        <v>0</v>
      </c>
      <c r="U262" s="405">
        <v>0</v>
      </c>
      <c r="V262" s="405">
        <v>0</v>
      </c>
      <c r="W262" s="405">
        <v>0</v>
      </c>
      <c r="X262" s="405">
        <f t="shared" si="143"/>
        <v>0</v>
      </c>
      <c r="Y262" s="405">
        <v>0</v>
      </c>
      <c r="Z262" s="405">
        <v>0</v>
      </c>
      <c r="AA262" s="405">
        <v>0</v>
      </c>
      <c r="AB262" s="405">
        <f t="shared" si="144"/>
        <v>0</v>
      </c>
      <c r="AC262" s="405">
        <f t="shared" si="145"/>
        <v>0</v>
      </c>
      <c r="AD262" s="249">
        <f t="shared" si="146"/>
        <v>0</v>
      </c>
      <c r="AE262" s="249">
        <f t="shared" si="147"/>
        <v>0</v>
      </c>
      <c r="AF262" s="405">
        <v>0</v>
      </c>
      <c r="AG262" s="405">
        <v>0</v>
      </c>
      <c r="AH262" s="405">
        <v>0</v>
      </c>
      <c r="AI262" s="405">
        <f t="shared" si="148"/>
        <v>0</v>
      </c>
      <c r="AJ262" s="405">
        <f t="shared" si="149"/>
        <v>0</v>
      </c>
      <c r="AK262" s="407">
        <v>0</v>
      </c>
      <c r="AL262" s="407">
        <v>0</v>
      </c>
      <c r="AM262" s="407">
        <v>0</v>
      </c>
      <c r="AN262" s="407">
        <v>0</v>
      </c>
      <c r="AO262" s="407">
        <v>0</v>
      </c>
      <c r="AP262" s="407">
        <f t="shared" si="150"/>
        <v>0</v>
      </c>
      <c r="AQ262" s="407">
        <f t="shared" si="151"/>
        <v>0</v>
      </c>
      <c r="AR262" s="417">
        <f t="shared" si="152"/>
        <v>0</v>
      </c>
      <c r="AS262" s="112">
        <f>I262+AJ262</f>
        <v>883202</v>
      </c>
      <c r="AT262" s="113">
        <f>J262+X262</f>
        <v>646687</v>
      </c>
      <c r="AU262" s="113">
        <f t="shared" si="155"/>
        <v>0</v>
      </c>
      <c r="AV262" s="113">
        <f>L262+AB262</f>
        <v>0</v>
      </c>
      <c r="AW262" s="113">
        <f t="shared" si="188"/>
        <v>218581</v>
      </c>
      <c r="AX262" s="113">
        <f t="shared" si="188"/>
        <v>12934</v>
      </c>
      <c r="AY262" s="113">
        <f>O262+AI262</f>
        <v>5000</v>
      </c>
      <c r="AZ262" s="115">
        <f>P262+AR262</f>
        <v>2</v>
      </c>
      <c r="BA262" s="115">
        <f>Q262+AP262</f>
        <v>2</v>
      </c>
      <c r="BB262" s="115">
        <f t="shared" si="161"/>
        <v>0</v>
      </c>
      <c r="BC262" s="116">
        <f>S262+AQ262</f>
        <v>0</v>
      </c>
    </row>
    <row r="263" spans="1:55" ht="14.1" customHeight="1" x14ac:dyDescent="0.2">
      <c r="A263" s="108">
        <v>54</v>
      </c>
      <c r="B263" s="105">
        <v>2434</v>
      </c>
      <c r="C263" s="106">
        <v>600079317</v>
      </c>
      <c r="D263" s="105">
        <v>46746480</v>
      </c>
      <c r="E263" s="107" t="s">
        <v>680</v>
      </c>
      <c r="F263" s="108">
        <v>3141</v>
      </c>
      <c r="G263" s="107" t="s">
        <v>319</v>
      </c>
      <c r="H263" s="109" t="s">
        <v>282</v>
      </c>
      <c r="I263" s="110">
        <v>2063960</v>
      </c>
      <c r="J263" s="30">
        <v>1512401</v>
      </c>
      <c r="K263" s="30">
        <v>0</v>
      </c>
      <c r="L263" s="30">
        <v>0</v>
      </c>
      <c r="M263" s="111">
        <v>511191</v>
      </c>
      <c r="N263" s="111">
        <v>30248</v>
      </c>
      <c r="O263" s="30">
        <v>10120</v>
      </c>
      <c r="P263" s="287">
        <v>5.1499999999999995</v>
      </c>
      <c r="Q263" s="438">
        <v>0</v>
      </c>
      <c r="R263" s="33">
        <v>0</v>
      </c>
      <c r="S263" s="836">
        <v>5.1499999999999995</v>
      </c>
      <c r="T263" s="416">
        <f t="shared" si="142"/>
        <v>0</v>
      </c>
      <c r="U263" s="405">
        <v>0</v>
      </c>
      <c r="V263" s="405">
        <v>0</v>
      </c>
      <c r="W263" s="405">
        <v>0</v>
      </c>
      <c r="X263" s="405">
        <f t="shared" si="143"/>
        <v>0</v>
      </c>
      <c r="Y263" s="405">
        <v>0</v>
      </c>
      <c r="Z263" s="405">
        <v>0</v>
      </c>
      <c r="AA263" s="405">
        <v>0</v>
      </c>
      <c r="AB263" s="405">
        <f t="shared" si="144"/>
        <v>0</v>
      </c>
      <c r="AC263" s="405">
        <f t="shared" si="145"/>
        <v>0</v>
      </c>
      <c r="AD263" s="249">
        <f t="shared" si="146"/>
        <v>0</v>
      </c>
      <c r="AE263" s="249">
        <f t="shared" si="147"/>
        <v>0</v>
      </c>
      <c r="AF263" s="405">
        <v>0</v>
      </c>
      <c r="AG263" s="405">
        <v>0</v>
      </c>
      <c r="AH263" s="405">
        <v>0</v>
      </c>
      <c r="AI263" s="405">
        <f t="shared" si="148"/>
        <v>0</v>
      </c>
      <c r="AJ263" s="405">
        <f t="shared" si="149"/>
        <v>0</v>
      </c>
      <c r="AK263" s="407">
        <v>0</v>
      </c>
      <c r="AL263" s="407">
        <v>0</v>
      </c>
      <c r="AM263" s="407">
        <v>0</v>
      </c>
      <c r="AN263" s="407">
        <v>0</v>
      </c>
      <c r="AO263" s="407">
        <v>0</v>
      </c>
      <c r="AP263" s="407">
        <f t="shared" si="150"/>
        <v>0</v>
      </c>
      <c r="AQ263" s="407">
        <f t="shared" si="151"/>
        <v>0</v>
      </c>
      <c r="AR263" s="417">
        <f t="shared" si="152"/>
        <v>0</v>
      </c>
      <c r="AS263" s="112">
        <f>I263+AJ263</f>
        <v>2063960</v>
      </c>
      <c r="AT263" s="113">
        <f>J263+X263</f>
        <v>1512401</v>
      </c>
      <c r="AU263" s="113">
        <f t="shared" si="155"/>
        <v>0</v>
      </c>
      <c r="AV263" s="113">
        <f>L263+AB263</f>
        <v>0</v>
      </c>
      <c r="AW263" s="113">
        <f t="shared" si="188"/>
        <v>511191</v>
      </c>
      <c r="AX263" s="113">
        <f t="shared" si="188"/>
        <v>30248</v>
      </c>
      <c r="AY263" s="113">
        <f>O263+AI263</f>
        <v>10120</v>
      </c>
      <c r="AZ263" s="115">
        <f>P263+AR263</f>
        <v>5.1499999999999995</v>
      </c>
      <c r="BA263" s="115">
        <f>Q263+AP263</f>
        <v>0</v>
      </c>
      <c r="BB263" s="115">
        <f t="shared" si="161"/>
        <v>0</v>
      </c>
      <c r="BC263" s="116">
        <f>S263+AQ263</f>
        <v>5.1499999999999995</v>
      </c>
    </row>
    <row r="264" spans="1:55" ht="14.1" customHeight="1" x14ac:dyDescent="0.2">
      <c r="A264" s="120">
        <v>54</v>
      </c>
      <c r="B264" s="117">
        <v>2434</v>
      </c>
      <c r="C264" s="118">
        <v>600079317</v>
      </c>
      <c r="D264" s="117">
        <v>46746480</v>
      </c>
      <c r="E264" s="119" t="s">
        <v>681</v>
      </c>
      <c r="F264" s="120"/>
      <c r="G264" s="119"/>
      <c r="H264" s="121"/>
      <c r="I264" s="122">
        <v>16319395</v>
      </c>
      <c r="J264" s="123">
        <v>11943133</v>
      </c>
      <c r="K264" s="123">
        <v>0</v>
      </c>
      <c r="L264" s="123">
        <v>0</v>
      </c>
      <c r="M264" s="123">
        <v>4036779</v>
      </c>
      <c r="N264" s="123">
        <v>238863</v>
      </c>
      <c r="O264" s="123">
        <v>100620</v>
      </c>
      <c r="P264" s="124">
        <v>29.799599999999998</v>
      </c>
      <c r="Q264" s="124">
        <v>18</v>
      </c>
      <c r="R264" s="855">
        <v>0</v>
      </c>
      <c r="S264" s="125">
        <v>11.799599999999998</v>
      </c>
      <c r="T264" s="824">
        <f t="shared" ref="T264:BC264" si="189">SUM(T261:T263)</f>
        <v>0</v>
      </c>
      <c r="U264" s="824">
        <f t="shared" si="189"/>
        <v>0</v>
      </c>
      <c r="V264" s="824">
        <f t="shared" si="189"/>
        <v>-22091</v>
      </c>
      <c r="W264" s="824">
        <f t="shared" si="189"/>
        <v>0</v>
      </c>
      <c r="X264" s="824">
        <f t="shared" si="189"/>
        <v>-22091</v>
      </c>
      <c r="Y264" s="824">
        <f t="shared" si="189"/>
        <v>0</v>
      </c>
      <c r="Z264" s="824">
        <f t="shared" si="189"/>
        <v>0</v>
      </c>
      <c r="AA264" s="824">
        <f t="shared" si="189"/>
        <v>0</v>
      </c>
      <c r="AB264" s="824">
        <f t="shared" si="189"/>
        <v>0</v>
      </c>
      <c r="AC264" s="824">
        <f t="shared" si="189"/>
        <v>-22091</v>
      </c>
      <c r="AD264" s="824">
        <f t="shared" si="189"/>
        <v>-7467</v>
      </c>
      <c r="AE264" s="824">
        <f t="shared" si="189"/>
        <v>-442</v>
      </c>
      <c r="AF264" s="824">
        <f t="shared" si="189"/>
        <v>0</v>
      </c>
      <c r="AG264" s="824">
        <f t="shared" si="189"/>
        <v>30000</v>
      </c>
      <c r="AH264" s="824">
        <f t="shared" si="189"/>
        <v>0</v>
      </c>
      <c r="AI264" s="824">
        <f t="shared" si="189"/>
        <v>30000</v>
      </c>
      <c r="AJ264" s="824">
        <f t="shared" si="189"/>
        <v>0</v>
      </c>
      <c r="AK264" s="900">
        <f t="shared" si="189"/>
        <v>0</v>
      </c>
      <c r="AL264" s="900">
        <f t="shared" si="189"/>
        <v>0</v>
      </c>
      <c r="AM264" s="900">
        <f t="shared" si="189"/>
        <v>0</v>
      </c>
      <c r="AN264" s="900">
        <f t="shared" si="189"/>
        <v>0</v>
      </c>
      <c r="AO264" s="900">
        <f t="shared" si="189"/>
        <v>0</v>
      </c>
      <c r="AP264" s="900">
        <f t="shared" si="189"/>
        <v>0</v>
      </c>
      <c r="AQ264" s="900">
        <f t="shared" si="189"/>
        <v>0</v>
      </c>
      <c r="AR264" s="904">
        <f t="shared" si="189"/>
        <v>0</v>
      </c>
      <c r="AS264" s="122">
        <f t="shared" si="189"/>
        <v>16319395</v>
      </c>
      <c r="AT264" s="123">
        <f t="shared" si="189"/>
        <v>11921042</v>
      </c>
      <c r="AU264" s="123">
        <f t="shared" si="189"/>
        <v>0</v>
      </c>
      <c r="AV264" s="123">
        <f t="shared" si="189"/>
        <v>0</v>
      </c>
      <c r="AW264" s="123">
        <f t="shared" si="189"/>
        <v>4029312</v>
      </c>
      <c r="AX264" s="123">
        <f t="shared" si="189"/>
        <v>238421</v>
      </c>
      <c r="AY264" s="123">
        <f t="shared" si="189"/>
        <v>130620</v>
      </c>
      <c r="AZ264" s="124">
        <f t="shared" si="189"/>
        <v>29.799599999999998</v>
      </c>
      <c r="BA264" s="124">
        <f t="shared" si="189"/>
        <v>18</v>
      </c>
      <c r="BB264" s="124">
        <f t="shared" si="189"/>
        <v>0</v>
      </c>
      <c r="BC264" s="125">
        <f t="shared" si="189"/>
        <v>11.799599999999998</v>
      </c>
    </row>
    <row r="265" spans="1:55" ht="14.1" customHeight="1" x14ac:dyDescent="0.2">
      <c r="A265" s="108">
        <v>55</v>
      </c>
      <c r="B265" s="105">
        <v>2484</v>
      </c>
      <c r="C265" s="106">
        <v>600079864</v>
      </c>
      <c r="D265" s="105">
        <v>46746145</v>
      </c>
      <c r="E265" s="107" t="s">
        <v>682</v>
      </c>
      <c r="F265" s="108">
        <v>3113</v>
      </c>
      <c r="G265" s="107" t="s">
        <v>318</v>
      </c>
      <c r="H265" s="109" t="s">
        <v>281</v>
      </c>
      <c r="I265" s="110">
        <v>39071992</v>
      </c>
      <c r="J265" s="111">
        <v>27881466</v>
      </c>
      <c r="K265" s="111">
        <v>0</v>
      </c>
      <c r="L265" s="111">
        <v>100000</v>
      </c>
      <c r="M265" s="111">
        <v>9457736</v>
      </c>
      <c r="N265" s="111">
        <v>557630</v>
      </c>
      <c r="O265" s="111">
        <v>1075160</v>
      </c>
      <c r="P265" s="287">
        <v>51.488399999999992</v>
      </c>
      <c r="Q265" s="287">
        <v>39.895600000000002</v>
      </c>
      <c r="R265" s="404">
        <v>0</v>
      </c>
      <c r="S265" s="844">
        <v>11.592800000000002</v>
      </c>
      <c r="T265" s="416">
        <f t="shared" si="142"/>
        <v>-220000</v>
      </c>
      <c r="U265" s="405">
        <v>0</v>
      </c>
      <c r="V265" s="405">
        <v>0</v>
      </c>
      <c r="W265" s="405">
        <v>0</v>
      </c>
      <c r="X265" s="405">
        <f t="shared" si="143"/>
        <v>-220000</v>
      </c>
      <c r="Y265" s="405">
        <v>220000</v>
      </c>
      <c r="Z265" s="405">
        <v>0</v>
      </c>
      <c r="AA265" s="405">
        <v>0</v>
      </c>
      <c r="AB265" s="405">
        <f t="shared" si="144"/>
        <v>220000</v>
      </c>
      <c r="AC265" s="405">
        <f t="shared" si="145"/>
        <v>0</v>
      </c>
      <c r="AD265" s="249">
        <f t="shared" si="146"/>
        <v>0</v>
      </c>
      <c r="AE265" s="249">
        <f t="shared" si="147"/>
        <v>-4400</v>
      </c>
      <c r="AF265" s="405">
        <v>0</v>
      </c>
      <c r="AG265" s="405">
        <v>0</v>
      </c>
      <c r="AH265" s="405">
        <v>0</v>
      </c>
      <c r="AI265" s="405">
        <f t="shared" si="148"/>
        <v>0</v>
      </c>
      <c r="AJ265" s="405">
        <f t="shared" si="149"/>
        <v>-4400</v>
      </c>
      <c r="AK265" s="407">
        <v>-0.26</v>
      </c>
      <c r="AL265" s="407">
        <v>0.05</v>
      </c>
      <c r="AM265" s="407">
        <v>0</v>
      </c>
      <c r="AN265" s="407">
        <v>0</v>
      </c>
      <c r="AO265" s="407">
        <v>0</v>
      </c>
      <c r="AP265" s="407">
        <f t="shared" si="150"/>
        <v>-0.26</v>
      </c>
      <c r="AQ265" s="407">
        <f t="shared" si="151"/>
        <v>0.05</v>
      </c>
      <c r="AR265" s="417">
        <f t="shared" si="152"/>
        <v>-0.21000000000000002</v>
      </c>
      <c r="AS265" s="112">
        <f>I265+AJ265</f>
        <v>39067592</v>
      </c>
      <c r="AT265" s="113">
        <f>J265+X265</f>
        <v>27661466</v>
      </c>
      <c r="AU265" s="113">
        <f t="shared" si="155"/>
        <v>0</v>
      </c>
      <c r="AV265" s="113">
        <f>L265+AB265</f>
        <v>320000</v>
      </c>
      <c r="AW265" s="113">
        <f t="shared" ref="AW265:AX269" si="190">M265+AD265</f>
        <v>9457736</v>
      </c>
      <c r="AX265" s="113">
        <f t="shared" si="190"/>
        <v>553230</v>
      </c>
      <c r="AY265" s="113">
        <f>O265+AI265</f>
        <v>1075160</v>
      </c>
      <c r="AZ265" s="115">
        <f>P265+AR265</f>
        <v>51.278399999999991</v>
      </c>
      <c r="BA265" s="115">
        <f>Q265+AP265</f>
        <v>39.635600000000004</v>
      </c>
      <c r="BB265" s="115">
        <f t="shared" si="161"/>
        <v>0</v>
      </c>
      <c r="BC265" s="116">
        <f>S265+AQ265</f>
        <v>11.642800000000003</v>
      </c>
    </row>
    <row r="266" spans="1:55" ht="14.1" customHeight="1" x14ac:dyDescent="0.2">
      <c r="A266" s="108">
        <v>55</v>
      </c>
      <c r="B266" s="105">
        <v>2484</v>
      </c>
      <c r="C266" s="106">
        <v>600079864</v>
      </c>
      <c r="D266" s="105">
        <v>46746145</v>
      </c>
      <c r="E266" s="107" t="s">
        <v>682</v>
      </c>
      <c r="F266" s="108">
        <v>3113</v>
      </c>
      <c r="G266" s="126" t="s">
        <v>316</v>
      </c>
      <c r="H266" s="109" t="s">
        <v>282</v>
      </c>
      <c r="I266" s="110">
        <v>3146420</v>
      </c>
      <c r="J266" s="28">
        <v>2311061</v>
      </c>
      <c r="K266" s="28">
        <v>0</v>
      </c>
      <c r="L266" s="28">
        <v>0</v>
      </c>
      <c r="M266" s="111">
        <v>781138</v>
      </c>
      <c r="N266" s="111">
        <v>46221</v>
      </c>
      <c r="O266" s="28">
        <v>8000</v>
      </c>
      <c r="P266" s="287">
        <v>6.66</v>
      </c>
      <c r="Q266" s="274">
        <v>6.66</v>
      </c>
      <c r="R266" s="890">
        <v>0</v>
      </c>
      <c r="S266" s="843">
        <v>0</v>
      </c>
      <c r="T266" s="416">
        <f t="shared" si="142"/>
        <v>0</v>
      </c>
      <c r="U266" s="405">
        <v>16363</v>
      </c>
      <c r="V266" s="405">
        <v>0</v>
      </c>
      <c r="W266" s="405">
        <v>0</v>
      </c>
      <c r="X266" s="405">
        <f t="shared" si="143"/>
        <v>16363</v>
      </c>
      <c r="Y266" s="405">
        <v>0</v>
      </c>
      <c r="Z266" s="405">
        <v>0</v>
      </c>
      <c r="AA266" s="405">
        <v>0</v>
      </c>
      <c r="AB266" s="405">
        <f t="shared" si="144"/>
        <v>0</v>
      </c>
      <c r="AC266" s="405">
        <f t="shared" si="145"/>
        <v>16363</v>
      </c>
      <c r="AD266" s="249">
        <f t="shared" si="146"/>
        <v>5531</v>
      </c>
      <c r="AE266" s="249">
        <f t="shared" si="147"/>
        <v>327</v>
      </c>
      <c r="AF266" s="405">
        <v>0</v>
      </c>
      <c r="AG266" s="405">
        <v>0</v>
      </c>
      <c r="AH266" s="405">
        <v>0</v>
      </c>
      <c r="AI266" s="405">
        <f t="shared" si="148"/>
        <v>0</v>
      </c>
      <c r="AJ266" s="405">
        <f t="shared" si="149"/>
        <v>22221</v>
      </c>
      <c r="AK266" s="407">
        <v>0</v>
      </c>
      <c r="AL266" s="407">
        <v>0</v>
      </c>
      <c r="AM266" s="407">
        <v>0.04</v>
      </c>
      <c r="AN266" s="407">
        <v>0</v>
      </c>
      <c r="AO266" s="407">
        <v>0</v>
      </c>
      <c r="AP266" s="407">
        <f t="shared" si="150"/>
        <v>0.04</v>
      </c>
      <c r="AQ266" s="407">
        <f t="shared" si="151"/>
        <v>0</v>
      </c>
      <c r="AR266" s="417">
        <f t="shared" si="152"/>
        <v>0.04</v>
      </c>
      <c r="AS266" s="112">
        <f>I266+AJ266</f>
        <v>3168641</v>
      </c>
      <c r="AT266" s="113">
        <f>J266+X266</f>
        <v>2327424</v>
      </c>
      <c r="AU266" s="113">
        <f t="shared" si="155"/>
        <v>0</v>
      </c>
      <c r="AV266" s="113">
        <f>L266+AB266</f>
        <v>0</v>
      </c>
      <c r="AW266" s="113">
        <f t="shared" si="190"/>
        <v>786669</v>
      </c>
      <c r="AX266" s="113">
        <f t="shared" si="190"/>
        <v>46548</v>
      </c>
      <c r="AY266" s="113">
        <f>O266+AI266</f>
        <v>8000</v>
      </c>
      <c r="AZ266" s="115">
        <f>P266+AR266</f>
        <v>6.7</v>
      </c>
      <c r="BA266" s="115">
        <f>Q266+AP266</f>
        <v>6.7</v>
      </c>
      <c r="BB266" s="115">
        <f t="shared" si="161"/>
        <v>0</v>
      </c>
      <c r="BC266" s="116">
        <f>S266+AQ266</f>
        <v>0</v>
      </c>
    </row>
    <row r="267" spans="1:55" ht="14.1" customHeight="1" x14ac:dyDescent="0.2">
      <c r="A267" s="108">
        <v>55</v>
      </c>
      <c r="B267" s="105">
        <v>2484</v>
      </c>
      <c r="C267" s="106">
        <v>600079864</v>
      </c>
      <c r="D267" s="105">
        <v>46746145</v>
      </c>
      <c r="E267" s="107" t="s">
        <v>682</v>
      </c>
      <c r="F267" s="108">
        <v>3141</v>
      </c>
      <c r="G267" s="107" t="s">
        <v>319</v>
      </c>
      <c r="H267" s="109" t="s">
        <v>282</v>
      </c>
      <c r="I267" s="110">
        <v>3549446</v>
      </c>
      <c r="J267" s="30">
        <v>2557137</v>
      </c>
      <c r="K267" s="30">
        <v>0</v>
      </c>
      <c r="L267" s="30">
        <v>30000</v>
      </c>
      <c r="M267" s="111">
        <v>874452</v>
      </c>
      <c r="N267" s="111">
        <v>51143</v>
      </c>
      <c r="O267" s="30">
        <v>36714</v>
      </c>
      <c r="P267" s="287">
        <v>8.7600000000000016</v>
      </c>
      <c r="Q267" s="438">
        <v>0</v>
      </c>
      <c r="R267" s="33">
        <v>0</v>
      </c>
      <c r="S267" s="845">
        <v>8.7600000000000016</v>
      </c>
      <c r="T267" s="416">
        <f t="shared" si="142"/>
        <v>-30000</v>
      </c>
      <c r="U267" s="405">
        <v>0</v>
      </c>
      <c r="V267" s="405">
        <v>0</v>
      </c>
      <c r="W267" s="405">
        <v>0</v>
      </c>
      <c r="X267" s="405">
        <f t="shared" si="143"/>
        <v>-30000</v>
      </c>
      <c r="Y267" s="405">
        <v>30000</v>
      </c>
      <c r="Z267" s="405">
        <v>0</v>
      </c>
      <c r="AA267" s="405">
        <v>0</v>
      </c>
      <c r="AB267" s="405">
        <f t="shared" si="144"/>
        <v>30000</v>
      </c>
      <c r="AC267" s="405">
        <f t="shared" si="145"/>
        <v>0</v>
      </c>
      <c r="AD267" s="249">
        <f t="shared" si="146"/>
        <v>0</v>
      </c>
      <c r="AE267" s="249">
        <f t="shared" si="147"/>
        <v>-600</v>
      </c>
      <c r="AF267" s="405">
        <v>0</v>
      </c>
      <c r="AG267" s="405">
        <v>0</v>
      </c>
      <c r="AH267" s="405">
        <v>0</v>
      </c>
      <c r="AI267" s="405">
        <f t="shared" si="148"/>
        <v>0</v>
      </c>
      <c r="AJ267" s="405">
        <f t="shared" si="149"/>
        <v>-600</v>
      </c>
      <c r="AK267" s="407">
        <v>0</v>
      </c>
      <c r="AL267" s="407">
        <v>-0.04</v>
      </c>
      <c r="AM267" s="407">
        <v>0</v>
      </c>
      <c r="AN267" s="407">
        <v>0</v>
      </c>
      <c r="AO267" s="407">
        <v>0</v>
      </c>
      <c r="AP267" s="407">
        <f t="shared" si="150"/>
        <v>0</v>
      </c>
      <c r="AQ267" s="407">
        <f t="shared" si="151"/>
        <v>-0.04</v>
      </c>
      <c r="AR267" s="417">
        <f t="shared" si="152"/>
        <v>-0.04</v>
      </c>
      <c r="AS267" s="112">
        <f>I267+AJ267</f>
        <v>3548846</v>
      </c>
      <c r="AT267" s="113">
        <f>J267+X267</f>
        <v>2527137</v>
      </c>
      <c r="AU267" s="113">
        <f t="shared" si="155"/>
        <v>0</v>
      </c>
      <c r="AV267" s="113">
        <f>L267+AB267</f>
        <v>60000</v>
      </c>
      <c r="AW267" s="113">
        <f t="shared" si="190"/>
        <v>874452</v>
      </c>
      <c r="AX267" s="113">
        <f t="shared" si="190"/>
        <v>50543</v>
      </c>
      <c r="AY267" s="113">
        <f>O267+AI267</f>
        <v>36714</v>
      </c>
      <c r="AZ267" s="115">
        <f>P267+AR267</f>
        <v>8.7200000000000024</v>
      </c>
      <c r="BA267" s="115">
        <f>Q267+AP267</f>
        <v>0</v>
      </c>
      <c r="BB267" s="115">
        <f t="shared" si="161"/>
        <v>0</v>
      </c>
      <c r="BC267" s="116">
        <f>S267+AQ267</f>
        <v>8.7200000000000024</v>
      </c>
    </row>
    <row r="268" spans="1:55" ht="14.1" customHeight="1" x14ac:dyDescent="0.2">
      <c r="A268" s="108">
        <v>55</v>
      </c>
      <c r="B268" s="105">
        <v>2484</v>
      </c>
      <c r="C268" s="106">
        <v>600079864</v>
      </c>
      <c r="D268" s="105">
        <v>46746145</v>
      </c>
      <c r="E268" s="107" t="s">
        <v>682</v>
      </c>
      <c r="F268" s="108">
        <v>3143</v>
      </c>
      <c r="G268" s="126" t="s">
        <v>632</v>
      </c>
      <c r="H268" s="109" t="s">
        <v>281</v>
      </c>
      <c r="I268" s="110">
        <v>4127330</v>
      </c>
      <c r="J268" s="425">
        <v>3009713</v>
      </c>
      <c r="K268" s="425">
        <v>0</v>
      </c>
      <c r="L268" s="425">
        <v>30000</v>
      </c>
      <c r="M268" s="111">
        <v>1027423</v>
      </c>
      <c r="N268" s="111">
        <v>60194</v>
      </c>
      <c r="O268" s="337">
        <v>0</v>
      </c>
      <c r="P268" s="287">
        <v>6.4895000000000005</v>
      </c>
      <c r="Q268" s="427">
        <v>6.4895000000000005</v>
      </c>
      <c r="R268" s="889">
        <v>0</v>
      </c>
      <c r="S268" s="843">
        <v>0</v>
      </c>
      <c r="T268" s="416">
        <f t="shared" si="142"/>
        <v>-10000</v>
      </c>
      <c r="U268" s="405">
        <v>0</v>
      </c>
      <c r="V268" s="405">
        <v>0</v>
      </c>
      <c r="W268" s="405">
        <v>0</v>
      </c>
      <c r="X268" s="405">
        <f t="shared" si="143"/>
        <v>-10000</v>
      </c>
      <c r="Y268" s="405">
        <v>10000</v>
      </c>
      <c r="Z268" s="405">
        <v>0</v>
      </c>
      <c r="AA268" s="405">
        <v>0</v>
      </c>
      <c r="AB268" s="405">
        <f t="shared" si="144"/>
        <v>10000</v>
      </c>
      <c r="AC268" s="405">
        <f t="shared" si="145"/>
        <v>0</v>
      </c>
      <c r="AD268" s="249">
        <f t="shared" si="146"/>
        <v>0</v>
      </c>
      <c r="AE268" s="249">
        <f t="shared" si="147"/>
        <v>-200</v>
      </c>
      <c r="AF268" s="405">
        <v>0</v>
      </c>
      <c r="AG268" s="405">
        <v>0</v>
      </c>
      <c r="AH268" s="405">
        <v>0</v>
      </c>
      <c r="AI268" s="405">
        <f t="shared" si="148"/>
        <v>0</v>
      </c>
      <c r="AJ268" s="405">
        <f t="shared" si="149"/>
        <v>-200</v>
      </c>
      <c r="AK268" s="407">
        <v>0.05</v>
      </c>
      <c r="AL268" s="407">
        <v>0</v>
      </c>
      <c r="AM268" s="407">
        <v>0</v>
      </c>
      <c r="AN268" s="407">
        <v>0</v>
      </c>
      <c r="AO268" s="407">
        <v>0</v>
      </c>
      <c r="AP268" s="407">
        <f t="shared" si="150"/>
        <v>0.05</v>
      </c>
      <c r="AQ268" s="407">
        <f t="shared" si="151"/>
        <v>0</v>
      </c>
      <c r="AR268" s="417">
        <f t="shared" si="152"/>
        <v>0.05</v>
      </c>
      <c r="AS268" s="112">
        <f>I268+AJ268</f>
        <v>4127130</v>
      </c>
      <c r="AT268" s="113">
        <f>J268+X268</f>
        <v>2999713</v>
      </c>
      <c r="AU268" s="113">
        <f t="shared" si="155"/>
        <v>0</v>
      </c>
      <c r="AV268" s="113">
        <f>L268+AB268</f>
        <v>40000</v>
      </c>
      <c r="AW268" s="113">
        <f t="shared" si="190"/>
        <v>1027423</v>
      </c>
      <c r="AX268" s="113">
        <f t="shared" si="190"/>
        <v>59994</v>
      </c>
      <c r="AY268" s="113">
        <f>O268+AI268</f>
        <v>0</v>
      </c>
      <c r="AZ268" s="115">
        <f>P268+AR268</f>
        <v>6.5395000000000003</v>
      </c>
      <c r="BA268" s="115">
        <f>Q268+AP268</f>
        <v>6.5395000000000003</v>
      </c>
      <c r="BB268" s="115">
        <f t="shared" si="161"/>
        <v>0</v>
      </c>
      <c r="BC268" s="116">
        <f>S268+AQ268</f>
        <v>0</v>
      </c>
    </row>
    <row r="269" spans="1:55" ht="14.1" customHeight="1" x14ac:dyDescent="0.2">
      <c r="A269" s="108">
        <v>55</v>
      </c>
      <c r="B269" s="105">
        <v>2484</v>
      </c>
      <c r="C269" s="106">
        <v>600079864</v>
      </c>
      <c r="D269" s="105">
        <v>46746145</v>
      </c>
      <c r="E269" s="107" t="s">
        <v>682</v>
      </c>
      <c r="F269" s="108">
        <v>3143</v>
      </c>
      <c r="G269" s="126" t="s">
        <v>633</v>
      </c>
      <c r="H269" s="109" t="s">
        <v>282</v>
      </c>
      <c r="I269" s="110">
        <v>128505</v>
      </c>
      <c r="J269" s="436">
        <v>90585</v>
      </c>
      <c r="K269" s="436">
        <v>0</v>
      </c>
      <c r="L269" s="436">
        <v>0</v>
      </c>
      <c r="M269" s="111">
        <v>30618</v>
      </c>
      <c r="N269" s="111">
        <v>1812</v>
      </c>
      <c r="O269" s="436">
        <v>5490</v>
      </c>
      <c r="P269" s="287">
        <v>0.38</v>
      </c>
      <c r="Q269" s="437">
        <v>0</v>
      </c>
      <c r="R269" s="857">
        <v>0</v>
      </c>
      <c r="S269" s="845">
        <v>0.38</v>
      </c>
      <c r="T269" s="416">
        <f t="shared" ref="T269:T332" si="191">Y269*-1</f>
        <v>0</v>
      </c>
      <c r="U269" s="405">
        <v>0</v>
      </c>
      <c r="V269" s="405">
        <v>0</v>
      </c>
      <c r="W269" s="405">
        <v>0</v>
      </c>
      <c r="X269" s="405">
        <f t="shared" ref="X269:X332" si="192">SUM(T269:W269)</f>
        <v>0</v>
      </c>
      <c r="Y269" s="405">
        <v>0</v>
      </c>
      <c r="Z269" s="405">
        <v>0</v>
      </c>
      <c r="AA269" s="405">
        <v>0</v>
      </c>
      <c r="AB269" s="405">
        <f t="shared" ref="AB269:AB332" si="193">SUM(Y269:AA269)</f>
        <v>0</v>
      </c>
      <c r="AC269" s="405">
        <f t="shared" ref="AC269:AC332" si="194">X269+AB269</f>
        <v>0</v>
      </c>
      <c r="AD269" s="249">
        <f t="shared" ref="AD269:AD332" si="195">ROUND((X269+Y269+Z269)*33.8%,0)</f>
        <v>0</v>
      </c>
      <c r="AE269" s="249">
        <f t="shared" ref="AE269:AE332" si="196">ROUND(X269*2%,0)</f>
        <v>0</v>
      </c>
      <c r="AF269" s="405">
        <v>0</v>
      </c>
      <c r="AG269" s="405">
        <v>0</v>
      </c>
      <c r="AH269" s="405">
        <v>0</v>
      </c>
      <c r="AI269" s="405">
        <f t="shared" ref="AI269:AI332" si="197">SUM(AF269:AH269)</f>
        <v>0</v>
      </c>
      <c r="AJ269" s="405">
        <f t="shared" ref="AJ269:AJ332" si="198">AC269+AD269+AE269+AI269</f>
        <v>0</v>
      </c>
      <c r="AK269" s="407">
        <v>0</v>
      </c>
      <c r="AL269" s="407">
        <v>0</v>
      </c>
      <c r="AM269" s="407">
        <v>0</v>
      </c>
      <c r="AN269" s="407">
        <v>0</v>
      </c>
      <c r="AO269" s="407">
        <v>0</v>
      </c>
      <c r="AP269" s="407">
        <f t="shared" ref="AP269:AP332" si="199">AK269+AM269+AN269</f>
        <v>0</v>
      </c>
      <c r="AQ269" s="407">
        <f t="shared" ref="AQ269:AQ332" si="200">AL269+AO269</f>
        <v>0</v>
      </c>
      <c r="AR269" s="417">
        <f t="shared" ref="AR269:AR332" si="201">SUM(AP269:AQ269)</f>
        <v>0</v>
      </c>
      <c r="AS269" s="112">
        <f>I269+AJ269</f>
        <v>128505</v>
      </c>
      <c r="AT269" s="113">
        <f>J269+X269</f>
        <v>90585</v>
      </c>
      <c r="AU269" s="113">
        <f t="shared" ref="AU269:AU332" si="202">K269</f>
        <v>0</v>
      </c>
      <c r="AV269" s="113">
        <f>L269+AB269</f>
        <v>0</v>
      </c>
      <c r="AW269" s="113">
        <f t="shared" si="190"/>
        <v>30618</v>
      </c>
      <c r="AX269" s="113">
        <f t="shared" si="190"/>
        <v>1812</v>
      </c>
      <c r="AY269" s="113">
        <f>O269+AI269</f>
        <v>5490</v>
      </c>
      <c r="AZ269" s="115">
        <f>P269+AR269</f>
        <v>0.38</v>
      </c>
      <c r="BA269" s="115">
        <f>Q269+AP269</f>
        <v>0</v>
      </c>
      <c r="BB269" s="115">
        <f t="shared" ref="BB269:BB332" si="203">R269</f>
        <v>0</v>
      </c>
      <c r="BC269" s="116">
        <f>S269+AQ269</f>
        <v>0.38</v>
      </c>
    </row>
    <row r="270" spans="1:55" ht="14.1" customHeight="1" x14ac:dyDescent="0.2">
      <c r="A270" s="120">
        <v>55</v>
      </c>
      <c r="B270" s="117">
        <v>2484</v>
      </c>
      <c r="C270" s="118">
        <v>600079864</v>
      </c>
      <c r="D270" s="117">
        <v>46746145</v>
      </c>
      <c r="E270" s="119" t="s">
        <v>683</v>
      </c>
      <c r="F270" s="120"/>
      <c r="G270" s="119"/>
      <c r="H270" s="121"/>
      <c r="I270" s="122">
        <v>50023693</v>
      </c>
      <c r="J270" s="123">
        <v>35849962</v>
      </c>
      <c r="K270" s="123">
        <v>0</v>
      </c>
      <c r="L270" s="123">
        <v>160000</v>
      </c>
      <c r="M270" s="123">
        <v>12171367</v>
      </c>
      <c r="N270" s="123">
        <v>717000</v>
      </c>
      <c r="O270" s="123">
        <v>1125364</v>
      </c>
      <c r="P270" s="124">
        <v>73.777900000000002</v>
      </c>
      <c r="Q270" s="124">
        <v>53.045099999999998</v>
      </c>
      <c r="R270" s="855">
        <v>0</v>
      </c>
      <c r="S270" s="125">
        <v>20.732800000000001</v>
      </c>
      <c r="T270" s="824">
        <f t="shared" ref="T270:BC270" si="204">SUM(T265:T269)</f>
        <v>-260000</v>
      </c>
      <c r="U270" s="824">
        <f t="shared" si="204"/>
        <v>16363</v>
      </c>
      <c r="V270" s="824">
        <f t="shared" si="204"/>
        <v>0</v>
      </c>
      <c r="W270" s="824">
        <f t="shared" si="204"/>
        <v>0</v>
      </c>
      <c r="X270" s="824">
        <f t="shared" si="204"/>
        <v>-243637</v>
      </c>
      <c r="Y270" s="824">
        <f t="shared" si="204"/>
        <v>260000</v>
      </c>
      <c r="Z270" s="824">
        <f t="shared" si="204"/>
        <v>0</v>
      </c>
      <c r="AA270" s="824">
        <f t="shared" si="204"/>
        <v>0</v>
      </c>
      <c r="AB270" s="824">
        <f t="shared" si="204"/>
        <v>260000</v>
      </c>
      <c r="AC270" s="824">
        <f t="shared" si="204"/>
        <v>16363</v>
      </c>
      <c r="AD270" s="824">
        <f t="shared" si="204"/>
        <v>5531</v>
      </c>
      <c r="AE270" s="824">
        <f t="shared" si="204"/>
        <v>-4873</v>
      </c>
      <c r="AF270" s="824">
        <f t="shared" si="204"/>
        <v>0</v>
      </c>
      <c r="AG270" s="824">
        <f t="shared" si="204"/>
        <v>0</v>
      </c>
      <c r="AH270" s="824">
        <f t="shared" si="204"/>
        <v>0</v>
      </c>
      <c r="AI270" s="824">
        <f t="shared" si="204"/>
        <v>0</v>
      </c>
      <c r="AJ270" s="824">
        <f t="shared" si="204"/>
        <v>17021</v>
      </c>
      <c r="AK270" s="900">
        <f t="shared" si="204"/>
        <v>-0.21000000000000002</v>
      </c>
      <c r="AL270" s="900">
        <f t="shared" si="204"/>
        <v>1.0000000000000002E-2</v>
      </c>
      <c r="AM270" s="900">
        <f t="shared" si="204"/>
        <v>0.04</v>
      </c>
      <c r="AN270" s="900">
        <f t="shared" si="204"/>
        <v>0</v>
      </c>
      <c r="AO270" s="900">
        <f t="shared" si="204"/>
        <v>0</v>
      </c>
      <c r="AP270" s="900">
        <f t="shared" si="204"/>
        <v>-0.16999999999999998</v>
      </c>
      <c r="AQ270" s="900">
        <f t="shared" si="204"/>
        <v>1.0000000000000002E-2</v>
      </c>
      <c r="AR270" s="904">
        <f t="shared" si="204"/>
        <v>-0.16000000000000003</v>
      </c>
      <c r="AS270" s="122">
        <f t="shared" si="204"/>
        <v>50040714</v>
      </c>
      <c r="AT270" s="123">
        <f t="shared" si="204"/>
        <v>35606325</v>
      </c>
      <c r="AU270" s="123">
        <f t="shared" si="204"/>
        <v>0</v>
      </c>
      <c r="AV270" s="123">
        <f t="shared" si="204"/>
        <v>420000</v>
      </c>
      <c r="AW270" s="123">
        <f t="shared" si="204"/>
        <v>12176898</v>
      </c>
      <c r="AX270" s="123">
        <f t="shared" si="204"/>
        <v>712127</v>
      </c>
      <c r="AY270" s="123">
        <f t="shared" si="204"/>
        <v>1125364</v>
      </c>
      <c r="AZ270" s="124">
        <f t="shared" si="204"/>
        <v>73.617899999999992</v>
      </c>
      <c r="BA270" s="124">
        <f t="shared" si="204"/>
        <v>52.875100000000003</v>
      </c>
      <c r="BB270" s="124">
        <f t="shared" si="204"/>
        <v>0</v>
      </c>
      <c r="BC270" s="125">
        <f t="shared" si="204"/>
        <v>20.742800000000006</v>
      </c>
    </row>
    <row r="271" spans="1:55" ht="14.1" customHeight="1" x14ac:dyDescent="0.2">
      <c r="A271" s="108">
        <v>56</v>
      </c>
      <c r="B271" s="105">
        <v>2401</v>
      </c>
      <c r="C271" s="106">
        <v>600079597</v>
      </c>
      <c r="D271" s="105">
        <v>72741538</v>
      </c>
      <c r="E271" s="107" t="s">
        <v>684</v>
      </c>
      <c r="F271" s="108">
        <v>3111</v>
      </c>
      <c r="G271" s="107" t="s">
        <v>315</v>
      </c>
      <c r="H271" s="109" t="s">
        <v>281</v>
      </c>
      <c r="I271" s="110">
        <v>3273416</v>
      </c>
      <c r="J271" s="111">
        <v>2288170</v>
      </c>
      <c r="K271" s="111">
        <v>0</v>
      </c>
      <c r="L271" s="111">
        <v>110000</v>
      </c>
      <c r="M271" s="111">
        <v>810582</v>
      </c>
      <c r="N271" s="111">
        <v>45764</v>
      </c>
      <c r="O271" s="111">
        <v>18900</v>
      </c>
      <c r="P271" s="287">
        <v>4.9997999999999996</v>
      </c>
      <c r="Q271" s="287">
        <v>3.91</v>
      </c>
      <c r="R271" s="404">
        <v>0</v>
      </c>
      <c r="S271" s="844">
        <v>1.0897999999999999</v>
      </c>
      <c r="T271" s="416">
        <f t="shared" si="191"/>
        <v>0</v>
      </c>
      <c r="U271" s="405">
        <v>0</v>
      </c>
      <c r="V271" s="405">
        <v>0</v>
      </c>
      <c r="W271" s="405">
        <v>0</v>
      </c>
      <c r="X271" s="405">
        <f t="shared" si="192"/>
        <v>0</v>
      </c>
      <c r="Y271" s="405">
        <v>0</v>
      </c>
      <c r="Z271" s="405">
        <v>0</v>
      </c>
      <c r="AA271" s="405">
        <v>0</v>
      </c>
      <c r="AB271" s="405">
        <f t="shared" si="193"/>
        <v>0</v>
      </c>
      <c r="AC271" s="405">
        <f t="shared" si="194"/>
        <v>0</v>
      </c>
      <c r="AD271" s="249">
        <f t="shared" si="195"/>
        <v>0</v>
      </c>
      <c r="AE271" s="249">
        <f t="shared" si="196"/>
        <v>0</v>
      </c>
      <c r="AF271" s="405">
        <v>0</v>
      </c>
      <c r="AG271" s="405">
        <v>0</v>
      </c>
      <c r="AH271" s="405">
        <v>0</v>
      </c>
      <c r="AI271" s="405">
        <f t="shared" si="197"/>
        <v>0</v>
      </c>
      <c r="AJ271" s="405">
        <f t="shared" si="198"/>
        <v>0</v>
      </c>
      <c r="AK271" s="407">
        <v>0</v>
      </c>
      <c r="AL271" s="407">
        <v>0</v>
      </c>
      <c r="AM271" s="407">
        <v>0</v>
      </c>
      <c r="AN271" s="407">
        <v>0</v>
      </c>
      <c r="AO271" s="407">
        <v>0</v>
      </c>
      <c r="AP271" s="407">
        <f t="shared" si="199"/>
        <v>0</v>
      </c>
      <c r="AQ271" s="407">
        <f t="shared" si="200"/>
        <v>0</v>
      </c>
      <c r="AR271" s="417">
        <f t="shared" si="201"/>
        <v>0</v>
      </c>
      <c r="AS271" s="112">
        <f>I271+AJ271</f>
        <v>3273416</v>
      </c>
      <c r="AT271" s="113">
        <f>J271+X271</f>
        <v>2288170</v>
      </c>
      <c r="AU271" s="113">
        <f t="shared" si="202"/>
        <v>0</v>
      </c>
      <c r="AV271" s="113">
        <f>L271+AB271</f>
        <v>110000</v>
      </c>
      <c r="AW271" s="113">
        <f t="shared" ref="AW271:AX273" si="205">M271+AD271</f>
        <v>810582</v>
      </c>
      <c r="AX271" s="113">
        <f t="shared" si="205"/>
        <v>45764</v>
      </c>
      <c r="AY271" s="113">
        <f>O271+AI271</f>
        <v>18900</v>
      </c>
      <c r="AZ271" s="115">
        <f>P271+AR271</f>
        <v>4.9997999999999996</v>
      </c>
      <c r="BA271" s="115">
        <f>Q271+AP271</f>
        <v>3.91</v>
      </c>
      <c r="BB271" s="115">
        <f t="shared" si="203"/>
        <v>0</v>
      </c>
      <c r="BC271" s="116">
        <f>S271+AQ271</f>
        <v>1.0897999999999999</v>
      </c>
    </row>
    <row r="272" spans="1:55" ht="14.1" customHeight="1" x14ac:dyDescent="0.2">
      <c r="A272" s="108">
        <v>56</v>
      </c>
      <c r="B272" s="105">
        <v>2401</v>
      </c>
      <c r="C272" s="106">
        <v>600079597</v>
      </c>
      <c r="D272" s="105">
        <v>72741538</v>
      </c>
      <c r="E272" s="107" t="s">
        <v>684</v>
      </c>
      <c r="F272" s="108">
        <v>3111</v>
      </c>
      <c r="G272" s="107" t="s">
        <v>316</v>
      </c>
      <c r="H272" s="109" t="s">
        <v>282</v>
      </c>
      <c r="I272" s="110">
        <v>868299</v>
      </c>
      <c r="J272" s="28">
        <v>635345</v>
      </c>
      <c r="K272" s="28">
        <v>0</v>
      </c>
      <c r="L272" s="28">
        <v>0</v>
      </c>
      <c r="M272" s="111">
        <v>214747</v>
      </c>
      <c r="N272" s="111">
        <v>12707</v>
      </c>
      <c r="O272" s="28">
        <v>5500</v>
      </c>
      <c r="P272" s="287">
        <v>1.75</v>
      </c>
      <c r="Q272" s="274">
        <v>1.75</v>
      </c>
      <c r="R272" s="890">
        <v>0</v>
      </c>
      <c r="S272" s="843">
        <v>0</v>
      </c>
      <c r="T272" s="416">
        <f t="shared" si="191"/>
        <v>0</v>
      </c>
      <c r="U272" s="405">
        <v>0</v>
      </c>
      <c r="V272" s="405">
        <v>0</v>
      </c>
      <c r="W272" s="405">
        <v>0</v>
      </c>
      <c r="X272" s="405">
        <f t="shared" si="192"/>
        <v>0</v>
      </c>
      <c r="Y272" s="405">
        <v>0</v>
      </c>
      <c r="Z272" s="405">
        <v>0</v>
      </c>
      <c r="AA272" s="405">
        <v>0</v>
      </c>
      <c r="AB272" s="405">
        <f t="shared" si="193"/>
        <v>0</v>
      </c>
      <c r="AC272" s="405">
        <f t="shared" si="194"/>
        <v>0</v>
      </c>
      <c r="AD272" s="249">
        <f t="shared" si="195"/>
        <v>0</v>
      </c>
      <c r="AE272" s="249">
        <f t="shared" si="196"/>
        <v>0</v>
      </c>
      <c r="AF272" s="405">
        <v>0</v>
      </c>
      <c r="AG272" s="405">
        <v>0</v>
      </c>
      <c r="AH272" s="405">
        <v>0</v>
      </c>
      <c r="AI272" s="405">
        <f t="shared" si="197"/>
        <v>0</v>
      </c>
      <c r="AJ272" s="405">
        <f t="shared" si="198"/>
        <v>0</v>
      </c>
      <c r="AK272" s="407">
        <v>0</v>
      </c>
      <c r="AL272" s="407">
        <v>0</v>
      </c>
      <c r="AM272" s="407">
        <v>0</v>
      </c>
      <c r="AN272" s="407">
        <v>0</v>
      </c>
      <c r="AO272" s="407">
        <v>0</v>
      </c>
      <c r="AP272" s="407">
        <f t="shared" si="199"/>
        <v>0</v>
      </c>
      <c r="AQ272" s="407">
        <f t="shared" si="200"/>
        <v>0</v>
      </c>
      <c r="AR272" s="417">
        <f t="shared" si="201"/>
        <v>0</v>
      </c>
      <c r="AS272" s="112">
        <f>I272+AJ272</f>
        <v>868299</v>
      </c>
      <c r="AT272" s="113">
        <f>J272+X272</f>
        <v>635345</v>
      </c>
      <c r="AU272" s="113">
        <f t="shared" si="202"/>
        <v>0</v>
      </c>
      <c r="AV272" s="113">
        <f>L272+AB272</f>
        <v>0</v>
      </c>
      <c r="AW272" s="113">
        <f t="shared" si="205"/>
        <v>214747</v>
      </c>
      <c r="AX272" s="113">
        <f t="shared" si="205"/>
        <v>12707</v>
      </c>
      <c r="AY272" s="113">
        <f>O272+AI272</f>
        <v>5500</v>
      </c>
      <c r="AZ272" s="115">
        <f>P272+AR272</f>
        <v>1.75</v>
      </c>
      <c r="BA272" s="115">
        <f>Q272+AP272</f>
        <v>1.75</v>
      </c>
      <c r="BB272" s="115">
        <f t="shared" si="203"/>
        <v>0</v>
      </c>
      <c r="BC272" s="116">
        <f>S272+AQ272</f>
        <v>0</v>
      </c>
    </row>
    <row r="273" spans="1:55" ht="14.1" customHeight="1" x14ac:dyDescent="0.2">
      <c r="A273" s="108">
        <v>56</v>
      </c>
      <c r="B273" s="105">
        <v>2401</v>
      </c>
      <c r="C273" s="106">
        <v>600079597</v>
      </c>
      <c r="D273" s="105">
        <v>72741538</v>
      </c>
      <c r="E273" s="107" t="s">
        <v>684</v>
      </c>
      <c r="F273" s="108">
        <v>3141</v>
      </c>
      <c r="G273" s="107" t="s">
        <v>319</v>
      </c>
      <c r="H273" s="109" t="s">
        <v>282</v>
      </c>
      <c r="I273" s="110">
        <v>567824</v>
      </c>
      <c r="J273" s="30">
        <v>416339</v>
      </c>
      <c r="K273" s="30">
        <v>0</v>
      </c>
      <c r="L273" s="30">
        <v>0</v>
      </c>
      <c r="M273" s="111">
        <v>140722</v>
      </c>
      <c r="N273" s="111">
        <v>8327</v>
      </c>
      <c r="O273" s="30">
        <v>2436</v>
      </c>
      <c r="P273" s="287">
        <v>1.42</v>
      </c>
      <c r="Q273" s="438">
        <v>0</v>
      </c>
      <c r="R273" s="33">
        <v>0</v>
      </c>
      <c r="S273" s="845">
        <v>1.42</v>
      </c>
      <c r="T273" s="416">
        <f t="shared" si="191"/>
        <v>0</v>
      </c>
      <c r="U273" s="405">
        <v>0</v>
      </c>
      <c r="V273" s="405">
        <v>0</v>
      </c>
      <c r="W273" s="405">
        <v>0</v>
      </c>
      <c r="X273" s="405">
        <f t="shared" si="192"/>
        <v>0</v>
      </c>
      <c r="Y273" s="405">
        <v>0</v>
      </c>
      <c r="Z273" s="405">
        <v>0</v>
      </c>
      <c r="AA273" s="405">
        <v>0</v>
      </c>
      <c r="AB273" s="405">
        <f t="shared" si="193"/>
        <v>0</v>
      </c>
      <c r="AC273" s="405">
        <f t="shared" si="194"/>
        <v>0</v>
      </c>
      <c r="AD273" s="249">
        <f t="shared" si="195"/>
        <v>0</v>
      </c>
      <c r="AE273" s="249">
        <f t="shared" si="196"/>
        <v>0</v>
      </c>
      <c r="AF273" s="405">
        <v>0</v>
      </c>
      <c r="AG273" s="405">
        <v>0</v>
      </c>
      <c r="AH273" s="405">
        <v>0</v>
      </c>
      <c r="AI273" s="405">
        <f t="shared" si="197"/>
        <v>0</v>
      </c>
      <c r="AJ273" s="405">
        <f t="shared" si="198"/>
        <v>0</v>
      </c>
      <c r="AK273" s="407">
        <v>0</v>
      </c>
      <c r="AL273" s="407">
        <v>0</v>
      </c>
      <c r="AM273" s="407">
        <v>0</v>
      </c>
      <c r="AN273" s="407">
        <v>0</v>
      </c>
      <c r="AO273" s="407">
        <v>0</v>
      </c>
      <c r="AP273" s="407">
        <f t="shared" si="199"/>
        <v>0</v>
      </c>
      <c r="AQ273" s="407">
        <f t="shared" si="200"/>
        <v>0</v>
      </c>
      <c r="AR273" s="417">
        <f t="shared" si="201"/>
        <v>0</v>
      </c>
      <c r="AS273" s="112">
        <f>I273+AJ273</f>
        <v>567824</v>
      </c>
      <c r="AT273" s="113">
        <f>J273+X273</f>
        <v>416339</v>
      </c>
      <c r="AU273" s="113">
        <f t="shared" si="202"/>
        <v>0</v>
      </c>
      <c r="AV273" s="113">
        <f>L273+AB273</f>
        <v>0</v>
      </c>
      <c r="AW273" s="113">
        <f t="shared" si="205"/>
        <v>140722</v>
      </c>
      <c r="AX273" s="113">
        <f t="shared" si="205"/>
        <v>8327</v>
      </c>
      <c r="AY273" s="113">
        <f>O273+AI273</f>
        <v>2436</v>
      </c>
      <c r="AZ273" s="115">
        <f>P273+AR273</f>
        <v>1.42</v>
      </c>
      <c r="BA273" s="115">
        <f>Q273+AP273</f>
        <v>0</v>
      </c>
      <c r="BB273" s="115">
        <f t="shared" si="203"/>
        <v>0</v>
      </c>
      <c r="BC273" s="116">
        <f>S273+AQ273</f>
        <v>1.42</v>
      </c>
    </row>
    <row r="274" spans="1:55" ht="14.1" customHeight="1" x14ac:dyDescent="0.2">
      <c r="A274" s="120">
        <v>56</v>
      </c>
      <c r="B274" s="117">
        <v>2401</v>
      </c>
      <c r="C274" s="118">
        <v>600079597</v>
      </c>
      <c r="D274" s="117">
        <v>72741538</v>
      </c>
      <c r="E274" s="119" t="s">
        <v>685</v>
      </c>
      <c r="F274" s="120"/>
      <c r="G274" s="119"/>
      <c r="H274" s="121"/>
      <c r="I274" s="122">
        <v>4709539</v>
      </c>
      <c r="J274" s="123">
        <v>3339854</v>
      </c>
      <c r="K274" s="123">
        <v>0</v>
      </c>
      <c r="L274" s="123">
        <v>110000</v>
      </c>
      <c r="M274" s="123">
        <v>1166051</v>
      </c>
      <c r="N274" s="123">
        <v>66798</v>
      </c>
      <c r="O274" s="123">
        <v>26836</v>
      </c>
      <c r="P274" s="124">
        <v>8.1697999999999986</v>
      </c>
      <c r="Q274" s="124">
        <v>5.66</v>
      </c>
      <c r="R274" s="855">
        <v>0</v>
      </c>
      <c r="S274" s="125">
        <v>2.5097999999999998</v>
      </c>
      <c r="T274" s="824">
        <f t="shared" ref="T274:BC274" si="206">SUM(T271:T273)</f>
        <v>0</v>
      </c>
      <c r="U274" s="824">
        <f t="shared" si="206"/>
        <v>0</v>
      </c>
      <c r="V274" s="824">
        <f t="shared" si="206"/>
        <v>0</v>
      </c>
      <c r="W274" s="824">
        <f t="shared" si="206"/>
        <v>0</v>
      </c>
      <c r="X274" s="824">
        <f t="shared" si="206"/>
        <v>0</v>
      </c>
      <c r="Y274" s="824">
        <f t="shared" si="206"/>
        <v>0</v>
      </c>
      <c r="Z274" s="824">
        <f t="shared" si="206"/>
        <v>0</v>
      </c>
      <c r="AA274" s="824">
        <f t="shared" si="206"/>
        <v>0</v>
      </c>
      <c r="AB274" s="824">
        <f t="shared" si="206"/>
        <v>0</v>
      </c>
      <c r="AC274" s="824">
        <f t="shared" si="206"/>
        <v>0</v>
      </c>
      <c r="AD274" s="824">
        <f t="shared" si="206"/>
        <v>0</v>
      </c>
      <c r="AE274" s="824">
        <f t="shared" si="206"/>
        <v>0</v>
      </c>
      <c r="AF274" s="824">
        <f t="shared" si="206"/>
        <v>0</v>
      </c>
      <c r="AG274" s="824">
        <f t="shared" si="206"/>
        <v>0</v>
      </c>
      <c r="AH274" s="824">
        <f t="shared" si="206"/>
        <v>0</v>
      </c>
      <c r="AI274" s="824">
        <f t="shared" si="206"/>
        <v>0</v>
      </c>
      <c r="AJ274" s="824">
        <f t="shared" si="206"/>
        <v>0</v>
      </c>
      <c r="AK274" s="900">
        <f t="shared" si="206"/>
        <v>0</v>
      </c>
      <c r="AL274" s="900">
        <f t="shared" si="206"/>
        <v>0</v>
      </c>
      <c r="AM274" s="900">
        <f t="shared" si="206"/>
        <v>0</v>
      </c>
      <c r="AN274" s="900">
        <f t="shared" si="206"/>
        <v>0</v>
      </c>
      <c r="AO274" s="900">
        <f t="shared" si="206"/>
        <v>0</v>
      </c>
      <c r="AP274" s="900">
        <f t="shared" si="206"/>
        <v>0</v>
      </c>
      <c r="AQ274" s="900">
        <f t="shared" si="206"/>
        <v>0</v>
      </c>
      <c r="AR274" s="904">
        <f t="shared" si="206"/>
        <v>0</v>
      </c>
      <c r="AS274" s="122">
        <f t="shared" si="206"/>
        <v>4709539</v>
      </c>
      <c r="AT274" s="123">
        <f t="shared" si="206"/>
        <v>3339854</v>
      </c>
      <c r="AU274" s="123">
        <f t="shared" si="206"/>
        <v>0</v>
      </c>
      <c r="AV274" s="123">
        <f t="shared" si="206"/>
        <v>110000</v>
      </c>
      <c r="AW274" s="123">
        <f t="shared" si="206"/>
        <v>1166051</v>
      </c>
      <c r="AX274" s="123">
        <f t="shared" si="206"/>
        <v>66798</v>
      </c>
      <c r="AY274" s="123">
        <f t="shared" si="206"/>
        <v>26836</v>
      </c>
      <c r="AZ274" s="124">
        <f t="shared" si="206"/>
        <v>8.1697999999999986</v>
      </c>
      <c r="BA274" s="124">
        <f t="shared" si="206"/>
        <v>5.66</v>
      </c>
      <c r="BB274" s="124">
        <f t="shared" si="206"/>
        <v>0</v>
      </c>
      <c r="BC274" s="125">
        <f t="shared" si="206"/>
        <v>2.5097999999999998</v>
      </c>
    </row>
    <row r="275" spans="1:55" ht="14.1" customHeight="1" x14ac:dyDescent="0.2">
      <c r="A275" s="108">
        <v>57</v>
      </c>
      <c r="B275" s="105">
        <v>2449</v>
      </c>
      <c r="C275" s="106">
        <v>650029348</v>
      </c>
      <c r="D275" s="105">
        <v>72742071</v>
      </c>
      <c r="E275" s="107" t="s">
        <v>686</v>
      </c>
      <c r="F275" s="108">
        <v>3111</v>
      </c>
      <c r="G275" s="107" t="s">
        <v>315</v>
      </c>
      <c r="H275" s="109" t="s">
        <v>281</v>
      </c>
      <c r="I275" s="110">
        <v>3027722</v>
      </c>
      <c r="J275" s="111">
        <v>2212645</v>
      </c>
      <c r="K275" s="111">
        <v>0</v>
      </c>
      <c r="L275" s="111">
        <v>0</v>
      </c>
      <c r="M275" s="111">
        <v>747874</v>
      </c>
      <c r="N275" s="111">
        <v>44253</v>
      </c>
      <c r="O275" s="111">
        <v>22950</v>
      </c>
      <c r="P275" s="287">
        <v>5.0217999999999998</v>
      </c>
      <c r="Q275" s="287">
        <v>4</v>
      </c>
      <c r="R275" s="404">
        <v>0</v>
      </c>
      <c r="S275" s="844">
        <v>1.0218</v>
      </c>
      <c r="T275" s="416">
        <f t="shared" si="191"/>
        <v>0</v>
      </c>
      <c r="U275" s="405">
        <v>0</v>
      </c>
      <c r="V275" s="405">
        <v>0</v>
      </c>
      <c r="W275" s="405">
        <v>0</v>
      </c>
      <c r="X275" s="405">
        <f t="shared" si="192"/>
        <v>0</v>
      </c>
      <c r="Y275" s="405">
        <v>0</v>
      </c>
      <c r="Z275" s="405">
        <v>0</v>
      </c>
      <c r="AA275" s="405">
        <v>0</v>
      </c>
      <c r="AB275" s="405">
        <f t="shared" si="193"/>
        <v>0</v>
      </c>
      <c r="AC275" s="405">
        <f t="shared" si="194"/>
        <v>0</v>
      </c>
      <c r="AD275" s="249">
        <f t="shared" si="195"/>
        <v>0</v>
      </c>
      <c r="AE275" s="249">
        <f t="shared" si="196"/>
        <v>0</v>
      </c>
      <c r="AF275" s="405">
        <v>0</v>
      </c>
      <c r="AG275" s="405">
        <v>0</v>
      </c>
      <c r="AH275" s="405">
        <v>0</v>
      </c>
      <c r="AI275" s="405">
        <f t="shared" si="197"/>
        <v>0</v>
      </c>
      <c r="AJ275" s="405">
        <f t="shared" si="198"/>
        <v>0</v>
      </c>
      <c r="AK275" s="407">
        <v>0</v>
      </c>
      <c r="AL275" s="407">
        <v>0</v>
      </c>
      <c r="AM275" s="407">
        <v>0</v>
      </c>
      <c r="AN275" s="407">
        <v>0</v>
      </c>
      <c r="AO275" s="407">
        <v>0</v>
      </c>
      <c r="AP275" s="407">
        <f t="shared" si="199"/>
        <v>0</v>
      </c>
      <c r="AQ275" s="407">
        <f t="shared" si="200"/>
        <v>0</v>
      </c>
      <c r="AR275" s="417">
        <f t="shared" si="201"/>
        <v>0</v>
      </c>
      <c r="AS275" s="112">
        <f t="shared" ref="AS275:AS280" si="207">I275+AJ275</f>
        <v>3027722</v>
      </c>
      <c r="AT275" s="113">
        <f t="shared" ref="AT275:AT280" si="208">J275+X275</f>
        <v>2212645</v>
      </c>
      <c r="AU275" s="113">
        <f t="shared" si="202"/>
        <v>0</v>
      </c>
      <c r="AV275" s="113">
        <f t="shared" ref="AV275:AV280" si="209">L275+AB275</f>
        <v>0</v>
      </c>
      <c r="AW275" s="113">
        <f t="shared" ref="AW275:AX280" si="210">M275+AD275</f>
        <v>747874</v>
      </c>
      <c r="AX275" s="113">
        <f t="shared" si="210"/>
        <v>44253</v>
      </c>
      <c r="AY275" s="113">
        <f t="shared" ref="AY275:AY280" si="211">O275+AI275</f>
        <v>22950</v>
      </c>
      <c r="AZ275" s="115">
        <f t="shared" ref="AZ275:AZ280" si="212">P275+AR275</f>
        <v>5.0217999999999998</v>
      </c>
      <c r="BA275" s="115">
        <f t="shared" ref="BA275:BA280" si="213">Q275+AP275</f>
        <v>4</v>
      </c>
      <c r="BB275" s="115">
        <f t="shared" si="203"/>
        <v>0</v>
      </c>
      <c r="BC275" s="116">
        <f t="shared" ref="BC275:BC280" si="214">S275+AQ275</f>
        <v>1.0218</v>
      </c>
    </row>
    <row r="276" spans="1:55" ht="14.1" customHeight="1" x14ac:dyDescent="0.2">
      <c r="A276" s="108">
        <v>57</v>
      </c>
      <c r="B276" s="105">
        <v>2449</v>
      </c>
      <c r="C276" s="106">
        <v>650029348</v>
      </c>
      <c r="D276" s="105">
        <v>72742071</v>
      </c>
      <c r="E276" s="107" t="s">
        <v>686</v>
      </c>
      <c r="F276" s="108">
        <v>3117</v>
      </c>
      <c r="G276" s="107" t="s">
        <v>318</v>
      </c>
      <c r="H276" s="109" t="s">
        <v>281</v>
      </c>
      <c r="I276" s="110">
        <v>4207127</v>
      </c>
      <c r="J276" s="111">
        <v>3017207</v>
      </c>
      <c r="K276" s="111">
        <v>0</v>
      </c>
      <c r="L276" s="111">
        <v>25800</v>
      </c>
      <c r="M276" s="111">
        <v>1028536</v>
      </c>
      <c r="N276" s="111">
        <v>60344</v>
      </c>
      <c r="O276" s="111">
        <v>75240</v>
      </c>
      <c r="P276" s="287">
        <v>6.2304999999999993</v>
      </c>
      <c r="Q276" s="287">
        <v>4</v>
      </c>
      <c r="R276" s="404">
        <v>0</v>
      </c>
      <c r="S276" s="844">
        <v>2.2304999999999997</v>
      </c>
      <c r="T276" s="416">
        <f t="shared" si="191"/>
        <v>0</v>
      </c>
      <c r="U276" s="405">
        <v>0</v>
      </c>
      <c r="V276" s="405">
        <v>0</v>
      </c>
      <c r="W276" s="405">
        <v>0</v>
      </c>
      <c r="X276" s="405">
        <f t="shared" si="192"/>
        <v>0</v>
      </c>
      <c r="Y276" s="405">
        <v>0</v>
      </c>
      <c r="Z276" s="405">
        <v>0</v>
      </c>
      <c r="AA276" s="405">
        <v>0</v>
      </c>
      <c r="AB276" s="405">
        <f t="shared" si="193"/>
        <v>0</v>
      </c>
      <c r="AC276" s="405">
        <f t="shared" si="194"/>
        <v>0</v>
      </c>
      <c r="AD276" s="249">
        <f t="shared" si="195"/>
        <v>0</v>
      </c>
      <c r="AE276" s="249">
        <f t="shared" si="196"/>
        <v>0</v>
      </c>
      <c r="AF276" s="405">
        <v>0</v>
      </c>
      <c r="AG276" s="405">
        <v>0</v>
      </c>
      <c r="AH276" s="405">
        <v>0</v>
      </c>
      <c r="AI276" s="405">
        <f t="shared" si="197"/>
        <v>0</v>
      </c>
      <c r="AJ276" s="405">
        <f t="shared" si="198"/>
        <v>0</v>
      </c>
      <c r="AK276" s="407">
        <v>0</v>
      </c>
      <c r="AL276" s="407">
        <v>0</v>
      </c>
      <c r="AM276" s="407">
        <v>0</v>
      </c>
      <c r="AN276" s="407">
        <v>0</v>
      </c>
      <c r="AO276" s="407">
        <v>0</v>
      </c>
      <c r="AP276" s="407">
        <f t="shared" si="199"/>
        <v>0</v>
      </c>
      <c r="AQ276" s="407">
        <f t="shared" si="200"/>
        <v>0</v>
      </c>
      <c r="AR276" s="417">
        <f t="shared" si="201"/>
        <v>0</v>
      </c>
      <c r="AS276" s="112">
        <f t="shared" si="207"/>
        <v>4207127</v>
      </c>
      <c r="AT276" s="113">
        <f t="shared" si="208"/>
        <v>3017207</v>
      </c>
      <c r="AU276" s="113">
        <f t="shared" si="202"/>
        <v>0</v>
      </c>
      <c r="AV276" s="113">
        <f t="shared" si="209"/>
        <v>25800</v>
      </c>
      <c r="AW276" s="113">
        <f t="shared" si="210"/>
        <v>1028536</v>
      </c>
      <c r="AX276" s="113">
        <f t="shared" si="210"/>
        <v>60344</v>
      </c>
      <c r="AY276" s="113">
        <f t="shared" si="211"/>
        <v>75240</v>
      </c>
      <c r="AZ276" s="115">
        <f t="shared" si="212"/>
        <v>6.2304999999999993</v>
      </c>
      <c r="BA276" s="115">
        <f t="shared" si="213"/>
        <v>4</v>
      </c>
      <c r="BB276" s="115">
        <f t="shared" si="203"/>
        <v>0</v>
      </c>
      <c r="BC276" s="116">
        <f t="shared" si="214"/>
        <v>2.2304999999999997</v>
      </c>
    </row>
    <row r="277" spans="1:55" ht="14.1" customHeight="1" x14ac:dyDescent="0.2">
      <c r="A277" s="108">
        <v>57</v>
      </c>
      <c r="B277" s="105">
        <v>2449</v>
      </c>
      <c r="C277" s="106">
        <v>650029348</v>
      </c>
      <c r="D277" s="105">
        <v>72742071</v>
      </c>
      <c r="E277" s="107" t="s">
        <v>686</v>
      </c>
      <c r="F277" s="108">
        <v>3117</v>
      </c>
      <c r="G277" s="126" t="s">
        <v>316</v>
      </c>
      <c r="H277" s="109" t="s">
        <v>282</v>
      </c>
      <c r="I277" s="110">
        <v>865018</v>
      </c>
      <c r="J277" s="28">
        <v>636980</v>
      </c>
      <c r="K277" s="28">
        <v>0</v>
      </c>
      <c r="L277" s="28">
        <v>0</v>
      </c>
      <c r="M277" s="111">
        <v>215299</v>
      </c>
      <c r="N277" s="111">
        <v>12739</v>
      </c>
      <c r="O277" s="28">
        <v>0</v>
      </c>
      <c r="P277" s="287">
        <v>2.0100000000000002</v>
      </c>
      <c r="Q277" s="274">
        <v>2.0100000000000002</v>
      </c>
      <c r="R277" s="890">
        <v>0</v>
      </c>
      <c r="S277" s="843">
        <v>0</v>
      </c>
      <c r="T277" s="416">
        <f t="shared" si="191"/>
        <v>0</v>
      </c>
      <c r="U277" s="405">
        <v>0</v>
      </c>
      <c r="V277" s="405">
        <v>0</v>
      </c>
      <c r="W277" s="405">
        <v>0</v>
      </c>
      <c r="X277" s="405">
        <f t="shared" si="192"/>
        <v>0</v>
      </c>
      <c r="Y277" s="405">
        <v>0</v>
      </c>
      <c r="Z277" s="405">
        <v>0</v>
      </c>
      <c r="AA277" s="405">
        <v>0</v>
      </c>
      <c r="AB277" s="405">
        <f t="shared" si="193"/>
        <v>0</v>
      </c>
      <c r="AC277" s="405">
        <f t="shared" si="194"/>
        <v>0</v>
      </c>
      <c r="AD277" s="249">
        <f t="shared" si="195"/>
        <v>0</v>
      </c>
      <c r="AE277" s="249">
        <f t="shared" si="196"/>
        <v>0</v>
      </c>
      <c r="AF277" s="405">
        <v>0</v>
      </c>
      <c r="AG277" s="405">
        <v>0</v>
      </c>
      <c r="AH277" s="405">
        <v>0</v>
      </c>
      <c r="AI277" s="405">
        <f t="shared" si="197"/>
        <v>0</v>
      </c>
      <c r="AJ277" s="405">
        <f t="shared" si="198"/>
        <v>0</v>
      </c>
      <c r="AK277" s="407">
        <v>0</v>
      </c>
      <c r="AL277" s="407">
        <v>0</v>
      </c>
      <c r="AM277" s="407">
        <v>0</v>
      </c>
      <c r="AN277" s="407">
        <v>0</v>
      </c>
      <c r="AO277" s="407">
        <v>0</v>
      </c>
      <c r="AP277" s="407">
        <f t="shared" si="199"/>
        <v>0</v>
      </c>
      <c r="AQ277" s="407">
        <f t="shared" si="200"/>
        <v>0</v>
      </c>
      <c r="AR277" s="417">
        <f t="shared" si="201"/>
        <v>0</v>
      </c>
      <c r="AS277" s="112">
        <f t="shared" si="207"/>
        <v>865018</v>
      </c>
      <c r="AT277" s="113">
        <f t="shared" si="208"/>
        <v>636980</v>
      </c>
      <c r="AU277" s="113">
        <f t="shared" si="202"/>
        <v>0</v>
      </c>
      <c r="AV277" s="113">
        <f t="shared" si="209"/>
        <v>0</v>
      </c>
      <c r="AW277" s="113">
        <f t="shared" si="210"/>
        <v>215299</v>
      </c>
      <c r="AX277" s="113">
        <f t="shared" si="210"/>
        <v>12739</v>
      </c>
      <c r="AY277" s="113">
        <f t="shared" si="211"/>
        <v>0</v>
      </c>
      <c r="AZ277" s="115">
        <f t="shared" si="212"/>
        <v>2.0100000000000002</v>
      </c>
      <c r="BA277" s="115">
        <f t="shared" si="213"/>
        <v>2.0100000000000002</v>
      </c>
      <c r="BB277" s="115">
        <f t="shared" si="203"/>
        <v>0</v>
      </c>
      <c r="BC277" s="116">
        <f t="shared" si="214"/>
        <v>0</v>
      </c>
    </row>
    <row r="278" spans="1:55" ht="14.1" customHeight="1" x14ac:dyDescent="0.2">
      <c r="A278" s="108">
        <v>57</v>
      </c>
      <c r="B278" s="105">
        <v>2449</v>
      </c>
      <c r="C278" s="106">
        <v>650029348</v>
      </c>
      <c r="D278" s="105">
        <v>72742071</v>
      </c>
      <c r="E278" s="107" t="s">
        <v>686</v>
      </c>
      <c r="F278" s="108">
        <v>3141</v>
      </c>
      <c r="G278" s="107" t="s">
        <v>319</v>
      </c>
      <c r="H278" s="109" t="s">
        <v>282</v>
      </c>
      <c r="I278" s="110">
        <v>1094493</v>
      </c>
      <c r="J278" s="30">
        <v>801902</v>
      </c>
      <c r="K278" s="30">
        <v>0</v>
      </c>
      <c r="L278" s="30">
        <v>0</v>
      </c>
      <c r="M278" s="111">
        <v>271043</v>
      </c>
      <c r="N278" s="111">
        <v>16038</v>
      </c>
      <c r="O278" s="30">
        <v>5510</v>
      </c>
      <c r="P278" s="287">
        <v>2.73</v>
      </c>
      <c r="Q278" s="438">
        <v>0</v>
      </c>
      <c r="R278" s="33">
        <v>0</v>
      </c>
      <c r="S278" s="845">
        <v>2.73</v>
      </c>
      <c r="T278" s="416">
        <f t="shared" si="191"/>
        <v>0</v>
      </c>
      <c r="U278" s="405">
        <v>0</v>
      </c>
      <c r="V278" s="405">
        <v>0</v>
      </c>
      <c r="W278" s="405">
        <v>0</v>
      </c>
      <c r="X278" s="405">
        <f t="shared" si="192"/>
        <v>0</v>
      </c>
      <c r="Y278" s="405">
        <v>0</v>
      </c>
      <c r="Z278" s="405">
        <v>0</v>
      </c>
      <c r="AA278" s="405">
        <v>0</v>
      </c>
      <c r="AB278" s="405">
        <f t="shared" si="193"/>
        <v>0</v>
      </c>
      <c r="AC278" s="405">
        <f t="shared" si="194"/>
        <v>0</v>
      </c>
      <c r="AD278" s="249">
        <f t="shared" si="195"/>
        <v>0</v>
      </c>
      <c r="AE278" s="249">
        <f t="shared" si="196"/>
        <v>0</v>
      </c>
      <c r="AF278" s="405">
        <v>0</v>
      </c>
      <c r="AG278" s="405">
        <v>0</v>
      </c>
      <c r="AH278" s="405">
        <v>0</v>
      </c>
      <c r="AI278" s="405">
        <f t="shared" si="197"/>
        <v>0</v>
      </c>
      <c r="AJ278" s="405">
        <f t="shared" si="198"/>
        <v>0</v>
      </c>
      <c r="AK278" s="407">
        <v>0</v>
      </c>
      <c r="AL278" s="407">
        <v>0</v>
      </c>
      <c r="AM278" s="407">
        <v>0</v>
      </c>
      <c r="AN278" s="407">
        <v>0</v>
      </c>
      <c r="AO278" s="407">
        <v>0</v>
      </c>
      <c r="AP278" s="407">
        <f t="shared" si="199"/>
        <v>0</v>
      </c>
      <c r="AQ278" s="407">
        <f t="shared" si="200"/>
        <v>0</v>
      </c>
      <c r="AR278" s="417">
        <f t="shared" si="201"/>
        <v>0</v>
      </c>
      <c r="AS278" s="112">
        <f t="shared" si="207"/>
        <v>1094493</v>
      </c>
      <c r="AT278" s="113">
        <f t="shared" si="208"/>
        <v>801902</v>
      </c>
      <c r="AU278" s="113">
        <f t="shared" si="202"/>
        <v>0</v>
      </c>
      <c r="AV278" s="113">
        <f t="shared" si="209"/>
        <v>0</v>
      </c>
      <c r="AW278" s="113">
        <f t="shared" si="210"/>
        <v>271043</v>
      </c>
      <c r="AX278" s="113">
        <f t="shared" si="210"/>
        <v>16038</v>
      </c>
      <c r="AY278" s="113">
        <f t="shared" si="211"/>
        <v>5510</v>
      </c>
      <c r="AZ278" s="115">
        <f t="shared" si="212"/>
        <v>2.73</v>
      </c>
      <c r="BA278" s="115">
        <f t="shared" si="213"/>
        <v>0</v>
      </c>
      <c r="BB278" s="115">
        <f t="shared" si="203"/>
        <v>0</v>
      </c>
      <c r="BC278" s="116">
        <f t="shared" si="214"/>
        <v>2.73</v>
      </c>
    </row>
    <row r="279" spans="1:55" ht="14.1" customHeight="1" x14ac:dyDescent="0.2">
      <c r="A279" s="108">
        <v>57</v>
      </c>
      <c r="B279" s="105">
        <v>2449</v>
      </c>
      <c r="C279" s="106">
        <v>650029348</v>
      </c>
      <c r="D279" s="105">
        <v>72742071</v>
      </c>
      <c r="E279" s="107" t="s">
        <v>686</v>
      </c>
      <c r="F279" s="108">
        <v>3143</v>
      </c>
      <c r="G279" s="126" t="s">
        <v>632</v>
      </c>
      <c r="H279" s="109" t="s">
        <v>281</v>
      </c>
      <c r="I279" s="110">
        <v>668683</v>
      </c>
      <c r="J279" s="425">
        <v>492403</v>
      </c>
      <c r="K279" s="425">
        <v>0</v>
      </c>
      <c r="L279" s="425">
        <v>0</v>
      </c>
      <c r="M279" s="111">
        <v>166432</v>
      </c>
      <c r="N279" s="111">
        <v>9848</v>
      </c>
      <c r="O279" s="337">
        <v>0</v>
      </c>
      <c r="P279" s="287">
        <v>1</v>
      </c>
      <c r="Q279" s="427">
        <v>1</v>
      </c>
      <c r="R279" s="889">
        <v>0</v>
      </c>
      <c r="S279" s="843">
        <v>0</v>
      </c>
      <c r="T279" s="416">
        <f t="shared" si="191"/>
        <v>0</v>
      </c>
      <c r="U279" s="405">
        <v>0</v>
      </c>
      <c r="V279" s="405">
        <v>0</v>
      </c>
      <c r="W279" s="405">
        <v>0</v>
      </c>
      <c r="X279" s="405">
        <f t="shared" si="192"/>
        <v>0</v>
      </c>
      <c r="Y279" s="405">
        <v>0</v>
      </c>
      <c r="Z279" s="405">
        <v>0</v>
      </c>
      <c r="AA279" s="405">
        <v>0</v>
      </c>
      <c r="AB279" s="405">
        <f t="shared" si="193"/>
        <v>0</v>
      </c>
      <c r="AC279" s="405">
        <f t="shared" si="194"/>
        <v>0</v>
      </c>
      <c r="AD279" s="249">
        <f t="shared" si="195"/>
        <v>0</v>
      </c>
      <c r="AE279" s="249">
        <f t="shared" si="196"/>
        <v>0</v>
      </c>
      <c r="AF279" s="405">
        <v>0</v>
      </c>
      <c r="AG279" s="405">
        <v>0</v>
      </c>
      <c r="AH279" s="405">
        <v>0</v>
      </c>
      <c r="AI279" s="405">
        <f t="shared" si="197"/>
        <v>0</v>
      </c>
      <c r="AJ279" s="405">
        <f t="shared" si="198"/>
        <v>0</v>
      </c>
      <c r="AK279" s="407">
        <v>0</v>
      </c>
      <c r="AL279" s="407">
        <v>0</v>
      </c>
      <c r="AM279" s="407">
        <v>0</v>
      </c>
      <c r="AN279" s="407">
        <v>0</v>
      </c>
      <c r="AO279" s="407">
        <v>0</v>
      </c>
      <c r="AP279" s="407">
        <f t="shared" si="199"/>
        <v>0</v>
      </c>
      <c r="AQ279" s="407">
        <f t="shared" si="200"/>
        <v>0</v>
      </c>
      <c r="AR279" s="417">
        <f t="shared" si="201"/>
        <v>0</v>
      </c>
      <c r="AS279" s="112">
        <f t="shared" si="207"/>
        <v>668683</v>
      </c>
      <c r="AT279" s="113">
        <f t="shared" si="208"/>
        <v>492403</v>
      </c>
      <c r="AU279" s="113">
        <f t="shared" si="202"/>
        <v>0</v>
      </c>
      <c r="AV279" s="113">
        <f t="shared" si="209"/>
        <v>0</v>
      </c>
      <c r="AW279" s="113">
        <f t="shared" si="210"/>
        <v>166432</v>
      </c>
      <c r="AX279" s="113">
        <f t="shared" si="210"/>
        <v>9848</v>
      </c>
      <c r="AY279" s="113">
        <f t="shared" si="211"/>
        <v>0</v>
      </c>
      <c r="AZ279" s="115">
        <f t="shared" si="212"/>
        <v>1</v>
      </c>
      <c r="BA279" s="115">
        <f t="shared" si="213"/>
        <v>1</v>
      </c>
      <c r="BB279" s="115">
        <f t="shared" si="203"/>
        <v>0</v>
      </c>
      <c r="BC279" s="116">
        <f t="shared" si="214"/>
        <v>0</v>
      </c>
    </row>
    <row r="280" spans="1:55" ht="14.1" customHeight="1" x14ac:dyDescent="0.2">
      <c r="A280" s="108">
        <v>57</v>
      </c>
      <c r="B280" s="105">
        <v>2449</v>
      </c>
      <c r="C280" s="106">
        <v>650029348</v>
      </c>
      <c r="D280" s="105">
        <v>72742071</v>
      </c>
      <c r="E280" s="107" t="s">
        <v>686</v>
      </c>
      <c r="F280" s="108">
        <v>3143</v>
      </c>
      <c r="G280" s="126" t="s">
        <v>633</v>
      </c>
      <c r="H280" s="109" t="s">
        <v>282</v>
      </c>
      <c r="I280" s="110">
        <v>19662</v>
      </c>
      <c r="J280" s="436">
        <v>13860</v>
      </c>
      <c r="K280" s="436">
        <v>0</v>
      </c>
      <c r="L280" s="436">
        <v>0</v>
      </c>
      <c r="M280" s="111">
        <v>4685</v>
      </c>
      <c r="N280" s="111">
        <v>277</v>
      </c>
      <c r="O280" s="436">
        <v>840</v>
      </c>
      <c r="P280" s="287">
        <v>0.06</v>
      </c>
      <c r="Q280" s="437">
        <v>0</v>
      </c>
      <c r="R280" s="857">
        <v>0</v>
      </c>
      <c r="S280" s="845">
        <v>0.06</v>
      </c>
      <c r="T280" s="416">
        <f t="shared" si="191"/>
        <v>0</v>
      </c>
      <c r="U280" s="405">
        <v>0</v>
      </c>
      <c r="V280" s="405">
        <v>0</v>
      </c>
      <c r="W280" s="405">
        <v>0</v>
      </c>
      <c r="X280" s="405">
        <f t="shared" si="192"/>
        <v>0</v>
      </c>
      <c r="Y280" s="405">
        <v>0</v>
      </c>
      <c r="Z280" s="405">
        <v>0</v>
      </c>
      <c r="AA280" s="405">
        <v>0</v>
      </c>
      <c r="AB280" s="405">
        <f t="shared" si="193"/>
        <v>0</v>
      </c>
      <c r="AC280" s="405">
        <f t="shared" si="194"/>
        <v>0</v>
      </c>
      <c r="AD280" s="249">
        <f t="shared" si="195"/>
        <v>0</v>
      </c>
      <c r="AE280" s="249">
        <f t="shared" si="196"/>
        <v>0</v>
      </c>
      <c r="AF280" s="405">
        <v>0</v>
      </c>
      <c r="AG280" s="405">
        <v>0</v>
      </c>
      <c r="AH280" s="405">
        <v>0</v>
      </c>
      <c r="AI280" s="405">
        <f t="shared" si="197"/>
        <v>0</v>
      </c>
      <c r="AJ280" s="405">
        <f t="shared" si="198"/>
        <v>0</v>
      </c>
      <c r="AK280" s="407">
        <v>0</v>
      </c>
      <c r="AL280" s="407">
        <v>0</v>
      </c>
      <c r="AM280" s="407">
        <v>0</v>
      </c>
      <c r="AN280" s="407">
        <v>0</v>
      </c>
      <c r="AO280" s="407">
        <v>0</v>
      </c>
      <c r="AP280" s="407">
        <f t="shared" si="199"/>
        <v>0</v>
      </c>
      <c r="AQ280" s="407">
        <f t="shared" si="200"/>
        <v>0</v>
      </c>
      <c r="AR280" s="417">
        <f t="shared" si="201"/>
        <v>0</v>
      </c>
      <c r="AS280" s="112">
        <f t="shared" si="207"/>
        <v>19662</v>
      </c>
      <c r="AT280" s="113">
        <f t="shared" si="208"/>
        <v>13860</v>
      </c>
      <c r="AU280" s="113">
        <f t="shared" si="202"/>
        <v>0</v>
      </c>
      <c r="AV280" s="113">
        <f t="shared" si="209"/>
        <v>0</v>
      </c>
      <c r="AW280" s="113">
        <f t="shared" si="210"/>
        <v>4685</v>
      </c>
      <c r="AX280" s="113">
        <f t="shared" si="210"/>
        <v>277</v>
      </c>
      <c r="AY280" s="113">
        <f t="shared" si="211"/>
        <v>840</v>
      </c>
      <c r="AZ280" s="115">
        <f t="shared" si="212"/>
        <v>0.06</v>
      </c>
      <c r="BA280" s="115">
        <f t="shared" si="213"/>
        <v>0</v>
      </c>
      <c r="BB280" s="115">
        <f t="shared" si="203"/>
        <v>0</v>
      </c>
      <c r="BC280" s="116">
        <f t="shared" si="214"/>
        <v>0.06</v>
      </c>
    </row>
    <row r="281" spans="1:55" ht="14.1" customHeight="1" x14ac:dyDescent="0.2">
      <c r="A281" s="120">
        <v>57</v>
      </c>
      <c r="B281" s="117">
        <v>2449</v>
      </c>
      <c r="C281" s="118">
        <v>650029348</v>
      </c>
      <c r="D281" s="117">
        <v>72742071</v>
      </c>
      <c r="E281" s="119" t="s">
        <v>687</v>
      </c>
      <c r="F281" s="120"/>
      <c r="G281" s="119"/>
      <c r="H281" s="121"/>
      <c r="I281" s="122">
        <v>9882705</v>
      </c>
      <c r="J281" s="123">
        <v>7174997</v>
      </c>
      <c r="K281" s="123">
        <v>0</v>
      </c>
      <c r="L281" s="123">
        <v>25800</v>
      </c>
      <c r="M281" s="123">
        <v>2433869</v>
      </c>
      <c r="N281" s="123">
        <v>143499</v>
      </c>
      <c r="O281" s="123">
        <v>104540</v>
      </c>
      <c r="P281" s="124">
        <v>17.052299999999999</v>
      </c>
      <c r="Q281" s="124">
        <v>11.01</v>
      </c>
      <c r="R281" s="855">
        <v>0</v>
      </c>
      <c r="S281" s="125">
        <v>6.0423</v>
      </c>
      <c r="T281" s="824">
        <f t="shared" ref="T281:BC281" si="215">SUM(T275:T280)</f>
        <v>0</v>
      </c>
      <c r="U281" s="824">
        <f t="shared" si="215"/>
        <v>0</v>
      </c>
      <c r="V281" s="824">
        <f t="shared" si="215"/>
        <v>0</v>
      </c>
      <c r="W281" s="824">
        <f t="shared" si="215"/>
        <v>0</v>
      </c>
      <c r="X281" s="824">
        <f t="shared" si="215"/>
        <v>0</v>
      </c>
      <c r="Y281" s="824">
        <f t="shared" si="215"/>
        <v>0</v>
      </c>
      <c r="Z281" s="824">
        <f t="shared" si="215"/>
        <v>0</v>
      </c>
      <c r="AA281" s="824">
        <f t="shared" si="215"/>
        <v>0</v>
      </c>
      <c r="AB281" s="824">
        <f t="shared" si="215"/>
        <v>0</v>
      </c>
      <c r="AC281" s="824">
        <f t="shared" si="215"/>
        <v>0</v>
      </c>
      <c r="AD281" s="824">
        <f t="shared" si="215"/>
        <v>0</v>
      </c>
      <c r="AE281" s="824">
        <f t="shared" si="215"/>
        <v>0</v>
      </c>
      <c r="AF281" s="824">
        <f t="shared" si="215"/>
        <v>0</v>
      </c>
      <c r="AG281" s="824">
        <f t="shared" si="215"/>
        <v>0</v>
      </c>
      <c r="AH281" s="824">
        <f t="shared" si="215"/>
        <v>0</v>
      </c>
      <c r="AI281" s="824">
        <f t="shared" si="215"/>
        <v>0</v>
      </c>
      <c r="AJ281" s="824">
        <f t="shared" si="215"/>
        <v>0</v>
      </c>
      <c r="AK281" s="900">
        <f t="shared" si="215"/>
        <v>0</v>
      </c>
      <c r="AL281" s="900">
        <f t="shared" si="215"/>
        <v>0</v>
      </c>
      <c r="AM281" s="900">
        <f t="shared" si="215"/>
        <v>0</v>
      </c>
      <c r="AN281" s="900">
        <f t="shared" si="215"/>
        <v>0</v>
      </c>
      <c r="AO281" s="900">
        <f t="shared" si="215"/>
        <v>0</v>
      </c>
      <c r="AP281" s="900">
        <f t="shared" si="215"/>
        <v>0</v>
      </c>
      <c r="AQ281" s="900">
        <f t="shared" si="215"/>
        <v>0</v>
      </c>
      <c r="AR281" s="904">
        <f t="shared" si="215"/>
        <v>0</v>
      </c>
      <c r="AS281" s="122">
        <f t="shared" si="215"/>
        <v>9882705</v>
      </c>
      <c r="AT281" s="123">
        <f t="shared" si="215"/>
        <v>7174997</v>
      </c>
      <c r="AU281" s="123">
        <f t="shared" si="215"/>
        <v>0</v>
      </c>
      <c r="AV281" s="123">
        <f t="shared" si="215"/>
        <v>25800</v>
      </c>
      <c r="AW281" s="123">
        <f t="shared" si="215"/>
        <v>2433869</v>
      </c>
      <c r="AX281" s="123">
        <f t="shared" si="215"/>
        <v>143499</v>
      </c>
      <c r="AY281" s="123">
        <f t="shared" si="215"/>
        <v>104540</v>
      </c>
      <c r="AZ281" s="124">
        <f t="shared" si="215"/>
        <v>17.052299999999999</v>
      </c>
      <c r="BA281" s="124">
        <f t="shared" si="215"/>
        <v>11.01</v>
      </c>
      <c r="BB281" s="124">
        <f t="shared" si="215"/>
        <v>0</v>
      </c>
      <c r="BC281" s="125">
        <f t="shared" si="215"/>
        <v>6.0423</v>
      </c>
    </row>
    <row r="282" spans="1:55" ht="14.1" customHeight="1" x14ac:dyDescent="0.2">
      <c r="A282" s="108">
        <v>58</v>
      </c>
      <c r="B282" s="105">
        <v>2318</v>
      </c>
      <c r="C282" s="106">
        <v>600079546</v>
      </c>
      <c r="D282" s="105">
        <v>70695253</v>
      </c>
      <c r="E282" s="107" t="s">
        <v>688</v>
      </c>
      <c r="F282" s="108">
        <v>3111</v>
      </c>
      <c r="G282" s="107" t="s">
        <v>315</v>
      </c>
      <c r="H282" s="109" t="s">
        <v>281</v>
      </c>
      <c r="I282" s="110">
        <v>6700149</v>
      </c>
      <c r="J282" s="111">
        <v>4743396</v>
      </c>
      <c r="K282" s="111">
        <v>0</v>
      </c>
      <c r="L282" s="111">
        <v>44145</v>
      </c>
      <c r="M282" s="111">
        <v>1618189</v>
      </c>
      <c r="N282" s="111">
        <v>94869</v>
      </c>
      <c r="O282" s="111">
        <v>199550</v>
      </c>
      <c r="P282" s="287">
        <v>11.2052</v>
      </c>
      <c r="Q282" s="287">
        <v>8.3000000000000007</v>
      </c>
      <c r="R282" s="404">
        <v>0</v>
      </c>
      <c r="S282" s="844">
        <v>2.9052000000000002</v>
      </c>
      <c r="T282" s="416">
        <f t="shared" si="191"/>
        <v>0</v>
      </c>
      <c r="U282" s="405">
        <v>0</v>
      </c>
      <c r="V282" s="405">
        <v>0</v>
      </c>
      <c r="W282" s="405">
        <v>0</v>
      </c>
      <c r="X282" s="405">
        <f t="shared" si="192"/>
        <v>0</v>
      </c>
      <c r="Y282" s="405">
        <v>0</v>
      </c>
      <c r="Z282" s="405">
        <v>0</v>
      </c>
      <c r="AA282" s="405">
        <v>0</v>
      </c>
      <c r="AB282" s="405">
        <f t="shared" si="193"/>
        <v>0</v>
      </c>
      <c r="AC282" s="405">
        <f t="shared" si="194"/>
        <v>0</v>
      </c>
      <c r="AD282" s="249">
        <f t="shared" si="195"/>
        <v>0</v>
      </c>
      <c r="AE282" s="249">
        <f t="shared" si="196"/>
        <v>0</v>
      </c>
      <c r="AF282" s="405">
        <v>0</v>
      </c>
      <c r="AG282" s="405">
        <v>0</v>
      </c>
      <c r="AH282" s="405">
        <v>0</v>
      </c>
      <c r="AI282" s="405">
        <f t="shared" si="197"/>
        <v>0</v>
      </c>
      <c r="AJ282" s="405">
        <f t="shared" si="198"/>
        <v>0</v>
      </c>
      <c r="AK282" s="407">
        <v>0</v>
      </c>
      <c r="AL282" s="407">
        <v>0</v>
      </c>
      <c r="AM282" s="407">
        <v>0</v>
      </c>
      <c r="AN282" s="407">
        <v>0</v>
      </c>
      <c r="AO282" s="407">
        <v>0</v>
      </c>
      <c r="AP282" s="407">
        <f t="shared" si="199"/>
        <v>0</v>
      </c>
      <c r="AQ282" s="407">
        <f t="shared" si="200"/>
        <v>0</v>
      </c>
      <c r="AR282" s="417">
        <f t="shared" si="201"/>
        <v>0</v>
      </c>
      <c r="AS282" s="112">
        <f>I282+AJ282</f>
        <v>6700149</v>
      </c>
      <c r="AT282" s="113">
        <f>J282+X282</f>
        <v>4743396</v>
      </c>
      <c r="AU282" s="113">
        <f t="shared" si="202"/>
        <v>0</v>
      </c>
      <c r="AV282" s="113">
        <f>L282+AB282</f>
        <v>44145</v>
      </c>
      <c r="AW282" s="113">
        <f t="shared" ref="AW282:AX285" si="216">M282+AD282</f>
        <v>1618189</v>
      </c>
      <c r="AX282" s="113">
        <f t="shared" si="216"/>
        <v>94869</v>
      </c>
      <c r="AY282" s="113">
        <f>O282+AI282</f>
        <v>199550</v>
      </c>
      <c r="AZ282" s="115">
        <f>P282+AR282</f>
        <v>11.2052</v>
      </c>
      <c r="BA282" s="115">
        <f>Q282+AP282</f>
        <v>8.3000000000000007</v>
      </c>
      <c r="BB282" s="115">
        <f t="shared" si="203"/>
        <v>0</v>
      </c>
      <c r="BC282" s="116">
        <f>S282+AQ282</f>
        <v>2.9052000000000002</v>
      </c>
    </row>
    <row r="283" spans="1:55" ht="14.1" customHeight="1" x14ac:dyDescent="0.2">
      <c r="A283" s="108">
        <v>58</v>
      </c>
      <c r="B283" s="105">
        <v>2318</v>
      </c>
      <c r="C283" s="106">
        <v>600079546</v>
      </c>
      <c r="D283" s="105">
        <v>70695253</v>
      </c>
      <c r="E283" s="107" t="s">
        <v>688</v>
      </c>
      <c r="F283" s="108">
        <v>3111</v>
      </c>
      <c r="G283" s="82" t="s">
        <v>317</v>
      </c>
      <c r="H283" s="109" t="s">
        <v>281</v>
      </c>
      <c r="I283" s="110">
        <v>417455</v>
      </c>
      <c r="J283" s="425">
        <v>307404</v>
      </c>
      <c r="K283" s="425">
        <v>0</v>
      </c>
      <c r="L283" s="425">
        <v>0</v>
      </c>
      <c r="M283" s="111">
        <v>103903</v>
      </c>
      <c r="N283" s="111">
        <v>6148</v>
      </c>
      <c r="O283" s="337">
        <v>0</v>
      </c>
      <c r="P283" s="287">
        <v>1</v>
      </c>
      <c r="Q283" s="427">
        <v>1</v>
      </c>
      <c r="R283" s="889">
        <v>0</v>
      </c>
      <c r="S283" s="843">
        <v>0</v>
      </c>
      <c r="T283" s="416">
        <f t="shared" si="191"/>
        <v>0</v>
      </c>
      <c r="U283" s="405">
        <v>0</v>
      </c>
      <c r="V283" s="405">
        <v>0</v>
      </c>
      <c r="W283" s="405">
        <v>0</v>
      </c>
      <c r="X283" s="405">
        <f t="shared" si="192"/>
        <v>0</v>
      </c>
      <c r="Y283" s="405">
        <v>0</v>
      </c>
      <c r="Z283" s="405">
        <v>0</v>
      </c>
      <c r="AA283" s="405">
        <v>0</v>
      </c>
      <c r="AB283" s="405">
        <f t="shared" si="193"/>
        <v>0</v>
      </c>
      <c r="AC283" s="405">
        <f t="shared" si="194"/>
        <v>0</v>
      </c>
      <c r="AD283" s="249">
        <f t="shared" si="195"/>
        <v>0</v>
      </c>
      <c r="AE283" s="249">
        <f t="shared" si="196"/>
        <v>0</v>
      </c>
      <c r="AF283" s="405">
        <v>0</v>
      </c>
      <c r="AG283" s="405">
        <v>0</v>
      </c>
      <c r="AH283" s="405">
        <v>0</v>
      </c>
      <c r="AI283" s="405">
        <f t="shared" si="197"/>
        <v>0</v>
      </c>
      <c r="AJ283" s="405">
        <f t="shared" si="198"/>
        <v>0</v>
      </c>
      <c r="AK283" s="407">
        <v>0</v>
      </c>
      <c r="AL283" s="407">
        <v>0</v>
      </c>
      <c r="AM283" s="407">
        <v>0</v>
      </c>
      <c r="AN283" s="407">
        <v>0</v>
      </c>
      <c r="AO283" s="407">
        <v>0</v>
      </c>
      <c r="AP283" s="407">
        <f t="shared" si="199"/>
        <v>0</v>
      </c>
      <c r="AQ283" s="407">
        <f t="shared" si="200"/>
        <v>0</v>
      </c>
      <c r="AR283" s="417">
        <f t="shared" si="201"/>
        <v>0</v>
      </c>
      <c r="AS283" s="112">
        <f>I283+AJ283</f>
        <v>417455</v>
      </c>
      <c r="AT283" s="113">
        <f>J283+X283</f>
        <v>307404</v>
      </c>
      <c r="AU283" s="113">
        <f t="shared" si="202"/>
        <v>0</v>
      </c>
      <c r="AV283" s="113">
        <f>L283+AB283</f>
        <v>0</v>
      </c>
      <c r="AW283" s="113">
        <f t="shared" si="216"/>
        <v>103903</v>
      </c>
      <c r="AX283" s="113">
        <f t="shared" si="216"/>
        <v>6148</v>
      </c>
      <c r="AY283" s="113">
        <f>O283+AI283</f>
        <v>0</v>
      </c>
      <c r="AZ283" s="115">
        <f>P283+AR283</f>
        <v>1</v>
      </c>
      <c r="BA283" s="115">
        <f>Q283+AP283</f>
        <v>1</v>
      </c>
      <c r="BB283" s="115">
        <f t="shared" si="203"/>
        <v>0</v>
      </c>
      <c r="BC283" s="116">
        <f>S283+AQ283</f>
        <v>0</v>
      </c>
    </row>
    <row r="284" spans="1:55" ht="14.1" customHeight="1" x14ac:dyDescent="0.2">
      <c r="A284" s="108">
        <v>58</v>
      </c>
      <c r="B284" s="105">
        <v>2318</v>
      </c>
      <c r="C284" s="106">
        <v>600079546</v>
      </c>
      <c r="D284" s="105">
        <v>70695253</v>
      </c>
      <c r="E284" s="107" t="s">
        <v>688</v>
      </c>
      <c r="F284" s="108">
        <v>3111</v>
      </c>
      <c r="G284" s="126" t="s">
        <v>316</v>
      </c>
      <c r="H284" s="109" t="s">
        <v>282</v>
      </c>
      <c r="I284" s="110">
        <v>161074</v>
      </c>
      <c r="J284" s="28">
        <v>115481</v>
      </c>
      <c r="K284" s="28">
        <v>0</v>
      </c>
      <c r="L284" s="28">
        <v>0</v>
      </c>
      <c r="M284" s="111">
        <v>39033</v>
      </c>
      <c r="N284" s="111">
        <v>2310</v>
      </c>
      <c r="O284" s="28">
        <v>4250</v>
      </c>
      <c r="P284" s="287">
        <v>0.33</v>
      </c>
      <c r="Q284" s="274">
        <v>0.33</v>
      </c>
      <c r="R284" s="890">
        <v>0</v>
      </c>
      <c r="S284" s="843">
        <v>0</v>
      </c>
      <c r="T284" s="416">
        <f t="shared" si="191"/>
        <v>0</v>
      </c>
      <c r="U284" s="405">
        <v>0</v>
      </c>
      <c r="V284" s="405">
        <v>0</v>
      </c>
      <c r="W284" s="405">
        <v>0</v>
      </c>
      <c r="X284" s="405">
        <f t="shared" si="192"/>
        <v>0</v>
      </c>
      <c r="Y284" s="405">
        <v>0</v>
      </c>
      <c r="Z284" s="405">
        <v>0</v>
      </c>
      <c r="AA284" s="405">
        <v>0</v>
      </c>
      <c r="AB284" s="405">
        <f t="shared" si="193"/>
        <v>0</v>
      </c>
      <c r="AC284" s="405">
        <f t="shared" si="194"/>
        <v>0</v>
      </c>
      <c r="AD284" s="249">
        <f t="shared" si="195"/>
        <v>0</v>
      </c>
      <c r="AE284" s="249">
        <f t="shared" si="196"/>
        <v>0</v>
      </c>
      <c r="AF284" s="405">
        <v>0</v>
      </c>
      <c r="AG284" s="405">
        <v>0</v>
      </c>
      <c r="AH284" s="405">
        <v>0</v>
      </c>
      <c r="AI284" s="405">
        <f t="shared" si="197"/>
        <v>0</v>
      </c>
      <c r="AJ284" s="405">
        <f t="shared" si="198"/>
        <v>0</v>
      </c>
      <c r="AK284" s="407">
        <v>0</v>
      </c>
      <c r="AL284" s="407">
        <v>0</v>
      </c>
      <c r="AM284" s="407">
        <v>0</v>
      </c>
      <c r="AN284" s="407">
        <v>0</v>
      </c>
      <c r="AO284" s="407">
        <v>0</v>
      </c>
      <c r="AP284" s="407">
        <f t="shared" si="199"/>
        <v>0</v>
      </c>
      <c r="AQ284" s="407">
        <f t="shared" si="200"/>
        <v>0</v>
      </c>
      <c r="AR284" s="417">
        <f t="shared" si="201"/>
        <v>0</v>
      </c>
      <c r="AS284" s="112">
        <f>I284+AJ284</f>
        <v>161074</v>
      </c>
      <c r="AT284" s="113">
        <f>J284+X284</f>
        <v>115481</v>
      </c>
      <c r="AU284" s="113">
        <f t="shared" si="202"/>
        <v>0</v>
      </c>
      <c r="AV284" s="113">
        <f>L284+AB284</f>
        <v>0</v>
      </c>
      <c r="AW284" s="113">
        <f t="shared" si="216"/>
        <v>39033</v>
      </c>
      <c r="AX284" s="113">
        <f t="shared" si="216"/>
        <v>2310</v>
      </c>
      <c r="AY284" s="113">
        <f>O284+AI284</f>
        <v>4250</v>
      </c>
      <c r="AZ284" s="115">
        <f>P284+AR284</f>
        <v>0.33</v>
      </c>
      <c r="BA284" s="115">
        <f>Q284+AP284</f>
        <v>0.33</v>
      </c>
      <c r="BB284" s="115">
        <f t="shared" si="203"/>
        <v>0</v>
      </c>
      <c r="BC284" s="116">
        <f>S284+AQ284</f>
        <v>0</v>
      </c>
    </row>
    <row r="285" spans="1:55" ht="14.1" customHeight="1" x14ac:dyDescent="0.2">
      <c r="A285" s="108">
        <v>58</v>
      </c>
      <c r="B285" s="105">
        <v>2318</v>
      </c>
      <c r="C285" s="106">
        <v>600079546</v>
      </c>
      <c r="D285" s="105">
        <v>70695253</v>
      </c>
      <c r="E285" s="107" t="s">
        <v>688</v>
      </c>
      <c r="F285" s="108">
        <v>3141</v>
      </c>
      <c r="G285" s="107" t="s">
        <v>319</v>
      </c>
      <c r="H285" s="109" t="s">
        <v>282</v>
      </c>
      <c r="I285" s="110">
        <v>994517</v>
      </c>
      <c r="J285" s="30">
        <v>727244</v>
      </c>
      <c r="K285" s="30">
        <v>0</v>
      </c>
      <c r="L285" s="30">
        <v>1140</v>
      </c>
      <c r="M285" s="111">
        <v>246194</v>
      </c>
      <c r="N285" s="111">
        <v>14545</v>
      </c>
      <c r="O285" s="30">
        <v>5394</v>
      </c>
      <c r="P285" s="287">
        <v>2.4699999999999998</v>
      </c>
      <c r="Q285" s="438">
        <v>0</v>
      </c>
      <c r="R285" s="33">
        <v>0</v>
      </c>
      <c r="S285" s="845">
        <v>2.4699999999999998</v>
      </c>
      <c r="T285" s="416">
        <f t="shared" si="191"/>
        <v>0</v>
      </c>
      <c r="U285" s="405">
        <v>0</v>
      </c>
      <c r="V285" s="405">
        <v>0</v>
      </c>
      <c r="W285" s="405">
        <v>0</v>
      </c>
      <c r="X285" s="405">
        <f t="shared" si="192"/>
        <v>0</v>
      </c>
      <c r="Y285" s="405">
        <v>0</v>
      </c>
      <c r="Z285" s="405">
        <v>0</v>
      </c>
      <c r="AA285" s="405">
        <v>0</v>
      </c>
      <c r="AB285" s="405">
        <f t="shared" si="193"/>
        <v>0</v>
      </c>
      <c r="AC285" s="405">
        <f t="shared" si="194"/>
        <v>0</v>
      </c>
      <c r="AD285" s="249">
        <f t="shared" si="195"/>
        <v>0</v>
      </c>
      <c r="AE285" s="249">
        <f t="shared" si="196"/>
        <v>0</v>
      </c>
      <c r="AF285" s="405">
        <v>0</v>
      </c>
      <c r="AG285" s="405">
        <v>0</v>
      </c>
      <c r="AH285" s="405">
        <v>0</v>
      </c>
      <c r="AI285" s="405">
        <f t="shared" si="197"/>
        <v>0</v>
      </c>
      <c r="AJ285" s="405">
        <f t="shared" si="198"/>
        <v>0</v>
      </c>
      <c r="AK285" s="407">
        <v>0</v>
      </c>
      <c r="AL285" s="407">
        <v>0</v>
      </c>
      <c r="AM285" s="407">
        <v>0</v>
      </c>
      <c r="AN285" s="407">
        <v>0</v>
      </c>
      <c r="AO285" s="407">
        <v>0</v>
      </c>
      <c r="AP285" s="407">
        <f t="shared" si="199"/>
        <v>0</v>
      </c>
      <c r="AQ285" s="407">
        <f t="shared" si="200"/>
        <v>0</v>
      </c>
      <c r="AR285" s="417">
        <f t="shared" si="201"/>
        <v>0</v>
      </c>
      <c r="AS285" s="112">
        <f>I285+AJ285</f>
        <v>994517</v>
      </c>
      <c r="AT285" s="113">
        <f>J285+X285</f>
        <v>727244</v>
      </c>
      <c r="AU285" s="113">
        <f t="shared" si="202"/>
        <v>0</v>
      </c>
      <c r="AV285" s="113">
        <f>L285+AB285</f>
        <v>1140</v>
      </c>
      <c r="AW285" s="113">
        <f t="shared" si="216"/>
        <v>246194</v>
      </c>
      <c r="AX285" s="113">
        <f t="shared" si="216"/>
        <v>14545</v>
      </c>
      <c r="AY285" s="113">
        <f>O285+AI285</f>
        <v>5394</v>
      </c>
      <c r="AZ285" s="115">
        <f>P285+AR285</f>
        <v>2.4699999999999998</v>
      </c>
      <c r="BA285" s="115">
        <f>Q285+AP285</f>
        <v>0</v>
      </c>
      <c r="BB285" s="115">
        <f t="shared" si="203"/>
        <v>0</v>
      </c>
      <c r="BC285" s="116">
        <f>S285+AQ285</f>
        <v>2.4699999999999998</v>
      </c>
    </row>
    <row r="286" spans="1:55" ht="14.1" customHeight="1" x14ac:dyDescent="0.2">
      <c r="A286" s="120">
        <v>58</v>
      </c>
      <c r="B286" s="117">
        <v>2318</v>
      </c>
      <c r="C286" s="118">
        <v>600079546</v>
      </c>
      <c r="D286" s="117">
        <v>70695253</v>
      </c>
      <c r="E286" s="119" t="s">
        <v>689</v>
      </c>
      <c r="F286" s="120"/>
      <c r="G286" s="119"/>
      <c r="H286" s="121"/>
      <c r="I286" s="122">
        <v>8273195</v>
      </c>
      <c r="J286" s="123">
        <v>5893525</v>
      </c>
      <c r="K286" s="123">
        <v>0</v>
      </c>
      <c r="L286" s="123">
        <v>45285</v>
      </c>
      <c r="M286" s="123">
        <v>2007319</v>
      </c>
      <c r="N286" s="123">
        <v>117872</v>
      </c>
      <c r="O286" s="123">
        <v>209194</v>
      </c>
      <c r="P286" s="124">
        <v>15.005199999999999</v>
      </c>
      <c r="Q286" s="124">
        <v>9.6300000000000008</v>
      </c>
      <c r="R286" s="855">
        <v>0</v>
      </c>
      <c r="S286" s="125">
        <v>5.3751999999999995</v>
      </c>
      <c r="T286" s="824">
        <f t="shared" ref="T286:BC286" si="217">SUM(T282:T285)</f>
        <v>0</v>
      </c>
      <c r="U286" s="824">
        <f t="shared" si="217"/>
        <v>0</v>
      </c>
      <c r="V286" s="824">
        <f t="shared" si="217"/>
        <v>0</v>
      </c>
      <c r="W286" s="824">
        <f t="shared" si="217"/>
        <v>0</v>
      </c>
      <c r="X286" s="824">
        <f t="shared" si="217"/>
        <v>0</v>
      </c>
      <c r="Y286" s="824">
        <f t="shared" si="217"/>
        <v>0</v>
      </c>
      <c r="Z286" s="824">
        <f t="shared" si="217"/>
        <v>0</v>
      </c>
      <c r="AA286" s="824">
        <f t="shared" si="217"/>
        <v>0</v>
      </c>
      <c r="AB286" s="824">
        <f t="shared" si="217"/>
        <v>0</v>
      </c>
      <c r="AC286" s="824">
        <f t="shared" si="217"/>
        <v>0</v>
      </c>
      <c r="AD286" s="824">
        <f t="shared" si="217"/>
        <v>0</v>
      </c>
      <c r="AE286" s="824">
        <f t="shared" si="217"/>
        <v>0</v>
      </c>
      <c r="AF286" s="824">
        <f t="shared" si="217"/>
        <v>0</v>
      </c>
      <c r="AG286" s="824">
        <f t="shared" si="217"/>
        <v>0</v>
      </c>
      <c r="AH286" s="824">
        <f t="shared" si="217"/>
        <v>0</v>
      </c>
      <c r="AI286" s="824">
        <f t="shared" si="217"/>
        <v>0</v>
      </c>
      <c r="AJ286" s="824">
        <f t="shared" si="217"/>
        <v>0</v>
      </c>
      <c r="AK286" s="900">
        <f t="shared" si="217"/>
        <v>0</v>
      </c>
      <c r="AL286" s="900">
        <f t="shared" si="217"/>
        <v>0</v>
      </c>
      <c r="AM286" s="900">
        <f t="shared" si="217"/>
        <v>0</v>
      </c>
      <c r="AN286" s="900">
        <f t="shared" si="217"/>
        <v>0</v>
      </c>
      <c r="AO286" s="900">
        <f t="shared" si="217"/>
        <v>0</v>
      </c>
      <c r="AP286" s="900">
        <f t="shared" si="217"/>
        <v>0</v>
      </c>
      <c r="AQ286" s="900">
        <f t="shared" si="217"/>
        <v>0</v>
      </c>
      <c r="AR286" s="904">
        <f t="shared" si="217"/>
        <v>0</v>
      </c>
      <c r="AS286" s="122">
        <f t="shared" si="217"/>
        <v>8273195</v>
      </c>
      <c r="AT286" s="123">
        <f t="shared" si="217"/>
        <v>5893525</v>
      </c>
      <c r="AU286" s="123">
        <f t="shared" si="217"/>
        <v>0</v>
      </c>
      <c r="AV286" s="123">
        <f t="shared" si="217"/>
        <v>45285</v>
      </c>
      <c r="AW286" s="123">
        <f t="shared" si="217"/>
        <v>2007319</v>
      </c>
      <c r="AX286" s="123">
        <f t="shared" si="217"/>
        <v>117872</v>
      </c>
      <c r="AY286" s="123">
        <f t="shared" si="217"/>
        <v>209194</v>
      </c>
      <c r="AZ286" s="124">
        <f t="shared" si="217"/>
        <v>15.005199999999999</v>
      </c>
      <c r="BA286" s="124">
        <f t="shared" si="217"/>
        <v>9.6300000000000008</v>
      </c>
      <c r="BB286" s="124">
        <f t="shared" si="217"/>
        <v>0</v>
      </c>
      <c r="BC286" s="125">
        <f t="shared" si="217"/>
        <v>5.3751999999999995</v>
      </c>
    </row>
    <row r="287" spans="1:55" ht="14.1" customHeight="1" x14ac:dyDescent="0.2">
      <c r="A287" s="108">
        <v>59</v>
      </c>
      <c r="B287" s="105">
        <v>2452</v>
      </c>
      <c r="C287" s="106">
        <v>600079660</v>
      </c>
      <c r="D287" s="105">
        <v>70695261</v>
      </c>
      <c r="E287" s="107" t="s">
        <v>690</v>
      </c>
      <c r="F287" s="108">
        <v>3113</v>
      </c>
      <c r="G287" s="107" t="s">
        <v>318</v>
      </c>
      <c r="H287" s="109" t="s">
        <v>281</v>
      </c>
      <c r="I287" s="110">
        <v>30457433</v>
      </c>
      <c r="J287" s="111">
        <v>21712262</v>
      </c>
      <c r="K287" s="111">
        <v>0</v>
      </c>
      <c r="L287" s="111">
        <v>80000</v>
      </c>
      <c r="M287" s="111">
        <v>7365786</v>
      </c>
      <c r="N287" s="111">
        <v>434245</v>
      </c>
      <c r="O287" s="111">
        <v>865140</v>
      </c>
      <c r="P287" s="287">
        <v>40.4968</v>
      </c>
      <c r="Q287" s="287">
        <v>31.937199999999997</v>
      </c>
      <c r="R287" s="404">
        <v>0</v>
      </c>
      <c r="S287" s="844">
        <v>8.5595999999999997</v>
      </c>
      <c r="T287" s="416">
        <f t="shared" si="191"/>
        <v>0</v>
      </c>
      <c r="U287" s="405">
        <v>0</v>
      </c>
      <c r="V287" s="405">
        <v>-36819</v>
      </c>
      <c r="W287" s="405">
        <v>0</v>
      </c>
      <c r="X287" s="405">
        <f t="shared" si="192"/>
        <v>-36819</v>
      </c>
      <c r="Y287" s="405">
        <v>0</v>
      </c>
      <c r="Z287" s="405">
        <v>0</v>
      </c>
      <c r="AA287" s="405">
        <v>0</v>
      </c>
      <c r="AB287" s="405">
        <f t="shared" si="193"/>
        <v>0</v>
      </c>
      <c r="AC287" s="405">
        <f t="shared" si="194"/>
        <v>-36819</v>
      </c>
      <c r="AD287" s="249">
        <f t="shared" si="195"/>
        <v>-12445</v>
      </c>
      <c r="AE287" s="249">
        <f t="shared" si="196"/>
        <v>-736</v>
      </c>
      <c r="AF287" s="405">
        <v>0</v>
      </c>
      <c r="AG287" s="405">
        <v>50000</v>
      </c>
      <c r="AH287" s="405">
        <v>0</v>
      </c>
      <c r="AI287" s="405">
        <f t="shared" si="197"/>
        <v>50000</v>
      </c>
      <c r="AJ287" s="405">
        <f t="shared" si="198"/>
        <v>0</v>
      </c>
      <c r="AK287" s="407">
        <v>0</v>
      </c>
      <c r="AL287" s="407">
        <v>0</v>
      </c>
      <c r="AM287" s="407">
        <v>0</v>
      </c>
      <c r="AN287" s="407">
        <v>0</v>
      </c>
      <c r="AO287" s="407">
        <v>0</v>
      </c>
      <c r="AP287" s="407">
        <f t="shared" si="199"/>
        <v>0</v>
      </c>
      <c r="AQ287" s="407">
        <f t="shared" si="200"/>
        <v>0</v>
      </c>
      <c r="AR287" s="417">
        <f t="shared" si="201"/>
        <v>0</v>
      </c>
      <c r="AS287" s="112">
        <f t="shared" ref="AS287:AS293" si="218">I287+AJ287</f>
        <v>30457433</v>
      </c>
      <c r="AT287" s="113">
        <f t="shared" ref="AT287:AT293" si="219">J287+X287</f>
        <v>21675443</v>
      </c>
      <c r="AU287" s="113">
        <f t="shared" si="202"/>
        <v>0</v>
      </c>
      <c r="AV287" s="113">
        <f t="shared" ref="AV287:AV293" si="220">L287+AB287</f>
        <v>80000</v>
      </c>
      <c r="AW287" s="113">
        <f t="shared" ref="AW287:AX293" si="221">M287+AD287</f>
        <v>7353341</v>
      </c>
      <c r="AX287" s="113">
        <f t="shared" si="221"/>
        <v>433509</v>
      </c>
      <c r="AY287" s="113">
        <f t="shared" ref="AY287:AY293" si="222">O287+AI287</f>
        <v>915140</v>
      </c>
      <c r="AZ287" s="115">
        <f t="shared" ref="AZ287:AZ293" si="223">P287+AR287</f>
        <v>40.4968</v>
      </c>
      <c r="BA287" s="115">
        <f t="shared" ref="BA287:BA293" si="224">Q287+AP287</f>
        <v>31.937199999999997</v>
      </c>
      <c r="BB287" s="115">
        <f t="shared" si="203"/>
        <v>0</v>
      </c>
      <c r="BC287" s="116">
        <f t="shared" ref="BC287:BC293" si="225">S287+AQ287</f>
        <v>8.5595999999999997</v>
      </c>
    </row>
    <row r="288" spans="1:55" ht="14.1" customHeight="1" x14ac:dyDescent="0.2">
      <c r="A288" s="108">
        <v>59</v>
      </c>
      <c r="B288" s="105">
        <v>2452</v>
      </c>
      <c r="C288" s="106">
        <v>600079660</v>
      </c>
      <c r="D288" s="105">
        <v>70695261</v>
      </c>
      <c r="E288" s="107" t="s">
        <v>690</v>
      </c>
      <c r="F288" s="108">
        <v>3113</v>
      </c>
      <c r="G288" s="82" t="s">
        <v>317</v>
      </c>
      <c r="H288" s="109" t="s">
        <v>281</v>
      </c>
      <c r="I288" s="110">
        <v>1266834</v>
      </c>
      <c r="J288" s="425">
        <v>932868</v>
      </c>
      <c r="K288" s="425">
        <v>0</v>
      </c>
      <c r="L288" s="425">
        <v>0</v>
      </c>
      <c r="M288" s="111">
        <v>315309</v>
      </c>
      <c r="N288" s="111">
        <v>18657</v>
      </c>
      <c r="O288" s="337">
        <v>0</v>
      </c>
      <c r="P288" s="287">
        <v>2.6389</v>
      </c>
      <c r="Q288" s="427">
        <v>2.6389</v>
      </c>
      <c r="R288" s="889">
        <v>0</v>
      </c>
      <c r="S288" s="843">
        <v>0</v>
      </c>
      <c r="T288" s="416">
        <f t="shared" si="191"/>
        <v>0</v>
      </c>
      <c r="U288" s="405">
        <v>0</v>
      </c>
      <c r="V288" s="405">
        <v>0</v>
      </c>
      <c r="W288" s="405">
        <v>0</v>
      </c>
      <c r="X288" s="405">
        <f t="shared" si="192"/>
        <v>0</v>
      </c>
      <c r="Y288" s="405">
        <v>0</v>
      </c>
      <c r="Z288" s="405">
        <v>0</v>
      </c>
      <c r="AA288" s="405">
        <v>0</v>
      </c>
      <c r="AB288" s="405">
        <f t="shared" si="193"/>
        <v>0</v>
      </c>
      <c r="AC288" s="405">
        <f t="shared" si="194"/>
        <v>0</v>
      </c>
      <c r="AD288" s="249">
        <f t="shared" si="195"/>
        <v>0</v>
      </c>
      <c r="AE288" s="249">
        <f t="shared" si="196"/>
        <v>0</v>
      </c>
      <c r="AF288" s="405">
        <v>0</v>
      </c>
      <c r="AG288" s="405">
        <v>0</v>
      </c>
      <c r="AH288" s="405">
        <v>0</v>
      </c>
      <c r="AI288" s="405">
        <f t="shared" si="197"/>
        <v>0</v>
      </c>
      <c r="AJ288" s="405">
        <f t="shared" si="198"/>
        <v>0</v>
      </c>
      <c r="AK288" s="407">
        <v>0</v>
      </c>
      <c r="AL288" s="407">
        <v>0</v>
      </c>
      <c r="AM288" s="407">
        <v>0</v>
      </c>
      <c r="AN288" s="407">
        <v>0</v>
      </c>
      <c r="AO288" s="407">
        <v>0</v>
      </c>
      <c r="AP288" s="407">
        <f t="shared" si="199"/>
        <v>0</v>
      </c>
      <c r="AQ288" s="407">
        <f t="shared" si="200"/>
        <v>0</v>
      </c>
      <c r="AR288" s="417">
        <f t="shared" si="201"/>
        <v>0</v>
      </c>
      <c r="AS288" s="112">
        <f t="shared" si="218"/>
        <v>1266834</v>
      </c>
      <c r="AT288" s="113">
        <f t="shared" si="219"/>
        <v>932868</v>
      </c>
      <c r="AU288" s="113">
        <f t="shared" si="202"/>
        <v>0</v>
      </c>
      <c r="AV288" s="113">
        <f t="shared" si="220"/>
        <v>0</v>
      </c>
      <c r="AW288" s="113">
        <f t="shared" si="221"/>
        <v>315309</v>
      </c>
      <c r="AX288" s="113">
        <f t="shared" si="221"/>
        <v>18657</v>
      </c>
      <c r="AY288" s="113">
        <f t="shared" si="222"/>
        <v>0</v>
      </c>
      <c r="AZ288" s="115">
        <f t="shared" si="223"/>
        <v>2.6389</v>
      </c>
      <c r="BA288" s="115">
        <f t="shared" si="224"/>
        <v>2.6389</v>
      </c>
      <c r="BB288" s="115">
        <f t="shared" si="203"/>
        <v>0</v>
      </c>
      <c r="BC288" s="116">
        <f t="shared" si="225"/>
        <v>0</v>
      </c>
    </row>
    <row r="289" spans="1:55" ht="14.1" customHeight="1" x14ac:dyDescent="0.2">
      <c r="A289" s="108">
        <v>59</v>
      </c>
      <c r="B289" s="105">
        <v>2452</v>
      </c>
      <c r="C289" s="106">
        <v>600079660</v>
      </c>
      <c r="D289" s="105">
        <v>70695261</v>
      </c>
      <c r="E289" s="107" t="s">
        <v>690</v>
      </c>
      <c r="F289" s="108">
        <v>3113</v>
      </c>
      <c r="G289" s="126" t="s">
        <v>316</v>
      </c>
      <c r="H289" s="109" t="s">
        <v>282</v>
      </c>
      <c r="I289" s="110">
        <v>3525464</v>
      </c>
      <c r="J289" s="28">
        <v>2578214</v>
      </c>
      <c r="K289" s="28">
        <v>0</v>
      </c>
      <c r="L289" s="28">
        <v>0</v>
      </c>
      <c r="M289" s="111">
        <v>871436</v>
      </c>
      <c r="N289" s="111">
        <v>51564</v>
      </c>
      <c r="O289" s="28">
        <v>24250</v>
      </c>
      <c r="P289" s="287">
        <v>7.35</v>
      </c>
      <c r="Q289" s="274">
        <v>7.35</v>
      </c>
      <c r="R289" s="890">
        <v>0</v>
      </c>
      <c r="S289" s="843">
        <v>0</v>
      </c>
      <c r="T289" s="416">
        <f t="shared" si="191"/>
        <v>0</v>
      </c>
      <c r="U289" s="405">
        <v>0</v>
      </c>
      <c r="V289" s="405">
        <v>0</v>
      </c>
      <c r="W289" s="405">
        <v>0</v>
      </c>
      <c r="X289" s="405">
        <f t="shared" si="192"/>
        <v>0</v>
      </c>
      <c r="Y289" s="405">
        <v>0</v>
      </c>
      <c r="Z289" s="405">
        <v>0</v>
      </c>
      <c r="AA289" s="405">
        <v>0</v>
      </c>
      <c r="AB289" s="405">
        <f t="shared" si="193"/>
        <v>0</v>
      </c>
      <c r="AC289" s="405">
        <f t="shared" si="194"/>
        <v>0</v>
      </c>
      <c r="AD289" s="249">
        <f t="shared" si="195"/>
        <v>0</v>
      </c>
      <c r="AE289" s="249">
        <f t="shared" si="196"/>
        <v>0</v>
      </c>
      <c r="AF289" s="405">
        <v>0</v>
      </c>
      <c r="AG289" s="405">
        <v>0</v>
      </c>
      <c r="AH289" s="405">
        <v>0</v>
      </c>
      <c r="AI289" s="405">
        <f t="shared" si="197"/>
        <v>0</v>
      </c>
      <c r="AJ289" s="405">
        <f t="shared" si="198"/>
        <v>0</v>
      </c>
      <c r="AK289" s="407">
        <v>0</v>
      </c>
      <c r="AL289" s="407">
        <v>0</v>
      </c>
      <c r="AM289" s="407">
        <v>0</v>
      </c>
      <c r="AN289" s="407">
        <v>0</v>
      </c>
      <c r="AO289" s="407">
        <v>0</v>
      </c>
      <c r="AP289" s="407">
        <f t="shared" si="199"/>
        <v>0</v>
      </c>
      <c r="AQ289" s="407">
        <f t="shared" si="200"/>
        <v>0</v>
      </c>
      <c r="AR289" s="417">
        <f t="shared" si="201"/>
        <v>0</v>
      </c>
      <c r="AS289" s="112">
        <f t="shared" si="218"/>
        <v>3525464</v>
      </c>
      <c r="AT289" s="113">
        <f t="shared" si="219"/>
        <v>2578214</v>
      </c>
      <c r="AU289" s="113">
        <f t="shared" si="202"/>
        <v>0</v>
      </c>
      <c r="AV289" s="113">
        <f t="shared" si="220"/>
        <v>0</v>
      </c>
      <c r="AW289" s="113">
        <f t="shared" si="221"/>
        <v>871436</v>
      </c>
      <c r="AX289" s="113">
        <f t="shared" si="221"/>
        <v>51564</v>
      </c>
      <c r="AY289" s="113">
        <f t="shared" si="222"/>
        <v>24250</v>
      </c>
      <c r="AZ289" s="115">
        <f t="shared" si="223"/>
        <v>7.35</v>
      </c>
      <c r="BA289" s="115">
        <f t="shared" si="224"/>
        <v>7.35</v>
      </c>
      <c r="BB289" s="115">
        <f t="shared" si="203"/>
        <v>0</v>
      </c>
      <c r="BC289" s="116">
        <f t="shared" si="225"/>
        <v>0</v>
      </c>
    </row>
    <row r="290" spans="1:55" ht="14.1" customHeight="1" x14ac:dyDescent="0.2">
      <c r="A290" s="108">
        <v>59</v>
      </c>
      <c r="B290" s="105">
        <v>2452</v>
      </c>
      <c r="C290" s="106">
        <v>600079660</v>
      </c>
      <c r="D290" s="105">
        <v>70695261</v>
      </c>
      <c r="E290" s="107" t="s">
        <v>690</v>
      </c>
      <c r="F290" s="108">
        <v>3141</v>
      </c>
      <c r="G290" s="107" t="s">
        <v>319</v>
      </c>
      <c r="H290" s="109" t="s">
        <v>282</v>
      </c>
      <c r="I290" s="110">
        <v>2319242</v>
      </c>
      <c r="J290" s="30">
        <v>1672756</v>
      </c>
      <c r="K290" s="30">
        <v>0</v>
      </c>
      <c r="L290" s="30">
        <v>20000</v>
      </c>
      <c r="M290" s="111">
        <v>572151</v>
      </c>
      <c r="N290" s="111">
        <v>33455</v>
      </c>
      <c r="O290" s="30">
        <v>20880</v>
      </c>
      <c r="P290" s="287">
        <v>5.76</v>
      </c>
      <c r="Q290" s="438">
        <v>0</v>
      </c>
      <c r="R290" s="33">
        <v>0</v>
      </c>
      <c r="S290" s="845">
        <v>5.76</v>
      </c>
      <c r="T290" s="416">
        <f t="shared" si="191"/>
        <v>0</v>
      </c>
      <c r="U290" s="405">
        <v>0</v>
      </c>
      <c r="V290" s="405">
        <v>0</v>
      </c>
      <c r="W290" s="405">
        <v>0</v>
      </c>
      <c r="X290" s="405">
        <f t="shared" si="192"/>
        <v>0</v>
      </c>
      <c r="Y290" s="405">
        <v>0</v>
      </c>
      <c r="Z290" s="405">
        <v>0</v>
      </c>
      <c r="AA290" s="405">
        <v>0</v>
      </c>
      <c r="AB290" s="405">
        <f t="shared" si="193"/>
        <v>0</v>
      </c>
      <c r="AC290" s="405">
        <f t="shared" si="194"/>
        <v>0</v>
      </c>
      <c r="AD290" s="249">
        <f t="shared" si="195"/>
        <v>0</v>
      </c>
      <c r="AE290" s="249">
        <f t="shared" si="196"/>
        <v>0</v>
      </c>
      <c r="AF290" s="405">
        <v>0</v>
      </c>
      <c r="AG290" s="405">
        <v>0</v>
      </c>
      <c r="AH290" s="405">
        <v>0</v>
      </c>
      <c r="AI290" s="405">
        <f t="shared" si="197"/>
        <v>0</v>
      </c>
      <c r="AJ290" s="405">
        <f t="shared" si="198"/>
        <v>0</v>
      </c>
      <c r="AK290" s="407">
        <v>0</v>
      </c>
      <c r="AL290" s="407">
        <v>0</v>
      </c>
      <c r="AM290" s="407">
        <v>0</v>
      </c>
      <c r="AN290" s="407">
        <v>0</v>
      </c>
      <c r="AO290" s="407">
        <v>0</v>
      </c>
      <c r="AP290" s="407">
        <f t="shared" si="199"/>
        <v>0</v>
      </c>
      <c r="AQ290" s="407">
        <f t="shared" si="200"/>
        <v>0</v>
      </c>
      <c r="AR290" s="417">
        <f t="shared" si="201"/>
        <v>0</v>
      </c>
      <c r="AS290" s="112">
        <f t="shared" si="218"/>
        <v>2319242</v>
      </c>
      <c r="AT290" s="113">
        <f t="shared" si="219"/>
        <v>1672756</v>
      </c>
      <c r="AU290" s="113">
        <f t="shared" si="202"/>
        <v>0</v>
      </c>
      <c r="AV290" s="113">
        <f t="shared" si="220"/>
        <v>20000</v>
      </c>
      <c r="AW290" s="113">
        <f t="shared" si="221"/>
        <v>572151</v>
      </c>
      <c r="AX290" s="113">
        <f t="shared" si="221"/>
        <v>33455</v>
      </c>
      <c r="AY290" s="113">
        <f t="shared" si="222"/>
        <v>20880</v>
      </c>
      <c r="AZ290" s="115">
        <f t="shared" si="223"/>
        <v>5.76</v>
      </c>
      <c r="BA290" s="115">
        <f t="shared" si="224"/>
        <v>0</v>
      </c>
      <c r="BB290" s="115">
        <f t="shared" si="203"/>
        <v>0</v>
      </c>
      <c r="BC290" s="116">
        <f t="shared" si="225"/>
        <v>5.76</v>
      </c>
    </row>
    <row r="291" spans="1:55" ht="14.1" customHeight="1" x14ac:dyDescent="0.2">
      <c r="A291" s="108">
        <v>59</v>
      </c>
      <c r="B291" s="105">
        <v>2452</v>
      </c>
      <c r="C291" s="106">
        <v>600079660</v>
      </c>
      <c r="D291" s="105">
        <v>70695261</v>
      </c>
      <c r="E291" s="107" t="s">
        <v>690</v>
      </c>
      <c r="F291" s="108">
        <v>3143</v>
      </c>
      <c r="G291" s="126" t="s">
        <v>632</v>
      </c>
      <c r="H291" s="109" t="s">
        <v>281</v>
      </c>
      <c r="I291" s="110">
        <v>2646912</v>
      </c>
      <c r="J291" s="425">
        <v>1949125</v>
      </c>
      <c r="K291" s="425">
        <v>0</v>
      </c>
      <c r="L291" s="425">
        <v>0</v>
      </c>
      <c r="M291" s="111">
        <v>658804</v>
      </c>
      <c r="N291" s="111">
        <v>38983</v>
      </c>
      <c r="O291" s="337">
        <v>0</v>
      </c>
      <c r="P291" s="287">
        <v>4.6428000000000003</v>
      </c>
      <c r="Q291" s="427">
        <v>4.6428000000000003</v>
      </c>
      <c r="R291" s="889">
        <v>0</v>
      </c>
      <c r="S291" s="843">
        <v>0</v>
      </c>
      <c r="T291" s="416">
        <f t="shared" si="191"/>
        <v>0</v>
      </c>
      <c r="U291" s="405">
        <v>0</v>
      </c>
      <c r="V291" s="405">
        <v>0</v>
      </c>
      <c r="W291" s="405">
        <v>0</v>
      </c>
      <c r="X291" s="405">
        <f t="shared" si="192"/>
        <v>0</v>
      </c>
      <c r="Y291" s="405">
        <v>0</v>
      </c>
      <c r="Z291" s="405">
        <v>0</v>
      </c>
      <c r="AA291" s="405">
        <v>0</v>
      </c>
      <c r="AB291" s="405">
        <f t="shared" si="193"/>
        <v>0</v>
      </c>
      <c r="AC291" s="405">
        <f t="shared" si="194"/>
        <v>0</v>
      </c>
      <c r="AD291" s="249">
        <f t="shared" si="195"/>
        <v>0</v>
      </c>
      <c r="AE291" s="249">
        <f t="shared" si="196"/>
        <v>0</v>
      </c>
      <c r="AF291" s="405">
        <v>0</v>
      </c>
      <c r="AG291" s="405">
        <v>0</v>
      </c>
      <c r="AH291" s="405">
        <v>0</v>
      </c>
      <c r="AI291" s="405">
        <f t="shared" si="197"/>
        <v>0</v>
      </c>
      <c r="AJ291" s="405">
        <f t="shared" si="198"/>
        <v>0</v>
      </c>
      <c r="AK291" s="407">
        <v>0</v>
      </c>
      <c r="AL291" s="407">
        <v>0</v>
      </c>
      <c r="AM291" s="407">
        <v>0</v>
      </c>
      <c r="AN291" s="407">
        <v>0</v>
      </c>
      <c r="AO291" s="407">
        <v>0</v>
      </c>
      <c r="AP291" s="407">
        <f t="shared" si="199"/>
        <v>0</v>
      </c>
      <c r="AQ291" s="407">
        <f t="shared" si="200"/>
        <v>0</v>
      </c>
      <c r="AR291" s="417">
        <f t="shared" si="201"/>
        <v>0</v>
      </c>
      <c r="AS291" s="112">
        <f t="shared" si="218"/>
        <v>2646912</v>
      </c>
      <c r="AT291" s="113">
        <f t="shared" si="219"/>
        <v>1949125</v>
      </c>
      <c r="AU291" s="113">
        <f t="shared" si="202"/>
        <v>0</v>
      </c>
      <c r="AV291" s="113">
        <f t="shared" si="220"/>
        <v>0</v>
      </c>
      <c r="AW291" s="113">
        <f t="shared" si="221"/>
        <v>658804</v>
      </c>
      <c r="AX291" s="113">
        <f t="shared" si="221"/>
        <v>38983</v>
      </c>
      <c r="AY291" s="113">
        <f t="shared" si="222"/>
        <v>0</v>
      </c>
      <c r="AZ291" s="115">
        <f t="shared" si="223"/>
        <v>4.6428000000000003</v>
      </c>
      <c r="BA291" s="115">
        <f t="shared" si="224"/>
        <v>4.6428000000000003</v>
      </c>
      <c r="BB291" s="115">
        <f t="shared" si="203"/>
        <v>0</v>
      </c>
      <c r="BC291" s="116">
        <f t="shared" si="225"/>
        <v>0</v>
      </c>
    </row>
    <row r="292" spans="1:55" ht="14.1" customHeight="1" x14ac:dyDescent="0.2">
      <c r="A292" s="108">
        <v>59</v>
      </c>
      <c r="B292" s="105">
        <v>2452</v>
      </c>
      <c r="C292" s="106">
        <v>600079660</v>
      </c>
      <c r="D292" s="105">
        <v>70695261</v>
      </c>
      <c r="E292" s="107" t="s">
        <v>690</v>
      </c>
      <c r="F292" s="108">
        <v>3143</v>
      </c>
      <c r="G292" s="126" t="s">
        <v>321</v>
      </c>
      <c r="H292" s="109" t="s">
        <v>282</v>
      </c>
      <c r="I292" s="110">
        <v>430917</v>
      </c>
      <c r="J292" s="436">
        <v>315771</v>
      </c>
      <c r="K292" s="436">
        <v>0</v>
      </c>
      <c r="L292" s="436">
        <v>0</v>
      </c>
      <c r="M292" s="111">
        <v>106731</v>
      </c>
      <c r="N292" s="111">
        <v>6315</v>
      </c>
      <c r="O292" s="436">
        <v>2100</v>
      </c>
      <c r="P292" s="287">
        <v>0.75</v>
      </c>
      <c r="Q292" s="437">
        <v>0.6</v>
      </c>
      <c r="R292" s="857">
        <v>0</v>
      </c>
      <c r="S292" s="845">
        <v>0.15</v>
      </c>
      <c r="T292" s="416">
        <f t="shared" si="191"/>
        <v>0</v>
      </c>
      <c r="U292" s="405">
        <v>0</v>
      </c>
      <c r="V292" s="405">
        <v>0</v>
      </c>
      <c r="W292" s="405">
        <v>0</v>
      </c>
      <c r="X292" s="405">
        <f t="shared" si="192"/>
        <v>0</v>
      </c>
      <c r="Y292" s="405">
        <v>0</v>
      </c>
      <c r="Z292" s="405">
        <v>0</v>
      </c>
      <c r="AA292" s="405">
        <v>0</v>
      </c>
      <c r="AB292" s="405">
        <f t="shared" si="193"/>
        <v>0</v>
      </c>
      <c r="AC292" s="405">
        <f t="shared" si="194"/>
        <v>0</v>
      </c>
      <c r="AD292" s="249">
        <f t="shared" si="195"/>
        <v>0</v>
      </c>
      <c r="AE292" s="249">
        <f t="shared" si="196"/>
        <v>0</v>
      </c>
      <c r="AF292" s="405">
        <v>0</v>
      </c>
      <c r="AG292" s="405">
        <v>0</v>
      </c>
      <c r="AH292" s="405">
        <v>0</v>
      </c>
      <c r="AI292" s="405">
        <f t="shared" si="197"/>
        <v>0</v>
      </c>
      <c r="AJ292" s="405">
        <f t="shared" si="198"/>
        <v>0</v>
      </c>
      <c r="AK292" s="407">
        <v>0</v>
      </c>
      <c r="AL292" s="407">
        <v>0</v>
      </c>
      <c r="AM292" s="407">
        <v>0</v>
      </c>
      <c r="AN292" s="407">
        <v>0</v>
      </c>
      <c r="AO292" s="407">
        <v>0</v>
      </c>
      <c r="AP292" s="407">
        <f t="shared" si="199"/>
        <v>0</v>
      </c>
      <c r="AQ292" s="407">
        <f t="shared" si="200"/>
        <v>0</v>
      </c>
      <c r="AR292" s="417">
        <f t="shared" si="201"/>
        <v>0</v>
      </c>
      <c r="AS292" s="112">
        <f t="shared" si="218"/>
        <v>430917</v>
      </c>
      <c r="AT292" s="113">
        <f t="shared" si="219"/>
        <v>315771</v>
      </c>
      <c r="AU292" s="113">
        <f t="shared" si="202"/>
        <v>0</v>
      </c>
      <c r="AV292" s="113">
        <f t="shared" si="220"/>
        <v>0</v>
      </c>
      <c r="AW292" s="113">
        <f t="shared" si="221"/>
        <v>106731</v>
      </c>
      <c r="AX292" s="113">
        <f t="shared" si="221"/>
        <v>6315</v>
      </c>
      <c r="AY292" s="113">
        <f t="shared" si="222"/>
        <v>2100</v>
      </c>
      <c r="AZ292" s="115">
        <f t="shared" si="223"/>
        <v>0.75</v>
      </c>
      <c r="BA292" s="115">
        <f t="shared" si="224"/>
        <v>0.6</v>
      </c>
      <c r="BB292" s="115">
        <f t="shared" si="203"/>
        <v>0</v>
      </c>
      <c r="BC292" s="116">
        <f t="shared" si="225"/>
        <v>0.15</v>
      </c>
    </row>
    <row r="293" spans="1:55" ht="14.1" customHeight="1" x14ac:dyDescent="0.2">
      <c r="A293" s="108">
        <v>59</v>
      </c>
      <c r="B293" s="105">
        <v>2452</v>
      </c>
      <c r="C293" s="106">
        <v>600079660</v>
      </c>
      <c r="D293" s="105">
        <v>70695261</v>
      </c>
      <c r="E293" s="107" t="s">
        <v>690</v>
      </c>
      <c r="F293" s="108">
        <v>3143</v>
      </c>
      <c r="G293" s="126" t="s">
        <v>633</v>
      </c>
      <c r="H293" s="109" t="s">
        <v>282</v>
      </c>
      <c r="I293" s="110">
        <v>91287</v>
      </c>
      <c r="J293" s="436">
        <v>64350</v>
      </c>
      <c r="K293" s="436">
        <v>0</v>
      </c>
      <c r="L293" s="436">
        <v>0</v>
      </c>
      <c r="M293" s="111">
        <v>21750</v>
      </c>
      <c r="N293" s="111">
        <v>1287</v>
      </c>
      <c r="O293" s="436">
        <v>3900</v>
      </c>
      <c r="P293" s="287">
        <v>0.27</v>
      </c>
      <c r="Q293" s="437">
        <v>0</v>
      </c>
      <c r="R293" s="857">
        <v>0</v>
      </c>
      <c r="S293" s="845">
        <v>0.27</v>
      </c>
      <c r="T293" s="416">
        <f t="shared" si="191"/>
        <v>0</v>
      </c>
      <c r="U293" s="405">
        <v>0</v>
      </c>
      <c r="V293" s="405">
        <v>0</v>
      </c>
      <c r="W293" s="405">
        <v>0</v>
      </c>
      <c r="X293" s="405">
        <f t="shared" si="192"/>
        <v>0</v>
      </c>
      <c r="Y293" s="405">
        <v>0</v>
      </c>
      <c r="Z293" s="405">
        <v>0</v>
      </c>
      <c r="AA293" s="405">
        <v>0</v>
      </c>
      <c r="AB293" s="405">
        <f t="shared" si="193"/>
        <v>0</v>
      </c>
      <c r="AC293" s="405">
        <f t="shared" si="194"/>
        <v>0</v>
      </c>
      <c r="AD293" s="249">
        <f t="shared" si="195"/>
        <v>0</v>
      </c>
      <c r="AE293" s="249">
        <f t="shared" si="196"/>
        <v>0</v>
      </c>
      <c r="AF293" s="405">
        <v>0</v>
      </c>
      <c r="AG293" s="405">
        <v>0</v>
      </c>
      <c r="AH293" s="405">
        <v>0</v>
      </c>
      <c r="AI293" s="405">
        <f t="shared" si="197"/>
        <v>0</v>
      </c>
      <c r="AJ293" s="405">
        <f t="shared" si="198"/>
        <v>0</v>
      </c>
      <c r="AK293" s="407">
        <v>0</v>
      </c>
      <c r="AL293" s="407">
        <v>0</v>
      </c>
      <c r="AM293" s="407">
        <v>0</v>
      </c>
      <c r="AN293" s="407">
        <v>0</v>
      </c>
      <c r="AO293" s="407">
        <v>0</v>
      </c>
      <c r="AP293" s="407">
        <f t="shared" si="199"/>
        <v>0</v>
      </c>
      <c r="AQ293" s="407">
        <f t="shared" si="200"/>
        <v>0</v>
      </c>
      <c r="AR293" s="417">
        <f t="shared" si="201"/>
        <v>0</v>
      </c>
      <c r="AS293" s="112">
        <f t="shared" si="218"/>
        <v>91287</v>
      </c>
      <c r="AT293" s="113">
        <f t="shared" si="219"/>
        <v>64350</v>
      </c>
      <c r="AU293" s="113">
        <f t="shared" si="202"/>
        <v>0</v>
      </c>
      <c r="AV293" s="113">
        <f t="shared" si="220"/>
        <v>0</v>
      </c>
      <c r="AW293" s="113">
        <f t="shared" si="221"/>
        <v>21750</v>
      </c>
      <c r="AX293" s="113">
        <f t="shared" si="221"/>
        <v>1287</v>
      </c>
      <c r="AY293" s="113">
        <f t="shared" si="222"/>
        <v>3900</v>
      </c>
      <c r="AZ293" s="115">
        <f t="shared" si="223"/>
        <v>0.27</v>
      </c>
      <c r="BA293" s="115">
        <f t="shared" si="224"/>
        <v>0</v>
      </c>
      <c r="BB293" s="115">
        <f t="shared" si="203"/>
        <v>0</v>
      </c>
      <c r="BC293" s="116">
        <f t="shared" si="225"/>
        <v>0.27</v>
      </c>
    </row>
    <row r="294" spans="1:55" ht="14.1" customHeight="1" x14ac:dyDescent="0.2">
      <c r="A294" s="120">
        <v>59</v>
      </c>
      <c r="B294" s="117">
        <v>2452</v>
      </c>
      <c r="C294" s="118">
        <v>600079660</v>
      </c>
      <c r="D294" s="117">
        <v>70695261</v>
      </c>
      <c r="E294" s="119" t="s">
        <v>691</v>
      </c>
      <c r="F294" s="120"/>
      <c r="G294" s="119"/>
      <c r="H294" s="121"/>
      <c r="I294" s="122">
        <v>40738089</v>
      </c>
      <c r="J294" s="123">
        <v>29225346</v>
      </c>
      <c r="K294" s="123">
        <v>0</v>
      </c>
      <c r="L294" s="123">
        <v>100000</v>
      </c>
      <c r="M294" s="123">
        <v>9911967</v>
      </c>
      <c r="N294" s="123">
        <v>584506</v>
      </c>
      <c r="O294" s="123">
        <v>916270</v>
      </c>
      <c r="P294" s="124">
        <v>61.908500000000004</v>
      </c>
      <c r="Q294" s="124">
        <v>47.168900000000001</v>
      </c>
      <c r="R294" s="855">
        <v>0</v>
      </c>
      <c r="S294" s="125">
        <v>14.739599999999999</v>
      </c>
      <c r="T294" s="824">
        <f t="shared" ref="T294:BC294" si="226">SUM(T287:T293)</f>
        <v>0</v>
      </c>
      <c r="U294" s="824">
        <f t="shared" si="226"/>
        <v>0</v>
      </c>
      <c r="V294" s="824">
        <f t="shared" si="226"/>
        <v>-36819</v>
      </c>
      <c r="W294" s="824">
        <f t="shared" si="226"/>
        <v>0</v>
      </c>
      <c r="X294" s="824">
        <f t="shared" si="226"/>
        <v>-36819</v>
      </c>
      <c r="Y294" s="824">
        <f t="shared" si="226"/>
        <v>0</v>
      </c>
      <c r="Z294" s="824">
        <f t="shared" si="226"/>
        <v>0</v>
      </c>
      <c r="AA294" s="824">
        <f t="shared" si="226"/>
        <v>0</v>
      </c>
      <c r="AB294" s="824">
        <f t="shared" si="226"/>
        <v>0</v>
      </c>
      <c r="AC294" s="824">
        <f t="shared" si="226"/>
        <v>-36819</v>
      </c>
      <c r="AD294" s="824">
        <f t="shared" si="226"/>
        <v>-12445</v>
      </c>
      <c r="AE294" s="824">
        <f t="shared" si="226"/>
        <v>-736</v>
      </c>
      <c r="AF294" s="824">
        <f t="shared" si="226"/>
        <v>0</v>
      </c>
      <c r="AG294" s="824">
        <f t="shared" si="226"/>
        <v>50000</v>
      </c>
      <c r="AH294" s="824">
        <f t="shared" si="226"/>
        <v>0</v>
      </c>
      <c r="AI294" s="824">
        <f t="shared" si="226"/>
        <v>50000</v>
      </c>
      <c r="AJ294" s="824">
        <f t="shared" si="226"/>
        <v>0</v>
      </c>
      <c r="AK294" s="900">
        <f t="shared" si="226"/>
        <v>0</v>
      </c>
      <c r="AL294" s="900">
        <f t="shared" si="226"/>
        <v>0</v>
      </c>
      <c r="AM294" s="900">
        <f t="shared" si="226"/>
        <v>0</v>
      </c>
      <c r="AN294" s="900">
        <f t="shared" si="226"/>
        <v>0</v>
      </c>
      <c r="AO294" s="900">
        <f t="shared" si="226"/>
        <v>0</v>
      </c>
      <c r="AP294" s="900">
        <f t="shared" si="226"/>
        <v>0</v>
      </c>
      <c r="AQ294" s="900">
        <f t="shared" si="226"/>
        <v>0</v>
      </c>
      <c r="AR294" s="904">
        <f t="shared" si="226"/>
        <v>0</v>
      </c>
      <c r="AS294" s="122">
        <f t="shared" si="226"/>
        <v>40738089</v>
      </c>
      <c r="AT294" s="123">
        <f t="shared" si="226"/>
        <v>29188527</v>
      </c>
      <c r="AU294" s="123">
        <f t="shared" si="226"/>
        <v>0</v>
      </c>
      <c r="AV294" s="123">
        <f t="shared" si="226"/>
        <v>100000</v>
      </c>
      <c r="AW294" s="123">
        <f t="shared" si="226"/>
        <v>9899522</v>
      </c>
      <c r="AX294" s="123">
        <f t="shared" si="226"/>
        <v>583770</v>
      </c>
      <c r="AY294" s="123">
        <f t="shared" si="226"/>
        <v>966270</v>
      </c>
      <c r="AZ294" s="124">
        <f t="shared" si="226"/>
        <v>61.908500000000004</v>
      </c>
      <c r="BA294" s="124">
        <f t="shared" si="226"/>
        <v>47.168900000000001</v>
      </c>
      <c r="BB294" s="124">
        <f t="shared" si="226"/>
        <v>0</v>
      </c>
      <c r="BC294" s="125">
        <f t="shared" si="226"/>
        <v>14.739599999999999</v>
      </c>
    </row>
    <row r="295" spans="1:55" ht="14.1" customHeight="1" x14ac:dyDescent="0.2">
      <c r="A295" s="108">
        <v>60</v>
      </c>
      <c r="B295" s="105">
        <v>2319</v>
      </c>
      <c r="C295" s="106">
        <v>600080218</v>
      </c>
      <c r="D295" s="105">
        <v>70695245</v>
      </c>
      <c r="E295" s="107" t="s">
        <v>692</v>
      </c>
      <c r="F295" s="108">
        <v>3231</v>
      </c>
      <c r="G295" s="107" t="s">
        <v>320</v>
      </c>
      <c r="H295" s="109" t="s">
        <v>281</v>
      </c>
      <c r="I295" s="110">
        <v>6769045</v>
      </c>
      <c r="J295" s="337">
        <v>4969665</v>
      </c>
      <c r="K295" s="337">
        <v>0</v>
      </c>
      <c r="L295" s="337">
        <v>0</v>
      </c>
      <c r="M295" s="111">
        <v>1679747</v>
      </c>
      <c r="N295" s="111">
        <v>99393</v>
      </c>
      <c r="O295" s="337">
        <v>20240</v>
      </c>
      <c r="P295" s="287">
        <v>9.6005000000000003</v>
      </c>
      <c r="Q295" s="274">
        <v>8.5797000000000008</v>
      </c>
      <c r="R295" s="890">
        <v>0</v>
      </c>
      <c r="S295" s="843">
        <v>1.0207999999999999</v>
      </c>
      <c r="T295" s="416">
        <f t="shared" si="191"/>
        <v>0</v>
      </c>
      <c r="U295" s="405">
        <v>0</v>
      </c>
      <c r="V295" s="405">
        <v>0</v>
      </c>
      <c r="W295" s="405">
        <v>0</v>
      </c>
      <c r="X295" s="405">
        <f t="shared" si="192"/>
        <v>0</v>
      </c>
      <c r="Y295" s="405">
        <v>0</v>
      </c>
      <c r="Z295" s="405">
        <v>0</v>
      </c>
      <c r="AA295" s="405">
        <v>0</v>
      </c>
      <c r="AB295" s="405">
        <f t="shared" si="193"/>
        <v>0</v>
      </c>
      <c r="AC295" s="405">
        <f t="shared" si="194"/>
        <v>0</v>
      </c>
      <c r="AD295" s="249">
        <f t="shared" si="195"/>
        <v>0</v>
      </c>
      <c r="AE295" s="249">
        <f t="shared" si="196"/>
        <v>0</v>
      </c>
      <c r="AF295" s="405">
        <v>0</v>
      </c>
      <c r="AG295" s="405">
        <v>0</v>
      </c>
      <c r="AH295" s="405">
        <v>0</v>
      </c>
      <c r="AI295" s="405">
        <f t="shared" si="197"/>
        <v>0</v>
      </c>
      <c r="AJ295" s="405">
        <f t="shared" si="198"/>
        <v>0</v>
      </c>
      <c r="AK295" s="407">
        <v>0</v>
      </c>
      <c r="AL295" s="407">
        <v>0</v>
      </c>
      <c r="AM295" s="407">
        <v>0</v>
      </c>
      <c r="AN295" s="407">
        <v>0</v>
      </c>
      <c r="AO295" s="407">
        <v>0</v>
      </c>
      <c r="AP295" s="407">
        <f t="shared" si="199"/>
        <v>0</v>
      </c>
      <c r="AQ295" s="407">
        <f t="shared" si="200"/>
        <v>0</v>
      </c>
      <c r="AR295" s="417">
        <f t="shared" si="201"/>
        <v>0</v>
      </c>
      <c r="AS295" s="112">
        <f>I295+AJ295</f>
        <v>6769045</v>
      </c>
      <c r="AT295" s="113">
        <f>J295+X295</f>
        <v>4969665</v>
      </c>
      <c r="AU295" s="113">
        <f t="shared" si="202"/>
        <v>0</v>
      </c>
      <c r="AV295" s="113">
        <f>L295+AB295</f>
        <v>0</v>
      </c>
      <c r="AW295" s="113">
        <f>M295+AD295</f>
        <v>1679747</v>
      </c>
      <c r="AX295" s="113">
        <f>N295+AE295</f>
        <v>99393</v>
      </c>
      <c r="AY295" s="113">
        <f>O295+AI295</f>
        <v>20240</v>
      </c>
      <c r="AZ295" s="115">
        <f>P295+AR295</f>
        <v>9.6005000000000003</v>
      </c>
      <c r="BA295" s="115">
        <f>Q295+AP295</f>
        <v>8.5797000000000008</v>
      </c>
      <c r="BB295" s="115">
        <f t="shared" si="203"/>
        <v>0</v>
      </c>
      <c r="BC295" s="116">
        <f>S295+AQ295</f>
        <v>1.0207999999999999</v>
      </c>
    </row>
    <row r="296" spans="1:55" ht="14.1" customHeight="1" x14ac:dyDescent="0.2">
      <c r="A296" s="120">
        <v>60</v>
      </c>
      <c r="B296" s="117">
        <v>2319</v>
      </c>
      <c r="C296" s="118">
        <v>600080218</v>
      </c>
      <c r="D296" s="117">
        <v>70695245</v>
      </c>
      <c r="E296" s="119" t="s">
        <v>693</v>
      </c>
      <c r="F296" s="120"/>
      <c r="G296" s="119"/>
      <c r="H296" s="121"/>
      <c r="I296" s="127">
        <v>6769045</v>
      </c>
      <c r="J296" s="128">
        <v>4969665</v>
      </c>
      <c r="K296" s="128">
        <v>0</v>
      </c>
      <c r="L296" s="128">
        <v>0</v>
      </c>
      <c r="M296" s="128">
        <v>1679747</v>
      </c>
      <c r="N296" s="128">
        <v>99393</v>
      </c>
      <c r="O296" s="128">
        <v>20240</v>
      </c>
      <c r="P296" s="129">
        <v>9.6005000000000003</v>
      </c>
      <c r="Q296" s="129">
        <v>8.5797000000000008</v>
      </c>
      <c r="R296" s="858">
        <v>0</v>
      </c>
      <c r="S296" s="130">
        <v>1.0207999999999999</v>
      </c>
      <c r="T296" s="825">
        <f t="shared" ref="T296:BC296" si="227">SUM(T295)</f>
        <v>0</v>
      </c>
      <c r="U296" s="825">
        <f t="shared" si="227"/>
        <v>0</v>
      </c>
      <c r="V296" s="825">
        <f t="shared" si="227"/>
        <v>0</v>
      </c>
      <c r="W296" s="825">
        <f t="shared" si="227"/>
        <v>0</v>
      </c>
      <c r="X296" s="825">
        <f t="shared" si="227"/>
        <v>0</v>
      </c>
      <c r="Y296" s="825">
        <f t="shared" si="227"/>
        <v>0</v>
      </c>
      <c r="Z296" s="825">
        <f t="shared" si="227"/>
        <v>0</v>
      </c>
      <c r="AA296" s="825">
        <f t="shared" si="227"/>
        <v>0</v>
      </c>
      <c r="AB296" s="825">
        <f t="shared" si="227"/>
        <v>0</v>
      </c>
      <c r="AC296" s="825">
        <f t="shared" si="227"/>
        <v>0</v>
      </c>
      <c r="AD296" s="825">
        <f t="shared" si="227"/>
        <v>0</v>
      </c>
      <c r="AE296" s="825">
        <f t="shared" si="227"/>
        <v>0</v>
      </c>
      <c r="AF296" s="825">
        <f t="shared" si="227"/>
        <v>0</v>
      </c>
      <c r="AG296" s="825">
        <f t="shared" si="227"/>
        <v>0</v>
      </c>
      <c r="AH296" s="825">
        <f t="shared" si="227"/>
        <v>0</v>
      </c>
      <c r="AI296" s="825">
        <f t="shared" si="227"/>
        <v>0</v>
      </c>
      <c r="AJ296" s="825">
        <f t="shared" si="227"/>
        <v>0</v>
      </c>
      <c r="AK296" s="901">
        <f t="shared" si="227"/>
        <v>0</v>
      </c>
      <c r="AL296" s="901">
        <f t="shared" si="227"/>
        <v>0</v>
      </c>
      <c r="AM296" s="901">
        <f t="shared" si="227"/>
        <v>0</v>
      </c>
      <c r="AN296" s="901">
        <f t="shared" si="227"/>
        <v>0</v>
      </c>
      <c r="AO296" s="901">
        <f t="shared" si="227"/>
        <v>0</v>
      </c>
      <c r="AP296" s="901">
        <f t="shared" si="227"/>
        <v>0</v>
      </c>
      <c r="AQ296" s="901">
        <f t="shared" si="227"/>
        <v>0</v>
      </c>
      <c r="AR296" s="905">
        <f t="shared" si="227"/>
        <v>0</v>
      </c>
      <c r="AS296" s="127">
        <f t="shared" si="227"/>
        <v>6769045</v>
      </c>
      <c r="AT296" s="128">
        <f t="shared" si="227"/>
        <v>4969665</v>
      </c>
      <c r="AU296" s="128">
        <f t="shared" si="227"/>
        <v>0</v>
      </c>
      <c r="AV296" s="128">
        <f t="shared" si="227"/>
        <v>0</v>
      </c>
      <c r="AW296" s="128">
        <f t="shared" si="227"/>
        <v>1679747</v>
      </c>
      <c r="AX296" s="128">
        <f t="shared" si="227"/>
        <v>99393</v>
      </c>
      <c r="AY296" s="128">
        <f t="shared" si="227"/>
        <v>20240</v>
      </c>
      <c r="AZ296" s="129">
        <f t="shared" si="227"/>
        <v>9.6005000000000003</v>
      </c>
      <c r="BA296" s="129">
        <f t="shared" si="227"/>
        <v>8.5797000000000008</v>
      </c>
      <c r="BB296" s="129">
        <f t="shared" si="227"/>
        <v>0</v>
      </c>
      <c r="BC296" s="130">
        <f t="shared" si="227"/>
        <v>1.0207999999999999</v>
      </c>
    </row>
    <row r="297" spans="1:55" ht="14.1" customHeight="1" x14ac:dyDescent="0.2">
      <c r="A297" s="108">
        <v>61</v>
      </c>
      <c r="B297" s="105">
        <v>2444</v>
      </c>
      <c r="C297" s="106">
        <v>600079848</v>
      </c>
      <c r="D297" s="105">
        <v>72742836</v>
      </c>
      <c r="E297" s="107" t="s">
        <v>694</v>
      </c>
      <c r="F297" s="108">
        <v>3111</v>
      </c>
      <c r="G297" s="107" t="s">
        <v>315</v>
      </c>
      <c r="H297" s="109" t="s">
        <v>281</v>
      </c>
      <c r="I297" s="110">
        <v>4116331</v>
      </c>
      <c r="J297" s="111">
        <v>3014603</v>
      </c>
      <c r="K297" s="111">
        <v>0</v>
      </c>
      <c r="L297" s="111">
        <v>0</v>
      </c>
      <c r="M297" s="111">
        <v>1018936</v>
      </c>
      <c r="N297" s="111">
        <v>60292</v>
      </c>
      <c r="O297" s="111">
        <v>22500</v>
      </c>
      <c r="P297" s="287">
        <v>7.2828000000000008</v>
      </c>
      <c r="Q297" s="287">
        <v>5.9000000000000012</v>
      </c>
      <c r="R297" s="404">
        <v>0</v>
      </c>
      <c r="S297" s="844">
        <v>1.3828</v>
      </c>
      <c r="T297" s="416">
        <f t="shared" si="191"/>
        <v>0</v>
      </c>
      <c r="U297" s="405">
        <v>0</v>
      </c>
      <c r="V297" s="405">
        <v>0</v>
      </c>
      <c r="W297" s="405">
        <v>0</v>
      </c>
      <c r="X297" s="405">
        <f t="shared" si="192"/>
        <v>0</v>
      </c>
      <c r="Y297" s="405">
        <v>0</v>
      </c>
      <c r="Z297" s="405">
        <v>0</v>
      </c>
      <c r="AA297" s="405">
        <v>0</v>
      </c>
      <c r="AB297" s="405">
        <f t="shared" si="193"/>
        <v>0</v>
      </c>
      <c r="AC297" s="405">
        <f t="shared" si="194"/>
        <v>0</v>
      </c>
      <c r="AD297" s="249">
        <f t="shared" si="195"/>
        <v>0</v>
      </c>
      <c r="AE297" s="249">
        <f t="shared" si="196"/>
        <v>0</v>
      </c>
      <c r="AF297" s="405">
        <v>0</v>
      </c>
      <c r="AG297" s="405">
        <v>0</v>
      </c>
      <c r="AH297" s="405">
        <v>0</v>
      </c>
      <c r="AI297" s="405">
        <f t="shared" si="197"/>
        <v>0</v>
      </c>
      <c r="AJ297" s="405">
        <f t="shared" si="198"/>
        <v>0</v>
      </c>
      <c r="AK297" s="407">
        <v>0</v>
      </c>
      <c r="AL297" s="407">
        <v>0</v>
      </c>
      <c r="AM297" s="407">
        <v>0</v>
      </c>
      <c r="AN297" s="407">
        <v>0</v>
      </c>
      <c r="AO297" s="407">
        <v>0</v>
      </c>
      <c r="AP297" s="407">
        <f t="shared" si="199"/>
        <v>0</v>
      </c>
      <c r="AQ297" s="407">
        <f t="shared" si="200"/>
        <v>0</v>
      </c>
      <c r="AR297" s="417">
        <f t="shared" si="201"/>
        <v>0</v>
      </c>
      <c r="AS297" s="112">
        <f t="shared" ref="AS297:AS302" si="228">I297+AJ297</f>
        <v>4116331</v>
      </c>
      <c r="AT297" s="113">
        <f t="shared" ref="AT297:AT302" si="229">J297+X297</f>
        <v>3014603</v>
      </c>
      <c r="AU297" s="113">
        <f t="shared" si="202"/>
        <v>0</v>
      </c>
      <c r="AV297" s="113">
        <f t="shared" ref="AV297:AV302" si="230">L297+AB297</f>
        <v>0</v>
      </c>
      <c r="AW297" s="113">
        <f t="shared" ref="AW297:AX302" si="231">M297+AD297</f>
        <v>1018936</v>
      </c>
      <c r="AX297" s="113">
        <f t="shared" si="231"/>
        <v>60292</v>
      </c>
      <c r="AY297" s="113">
        <f t="shared" ref="AY297:AY302" si="232">O297+AI297</f>
        <v>22500</v>
      </c>
      <c r="AZ297" s="115">
        <f t="shared" ref="AZ297:AZ302" si="233">P297+AR297</f>
        <v>7.2828000000000008</v>
      </c>
      <c r="BA297" s="115">
        <f t="shared" ref="BA297:BA302" si="234">Q297+AP297</f>
        <v>5.9000000000000012</v>
      </c>
      <c r="BB297" s="115">
        <f t="shared" si="203"/>
        <v>0</v>
      </c>
      <c r="BC297" s="116">
        <f t="shared" ref="BC297:BC302" si="235">S297+AQ297</f>
        <v>1.3828</v>
      </c>
    </row>
    <row r="298" spans="1:55" ht="14.1" customHeight="1" x14ac:dyDescent="0.2">
      <c r="A298" s="108">
        <v>61</v>
      </c>
      <c r="B298" s="105">
        <v>2444</v>
      </c>
      <c r="C298" s="106">
        <v>600079848</v>
      </c>
      <c r="D298" s="105">
        <v>72742836</v>
      </c>
      <c r="E298" s="107" t="s">
        <v>694</v>
      </c>
      <c r="F298" s="108">
        <v>3117</v>
      </c>
      <c r="G298" s="131" t="s">
        <v>318</v>
      </c>
      <c r="H298" s="109" t="s">
        <v>281</v>
      </c>
      <c r="I298" s="110">
        <v>4364342</v>
      </c>
      <c r="J298" s="111">
        <v>3096836</v>
      </c>
      <c r="K298" s="111">
        <v>0</v>
      </c>
      <c r="L298" s="111">
        <v>26000</v>
      </c>
      <c r="M298" s="111">
        <v>1055519</v>
      </c>
      <c r="N298" s="111">
        <v>61937</v>
      </c>
      <c r="O298" s="111">
        <v>124050</v>
      </c>
      <c r="P298" s="287">
        <v>6.2330000000000005</v>
      </c>
      <c r="Q298" s="287">
        <v>4</v>
      </c>
      <c r="R298" s="404">
        <v>0</v>
      </c>
      <c r="S298" s="844">
        <v>2.2330000000000001</v>
      </c>
      <c r="T298" s="416">
        <f t="shared" si="191"/>
        <v>0</v>
      </c>
      <c r="U298" s="405">
        <v>0</v>
      </c>
      <c r="V298" s="405">
        <v>0</v>
      </c>
      <c r="W298" s="405">
        <v>0</v>
      </c>
      <c r="X298" s="405">
        <f t="shared" si="192"/>
        <v>0</v>
      </c>
      <c r="Y298" s="405">
        <v>0</v>
      </c>
      <c r="Z298" s="405">
        <v>0</v>
      </c>
      <c r="AA298" s="405">
        <v>0</v>
      </c>
      <c r="AB298" s="405">
        <f t="shared" si="193"/>
        <v>0</v>
      </c>
      <c r="AC298" s="405">
        <f t="shared" si="194"/>
        <v>0</v>
      </c>
      <c r="AD298" s="249">
        <f t="shared" si="195"/>
        <v>0</v>
      </c>
      <c r="AE298" s="249">
        <f t="shared" si="196"/>
        <v>0</v>
      </c>
      <c r="AF298" s="405">
        <v>0</v>
      </c>
      <c r="AG298" s="405">
        <v>0</v>
      </c>
      <c r="AH298" s="405">
        <v>0</v>
      </c>
      <c r="AI298" s="405">
        <f t="shared" si="197"/>
        <v>0</v>
      </c>
      <c r="AJ298" s="405">
        <f t="shared" si="198"/>
        <v>0</v>
      </c>
      <c r="AK298" s="407">
        <v>0</v>
      </c>
      <c r="AL298" s="407">
        <v>0</v>
      </c>
      <c r="AM298" s="407">
        <v>0</v>
      </c>
      <c r="AN298" s="407">
        <v>0</v>
      </c>
      <c r="AO298" s="407">
        <v>0</v>
      </c>
      <c r="AP298" s="407">
        <f t="shared" si="199"/>
        <v>0</v>
      </c>
      <c r="AQ298" s="407">
        <f t="shared" si="200"/>
        <v>0</v>
      </c>
      <c r="AR298" s="417">
        <f t="shared" si="201"/>
        <v>0</v>
      </c>
      <c r="AS298" s="112">
        <f t="shared" si="228"/>
        <v>4364342</v>
      </c>
      <c r="AT298" s="113">
        <f t="shared" si="229"/>
        <v>3096836</v>
      </c>
      <c r="AU298" s="113">
        <f t="shared" si="202"/>
        <v>0</v>
      </c>
      <c r="AV298" s="113">
        <f t="shared" si="230"/>
        <v>26000</v>
      </c>
      <c r="AW298" s="113">
        <f t="shared" si="231"/>
        <v>1055519</v>
      </c>
      <c r="AX298" s="113">
        <f t="shared" si="231"/>
        <v>61937</v>
      </c>
      <c r="AY298" s="113">
        <f t="shared" si="232"/>
        <v>124050</v>
      </c>
      <c r="AZ298" s="115">
        <f t="shared" si="233"/>
        <v>6.2330000000000005</v>
      </c>
      <c r="BA298" s="115">
        <f t="shared" si="234"/>
        <v>4</v>
      </c>
      <c r="BB298" s="115">
        <f t="shared" si="203"/>
        <v>0</v>
      </c>
      <c r="BC298" s="116">
        <f t="shared" si="235"/>
        <v>2.2330000000000001</v>
      </c>
    </row>
    <row r="299" spans="1:55" ht="14.1" customHeight="1" x14ac:dyDescent="0.2">
      <c r="A299" s="108">
        <v>61</v>
      </c>
      <c r="B299" s="105">
        <v>2444</v>
      </c>
      <c r="C299" s="106">
        <v>600079848</v>
      </c>
      <c r="D299" s="105">
        <v>72742836</v>
      </c>
      <c r="E299" s="107" t="s">
        <v>694</v>
      </c>
      <c r="F299" s="108">
        <v>3117</v>
      </c>
      <c r="G299" s="126" t="s">
        <v>316</v>
      </c>
      <c r="H299" s="109" t="s">
        <v>282</v>
      </c>
      <c r="I299" s="110">
        <v>335702</v>
      </c>
      <c r="J299" s="28">
        <v>244478</v>
      </c>
      <c r="K299" s="28">
        <v>0</v>
      </c>
      <c r="L299" s="28">
        <v>0</v>
      </c>
      <c r="M299" s="111">
        <v>82634</v>
      </c>
      <c r="N299" s="111">
        <v>4890</v>
      </c>
      <c r="O299" s="28">
        <v>3700</v>
      </c>
      <c r="P299" s="287">
        <v>0.69</v>
      </c>
      <c r="Q299" s="274">
        <v>0.69</v>
      </c>
      <c r="R299" s="890">
        <v>0</v>
      </c>
      <c r="S299" s="843">
        <v>0</v>
      </c>
      <c r="T299" s="416">
        <f t="shared" si="191"/>
        <v>0</v>
      </c>
      <c r="U299" s="405">
        <v>0</v>
      </c>
      <c r="V299" s="405">
        <v>0</v>
      </c>
      <c r="W299" s="405">
        <v>0</v>
      </c>
      <c r="X299" s="405">
        <f t="shared" si="192"/>
        <v>0</v>
      </c>
      <c r="Y299" s="405">
        <v>0</v>
      </c>
      <c r="Z299" s="405">
        <v>0</v>
      </c>
      <c r="AA299" s="405">
        <v>0</v>
      </c>
      <c r="AB299" s="405">
        <f t="shared" si="193"/>
        <v>0</v>
      </c>
      <c r="AC299" s="405">
        <f t="shared" si="194"/>
        <v>0</v>
      </c>
      <c r="AD299" s="249">
        <f t="shared" si="195"/>
        <v>0</v>
      </c>
      <c r="AE299" s="249">
        <f t="shared" si="196"/>
        <v>0</v>
      </c>
      <c r="AF299" s="405">
        <v>0</v>
      </c>
      <c r="AG299" s="405">
        <v>0</v>
      </c>
      <c r="AH299" s="405">
        <v>0</v>
      </c>
      <c r="AI299" s="405">
        <f t="shared" si="197"/>
        <v>0</v>
      </c>
      <c r="AJ299" s="405">
        <f t="shared" si="198"/>
        <v>0</v>
      </c>
      <c r="AK299" s="407">
        <v>0</v>
      </c>
      <c r="AL299" s="407">
        <v>0</v>
      </c>
      <c r="AM299" s="407">
        <v>0</v>
      </c>
      <c r="AN299" s="407">
        <v>0</v>
      </c>
      <c r="AO299" s="407">
        <v>0</v>
      </c>
      <c r="AP299" s="407">
        <f t="shared" si="199"/>
        <v>0</v>
      </c>
      <c r="AQ299" s="407">
        <f t="shared" si="200"/>
        <v>0</v>
      </c>
      <c r="AR299" s="417">
        <f t="shared" si="201"/>
        <v>0</v>
      </c>
      <c r="AS299" s="112">
        <f t="shared" si="228"/>
        <v>335702</v>
      </c>
      <c r="AT299" s="113">
        <f t="shared" si="229"/>
        <v>244478</v>
      </c>
      <c r="AU299" s="113">
        <f t="shared" si="202"/>
        <v>0</v>
      </c>
      <c r="AV299" s="113">
        <f t="shared" si="230"/>
        <v>0</v>
      </c>
      <c r="AW299" s="113">
        <f t="shared" si="231"/>
        <v>82634</v>
      </c>
      <c r="AX299" s="113">
        <f t="shared" si="231"/>
        <v>4890</v>
      </c>
      <c r="AY299" s="113">
        <f t="shared" si="232"/>
        <v>3700</v>
      </c>
      <c r="AZ299" s="115">
        <f t="shared" si="233"/>
        <v>0.69</v>
      </c>
      <c r="BA299" s="115">
        <f t="shared" si="234"/>
        <v>0.69</v>
      </c>
      <c r="BB299" s="115">
        <f t="shared" si="203"/>
        <v>0</v>
      </c>
      <c r="BC299" s="116">
        <f t="shared" si="235"/>
        <v>0</v>
      </c>
    </row>
    <row r="300" spans="1:55" ht="14.1" customHeight="1" x14ac:dyDescent="0.2">
      <c r="A300" s="108">
        <v>61</v>
      </c>
      <c r="B300" s="105">
        <v>2444</v>
      </c>
      <c r="C300" s="106">
        <v>600079848</v>
      </c>
      <c r="D300" s="105">
        <v>72742836</v>
      </c>
      <c r="E300" s="107" t="s">
        <v>694</v>
      </c>
      <c r="F300" s="108">
        <v>3141</v>
      </c>
      <c r="G300" s="107" t="s">
        <v>319</v>
      </c>
      <c r="H300" s="109" t="s">
        <v>282</v>
      </c>
      <c r="I300" s="110">
        <v>1167562</v>
      </c>
      <c r="J300" s="30">
        <v>855281</v>
      </c>
      <c r="K300" s="30">
        <v>0</v>
      </c>
      <c r="L300" s="30">
        <v>0</v>
      </c>
      <c r="M300" s="111">
        <v>289085</v>
      </c>
      <c r="N300" s="111">
        <v>17106</v>
      </c>
      <c r="O300" s="30">
        <v>6090</v>
      </c>
      <c r="P300" s="287">
        <v>2.91</v>
      </c>
      <c r="Q300" s="438">
        <v>0</v>
      </c>
      <c r="R300" s="33">
        <v>0</v>
      </c>
      <c r="S300" s="845">
        <v>2.91</v>
      </c>
      <c r="T300" s="416">
        <f t="shared" si="191"/>
        <v>0</v>
      </c>
      <c r="U300" s="405">
        <v>0</v>
      </c>
      <c r="V300" s="405">
        <v>0</v>
      </c>
      <c r="W300" s="405">
        <v>0</v>
      </c>
      <c r="X300" s="405">
        <f t="shared" si="192"/>
        <v>0</v>
      </c>
      <c r="Y300" s="405">
        <v>0</v>
      </c>
      <c r="Z300" s="405">
        <v>0</v>
      </c>
      <c r="AA300" s="405">
        <v>0</v>
      </c>
      <c r="AB300" s="405">
        <f t="shared" si="193"/>
        <v>0</v>
      </c>
      <c r="AC300" s="405">
        <f t="shared" si="194"/>
        <v>0</v>
      </c>
      <c r="AD300" s="249">
        <f t="shared" si="195"/>
        <v>0</v>
      </c>
      <c r="AE300" s="249">
        <f t="shared" si="196"/>
        <v>0</v>
      </c>
      <c r="AF300" s="405">
        <v>0</v>
      </c>
      <c r="AG300" s="405">
        <v>0</v>
      </c>
      <c r="AH300" s="405">
        <v>0</v>
      </c>
      <c r="AI300" s="405">
        <f t="shared" si="197"/>
        <v>0</v>
      </c>
      <c r="AJ300" s="405">
        <f t="shared" si="198"/>
        <v>0</v>
      </c>
      <c r="AK300" s="407">
        <v>0</v>
      </c>
      <c r="AL300" s="407">
        <v>0</v>
      </c>
      <c r="AM300" s="407">
        <v>0</v>
      </c>
      <c r="AN300" s="407">
        <v>0</v>
      </c>
      <c r="AO300" s="407">
        <v>0</v>
      </c>
      <c r="AP300" s="407">
        <f t="shared" si="199"/>
        <v>0</v>
      </c>
      <c r="AQ300" s="407">
        <f t="shared" si="200"/>
        <v>0</v>
      </c>
      <c r="AR300" s="417">
        <f t="shared" si="201"/>
        <v>0</v>
      </c>
      <c r="AS300" s="112">
        <f t="shared" si="228"/>
        <v>1167562</v>
      </c>
      <c r="AT300" s="113">
        <f t="shared" si="229"/>
        <v>855281</v>
      </c>
      <c r="AU300" s="113">
        <f t="shared" si="202"/>
        <v>0</v>
      </c>
      <c r="AV300" s="113">
        <f t="shared" si="230"/>
        <v>0</v>
      </c>
      <c r="AW300" s="113">
        <f t="shared" si="231"/>
        <v>289085</v>
      </c>
      <c r="AX300" s="113">
        <f t="shared" si="231"/>
        <v>17106</v>
      </c>
      <c r="AY300" s="113">
        <f t="shared" si="232"/>
        <v>6090</v>
      </c>
      <c r="AZ300" s="115">
        <f t="shared" si="233"/>
        <v>2.91</v>
      </c>
      <c r="BA300" s="115">
        <f t="shared" si="234"/>
        <v>0</v>
      </c>
      <c r="BB300" s="115">
        <f t="shared" si="203"/>
        <v>0</v>
      </c>
      <c r="BC300" s="116">
        <f t="shared" si="235"/>
        <v>2.91</v>
      </c>
    </row>
    <row r="301" spans="1:55" ht="14.1" customHeight="1" x14ac:dyDescent="0.2">
      <c r="A301" s="108">
        <v>61</v>
      </c>
      <c r="B301" s="105">
        <v>2444</v>
      </c>
      <c r="C301" s="106">
        <v>600079848</v>
      </c>
      <c r="D301" s="105">
        <v>72742836</v>
      </c>
      <c r="E301" s="107" t="s">
        <v>694</v>
      </c>
      <c r="F301" s="108">
        <v>3143</v>
      </c>
      <c r="G301" s="126" t="s">
        <v>632</v>
      </c>
      <c r="H301" s="109" t="s">
        <v>281</v>
      </c>
      <c r="I301" s="110">
        <v>723361</v>
      </c>
      <c r="J301" s="425">
        <v>532667</v>
      </c>
      <c r="K301" s="425">
        <v>0</v>
      </c>
      <c r="L301" s="425">
        <v>0</v>
      </c>
      <c r="M301" s="111">
        <v>180041</v>
      </c>
      <c r="N301" s="111">
        <v>10653</v>
      </c>
      <c r="O301" s="337">
        <v>0</v>
      </c>
      <c r="P301" s="287">
        <v>1</v>
      </c>
      <c r="Q301" s="427">
        <v>1</v>
      </c>
      <c r="R301" s="889">
        <v>0</v>
      </c>
      <c r="S301" s="843">
        <v>0</v>
      </c>
      <c r="T301" s="416">
        <f t="shared" si="191"/>
        <v>0</v>
      </c>
      <c r="U301" s="405">
        <v>0</v>
      </c>
      <c r="V301" s="405">
        <v>0</v>
      </c>
      <c r="W301" s="405">
        <v>0</v>
      </c>
      <c r="X301" s="405">
        <f t="shared" si="192"/>
        <v>0</v>
      </c>
      <c r="Y301" s="405">
        <v>0</v>
      </c>
      <c r="Z301" s="405">
        <v>0</v>
      </c>
      <c r="AA301" s="405">
        <v>0</v>
      </c>
      <c r="AB301" s="405">
        <f t="shared" si="193"/>
        <v>0</v>
      </c>
      <c r="AC301" s="405">
        <f t="shared" si="194"/>
        <v>0</v>
      </c>
      <c r="AD301" s="249">
        <f t="shared" si="195"/>
        <v>0</v>
      </c>
      <c r="AE301" s="249">
        <f t="shared" si="196"/>
        <v>0</v>
      </c>
      <c r="AF301" s="405">
        <v>0</v>
      </c>
      <c r="AG301" s="405">
        <v>0</v>
      </c>
      <c r="AH301" s="405">
        <v>0</v>
      </c>
      <c r="AI301" s="405">
        <f t="shared" si="197"/>
        <v>0</v>
      </c>
      <c r="AJ301" s="405">
        <f t="shared" si="198"/>
        <v>0</v>
      </c>
      <c r="AK301" s="407">
        <v>0</v>
      </c>
      <c r="AL301" s="407">
        <v>0</v>
      </c>
      <c r="AM301" s="407">
        <v>0</v>
      </c>
      <c r="AN301" s="407">
        <v>0</v>
      </c>
      <c r="AO301" s="407">
        <v>0</v>
      </c>
      <c r="AP301" s="407">
        <f t="shared" si="199"/>
        <v>0</v>
      </c>
      <c r="AQ301" s="407">
        <f t="shared" si="200"/>
        <v>0</v>
      </c>
      <c r="AR301" s="417">
        <f t="shared" si="201"/>
        <v>0</v>
      </c>
      <c r="AS301" s="112">
        <f t="shared" si="228"/>
        <v>723361</v>
      </c>
      <c r="AT301" s="113">
        <f t="shared" si="229"/>
        <v>532667</v>
      </c>
      <c r="AU301" s="113">
        <f t="shared" si="202"/>
        <v>0</v>
      </c>
      <c r="AV301" s="113">
        <f t="shared" si="230"/>
        <v>0</v>
      </c>
      <c r="AW301" s="113">
        <f t="shared" si="231"/>
        <v>180041</v>
      </c>
      <c r="AX301" s="113">
        <f t="shared" si="231"/>
        <v>10653</v>
      </c>
      <c r="AY301" s="113">
        <f t="shared" si="232"/>
        <v>0</v>
      </c>
      <c r="AZ301" s="115">
        <f t="shared" si="233"/>
        <v>1</v>
      </c>
      <c r="BA301" s="115">
        <f t="shared" si="234"/>
        <v>1</v>
      </c>
      <c r="BB301" s="115">
        <f t="shared" si="203"/>
        <v>0</v>
      </c>
      <c r="BC301" s="116">
        <f t="shared" si="235"/>
        <v>0</v>
      </c>
    </row>
    <row r="302" spans="1:55" ht="14.1" customHeight="1" x14ac:dyDescent="0.2">
      <c r="A302" s="108">
        <v>61</v>
      </c>
      <c r="B302" s="105">
        <v>2444</v>
      </c>
      <c r="C302" s="106">
        <v>600079848</v>
      </c>
      <c r="D302" s="105">
        <v>72742836</v>
      </c>
      <c r="E302" s="107" t="s">
        <v>694</v>
      </c>
      <c r="F302" s="108">
        <v>3143</v>
      </c>
      <c r="G302" s="126" t="s">
        <v>633</v>
      </c>
      <c r="H302" s="109" t="s">
        <v>282</v>
      </c>
      <c r="I302" s="110">
        <v>21066</v>
      </c>
      <c r="J302" s="436">
        <v>14850</v>
      </c>
      <c r="K302" s="436">
        <v>0</v>
      </c>
      <c r="L302" s="436">
        <v>0</v>
      </c>
      <c r="M302" s="111">
        <v>5019</v>
      </c>
      <c r="N302" s="111">
        <v>297</v>
      </c>
      <c r="O302" s="436">
        <v>900</v>
      </c>
      <c r="P302" s="287">
        <v>0.06</v>
      </c>
      <c r="Q302" s="437">
        <v>0</v>
      </c>
      <c r="R302" s="857">
        <v>0</v>
      </c>
      <c r="S302" s="845">
        <v>0.06</v>
      </c>
      <c r="T302" s="416">
        <f t="shared" si="191"/>
        <v>0</v>
      </c>
      <c r="U302" s="405">
        <v>0</v>
      </c>
      <c r="V302" s="405">
        <v>0</v>
      </c>
      <c r="W302" s="405">
        <v>0</v>
      </c>
      <c r="X302" s="405">
        <f t="shared" si="192"/>
        <v>0</v>
      </c>
      <c r="Y302" s="405">
        <v>0</v>
      </c>
      <c r="Z302" s="405">
        <v>0</v>
      </c>
      <c r="AA302" s="405">
        <v>0</v>
      </c>
      <c r="AB302" s="405">
        <f t="shared" si="193"/>
        <v>0</v>
      </c>
      <c r="AC302" s="405">
        <f t="shared" si="194"/>
        <v>0</v>
      </c>
      <c r="AD302" s="249">
        <f t="shared" si="195"/>
        <v>0</v>
      </c>
      <c r="AE302" s="249">
        <f t="shared" si="196"/>
        <v>0</v>
      </c>
      <c r="AF302" s="405">
        <v>0</v>
      </c>
      <c r="AG302" s="405">
        <v>0</v>
      </c>
      <c r="AH302" s="405">
        <v>0</v>
      </c>
      <c r="AI302" s="405">
        <f t="shared" si="197"/>
        <v>0</v>
      </c>
      <c r="AJ302" s="405">
        <f t="shared" si="198"/>
        <v>0</v>
      </c>
      <c r="AK302" s="407">
        <v>0</v>
      </c>
      <c r="AL302" s="407">
        <v>0</v>
      </c>
      <c r="AM302" s="407">
        <v>0</v>
      </c>
      <c r="AN302" s="407">
        <v>0</v>
      </c>
      <c r="AO302" s="407">
        <v>0</v>
      </c>
      <c r="AP302" s="407">
        <f t="shared" si="199"/>
        <v>0</v>
      </c>
      <c r="AQ302" s="407">
        <f t="shared" si="200"/>
        <v>0</v>
      </c>
      <c r="AR302" s="417">
        <f t="shared" si="201"/>
        <v>0</v>
      </c>
      <c r="AS302" s="112">
        <f t="shared" si="228"/>
        <v>21066</v>
      </c>
      <c r="AT302" s="113">
        <f t="shared" si="229"/>
        <v>14850</v>
      </c>
      <c r="AU302" s="113">
        <f t="shared" si="202"/>
        <v>0</v>
      </c>
      <c r="AV302" s="113">
        <f t="shared" si="230"/>
        <v>0</v>
      </c>
      <c r="AW302" s="113">
        <f t="shared" si="231"/>
        <v>5019</v>
      </c>
      <c r="AX302" s="113">
        <f t="shared" si="231"/>
        <v>297</v>
      </c>
      <c r="AY302" s="113">
        <f t="shared" si="232"/>
        <v>900</v>
      </c>
      <c r="AZ302" s="115">
        <f t="shared" si="233"/>
        <v>0.06</v>
      </c>
      <c r="BA302" s="115">
        <f t="shared" si="234"/>
        <v>0</v>
      </c>
      <c r="BB302" s="115">
        <f t="shared" si="203"/>
        <v>0</v>
      </c>
      <c r="BC302" s="116">
        <f t="shared" si="235"/>
        <v>0.06</v>
      </c>
    </row>
    <row r="303" spans="1:55" ht="14.1" customHeight="1" x14ac:dyDescent="0.2">
      <c r="A303" s="120">
        <v>61</v>
      </c>
      <c r="B303" s="117">
        <v>2444</v>
      </c>
      <c r="C303" s="118">
        <v>600079848</v>
      </c>
      <c r="D303" s="117">
        <v>72742836</v>
      </c>
      <c r="E303" s="119" t="s">
        <v>695</v>
      </c>
      <c r="F303" s="120"/>
      <c r="G303" s="119"/>
      <c r="H303" s="121"/>
      <c r="I303" s="122">
        <v>10728364</v>
      </c>
      <c r="J303" s="123">
        <v>7758715</v>
      </c>
      <c r="K303" s="123">
        <v>0</v>
      </c>
      <c r="L303" s="123">
        <v>26000</v>
      </c>
      <c r="M303" s="123">
        <v>2631234</v>
      </c>
      <c r="N303" s="123">
        <v>155175</v>
      </c>
      <c r="O303" s="123">
        <v>157240</v>
      </c>
      <c r="P303" s="124">
        <v>18.175799999999999</v>
      </c>
      <c r="Q303" s="124">
        <v>11.590000000000002</v>
      </c>
      <c r="R303" s="855">
        <v>0</v>
      </c>
      <c r="S303" s="125">
        <v>6.5857999999999999</v>
      </c>
      <c r="T303" s="824">
        <f t="shared" ref="T303:BC303" si="236">SUM(T297:T302)</f>
        <v>0</v>
      </c>
      <c r="U303" s="824">
        <f t="shared" si="236"/>
        <v>0</v>
      </c>
      <c r="V303" s="824">
        <f t="shared" si="236"/>
        <v>0</v>
      </c>
      <c r="W303" s="824">
        <f t="shared" si="236"/>
        <v>0</v>
      </c>
      <c r="X303" s="824">
        <f t="shared" si="236"/>
        <v>0</v>
      </c>
      <c r="Y303" s="824">
        <f t="shared" si="236"/>
        <v>0</v>
      </c>
      <c r="Z303" s="824">
        <f t="shared" si="236"/>
        <v>0</v>
      </c>
      <c r="AA303" s="824">
        <f t="shared" si="236"/>
        <v>0</v>
      </c>
      <c r="AB303" s="824">
        <f t="shared" si="236"/>
        <v>0</v>
      </c>
      <c r="AC303" s="824">
        <f t="shared" si="236"/>
        <v>0</v>
      </c>
      <c r="AD303" s="824">
        <f t="shared" si="236"/>
        <v>0</v>
      </c>
      <c r="AE303" s="824">
        <f t="shared" si="236"/>
        <v>0</v>
      </c>
      <c r="AF303" s="824">
        <f t="shared" si="236"/>
        <v>0</v>
      </c>
      <c r="AG303" s="824">
        <f t="shared" si="236"/>
        <v>0</v>
      </c>
      <c r="AH303" s="824">
        <f t="shared" si="236"/>
        <v>0</v>
      </c>
      <c r="AI303" s="824">
        <f t="shared" si="236"/>
        <v>0</v>
      </c>
      <c r="AJ303" s="824">
        <f t="shared" si="236"/>
        <v>0</v>
      </c>
      <c r="AK303" s="900">
        <f t="shared" si="236"/>
        <v>0</v>
      </c>
      <c r="AL303" s="900">
        <f t="shared" si="236"/>
        <v>0</v>
      </c>
      <c r="AM303" s="900">
        <f t="shared" si="236"/>
        <v>0</v>
      </c>
      <c r="AN303" s="900">
        <f t="shared" si="236"/>
        <v>0</v>
      </c>
      <c r="AO303" s="900">
        <f t="shared" si="236"/>
        <v>0</v>
      </c>
      <c r="AP303" s="900">
        <f t="shared" si="236"/>
        <v>0</v>
      </c>
      <c r="AQ303" s="900">
        <f t="shared" si="236"/>
        <v>0</v>
      </c>
      <c r="AR303" s="904">
        <f t="shared" si="236"/>
        <v>0</v>
      </c>
      <c r="AS303" s="122">
        <f t="shared" si="236"/>
        <v>10728364</v>
      </c>
      <c r="AT303" s="123">
        <f t="shared" si="236"/>
        <v>7758715</v>
      </c>
      <c r="AU303" s="123">
        <f t="shared" si="236"/>
        <v>0</v>
      </c>
      <c r="AV303" s="123">
        <f t="shared" si="236"/>
        <v>26000</v>
      </c>
      <c r="AW303" s="123">
        <f t="shared" si="236"/>
        <v>2631234</v>
      </c>
      <c r="AX303" s="123">
        <f t="shared" si="236"/>
        <v>155175</v>
      </c>
      <c r="AY303" s="123">
        <f t="shared" si="236"/>
        <v>157240</v>
      </c>
      <c r="AZ303" s="124">
        <f t="shared" si="236"/>
        <v>18.175799999999999</v>
      </c>
      <c r="BA303" s="124">
        <f t="shared" si="236"/>
        <v>11.590000000000002</v>
      </c>
      <c r="BB303" s="124">
        <f t="shared" si="236"/>
        <v>0</v>
      </c>
      <c r="BC303" s="125">
        <f t="shared" si="236"/>
        <v>6.5857999999999999</v>
      </c>
    </row>
    <row r="304" spans="1:55" ht="14.1" customHeight="1" x14ac:dyDescent="0.2">
      <c r="A304" s="108">
        <v>62</v>
      </c>
      <c r="B304" s="105">
        <v>2457</v>
      </c>
      <c r="C304" s="106">
        <v>650021479</v>
      </c>
      <c r="D304" s="105">
        <v>72742577</v>
      </c>
      <c r="E304" s="107" t="s">
        <v>696</v>
      </c>
      <c r="F304" s="108">
        <v>3111</v>
      </c>
      <c r="G304" s="107" t="s">
        <v>315</v>
      </c>
      <c r="H304" s="109" t="s">
        <v>281</v>
      </c>
      <c r="I304" s="110">
        <v>1373281</v>
      </c>
      <c r="J304" s="111">
        <v>1004625</v>
      </c>
      <c r="K304" s="111">
        <v>0</v>
      </c>
      <c r="L304" s="111">
        <v>0</v>
      </c>
      <c r="M304" s="111">
        <v>339563</v>
      </c>
      <c r="N304" s="111">
        <v>20093</v>
      </c>
      <c r="O304" s="111">
        <v>9000</v>
      </c>
      <c r="P304" s="287">
        <v>2.3963999999999999</v>
      </c>
      <c r="Q304" s="287">
        <v>1.9355</v>
      </c>
      <c r="R304" s="404">
        <v>0</v>
      </c>
      <c r="S304" s="844">
        <v>0.46089999999999998</v>
      </c>
      <c r="T304" s="416">
        <f t="shared" si="191"/>
        <v>0</v>
      </c>
      <c r="U304" s="405">
        <v>0</v>
      </c>
      <c r="V304" s="405">
        <v>0</v>
      </c>
      <c r="W304" s="405">
        <v>0</v>
      </c>
      <c r="X304" s="405">
        <f t="shared" si="192"/>
        <v>0</v>
      </c>
      <c r="Y304" s="405">
        <v>0</v>
      </c>
      <c r="Z304" s="405">
        <v>0</v>
      </c>
      <c r="AA304" s="405">
        <v>0</v>
      </c>
      <c r="AB304" s="405">
        <f t="shared" si="193"/>
        <v>0</v>
      </c>
      <c r="AC304" s="405">
        <f t="shared" si="194"/>
        <v>0</v>
      </c>
      <c r="AD304" s="249">
        <f t="shared" si="195"/>
        <v>0</v>
      </c>
      <c r="AE304" s="249">
        <f t="shared" si="196"/>
        <v>0</v>
      </c>
      <c r="AF304" s="405">
        <v>0</v>
      </c>
      <c r="AG304" s="405">
        <v>0</v>
      </c>
      <c r="AH304" s="405">
        <v>0</v>
      </c>
      <c r="AI304" s="405">
        <f t="shared" si="197"/>
        <v>0</v>
      </c>
      <c r="AJ304" s="405">
        <f t="shared" si="198"/>
        <v>0</v>
      </c>
      <c r="AK304" s="407">
        <v>0</v>
      </c>
      <c r="AL304" s="407">
        <v>0</v>
      </c>
      <c r="AM304" s="407">
        <v>0</v>
      </c>
      <c r="AN304" s="407">
        <v>0</v>
      </c>
      <c r="AO304" s="407">
        <v>0</v>
      </c>
      <c r="AP304" s="407">
        <f t="shared" si="199"/>
        <v>0</v>
      </c>
      <c r="AQ304" s="407">
        <f t="shared" si="200"/>
        <v>0</v>
      </c>
      <c r="AR304" s="417">
        <f t="shared" si="201"/>
        <v>0</v>
      </c>
      <c r="AS304" s="112">
        <f t="shared" ref="AS304:AS309" si="237">I304+AJ304</f>
        <v>1373281</v>
      </c>
      <c r="AT304" s="113">
        <f t="shared" ref="AT304:AT309" si="238">J304+X304</f>
        <v>1004625</v>
      </c>
      <c r="AU304" s="113">
        <f t="shared" si="202"/>
        <v>0</v>
      </c>
      <c r="AV304" s="113">
        <f t="shared" ref="AV304:AV309" si="239">L304+AB304</f>
        <v>0</v>
      </c>
      <c r="AW304" s="113">
        <f t="shared" ref="AW304:AX309" si="240">M304+AD304</f>
        <v>339563</v>
      </c>
      <c r="AX304" s="113">
        <f t="shared" si="240"/>
        <v>20093</v>
      </c>
      <c r="AY304" s="113">
        <f t="shared" ref="AY304:AY309" si="241">O304+AI304</f>
        <v>9000</v>
      </c>
      <c r="AZ304" s="115">
        <f t="shared" ref="AZ304:AZ309" si="242">P304+AR304</f>
        <v>2.3963999999999999</v>
      </c>
      <c r="BA304" s="115">
        <f t="shared" ref="BA304:BA309" si="243">Q304+AP304</f>
        <v>1.9355</v>
      </c>
      <c r="BB304" s="115">
        <f t="shared" si="203"/>
        <v>0</v>
      </c>
      <c r="BC304" s="116">
        <f t="shared" ref="BC304:BC309" si="244">S304+AQ304</f>
        <v>0.46089999999999998</v>
      </c>
    </row>
    <row r="305" spans="1:55" ht="14.1" customHeight="1" x14ac:dyDescent="0.2">
      <c r="A305" s="108">
        <v>62</v>
      </c>
      <c r="B305" s="105">
        <v>2457</v>
      </c>
      <c r="C305" s="106">
        <v>650021479</v>
      </c>
      <c r="D305" s="105">
        <v>72742577</v>
      </c>
      <c r="E305" s="107" t="s">
        <v>696</v>
      </c>
      <c r="F305" s="108">
        <v>3117</v>
      </c>
      <c r="G305" s="131" t="s">
        <v>318</v>
      </c>
      <c r="H305" s="109" t="s">
        <v>281</v>
      </c>
      <c r="I305" s="110">
        <v>1748098</v>
      </c>
      <c r="J305" s="111">
        <v>1269631</v>
      </c>
      <c r="K305" s="111">
        <v>0</v>
      </c>
      <c r="L305" s="111">
        <v>0</v>
      </c>
      <c r="M305" s="111">
        <v>429135</v>
      </c>
      <c r="N305" s="111">
        <v>25392</v>
      </c>
      <c r="O305" s="111">
        <v>23940</v>
      </c>
      <c r="P305" s="287">
        <v>2.37</v>
      </c>
      <c r="Q305" s="287">
        <v>1.5428999999999999</v>
      </c>
      <c r="R305" s="404">
        <v>0</v>
      </c>
      <c r="S305" s="844">
        <v>0.82710000000000006</v>
      </c>
      <c r="T305" s="416">
        <f t="shared" si="191"/>
        <v>0</v>
      </c>
      <c r="U305" s="405">
        <v>0</v>
      </c>
      <c r="V305" s="405">
        <v>0</v>
      </c>
      <c r="W305" s="405">
        <v>0</v>
      </c>
      <c r="X305" s="405">
        <f t="shared" si="192"/>
        <v>0</v>
      </c>
      <c r="Y305" s="405">
        <v>0</v>
      </c>
      <c r="Z305" s="405">
        <v>0</v>
      </c>
      <c r="AA305" s="405">
        <v>0</v>
      </c>
      <c r="AB305" s="405">
        <f t="shared" si="193"/>
        <v>0</v>
      </c>
      <c r="AC305" s="405">
        <f t="shared" si="194"/>
        <v>0</v>
      </c>
      <c r="AD305" s="249">
        <f t="shared" si="195"/>
        <v>0</v>
      </c>
      <c r="AE305" s="249">
        <f t="shared" si="196"/>
        <v>0</v>
      </c>
      <c r="AF305" s="405">
        <v>0</v>
      </c>
      <c r="AG305" s="405">
        <v>0</v>
      </c>
      <c r="AH305" s="405">
        <v>0</v>
      </c>
      <c r="AI305" s="405">
        <f t="shared" si="197"/>
        <v>0</v>
      </c>
      <c r="AJ305" s="405">
        <f t="shared" si="198"/>
        <v>0</v>
      </c>
      <c r="AK305" s="407">
        <v>0</v>
      </c>
      <c r="AL305" s="407">
        <v>0</v>
      </c>
      <c r="AM305" s="407">
        <v>0</v>
      </c>
      <c r="AN305" s="407">
        <v>0</v>
      </c>
      <c r="AO305" s="407">
        <v>0</v>
      </c>
      <c r="AP305" s="407">
        <f t="shared" si="199"/>
        <v>0</v>
      </c>
      <c r="AQ305" s="407">
        <f t="shared" si="200"/>
        <v>0</v>
      </c>
      <c r="AR305" s="417">
        <f t="shared" si="201"/>
        <v>0</v>
      </c>
      <c r="AS305" s="112">
        <f t="shared" si="237"/>
        <v>1748098</v>
      </c>
      <c r="AT305" s="113">
        <f t="shared" si="238"/>
        <v>1269631</v>
      </c>
      <c r="AU305" s="113">
        <f t="shared" si="202"/>
        <v>0</v>
      </c>
      <c r="AV305" s="113">
        <f t="shared" si="239"/>
        <v>0</v>
      </c>
      <c r="AW305" s="113">
        <f t="shared" si="240"/>
        <v>429135</v>
      </c>
      <c r="AX305" s="113">
        <f t="shared" si="240"/>
        <v>25392</v>
      </c>
      <c r="AY305" s="113">
        <f t="shared" si="241"/>
        <v>23940</v>
      </c>
      <c r="AZ305" s="115">
        <f t="shared" si="242"/>
        <v>2.37</v>
      </c>
      <c r="BA305" s="115">
        <f t="shared" si="243"/>
        <v>1.5428999999999999</v>
      </c>
      <c r="BB305" s="115">
        <f t="shared" si="203"/>
        <v>0</v>
      </c>
      <c r="BC305" s="116">
        <f t="shared" si="244"/>
        <v>0.82710000000000006</v>
      </c>
    </row>
    <row r="306" spans="1:55" ht="14.1" customHeight="1" x14ac:dyDescent="0.2">
      <c r="A306" s="108">
        <v>62</v>
      </c>
      <c r="B306" s="105">
        <v>2457</v>
      </c>
      <c r="C306" s="106">
        <v>650021479</v>
      </c>
      <c r="D306" s="105">
        <v>72742577</v>
      </c>
      <c r="E306" s="107" t="s">
        <v>696</v>
      </c>
      <c r="F306" s="108">
        <v>3117</v>
      </c>
      <c r="G306" s="126" t="s">
        <v>316</v>
      </c>
      <c r="H306" s="109" t="s">
        <v>282</v>
      </c>
      <c r="I306" s="110">
        <v>0</v>
      </c>
      <c r="J306" s="28">
        <v>0</v>
      </c>
      <c r="K306" s="28">
        <v>0</v>
      </c>
      <c r="L306" s="28">
        <v>0</v>
      </c>
      <c r="M306" s="111">
        <v>0</v>
      </c>
      <c r="N306" s="111">
        <v>0</v>
      </c>
      <c r="O306" s="28">
        <v>0</v>
      </c>
      <c r="P306" s="287">
        <v>0</v>
      </c>
      <c r="Q306" s="274">
        <v>0</v>
      </c>
      <c r="R306" s="890">
        <v>0</v>
      </c>
      <c r="S306" s="843">
        <v>0</v>
      </c>
      <c r="T306" s="416">
        <f t="shared" si="191"/>
        <v>0</v>
      </c>
      <c r="U306" s="405">
        <v>0</v>
      </c>
      <c r="V306" s="405">
        <v>0</v>
      </c>
      <c r="W306" s="405">
        <v>0</v>
      </c>
      <c r="X306" s="405">
        <f t="shared" si="192"/>
        <v>0</v>
      </c>
      <c r="Y306" s="405">
        <v>0</v>
      </c>
      <c r="Z306" s="405">
        <v>0</v>
      </c>
      <c r="AA306" s="405">
        <v>0</v>
      </c>
      <c r="AB306" s="405">
        <f t="shared" si="193"/>
        <v>0</v>
      </c>
      <c r="AC306" s="405">
        <f t="shared" si="194"/>
        <v>0</v>
      </c>
      <c r="AD306" s="249">
        <f t="shared" si="195"/>
        <v>0</v>
      </c>
      <c r="AE306" s="249">
        <f t="shared" si="196"/>
        <v>0</v>
      </c>
      <c r="AF306" s="405">
        <v>0</v>
      </c>
      <c r="AG306" s="405">
        <v>0</v>
      </c>
      <c r="AH306" s="405">
        <v>0</v>
      </c>
      <c r="AI306" s="405">
        <f t="shared" si="197"/>
        <v>0</v>
      </c>
      <c r="AJ306" s="405">
        <f t="shared" si="198"/>
        <v>0</v>
      </c>
      <c r="AK306" s="407">
        <v>0</v>
      </c>
      <c r="AL306" s="407">
        <v>0</v>
      </c>
      <c r="AM306" s="407">
        <v>0</v>
      </c>
      <c r="AN306" s="407">
        <v>0</v>
      </c>
      <c r="AO306" s="407">
        <v>0</v>
      </c>
      <c r="AP306" s="407">
        <f t="shared" si="199"/>
        <v>0</v>
      </c>
      <c r="AQ306" s="407">
        <f t="shared" si="200"/>
        <v>0</v>
      </c>
      <c r="AR306" s="417">
        <f t="shared" si="201"/>
        <v>0</v>
      </c>
      <c r="AS306" s="112">
        <f t="shared" si="237"/>
        <v>0</v>
      </c>
      <c r="AT306" s="113">
        <f t="shared" si="238"/>
        <v>0</v>
      </c>
      <c r="AU306" s="113">
        <f t="shared" si="202"/>
        <v>0</v>
      </c>
      <c r="AV306" s="113">
        <f t="shared" si="239"/>
        <v>0</v>
      </c>
      <c r="AW306" s="113">
        <f t="shared" si="240"/>
        <v>0</v>
      </c>
      <c r="AX306" s="113">
        <f t="shared" si="240"/>
        <v>0</v>
      </c>
      <c r="AY306" s="113">
        <f t="shared" si="241"/>
        <v>0</v>
      </c>
      <c r="AZ306" s="115">
        <f t="shared" si="242"/>
        <v>0</v>
      </c>
      <c r="BA306" s="115">
        <f t="shared" si="243"/>
        <v>0</v>
      </c>
      <c r="BB306" s="115">
        <f t="shared" si="203"/>
        <v>0</v>
      </c>
      <c r="BC306" s="116">
        <f t="shared" si="244"/>
        <v>0</v>
      </c>
    </row>
    <row r="307" spans="1:55" ht="14.1" customHeight="1" x14ac:dyDescent="0.2">
      <c r="A307" s="108">
        <v>62</v>
      </c>
      <c r="B307" s="105">
        <v>2457</v>
      </c>
      <c r="C307" s="106">
        <v>650021479</v>
      </c>
      <c r="D307" s="105">
        <v>72742577</v>
      </c>
      <c r="E307" s="107" t="s">
        <v>696</v>
      </c>
      <c r="F307" s="108">
        <v>3141</v>
      </c>
      <c r="G307" s="107" t="s">
        <v>319</v>
      </c>
      <c r="H307" s="109" t="s">
        <v>282</v>
      </c>
      <c r="I307" s="110">
        <v>468505</v>
      </c>
      <c r="J307" s="30">
        <v>225354</v>
      </c>
      <c r="K307" s="30">
        <v>0</v>
      </c>
      <c r="L307" s="30">
        <v>120000</v>
      </c>
      <c r="M307" s="111">
        <v>116730</v>
      </c>
      <c r="N307" s="111">
        <v>4507</v>
      </c>
      <c r="O307" s="30">
        <v>1914</v>
      </c>
      <c r="P307" s="287">
        <v>0.67999999999999994</v>
      </c>
      <c r="Q307" s="438">
        <v>0</v>
      </c>
      <c r="R307" s="33">
        <v>0</v>
      </c>
      <c r="S307" s="845">
        <v>0.67999999999999994</v>
      </c>
      <c r="T307" s="416">
        <f t="shared" si="191"/>
        <v>0</v>
      </c>
      <c r="U307" s="405">
        <v>0</v>
      </c>
      <c r="V307" s="405">
        <v>0</v>
      </c>
      <c r="W307" s="405">
        <v>0</v>
      </c>
      <c r="X307" s="405">
        <f t="shared" si="192"/>
        <v>0</v>
      </c>
      <c r="Y307" s="405">
        <v>0</v>
      </c>
      <c r="Z307" s="405">
        <v>0</v>
      </c>
      <c r="AA307" s="405">
        <v>0</v>
      </c>
      <c r="AB307" s="405">
        <f t="shared" si="193"/>
        <v>0</v>
      </c>
      <c r="AC307" s="405">
        <f t="shared" si="194"/>
        <v>0</v>
      </c>
      <c r="AD307" s="249">
        <f t="shared" si="195"/>
        <v>0</v>
      </c>
      <c r="AE307" s="249">
        <f t="shared" si="196"/>
        <v>0</v>
      </c>
      <c r="AF307" s="405">
        <v>0</v>
      </c>
      <c r="AG307" s="405">
        <v>0</v>
      </c>
      <c r="AH307" s="405">
        <v>0</v>
      </c>
      <c r="AI307" s="405">
        <f t="shared" si="197"/>
        <v>0</v>
      </c>
      <c r="AJ307" s="405">
        <f t="shared" si="198"/>
        <v>0</v>
      </c>
      <c r="AK307" s="407">
        <v>0</v>
      </c>
      <c r="AL307" s="407">
        <v>0</v>
      </c>
      <c r="AM307" s="407">
        <v>0</v>
      </c>
      <c r="AN307" s="407">
        <v>0</v>
      </c>
      <c r="AO307" s="407">
        <v>0</v>
      </c>
      <c r="AP307" s="407">
        <f t="shared" si="199"/>
        <v>0</v>
      </c>
      <c r="AQ307" s="407">
        <f t="shared" si="200"/>
        <v>0</v>
      </c>
      <c r="AR307" s="417">
        <f t="shared" si="201"/>
        <v>0</v>
      </c>
      <c r="AS307" s="112">
        <f t="shared" si="237"/>
        <v>468505</v>
      </c>
      <c r="AT307" s="113">
        <f t="shared" si="238"/>
        <v>225354</v>
      </c>
      <c r="AU307" s="113">
        <f t="shared" si="202"/>
        <v>0</v>
      </c>
      <c r="AV307" s="113">
        <f t="shared" si="239"/>
        <v>120000</v>
      </c>
      <c r="AW307" s="113">
        <f t="shared" si="240"/>
        <v>116730</v>
      </c>
      <c r="AX307" s="113">
        <f t="shared" si="240"/>
        <v>4507</v>
      </c>
      <c r="AY307" s="113">
        <f t="shared" si="241"/>
        <v>1914</v>
      </c>
      <c r="AZ307" s="115">
        <f t="shared" si="242"/>
        <v>0.67999999999999994</v>
      </c>
      <c r="BA307" s="115">
        <f t="shared" si="243"/>
        <v>0</v>
      </c>
      <c r="BB307" s="115">
        <f t="shared" si="203"/>
        <v>0</v>
      </c>
      <c r="BC307" s="116">
        <f t="shared" si="244"/>
        <v>0.67999999999999994</v>
      </c>
    </row>
    <row r="308" spans="1:55" ht="14.1" customHeight="1" x14ac:dyDescent="0.2">
      <c r="A308" s="108">
        <v>62</v>
      </c>
      <c r="B308" s="105">
        <v>2457</v>
      </c>
      <c r="C308" s="106">
        <v>650021479</v>
      </c>
      <c r="D308" s="105">
        <v>72742577</v>
      </c>
      <c r="E308" s="107" t="s">
        <v>696</v>
      </c>
      <c r="F308" s="108">
        <v>3143</v>
      </c>
      <c r="G308" s="126" t="s">
        <v>632</v>
      </c>
      <c r="H308" s="109" t="s">
        <v>281</v>
      </c>
      <c r="I308" s="110">
        <v>64174</v>
      </c>
      <c r="J308" s="425">
        <v>47256</v>
      </c>
      <c r="K308" s="425">
        <v>0</v>
      </c>
      <c r="L308" s="425">
        <v>0</v>
      </c>
      <c r="M308" s="111">
        <v>15973</v>
      </c>
      <c r="N308" s="111">
        <v>945</v>
      </c>
      <c r="O308" s="337">
        <v>0</v>
      </c>
      <c r="P308" s="287">
        <v>0.1</v>
      </c>
      <c r="Q308" s="427">
        <v>0.1</v>
      </c>
      <c r="R308" s="889">
        <v>0</v>
      </c>
      <c r="S308" s="843">
        <v>0</v>
      </c>
      <c r="T308" s="416">
        <f t="shared" si="191"/>
        <v>0</v>
      </c>
      <c r="U308" s="405">
        <v>0</v>
      </c>
      <c r="V308" s="405">
        <v>0</v>
      </c>
      <c r="W308" s="405">
        <v>0</v>
      </c>
      <c r="X308" s="405">
        <f t="shared" si="192"/>
        <v>0</v>
      </c>
      <c r="Y308" s="405">
        <v>0</v>
      </c>
      <c r="Z308" s="405">
        <v>0</v>
      </c>
      <c r="AA308" s="405">
        <v>0</v>
      </c>
      <c r="AB308" s="405">
        <f t="shared" si="193"/>
        <v>0</v>
      </c>
      <c r="AC308" s="405">
        <f t="shared" si="194"/>
        <v>0</v>
      </c>
      <c r="AD308" s="249">
        <f t="shared" si="195"/>
        <v>0</v>
      </c>
      <c r="AE308" s="249">
        <f t="shared" si="196"/>
        <v>0</v>
      </c>
      <c r="AF308" s="405">
        <v>0</v>
      </c>
      <c r="AG308" s="405">
        <v>0</v>
      </c>
      <c r="AH308" s="405">
        <v>0</v>
      </c>
      <c r="AI308" s="405">
        <f t="shared" si="197"/>
        <v>0</v>
      </c>
      <c r="AJ308" s="405">
        <f t="shared" si="198"/>
        <v>0</v>
      </c>
      <c r="AK308" s="407">
        <v>0</v>
      </c>
      <c r="AL308" s="407">
        <v>0</v>
      </c>
      <c r="AM308" s="407">
        <v>0</v>
      </c>
      <c r="AN308" s="407">
        <v>0</v>
      </c>
      <c r="AO308" s="407">
        <v>0</v>
      </c>
      <c r="AP308" s="407">
        <f t="shared" si="199"/>
        <v>0</v>
      </c>
      <c r="AQ308" s="407">
        <f t="shared" si="200"/>
        <v>0</v>
      </c>
      <c r="AR308" s="417">
        <f t="shared" si="201"/>
        <v>0</v>
      </c>
      <c r="AS308" s="112">
        <f t="shared" si="237"/>
        <v>64174</v>
      </c>
      <c r="AT308" s="113">
        <f t="shared" si="238"/>
        <v>47256</v>
      </c>
      <c r="AU308" s="113">
        <f t="shared" si="202"/>
        <v>0</v>
      </c>
      <c r="AV308" s="113">
        <f t="shared" si="239"/>
        <v>0</v>
      </c>
      <c r="AW308" s="113">
        <f t="shared" si="240"/>
        <v>15973</v>
      </c>
      <c r="AX308" s="113">
        <f t="shared" si="240"/>
        <v>945</v>
      </c>
      <c r="AY308" s="113">
        <f t="shared" si="241"/>
        <v>0</v>
      </c>
      <c r="AZ308" s="115">
        <f t="shared" si="242"/>
        <v>0.1</v>
      </c>
      <c r="BA308" s="115">
        <f t="shared" si="243"/>
        <v>0.1</v>
      </c>
      <c r="BB308" s="115">
        <f t="shared" si="203"/>
        <v>0</v>
      </c>
      <c r="BC308" s="116">
        <f t="shared" si="244"/>
        <v>0</v>
      </c>
    </row>
    <row r="309" spans="1:55" ht="14.1" customHeight="1" x14ac:dyDescent="0.2">
      <c r="A309" s="108">
        <v>62</v>
      </c>
      <c r="B309" s="105">
        <v>2457</v>
      </c>
      <c r="C309" s="106">
        <v>650021479</v>
      </c>
      <c r="D309" s="105">
        <v>72742577</v>
      </c>
      <c r="E309" s="107" t="s">
        <v>696</v>
      </c>
      <c r="F309" s="108">
        <v>3143</v>
      </c>
      <c r="G309" s="126" t="s">
        <v>633</v>
      </c>
      <c r="H309" s="109" t="s">
        <v>282</v>
      </c>
      <c r="I309" s="110">
        <v>9831</v>
      </c>
      <c r="J309" s="436">
        <v>6930</v>
      </c>
      <c r="K309" s="436">
        <v>0</v>
      </c>
      <c r="L309" s="436">
        <v>0</v>
      </c>
      <c r="M309" s="111">
        <v>2342</v>
      </c>
      <c r="N309" s="111">
        <v>139</v>
      </c>
      <c r="O309" s="436">
        <v>420</v>
      </c>
      <c r="P309" s="287">
        <v>0.03</v>
      </c>
      <c r="Q309" s="437">
        <v>0</v>
      </c>
      <c r="R309" s="857">
        <v>0</v>
      </c>
      <c r="S309" s="845">
        <v>0.03</v>
      </c>
      <c r="T309" s="416">
        <f t="shared" si="191"/>
        <v>0</v>
      </c>
      <c r="U309" s="405">
        <v>0</v>
      </c>
      <c r="V309" s="405">
        <v>0</v>
      </c>
      <c r="W309" s="405">
        <v>0</v>
      </c>
      <c r="X309" s="405">
        <f t="shared" si="192"/>
        <v>0</v>
      </c>
      <c r="Y309" s="405">
        <v>0</v>
      </c>
      <c r="Z309" s="405">
        <v>0</v>
      </c>
      <c r="AA309" s="405">
        <v>0</v>
      </c>
      <c r="AB309" s="405">
        <f t="shared" si="193"/>
        <v>0</v>
      </c>
      <c r="AC309" s="405">
        <f t="shared" si="194"/>
        <v>0</v>
      </c>
      <c r="AD309" s="249">
        <f t="shared" si="195"/>
        <v>0</v>
      </c>
      <c r="AE309" s="249">
        <f t="shared" si="196"/>
        <v>0</v>
      </c>
      <c r="AF309" s="405">
        <v>0</v>
      </c>
      <c r="AG309" s="405">
        <v>0</v>
      </c>
      <c r="AH309" s="405">
        <v>0</v>
      </c>
      <c r="AI309" s="405">
        <f t="shared" si="197"/>
        <v>0</v>
      </c>
      <c r="AJ309" s="405">
        <f t="shared" si="198"/>
        <v>0</v>
      </c>
      <c r="AK309" s="407">
        <v>0</v>
      </c>
      <c r="AL309" s="407">
        <v>0</v>
      </c>
      <c r="AM309" s="407">
        <v>0</v>
      </c>
      <c r="AN309" s="407">
        <v>0</v>
      </c>
      <c r="AO309" s="407">
        <v>0</v>
      </c>
      <c r="AP309" s="407">
        <f t="shared" si="199"/>
        <v>0</v>
      </c>
      <c r="AQ309" s="407">
        <f t="shared" si="200"/>
        <v>0</v>
      </c>
      <c r="AR309" s="417">
        <f t="shared" si="201"/>
        <v>0</v>
      </c>
      <c r="AS309" s="112">
        <f t="shared" si="237"/>
        <v>9831</v>
      </c>
      <c r="AT309" s="113">
        <f t="shared" si="238"/>
        <v>6930</v>
      </c>
      <c r="AU309" s="113">
        <f t="shared" si="202"/>
        <v>0</v>
      </c>
      <c r="AV309" s="113">
        <f t="shared" si="239"/>
        <v>0</v>
      </c>
      <c r="AW309" s="113">
        <f t="shared" si="240"/>
        <v>2342</v>
      </c>
      <c r="AX309" s="113">
        <f t="shared" si="240"/>
        <v>139</v>
      </c>
      <c r="AY309" s="113">
        <f t="shared" si="241"/>
        <v>420</v>
      </c>
      <c r="AZ309" s="115">
        <f t="shared" si="242"/>
        <v>0.03</v>
      </c>
      <c r="BA309" s="115">
        <f t="shared" si="243"/>
        <v>0</v>
      </c>
      <c r="BB309" s="115">
        <f t="shared" si="203"/>
        <v>0</v>
      </c>
      <c r="BC309" s="116">
        <f t="shared" si="244"/>
        <v>0.03</v>
      </c>
    </row>
    <row r="310" spans="1:55" ht="14.1" customHeight="1" x14ac:dyDescent="0.2">
      <c r="A310" s="120">
        <v>62</v>
      </c>
      <c r="B310" s="117">
        <v>2457</v>
      </c>
      <c r="C310" s="118">
        <v>650021479</v>
      </c>
      <c r="D310" s="117">
        <v>72742577</v>
      </c>
      <c r="E310" s="119" t="s">
        <v>697</v>
      </c>
      <c r="F310" s="120"/>
      <c r="G310" s="119"/>
      <c r="H310" s="121"/>
      <c r="I310" s="122">
        <v>3663889</v>
      </c>
      <c r="J310" s="123">
        <v>2553796</v>
      </c>
      <c r="K310" s="123">
        <v>0</v>
      </c>
      <c r="L310" s="123">
        <v>120000</v>
      </c>
      <c r="M310" s="123">
        <v>903743</v>
      </c>
      <c r="N310" s="123">
        <v>51076</v>
      </c>
      <c r="O310" s="123">
        <v>35274</v>
      </c>
      <c r="P310" s="124">
        <v>5.5763999999999996</v>
      </c>
      <c r="Q310" s="124">
        <v>3.5783999999999998</v>
      </c>
      <c r="R310" s="855">
        <v>0</v>
      </c>
      <c r="S310" s="125">
        <v>1.998</v>
      </c>
      <c r="T310" s="824">
        <f t="shared" ref="T310:BC310" si="245">SUM(T304:T309)</f>
        <v>0</v>
      </c>
      <c r="U310" s="824">
        <f t="shared" si="245"/>
        <v>0</v>
      </c>
      <c r="V310" s="824">
        <f t="shared" si="245"/>
        <v>0</v>
      </c>
      <c r="W310" s="824">
        <f t="shared" si="245"/>
        <v>0</v>
      </c>
      <c r="X310" s="824">
        <f t="shared" si="245"/>
        <v>0</v>
      </c>
      <c r="Y310" s="824">
        <f t="shared" si="245"/>
        <v>0</v>
      </c>
      <c r="Z310" s="824">
        <f t="shared" si="245"/>
        <v>0</v>
      </c>
      <c r="AA310" s="824">
        <f t="shared" si="245"/>
        <v>0</v>
      </c>
      <c r="AB310" s="824">
        <f t="shared" si="245"/>
        <v>0</v>
      </c>
      <c r="AC310" s="824">
        <f t="shared" si="245"/>
        <v>0</v>
      </c>
      <c r="AD310" s="824">
        <f t="shared" si="245"/>
        <v>0</v>
      </c>
      <c r="AE310" s="824">
        <f t="shared" si="245"/>
        <v>0</v>
      </c>
      <c r="AF310" s="824">
        <f t="shared" si="245"/>
        <v>0</v>
      </c>
      <c r="AG310" s="824">
        <f t="shared" si="245"/>
        <v>0</v>
      </c>
      <c r="AH310" s="824">
        <f t="shared" si="245"/>
        <v>0</v>
      </c>
      <c r="AI310" s="824">
        <f t="shared" si="245"/>
        <v>0</v>
      </c>
      <c r="AJ310" s="824">
        <f t="shared" si="245"/>
        <v>0</v>
      </c>
      <c r="AK310" s="900">
        <f t="shared" si="245"/>
        <v>0</v>
      </c>
      <c r="AL310" s="900">
        <f t="shared" si="245"/>
        <v>0</v>
      </c>
      <c r="AM310" s="900">
        <f t="shared" si="245"/>
        <v>0</v>
      </c>
      <c r="AN310" s="900">
        <f t="shared" si="245"/>
        <v>0</v>
      </c>
      <c r="AO310" s="900">
        <f t="shared" si="245"/>
        <v>0</v>
      </c>
      <c r="AP310" s="900">
        <f t="shared" si="245"/>
        <v>0</v>
      </c>
      <c r="AQ310" s="900">
        <f t="shared" si="245"/>
        <v>0</v>
      </c>
      <c r="AR310" s="904">
        <f t="shared" si="245"/>
        <v>0</v>
      </c>
      <c r="AS310" s="122">
        <f t="shared" si="245"/>
        <v>3663889</v>
      </c>
      <c r="AT310" s="123">
        <f t="shared" si="245"/>
        <v>2553796</v>
      </c>
      <c r="AU310" s="123">
        <f t="shared" si="245"/>
        <v>0</v>
      </c>
      <c r="AV310" s="123">
        <f t="shared" si="245"/>
        <v>120000</v>
      </c>
      <c r="AW310" s="123">
        <f t="shared" si="245"/>
        <v>903743</v>
      </c>
      <c r="AX310" s="123">
        <f t="shared" si="245"/>
        <v>51076</v>
      </c>
      <c r="AY310" s="123">
        <f t="shared" si="245"/>
        <v>35274</v>
      </c>
      <c r="AZ310" s="124">
        <f t="shared" si="245"/>
        <v>5.5763999999999996</v>
      </c>
      <c r="BA310" s="124">
        <f t="shared" si="245"/>
        <v>3.5783999999999998</v>
      </c>
      <c r="BB310" s="124">
        <f t="shared" si="245"/>
        <v>0</v>
      </c>
      <c r="BC310" s="125">
        <f t="shared" si="245"/>
        <v>1.998</v>
      </c>
    </row>
    <row r="311" spans="1:55" ht="14.1" customHeight="1" x14ac:dyDescent="0.2">
      <c r="A311" s="108">
        <v>63</v>
      </c>
      <c r="B311" s="105">
        <v>2403</v>
      </c>
      <c r="C311" s="106">
        <v>600078931</v>
      </c>
      <c r="D311" s="105">
        <v>72744324</v>
      </c>
      <c r="E311" s="107" t="s">
        <v>698</v>
      </c>
      <c r="F311" s="108">
        <v>3111</v>
      </c>
      <c r="G311" s="107" t="s">
        <v>315</v>
      </c>
      <c r="H311" s="109" t="s">
        <v>281</v>
      </c>
      <c r="I311" s="110">
        <v>6382645</v>
      </c>
      <c r="J311" s="111">
        <v>4647455</v>
      </c>
      <c r="K311" s="111">
        <v>0</v>
      </c>
      <c r="L311" s="111">
        <v>0</v>
      </c>
      <c r="M311" s="111">
        <v>1570840</v>
      </c>
      <c r="N311" s="111">
        <v>92950</v>
      </c>
      <c r="O311" s="111">
        <v>71400</v>
      </c>
      <c r="P311" s="287">
        <v>10.8682</v>
      </c>
      <c r="Q311" s="287">
        <v>8</v>
      </c>
      <c r="R311" s="404">
        <v>0</v>
      </c>
      <c r="S311" s="844">
        <v>2.8681999999999999</v>
      </c>
      <c r="T311" s="416">
        <f t="shared" si="191"/>
        <v>0</v>
      </c>
      <c r="U311" s="405">
        <v>0</v>
      </c>
      <c r="V311" s="405">
        <v>0</v>
      </c>
      <c r="W311" s="405">
        <v>0</v>
      </c>
      <c r="X311" s="405">
        <f t="shared" si="192"/>
        <v>0</v>
      </c>
      <c r="Y311" s="405">
        <v>0</v>
      </c>
      <c r="Z311" s="405">
        <v>0</v>
      </c>
      <c r="AA311" s="405">
        <v>0</v>
      </c>
      <c r="AB311" s="405">
        <f t="shared" si="193"/>
        <v>0</v>
      </c>
      <c r="AC311" s="405">
        <f t="shared" si="194"/>
        <v>0</v>
      </c>
      <c r="AD311" s="249">
        <f t="shared" si="195"/>
        <v>0</v>
      </c>
      <c r="AE311" s="249">
        <f t="shared" si="196"/>
        <v>0</v>
      </c>
      <c r="AF311" s="405">
        <v>0</v>
      </c>
      <c r="AG311" s="405">
        <v>0</v>
      </c>
      <c r="AH311" s="405">
        <v>0</v>
      </c>
      <c r="AI311" s="405">
        <f t="shared" si="197"/>
        <v>0</v>
      </c>
      <c r="AJ311" s="405">
        <f t="shared" si="198"/>
        <v>0</v>
      </c>
      <c r="AK311" s="407">
        <v>0</v>
      </c>
      <c r="AL311" s="407">
        <v>0</v>
      </c>
      <c r="AM311" s="407">
        <v>0</v>
      </c>
      <c r="AN311" s="407">
        <v>0</v>
      </c>
      <c r="AO311" s="407">
        <v>0</v>
      </c>
      <c r="AP311" s="407">
        <f t="shared" si="199"/>
        <v>0</v>
      </c>
      <c r="AQ311" s="407">
        <f t="shared" si="200"/>
        <v>0</v>
      </c>
      <c r="AR311" s="417">
        <f t="shared" si="201"/>
        <v>0</v>
      </c>
      <c r="AS311" s="112">
        <f>I311+AJ311</f>
        <v>6382645</v>
      </c>
      <c r="AT311" s="113">
        <f>J311+X311</f>
        <v>4647455</v>
      </c>
      <c r="AU311" s="113">
        <f t="shared" si="202"/>
        <v>0</v>
      </c>
      <c r="AV311" s="113">
        <f>L311+AB311</f>
        <v>0</v>
      </c>
      <c r="AW311" s="113">
        <f t="shared" ref="AW311:AX313" si="246">M311+AD311</f>
        <v>1570840</v>
      </c>
      <c r="AX311" s="113">
        <f t="shared" si="246"/>
        <v>92950</v>
      </c>
      <c r="AY311" s="113">
        <f>O311+AI311</f>
        <v>71400</v>
      </c>
      <c r="AZ311" s="115">
        <f>P311+AR311</f>
        <v>10.8682</v>
      </c>
      <c r="BA311" s="115">
        <f>Q311+AP311</f>
        <v>8</v>
      </c>
      <c r="BB311" s="115">
        <f t="shared" si="203"/>
        <v>0</v>
      </c>
      <c r="BC311" s="116">
        <f>S311+AQ311</f>
        <v>2.8681999999999999</v>
      </c>
    </row>
    <row r="312" spans="1:55" ht="14.1" customHeight="1" x14ac:dyDescent="0.2">
      <c r="A312" s="108">
        <v>63</v>
      </c>
      <c r="B312" s="105">
        <v>2403</v>
      </c>
      <c r="C312" s="106">
        <v>600078931</v>
      </c>
      <c r="D312" s="105">
        <v>72744324</v>
      </c>
      <c r="E312" s="107" t="s">
        <v>698</v>
      </c>
      <c r="F312" s="108">
        <v>3111</v>
      </c>
      <c r="G312" s="126" t="s">
        <v>316</v>
      </c>
      <c r="H312" s="109" t="s">
        <v>282</v>
      </c>
      <c r="I312" s="110">
        <v>352854</v>
      </c>
      <c r="J312" s="28">
        <v>259833</v>
      </c>
      <c r="K312" s="28">
        <v>0</v>
      </c>
      <c r="L312" s="28">
        <v>0</v>
      </c>
      <c r="M312" s="111">
        <v>87824</v>
      </c>
      <c r="N312" s="111">
        <v>5197</v>
      </c>
      <c r="O312" s="28">
        <v>0</v>
      </c>
      <c r="P312" s="287">
        <v>0.75</v>
      </c>
      <c r="Q312" s="274">
        <v>0.75</v>
      </c>
      <c r="R312" s="890">
        <v>0</v>
      </c>
      <c r="S312" s="843">
        <v>0</v>
      </c>
      <c r="T312" s="416">
        <f t="shared" si="191"/>
        <v>0</v>
      </c>
      <c r="U312" s="405">
        <v>0</v>
      </c>
      <c r="V312" s="405">
        <v>0</v>
      </c>
      <c r="W312" s="405">
        <v>0</v>
      </c>
      <c r="X312" s="405">
        <f t="shared" si="192"/>
        <v>0</v>
      </c>
      <c r="Y312" s="405">
        <v>0</v>
      </c>
      <c r="Z312" s="405">
        <v>0</v>
      </c>
      <c r="AA312" s="405">
        <v>0</v>
      </c>
      <c r="AB312" s="405">
        <f t="shared" si="193"/>
        <v>0</v>
      </c>
      <c r="AC312" s="405">
        <f t="shared" si="194"/>
        <v>0</v>
      </c>
      <c r="AD312" s="249">
        <f t="shared" si="195"/>
        <v>0</v>
      </c>
      <c r="AE312" s="249">
        <f t="shared" si="196"/>
        <v>0</v>
      </c>
      <c r="AF312" s="405">
        <v>0</v>
      </c>
      <c r="AG312" s="405">
        <v>0</v>
      </c>
      <c r="AH312" s="405">
        <v>0</v>
      </c>
      <c r="AI312" s="405">
        <f t="shared" si="197"/>
        <v>0</v>
      </c>
      <c r="AJ312" s="405">
        <f t="shared" si="198"/>
        <v>0</v>
      </c>
      <c r="AK312" s="407">
        <v>0</v>
      </c>
      <c r="AL312" s="407">
        <v>0</v>
      </c>
      <c r="AM312" s="407">
        <v>0</v>
      </c>
      <c r="AN312" s="407">
        <v>0</v>
      </c>
      <c r="AO312" s="407">
        <v>0</v>
      </c>
      <c r="AP312" s="407">
        <f t="shared" si="199"/>
        <v>0</v>
      </c>
      <c r="AQ312" s="407">
        <f t="shared" si="200"/>
        <v>0</v>
      </c>
      <c r="AR312" s="417">
        <f t="shared" si="201"/>
        <v>0</v>
      </c>
      <c r="AS312" s="112">
        <f>I312+AJ312</f>
        <v>352854</v>
      </c>
      <c r="AT312" s="113">
        <f>J312+X312</f>
        <v>259833</v>
      </c>
      <c r="AU312" s="113">
        <f t="shared" si="202"/>
        <v>0</v>
      </c>
      <c r="AV312" s="113">
        <f>L312+AB312</f>
        <v>0</v>
      </c>
      <c r="AW312" s="113">
        <f t="shared" si="246"/>
        <v>87824</v>
      </c>
      <c r="AX312" s="113">
        <f t="shared" si="246"/>
        <v>5197</v>
      </c>
      <c r="AY312" s="113">
        <f>O312+AI312</f>
        <v>0</v>
      </c>
      <c r="AZ312" s="115">
        <f>P312+AR312</f>
        <v>0.75</v>
      </c>
      <c r="BA312" s="115">
        <f>Q312+AP312</f>
        <v>0.75</v>
      </c>
      <c r="BB312" s="115">
        <f t="shared" si="203"/>
        <v>0</v>
      </c>
      <c r="BC312" s="116">
        <f>S312+AQ312</f>
        <v>0</v>
      </c>
    </row>
    <row r="313" spans="1:55" ht="14.1" customHeight="1" x14ac:dyDescent="0.2">
      <c r="A313" s="108">
        <v>63</v>
      </c>
      <c r="B313" s="105">
        <v>2403</v>
      </c>
      <c r="C313" s="106">
        <v>600078931</v>
      </c>
      <c r="D313" s="105">
        <v>72744324</v>
      </c>
      <c r="E313" s="107" t="s">
        <v>698</v>
      </c>
      <c r="F313" s="108">
        <v>3141</v>
      </c>
      <c r="G313" s="107" t="s">
        <v>319</v>
      </c>
      <c r="H313" s="109" t="s">
        <v>282</v>
      </c>
      <c r="I313" s="110">
        <v>960110</v>
      </c>
      <c r="J313" s="30">
        <v>703117</v>
      </c>
      <c r="K313" s="30">
        <v>0</v>
      </c>
      <c r="L313" s="30">
        <v>0</v>
      </c>
      <c r="M313" s="111">
        <v>237653</v>
      </c>
      <c r="N313" s="111">
        <v>14062</v>
      </c>
      <c r="O313" s="30">
        <v>5278</v>
      </c>
      <c r="P313" s="287">
        <v>2.39</v>
      </c>
      <c r="Q313" s="438">
        <v>0</v>
      </c>
      <c r="R313" s="33">
        <v>0</v>
      </c>
      <c r="S313" s="845">
        <v>2.39</v>
      </c>
      <c r="T313" s="416">
        <f t="shared" si="191"/>
        <v>0</v>
      </c>
      <c r="U313" s="405">
        <v>0</v>
      </c>
      <c r="V313" s="405">
        <v>0</v>
      </c>
      <c r="W313" s="405">
        <v>0</v>
      </c>
      <c r="X313" s="405">
        <f t="shared" si="192"/>
        <v>0</v>
      </c>
      <c r="Y313" s="405">
        <v>0</v>
      </c>
      <c r="Z313" s="405">
        <v>0</v>
      </c>
      <c r="AA313" s="405">
        <v>0</v>
      </c>
      <c r="AB313" s="405">
        <f t="shared" si="193"/>
        <v>0</v>
      </c>
      <c r="AC313" s="405">
        <f t="shared" si="194"/>
        <v>0</v>
      </c>
      <c r="AD313" s="249">
        <f t="shared" si="195"/>
        <v>0</v>
      </c>
      <c r="AE313" s="249">
        <f t="shared" si="196"/>
        <v>0</v>
      </c>
      <c r="AF313" s="405">
        <v>0</v>
      </c>
      <c r="AG313" s="405">
        <v>0</v>
      </c>
      <c r="AH313" s="405">
        <v>0</v>
      </c>
      <c r="AI313" s="405">
        <f t="shared" si="197"/>
        <v>0</v>
      </c>
      <c r="AJ313" s="405">
        <f t="shared" si="198"/>
        <v>0</v>
      </c>
      <c r="AK313" s="407">
        <v>0</v>
      </c>
      <c r="AL313" s="407">
        <v>0</v>
      </c>
      <c r="AM313" s="407">
        <v>0</v>
      </c>
      <c r="AN313" s="407">
        <v>0</v>
      </c>
      <c r="AO313" s="407">
        <v>0</v>
      </c>
      <c r="AP313" s="407">
        <f t="shared" si="199"/>
        <v>0</v>
      </c>
      <c r="AQ313" s="407">
        <f t="shared" si="200"/>
        <v>0</v>
      </c>
      <c r="AR313" s="417">
        <f t="shared" si="201"/>
        <v>0</v>
      </c>
      <c r="AS313" s="112">
        <f>I313+AJ313</f>
        <v>960110</v>
      </c>
      <c r="AT313" s="113">
        <f>J313+X313</f>
        <v>703117</v>
      </c>
      <c r="AU313" s="113">
        <f t="shared" si="202"/>
        <v>0</v>
      </c>
      <c r="AV313" s="113">
        <f>L313+AB313</f>
        <v>0</v>
      </c>
      <c r="AW313" s="113">
        <f t="shared" si="246"/>
        <v>237653</v>
      </c>
      <c r="AX313" s="113">
        <f t="shared" si="246"/>
        <v>14062</v>
      </c>
      <c r="AY313" s="113">
        <f>O313+AI313</f>
        <v>5278</v>
      </c>
      <c r="AZ313" s="115">
        <f>P313+AR313</f>
        <v>2.39</v>
      </c>
      <c r="BA313" s="115">
        <f>Q313+AP313</f>
        <v>0</v>
      </c>
      <c r="BB313" s="115">
        <f t="shared" si="203"/>
        <v>0</v>
      </c>
      <c r="BC313" s="116">
        <f>S313+AQ313</f>
        <v>2.39</v>
      </c>
    </row>
    <row r="314" spans="1:55" ht="14.1" customHeight="1" x14ac:dyDescent="0.2">
      <c r="A314" s="120">
        <v>63</v>
      </c>
      <c r="B314" s="117">
        <v>2403</v>
      </c>
      <c r="C314" s="118">
        <v>600078931</v>
      </c>
      <c r="D314" s="117">
        <v>72744324</v>
      </c>
      <c r="E314" s="119" t="s">
        <v>699</v>
      </c>
      <c r="F314" s="120"/>
      <c r="G314" s="119"/>
      <c r="H314" s="121"/>
      <c r="I314" s="122">
        <v>7695609</v>
      </c>
      <c r="J314" s="123">
        <v>5610405</v>
      </c>
      <c r="K314" s="123">
        <v>0</v>
      </c>
      <c r="L314" s="123">
        <v>0</v>
      </c>
      <c r="M314" s="123">
        <v>1896317</v>
      </c>
      <c r="N314" s="123">
        <v>112209</v>
      </c>
      <c r="O314" s="123">
        <v>76678</v>
      </c>
      <c r="P314" s="124">
        <v>14.0082</v>
      </c>
      <c r="Q314" s="124">
        <v>8.75</v>
      </c>
      <c r="R314" s="855">
        <v>0</v>
      </c>
      <c r="S314" s="125">
        <v>5.2582000000000004</v>
      </c>
      <c r="T314" s="824">
        <f t="shared" ref="T314:BC314" si="247">SUM(T311:T313)</f>
        <v>0</v>
      </c>
      <c r="U314" s="824">
        <f t="shared" si="247"/>
        <v>0</v>
      </c>
      <c r="V314" s="824">
        <f t="shared" si="247"/>
        <v>0</v>
      </c>
      <c r="W314" s="824">
        <f t="shared" si="247"/>
        <v>0</v>
      </c>
      <c r="X314" s="824">
        <f t="shared" si="247"/>
        <v>0</v>
      </c>
      <c r="Y314" s="824">
        <f t="shared" si="247"/>
        <v>0</v>
      </c>
      <c r="Z314" s="824">
        <f t="shared" si="247"/>
        <v>0</v>
      </c>
      <c r="AA314" s="824">
        <f t="shared" si="247"/>
        <v>0</v>
      </c>
      <c r="AB314" s="824">
        <f t="shared" si="247"/>
        <v>0</v>
      </c>
      <c r="AC314" s="824">
        <f t="shared" si="247"/>
        <v>0</v>
      </c>
      <c r="AD314" s="824">
        <f t="shared" si="247"/>
        <v>0</v>
      </c>
      <c r="AE314" s="824">
        <f t="shared" si="247"/>
        <v>0</v>
      </c>
      <c r="AF314" s="824">
        <f t="shared" si="247"/>
        <v>0</v>
      </c>
      <c r="AG314" s="824">
        <f t="shared" si="247"/>
        <v>0</v>
      </c>
      <c r="AH314" s="824">
        <f t="shared" si="247"/>
        <v>0</v>
      </c>
      <c r="AI314" s="824">
        <f t="shared" si="247"/>
        <v>0</v>
      </c>
      <c r="AJ314" s="824">
        <f t="shared" si="247"/>
        <v>0</v>
      </c>
      <c r="AK314" s="900">
        <f t="shared" si="247"/>
        <v>0</v>
      </c>
      <c r="AL314" s="900">
        <f t="shared" si="247"/>
        <v>0</v>
      </c>
      <c r="AM314" s="900">
        <f t="shared" si="247"/>
        <v>0</v>
      </c>
      <c r="AN314" s="900">
        <f t="shared" si="247"/>
        <v>0</v>
      </c>
      <c r="AO314" s="900">
        <f t="shared" si="247"/>
        <v>0</v>
      </c>
      <c r="AP314" s="900">
        <f t="shared" si="247"/>
        <v>0</v>
      </c>
      <c r="AQ314" s="900">
        <f t="shared" si="247"/>
        <v>0</v>
      </c>
      <c r="AR314" s="904">
        <f t="shared" si="247"/>
        <v>0</v>
      </c>
      <c r="AS314" s="122">
        <f t="shared" si="247"/>
        <v>7695609</v>
      </c>
      <c r="AT314" s="123">
        <f t="shared" si="247"/>
        <v>5610405</v>
      </c>
      <c r="AU314" s="123">
        <f t="shared" si="247"/>
        <v>0</v>
      </c>
      <c r="AV314" s="123">
        <f t="shared" si="247"/>
        <v>0</v>
      </c>
      <c r="AW314" s="123">
        <f t="shared" si="247"/>
        <v>1896317</v>
      </c>
      <c r="AX314" s="123">
        <f t="shared" si="247"/>
        <v>112209</v>
      </c>
      <c r="AY314" s="123">
        <f t="shared" si="247"/>
        <v>76678</v>
      </c>
      <c r="AZ314" s="124">
        <f t="shared" si="247"/>
        <v>14.0082</v>
      </c>
      <c r="BA314" s="124">
        <f t="shared" si="247"/>
        <v>8.75</v>
      </c>
      <c r="BB314" s="124">
        <f t="shared" si="247"/>
        <v>0</v>
      </c>
      <c r="BC314" s="125">
        <f t="shared" si="247"/>
        <v>5.2582000000000004</v>
      </c>
    </row>
    <row r="315" spans="1:55" ht="14.1" customHeight="1" x14ac:dyDescent="0.2">
      <c r="A315" s="108">
        <v>64</v>
      </c>
      <c r="B315" s="105">
        <v>2458</v>
      </c>
      <c r="C315" s="106">
        <v>600079741</v>
      </c>
      <c r="D315" s="105">
        <v>72744243</v>
      </c>
      <c r="E315" s="107" t="s">
        <v>700</v>
      </c>
      <c r="F315" s="108">
        <v>3113</v>
      </c>
      <c r="G315" s="107" t="s">
        <v>318</v>
      </c>
      <c r="H315" s="109" t="s">
        <v>281</v>
      </c>
      <c r="I315" s="110">
        <v>21972864</v>
      </c>
      <c r="J315" s="111">
        <v>15852889</v>
      </c>
      <c r="K315" s="111">
        <v>0</v>
      </c>
      <c r="L315" s="111">
        <v>0</v>
      </c>
      <c r="M315" s="111">
        <v>5358277</v>
      </c>
      <c r="N315" s="111">
        <v>317058</v>
      </c>
      <c r="O315" s="111">
        <v>444640</v>
      </c>
      <c r="P315" s="287">
        <v>30.513699999999996</v>
      </c>
      <c r="Q315" s="287">
        <v>23.241899999999998</v>
      </c>
      <c r="R315" s="404">
        <v>0</v>
      </c>
      <c r="S315" s="844">
        <v>7.2717999999999998</v>
      </c>
      <c r="T315" s="416">
        <f t="shared" si="191"/>
        <v>0</v>
      </c>
      <c r="U315" s="405">
        <v>0</v>
      </c>
      <c r="V315" s="405">
        <v>0</v>
      </c>
      <c r="W315" s="405">
        <v>0</v>
      </c>
      <c r="X315" s="405">
        <f t="shared" si="192"/>
        <v>0</v>
      </c>
      <c r="Y315" s="405">
        <v>0</v>
      </c>
      <c r="Z315" s="405">
        <v>0</v>
      </c>
      <c r="AA315" s="405">
        <v>0</v>
      </c>
      <c r="AB315" s="405">
        <f t="shared" si="193"/>
        <v>0</v>
      </c>
      <c r="AC315" s="405">
        <f t="shared" si="194"/>
        <v>0</v>
      </c>
      <c r="AD315" s="249">
        <f t="shared" si="195"/>
        <v>0</v>
      </c>
      <c r="AE315" s="249">
        <f t="shared" si="196"/>
        <v>0</v>
      </c>
      <c r="AF315" s="405">
        <v>0</v>
      </c>
      <c r="AG315" s="405">
        <v>0</v>
      </c>
      <c r="AH315" s="405">
        <v>0</v>
      </c>
      <c r="AI315" s="405">
        <f t="shared" si="197"/>
        <v>0</v>
      </c>
      <c r="AJ315" s="405">
        <f t="shared" si="198"/>
        <v>0</v>
      </c>
      <c r="AK315" s="407">
        <v>0</v>
      </c>
      <c r="AL315" s="407">
        <v>0</v>
      </c>
      <c r="AM315" s="407">
        <v>0</v>
      </c>
      <c r="AN315" s="407">
        <v>0</v>
      </c>
      <c r="AO315" s="407">
        <v>0</v>
      </c>
      <c r="AP315" s="407">
        <f t="shared" si="199"/>
        <v>0</v>
      </c>
      <c r="AQ315" s="407">
        <f t="shared" si="200"/>
        <v>0</v>
      </c>
      <c r="AR315" s="417">
        <f t="shared" si="201"/>
        <v>0</v>
      </c>
      <c r="AS315" s="112">
        <f>I315+AJ315</f>
        <v>21972864</v>
      </c>
      <c r="AT315" s="113">
        <f>J315+X315</f>
        <v>15852889</v>
      </c>
      <c r="AU315" s="113">
        <f t="shared" si="202"/>
        <v>0</v>
      </c>
      <c r="AV315" s="113">
        <f>L315+AB315</f>
        <v>0</v>
      </c>
      <c r="AW315" s="113">
        <f t="shared" ref="AW315:AX319" si="248">M315+AD315</f>
        <v>5358277</v>
      </c>
      <c r="AX315" s="113">
        <f t="shared" si="248"/>
        <v>317058</v>
      </c>
      <c r="AY315" s="113">
        <f>O315+AI315</f>
        <v>444640</v>
      </c>
      <c r="AZ315" s="115">
        <f>P315+AR315</f>
        <v>30.513699999999996</v>
      </c>
      <c r="BA315" s="115">
        <f>Q315+AP315</f>
        <v>23.241899999999998</v>
      </c>
      <c r="BB315" s="115">
        <f t="shared" si="203"/>
        <v>0</v>
      </c>
      <c r="BC315" s="116">
        <f>S315+AQ315</f>
        <v>7.2717999999999998</v>
      </c>
    </row>
    <row r="316" spans="1:55" ht="14.1" customHeight="1" x14ac:dyDescent="0.2">
      <c r="A316" s="108">
        <v>64</v>
      </c>
      <c r="B316" s="105">
        <v>2458</v>
      </c>
      <c r="C316" s="106">
        <v>600079741</v>
      </c>
      <c r="D316" s="105">
        <v>72744243</v>
      </c>
      <c r="E316" s="107" t="s">
        <v>700</v>
      </c>
      <c r="F316" s="108">
        <v>3113</v>
      </c>
      <c r="G316" s="126" t="s">
        <v>316</v>
      </c>
      <c r="H316" s="109" t="s">
        <v>282</v>
      </c>
      <c r="I316" s="110">
        <v>795840</v>
      </c>
      <c r="J316" s="28">
        <v>585118</v>
      </c>
      <c r="K316" s="28">
        <v>0</v>
      </c>
      <c r="L316" s="28">
        <v>0</v>
      </c>
      <c r="M316" s="111">
        <v>197770</v>
      </c>
      <c r="N316" s="111">
        <v>11702</v>
      </c>
      <c r="O316" s="28">
        <v>1250</v>
      </c>
      <c r="P316" s="287">
        <v>1.68</v>
      </c>
      <c r="Q316" s="274">
        <v>1.68</v>
      </c>
      <c r="R316" s="890">
        <v>0</v>
      </c>
      <c r="S316" s="843">
        <v>0</v>
      </c>
      <c r="T316" s="416">
        <f t="shared" si="191"/>
        <v>0</v>
      </c>
      <c r="U316" s="405">
        <v>0</v>
      </c>
      <c r="V316" s="405">
        <v>0</v>
      </c>
      <c r="W316" s="405">
        <v>0</v>
      </c>
      <c r="X316" s="405">
        <f t="shared" si="192"/>
        <v>0</v>
      </c>
      <c r="Y316" s="405">
        <v>0</v>
      </c>
      <c r="Z316" s="405">
        <v>0</v>
      </c>
      <c r="AA316" s="405">
        <v>0</v>
      </c>
      <c r="AB316" s="405">
        <f t="shared" si="193"/>
        <v>0</v>
      </c>
      <c r="AC316" s="405">
        <f t="shared" si="194"/>
        <v>0</v>
      </c>
      <c r="AD316" s="249">
        <f t="shared" si="195"/>
        <v>0</v>
      </c>
      <c r="AE316" s="249">
        <f t="shared" si="196"/>
        <v>0</v>
      </c>
      <c r="AF316" s="405">
        <v>0</v>
      </c>
      <c r="AG316" s="405">
        <v>0</v>
      </c>
      <c r="AH316" s="405">
        <v>0</v>
      </c>
      <c r="AI316" s="405">
        <f t="shared" si="197"/>
        <v>0</v>
      </c>
      <c r="AJ316" s="405">
        <f t="shared" si="198"/>
        <v>0</v>
      </c>
      <c r="AK316" s="407">
        <v>0</v>
      </c>
      <c r="AL316" s="407">
        <v>0</v>
      </c>
      <c r="AM316" s="407">
        <v>0</v>
      </c>
      <c r="AN316" s="407">
        <v>0</v>
      </c>
      <c r="AO316" s="407">
        <v>0</v>
      </c>
      <c r="AP316" s="407">
        <f t="shared" si="199"/>
        <v>0</v>
      </c>
      <c r="AQ316" s="407">
        <f t="shared" si="200"/>
        <v>0</v>
      </c>
      <c r="AR316" s="417">
        <f t="shared" si="201"/>
        <v>0</v>
      </c>
      <c r="AS316" s="112">
        <f>I316+AJ316</f>
        <v>795840</v>
      </c>
      <c r="AT316" s="113">
        <f>J316+X316</f>
        <v>585118</v>
      </c>
      <c r="AU316" s="113">
        <f t="shared" si="202"/>
        <v>0</v>
      </c>
      <c r="AV316" s="113">
        <f>L316+AB316</f>
        <v>0</v>
      </c>
      <c r="AW316" s="113">
        <f t="shared" si="248"/>
        <v>197770</v>
      </c>
      <c r="AX316" s="113">
        <f t="shared" si="248"/>
        <v>11702</v>
      </c>
      <c r="AY316" s="113">
        <f>O316+AI316</f>
        <v>1250</v>
      </c>
      <c r="AZ316" s="115">
        <f>P316+AR316</f>
        <v>1.68</v>
      </c>
      <c r="BA316" s="115">
        <f>Q316+AP316</f>
        <v>1.68</v>
      </c>
      <c r="BB316" s="115">
        <f t="shared" si="203"/>
        <v>0</v>
      </c>
      <c r="BC316" s="116">
        <f>S316+AQ316</f>
        <v>0</v>
      </c>
    </row>
    <row r="317" spans="1:55" ht="14.1" customHeight="1" x14ac:dyDescent="0.2">
      <c r="A317" s="108">
        <v>64</v>
      </c>
      <c r="B317" s="105">
        <v>2458</v>
      </c>
      <c r="C317" s="106">
        <v>600079741</v>
      </c>
      <c r="D317" s="105">
        <v>72744243</v>
      </c>
      <c r="E317" s="107" t="s">
        <v>700</v>
      </c>
      <c r="F317" s="108">
        <v>3141</v>
      </c>
      <c r="G317" s="107" t="s">
        <v>319</v>
      </c>
      <c r="H317" s="109" t="s">
        <v>282</v>
      </c>
      <c r="I317" s="110">
        <v>2009214</v>
      </c>
      <c r="J317" s="30">
        <v>1467103</v>
      </c>
      <c r="K317" s="30">
        <v>0</v>
      </c>
      <c r="L317" s="30">
        <v>0</v>
      </c>
      <c r="M317" s="111">
        <v>495881</v>
      </c>
      <c r="N317" s="111">
        <v>29342</v>
      </c>
      <c r="O317" s="30">
        <v>16888</v>
      </c>
      <c r="P317" s="287">
        <v>4.99</v>
      </c>
      <c r="Q317" s="438">
        <v>0</v>
      </c>
      <c r="R317" s="33">
        <v>0</v>
      </c>
      <c r="S317" s="845">
        <v>4.99</v>
      </c>
      <c r="T317" s="416">
        <f t="shared" si="191"/>
        <v>0</v>
      </c>
      <c r="U317" s="405">
        <v>0</v>
      </c>
      <c r="V317" s="405">
        <v>0</v>
      </c>
      <c r="W317" s="405">
        <v>0</v>
      </c>
      <c r="X317" s="405">
        <f t="shared" si="192"/>
        <v>0</v>
      </c>
      <c r="Y317" s="405">
        <v>0</v>
      </c>
      <c r="Z317" s="405">
        <v>0</v>
      </c>
      <c r="AA317" s="405">
        <v>0</v>
      </c>
      <c r="AB317" s="405">
        <f t="shared" si="193"/>
        <v>0</v>
      </c>
      <c r="AC317" s="405">
        <f t="shared" si="194"/>
        <v>0</v>
      </c>
      <c r="AD317" s="249">
        <f t="shared" si="195"/>
        <v>0</v>
      </c>
      <c r="AE317" s="249">
        <f t="shared" si="196"/>
        <v>0</v>
      </c>
      <c r="AF317" s="405">
        <v>0</v>
      </c>
      <c r="AG317" s="405">
        <v>0</v>
      </c>
      <c r="AH317" s="405">
        <v>0</v>
      </c>
      <c r="AI317" s="405">
        <f t="shared" si="197"/>
        <v>0</v>
      </c>
      <c r="AJ317" s="405">
        <f t="shared" si="198"/>
        <v>0</v>
      </c>
      <c r="AK317" s="407">
        <v>0</v>
      </c>
      <c r="AL317" s="407">
        <v>0</v>
      </c>
      <c r="AM317" s="407">
        <v>0</v>
      </c>
      <c r="AN317" s="407">
        <v>0</v>
      </c>
      <c r="AO317" s="407">
        <v>0</v>
      </c>
      <c r="AP317" s="407">
        <f t="shared" si="199"/>
        <v>0</v>
      </c>
      <c r="AQ317" s="407">
        <f t="shared" si="200"/>
        <v>0</v>
      </c>
      <c r="AR317" s="417">
        <f t="shared" si="201"/>
        <v>0</v>
      </c>
      <c r="AS317" s="112">
        <f>I317+AJ317</f>
        <v>2009214</v>
      </c>
      <c r="AT317" s="113">
        <f>J317+X317</f>
        <v>1467103</v>
      </c>
      <c r="AU317" s="113">
        <f t="shared" si="202"/>
        <v>0</v>
      </c>
      <c r="AV317" s="113">
        <f>L317+AB317</f>
        <v>0</v>
      </c>
      <c r="AW317" s="113">
        <f t="shared" si="248"/>
        <v>495881</v>
      </c>
      <c r="AX317" s="113">
        <f t="shared" si="248"/>
        <v>29342</v>
      </c>
      <c r="AY317" s="113">
        <f>O317+AI317</f>
        <v>16888</v>
      </c>
      <c r="AZ317" s="115">
        <f>P317+AR317</f>
        <v>4.99</v>
      </c>
      <c r="BA317" s="115">
        <f>Q317+AP317</f>
        <v>0</v>
      </c>
      <c r="BB317" s="115">
        <f t="shared" si="203"/>
        <v>0</v>
      </c>
      <c r="BC317" s="116">
        <f>S317+AQ317</f>
        <v>4.99</v>
      </c>
    </row>
    <row r="318" spans="1:55" ht="14.1" customHeight="1" x14ac:dyDescent="0.2">
      <c r="A318" s="108">
        <v>64</v>
      </c>
      <c r="B318" s="105">
        <v>2458</v>
      </c>
      <c r="C318" s="106">
        <v>600079741</v>
      </c>
      <c r="D318" s="105">
        <v>72744243</v>
      </c>
      <c r="E318" s="107" t="s">
        <v>700</v>
      </c>
      <c r="F318" s="108">
        <v>3143</v>
      </c>
      <c r="G318" s="126" t="s">
        <v>632</v>
      </c>
      <c r="H318" s="109" t="s">
        <v>281</v>
      </c>
      <c r="I318" s="110">
        <v>1852124</v>
      </c>
      <c r="J318" s="425">
        <v>1363862</v>
      </c>
      <c r="K318" s="425">
        <v>0</v>
      </c>
      <c r="L318" s="425">
        <v>0</v>
      </c>
      <c r="M318" s="111">
        <v>460985</v>
      </c>
      <c r="N318" s="111">
        <v>27277</v>
      </c>
      <c r="O318" s="337">
        <v>0</v>
      </c>
      <c r="P318" s="287">
        <v>3.0068999999999999</v>
      </c>
      <c r="Q318" s="427">
        <v>3.0068999999999999</v>
      </c>
      <c r="R318" s="889">
        <v>0</v>
      </c>
      <c r="S318" s="843">
        <v>0</v>
      </c>
      <c r="T318" s="416">
        <f t="shared" si="191"/>
        <v>0</v>
      </c>
      <c r="U318" s="405">
        <v>0</v>
      </c>
      <c r="V318" s="405">
        <v>0</v>
      </c>
      <c r="W318" s="405">
        <v>0</v>
      </c>
      <c r="X318" s="405">
        <f t="shared" si="192"/>
        <v>0</v>
      </c>
      <c r="Y318" s="405">
        <v>0</v>
      </c>
      <c r="Z318" s="405">
        <v>0</v>
      </c>
      <c r="AA318" s="405">
        <v>0</v>
      </c>
      <c r="AB318" s="405">
        <f t="shared" si="193"/>
        <v>0</v>
      </c>
      <c r="AC318" s="405">
        <f t="shared" si="194"/>
        <v>0</v>
      </c>
      <c r="AD318" s="249">
        <f t="shared" si="195"/>
        <v>0</v>
      </c>
      <c r="AE318" s="249">
        <f t="shared" si="196"/>
        <v>0</v>
      </c>
      <c r="AF318" s="405">
        <v>0</v>
      </c>
      <c r="AG318" s="405">
        <v>0</v>
      </c>
      <c r="AH318" s="405">
        <v>0</v>
      </c>
      <c r="AI318" s="405">
        <f t="shared" si="197"/>
        <v>0</v>
      </c>
      <c r="AJ318" s="405">
        <f t="shared" si="198"/>
        <v>0</v>
      </c>
      <c r="AK318" s="407">
        <v>0</v>
      </c>
      <c r="AL318" s="407">
        <v>0</v>
      </c>
      <c r="AM318" s="407">
        <v>0</v>
      </c>
      <c r="AN318" s="407">
        <v>0</v>
      </c>
      <c r="AO318" s="407">
        <v>0</v>
      </c>
      <c r="AP318" s="407">
        <f t="shared" si="199"/>
        <v>0</v>
      </c>
      <c r="AQ318" s="407">
        <f t="shared" si="200"/>
        <v>0</v>
      </c>
      <c r="AR318" s="417">
        <f t="shared" si="201"/>
        <v>0</v>
      </c>
      <c r="AS318" s="112">
        <f>I318+AJ318</f>
        <v>1852124</v>
      </c>
      <c r="AT318" s="113">
        <f>J318+X318</f>
        <v>1363862</v>
      </c>
      <c r="AU318" s="113">
        <f t="shared" si="202"/>
        <v>0</v>
      </c>
      <c r="AV318" s="113">
        <f>L318+AB318</f>
        <v>0</v>
      </c>
      <c r="AW318" s="113">
        <f t="shared" si="248"/>
        <v>460985</v>
      </c>
      <c r="AX318" s="113">
        <f t="shared" si="248"/>
        <v>27277</v>
      </c>
      <c r="AY318" s="113">
        <f>O318+AI318</f>
        <v>0</v>
      </c>
      <c r="AZ318" s="115">
        <f>P318+AR318</f>
        <v>3.0068999999999999</v>
      </c>
      <c r="BA318" s="115">
        <f>Q318+AP318</f>
        <v>3.0068999999999999</v>
      </c>
      <c r="BB318" s="115">
        <f t="shared" si="203"/>
        <v>0</v>
      </c>
      <c r="BC318" s="116">
        <f>S318+AQ318</f>
        <v>0</v>
      </c>
    </row>
    <row r="319" spans="1:55" ht="14.1" customHeight="1" x14ac:dyDescent="0.2">
      <c r="A319" s="108">
        <v>64</v>
      </c>
      <c r="B319" s="105">
        <v>2458</v>
      </c>
      <c r="C319" s="106">
        <v>600079741</v>
      </c>
      <c r="D319" s="105">
        <v>72744243</v>
      </c>
      <c r="E319" s="107" t="s">
        <v>700</v>
      </c>
      <c r="F319" s="108">
        <v>3143</v>
      </c>
      <c r="G319" s="126" t="s">
        <v>633</v>
      </c>
      <c r="H319" s="109" t="s">
        <v>282</v>
      </c>
      <c r="I319" s="110">
        <v>59688</v>
      </c>
      <c r="J319" s="436">
        <v>42075</v>
      </c>
      <c r="K319" s="436">
        <v>0</v>
      </c>
      <c r="L319" s="436">
        <v>0</v>
      </c>
      <c r="M319" s="111">
        <v>14221</v>
      </c>
      <c r="N319" s="111">
        <v>842</v>
      </c>
      <c r="O319" s="436">
        <v>2550</v>
      </c>
      <c r="P319" s="287">
        <v>0.18</v>
      </c>
      <c r="Q319" s="437">
        <v>0</v>
      </c>
      <c r="R319" s="857">
        <v>0</v>
      </c>
      <c r="S319" s="845">
        <v>0.18</v>
      </c>
      <c r="T319" s="416">
        <f t="shared" si="191"/>
        <v>0</v>
      </c>
      <c r="U319" s="405">
        <v>0</v>
      </c>
      <c r="V319" s="405">
        <v>0</v>
      </c>
      <c r="W319" s="405">
        <v>0</v>
      </c>
      <c r="X319" s="405">
        <f t="shared" si="192"/>
        <v>0</v>
      </c>
      <c r="Y319" s="405">
        <v>0</v>
      </c>
      <c r="Z319" s="405">
        <v>0</v>
      </c>
      <c r="AA319" s="405">
        <v>0</v>
      </c>
      <c r="AB319" s="405">
        <f t="shared" si="193"/>
        <v>0</v>
      </c>
      <c r="AC319" s="405">
        <f t="shared" si="194"/>
        <v>0</v>
      </c>
      <c r="AD319" s="249">
        <f t="shared" si="195"/>
        <v>0</v>
      </c>
      <c r="AE319" s="249">
        <f t="shared" si="196"/>
        <v>0</v>
      </c>
      <c r="AF319" s="405">
        <v>0</v>
      </c>
      <c r="AG319" s="405">
        <v>0</v>
      </c>
      <c r="AH319" s="405">
        <v>0</v>
      </c>
      <c r="AI319" s="405">
        <f t="shared" si="197"/>
        <v>0</v>
      </c>
      <c r="AJ319" s="405">
        <f t="shared" si="198"/>
        <v>0</v>
      </c>
      <c r="AK319" s="407">
        <v>0</v>
      </c>
      <c r="AL319" s="407">
        <v>0</v>
      </c>
      <c r="AM319" s="407">
        <v>0</v>
      </c>
      <c r="AN319" s="407">
        <v>0</v>
      </c>
      <c r="AO319" s="407">
        <v>0</v>
      </c>
      <c r="AP319" s="407">
        <f t="shared" si="199"/>
        <v>0</v>
      </c>
      <c r="AQ319" s="407">
        <f t="shared" si="200"/>
        <v>0</v>
      </c>
      <c r="AR319" s="417">
        <f t="shared" si="201"/>
        <v>0</v>
      </c>
      <c r="AS319" s="112">
        <f>I319+AJ319</f>
        <v>59688</v>
      </c>
      <c r="AT319" s="113">
        <f>J319+X319</f>
        <v>42075</v>
      </c>
      <c r="AU319" s="113">
        <f t="shared" si="202"/>
        <v>0</v>
      </c>
      <c r="AV319" s="113">
        <f>L319+AB319</f>
        <v>0</v>
      </c>
      <c r="AW319" s="113">
        <f t="shared" si="248"/>
        <v>14221</v>
      </c>
      <c r="AX319" s="113">
        <f t="shared" si="248"/>
        <v>842</v>
      </c>
      <c r="AY319" s="113">
        <f>O319+AI319</f>
        <v>2550</v>
      </c>
      <c r="AZ319" s="115">
        <f>P319+AR319</f>
        <v>0.18</v>
      </c>
      <c r="BA319" s="115">
        <f>Q319+AP319</f>
        <v>0</v>
      </c>
      <c r="BB319" s="115">
        <f t="shared" si="203"/>
        <v>0</v>
      </c>
      <c r="BC319" s="116">
        <f>S319+AQ319</f>
        <v>0.18</v>
      </c>
    </row>
    <row r="320" spans="1:55" ht="14.1" customHeight="1" x14ac:dyDescent="0.2">
      <c r="A320" s="120">
        <v>64</v>
      </c>
      <c r="B320" s="117">
        <v>2458</v>
      </c>
      <c r="C320" s="118">
        <v>600079741</v>
      </c>
      <c r="D320" s="117">
        <v>72744243</v>
      </c>
      <c r="E320" s="119" t="s">
        <v>701</v>
      </c>
      <c r="F320" s="120"/>
      <c r="G320" s="119"/>
      <c r="H320" s="121"/>
      <c r="I320" s="122">
        <v>26689730</v>
      </c>
      <c r="J320" s="123">
        <v>19311047</v>
      </c>
      <c r="K320" s="123">
        <v>0</v>
      </c>
      <c r="L320" s="123">
        <v>0</v>
      </c>
      <c r="M320" s="123">
        <v>6527134</v>
      </c>
      <c r="N320" s="123">
        <v>386221</v>
      </c>
      <c r="O320" s="123">
        <v>465328</v>
      </c>
      <c r="P320" s="124">
        <v>40.370600000000003</v>
      </c>
      <c r="Q320" s="124">
        <v>27.928799999999995</v>
      </c>
      <c r="R320" s="855">
        <v>0</v>
      </c>
      <c r="S320" s="125">
        <v>12.441800000000001</v>
      </c>
      <c r="T320" s="824">
        <f t="shared" ref="T320:BC320" si="249">SUM(T315:T319)</f>
        <v>0</v>
      </c>
      <c r="U320" s="824">
        <f t="shared" si="249"/>
        <v>0</v>
      </c>
      <c r="V320" s="824">
        <f t="shared" si="249"/>
        <v>0</v>
      </c>
      <c r="W320" s="824">
        <f t="shared" si="249"/>
        <v>0</v>
      </c>
      <c r="X320" s="824">
        <f t="shared" si="249"/>
        <v>0</v>
      </c>
      <c r="Y320" s="824">
        <f t="shared" si="249"/>
        <v>0</v>
      </c>
      <c r="Z320" s="824">
        <f t="shared" si="249"/>
        <v>0</v>
      </c>
      <c r="AA320" s="824">
        <f t="shared" si="249"/>
        <v>0</v>
      </c>
      <c r="AB320" s="824">
        <f t="shared" si="249"/>
        <v>0</v>
      </c>
      <c r="AC320" s="824">
        <f t="shared" si="249"/>
        <v>0</v>
      </c>
      <c r="AD320" s="824">
        <f t="shared" si="249"/>
        <v>0</v>
      </c>
      <c r="AE320" s="824">
        <f t="shared" si="249"/>
        <v>0</v>
      </c>
      <c r="AF320" s="824">
        <f t="shared" si="249"/>
        <v>0</v>
      </c>
      <c r="AG320" s="824">
        <f t="shared" si="249"/>
        <v>0</v>
      </c>
      <c r="AH320" s="824">
        <f t="shared" si="249"/>
        <v>0</v>
      </c>
      <c r="AI320" s="824">
        <f t="shared" si="249"/>
        <v>0</v>
      </c>
      <c r="AJ320" s="824">
        <f t="shared" si="249"/>
        <v>0</v>
      </c>
      <c r="AK320" s="900">
        <f t="shared" si="249"/>
        <v>0</v>
      </c>
      <c r="AL320" s="900">
        <f t="shared" si="249"/>
        <v>0</v>
      </c>
      <c r="AM320" s="900">
        <f t="shared" si="249"/>
        <v>0</v>
      </c>
      <c r="AN320" s="900">
        <f t="shared" si="249"/>
        <v>0</v>
      </c>
      <c r="AO320" s="900">
        <f t="shared" si="249"/>
        <v>0</v>
      </c>
      <c r="AP320" s="900">
        <f t="shared" si="249"/>
        <v>0</v>
      </c>
      <c r="AQ320" s="900">
        <f t="shared" si="249"/>
        <v>0</v>
      </c>
      <c r="AR320" s="904">
        <f t="shared" si="249"/>
        <v>0</v>
      </c>
      <c r="AS320" s="122">
        <f t="shared" si="249"/>
        <v>26689730</v>
      </c>
      <c r="AT320" s="123">
        <f t="shared" si="249"/>
        <v>19311047</v>
      </c>
      <c r="AU320" s="123">
        <f t="shared" si="249"/>
        <v>0</v>
      </c>
      <c r="AV320" s="123">
        <f t="shared" si="249"/>
        <v>0</v>
      </c>
      <c r="AW320" s="123">
        <f t="shared" si="249"/>
        <v>6527134</v>
      </c>
      <c r="AX320" s="123">
        <f t="shared" si="249"/>
        <v>386221</v>
      </c>
      <c r="AY320" s="123">
        <f t="shared" si="249"/>
        <v>465328</v>
      </c>
      <c r="AZ320" s="124">
        <f t="shared" si="249"/>
        <v>40.370600000000003</v>
      </c>
      <c r="BA320" s="124">
        <f t="shared" si="249"/>
        <v>27.928799999999995</v>
      </c>
      <c r="BB320" s="124">
        <f t="shared" si="249"/>
        <v>0</v>
      </c>
      <c r="BC320" s="125">
        <f t="shared" si="249"/>
        <v>12.441800000000001</v>
      </c>
    </row>
    <row r="321" spans="1:55" ht="14.1" customHeight="1" x14ac:dyDescent="0.2">
      <c r="A321" s="108">
        <v>65</v>
      </c>
      <c r="B321" s="105">
        <v>2316</v>
      </c>
      <c r="C321" s="106">
        <v>600080439</v>
      </c>
      <c r="D321" s="105">
        <v>70983224</v>
      </c>
      <c r="E321" s="107" t="s">
        <v>702</v>
      </c>
      <c r="F321" s="108">
        <v>3233</v>
      </c>
      <c r="G321" s="107" t="s">
        <v>322</v>
      </c>
      <c r="H321" s="109" t="s">
        <v>282</v>
      </c>
      <c r="I321" s="110">
        <v>2148311</v>
      </c>
      <c r="J321" s="337">
        <v>1555069</v>
      </c>
      <c r="K321" s="337">
        <v>0</v>
      </c>
      <c r="L321" s="337">
        <v>20000</v>
      </c>
      <c r="M321" s="111">
        <v>532373</v>
      </c>
      <c r="N321" s="111">
        <v>31101</v>
      </c>
      <c r="O321" s="337">
        <v>9768</v>
      </c>
      <c r="P321" s="287">
        <v>3.4400000000000004</v>
      </c>
      <c r="Q321" s="274">
        <v>2.48</v>
      </c>
      <c r="R321" s="890">
        <v>0</v>
      </c>
      <c r="S321" s="843">
        <v>0.96</v>
      </c>
      <c r="T321" s="416">
        <f t="shared" si="191"/>
        <v>0</v>
      </c>
      <c r="U321" s="405">
        <v>0</v>
      </c>
      <c r="V321" s="405">
        <v>0</v>
      </c>
      <c r="W321" s="405">
        <v>0</v>
      </c>
      <c r="X321" s="405">
        <f t="shared" si="192"/>
        <v>0</v>
      </c>
      <c r="Y321" s="405">
        <v>0</v>
      </c>
      <c r="Z321" s="405">
        <v>0</v>
      </c>
      <c r="AA321" s="405">
        <v>0</v>
      </c>
      <c r="AB321" s="405">
        <f t="shared" si="193"/>
        <v>0</v>
      </c>
      <c r="AC321" s="405">
        <f t="shared" si="194"/>
        <v>0</v>
      </c>
      <c r="AD321" s="249">
        <f t="shared" si="195"/>
        <v>0</v>
      </c>
      <c r="AE321" s="249">
        <f t="shared" si="196"/>
        <v>0</v>
      </c>
      <c r="AF321" s="405">
        <v>0</v>
      </c>
      <c r="AG321" s="405">
        <v>0</v>
      </c>
      <c r="AH321" s="405">
        <v>0</v>
      </c>
      <c r="AI321" s="405">
        <f t="shared" si="197"/>
        <v>0</v>
      </c>
      <c r="AJ321" s="405">
        <f t="shared" si="198"/>
        <v>0</v>
      </c>
      <c r="AK321" s="407">
        <v>0</v>
      </c>
      <c r="AL321" s="407">
        <v>0</v>
      </c>
      <c r="AM321" s="407">
        <v>0</v>
      </c>
      <c r="AN321" s="407">
        <v>0</v>
      </c>
      <c r="AO321" s="407">
        <v>0</v>
      </c>
      <c r="AP321" s="407">
        <f t="shared" si="199"/>
        <v>0</v>
      </c>
      <c r="AQ321" s="407">
        <f t="shared" si="200"/>
        <v>0</v>
      </c>
      <c r="AR321" s="417">
        <f t="shared" si="201"/>
        <v>0</v>
      </c>
      <c r="AS321" s="112">
        <f>I321+AJ321</f>
        <v>2148311</v>
      </c>
      <c r="AT321" s="113">
        <f>J321+X321</f>
        <v>1555069</v>
      </c>
      <c r="AU321" s="113">
        <f t="shared" si="202"/>
        <v>0</v>
      </c>
      <c r="AV321" s="113">
        <f>L321+AB321</f>
        <v>20000</v>
      </c>
      <c r="AW321" s="113">
        <f>M321+AD321</f>
        <v>532373</v>
      </c>
      <c r="AX321" s="113">
        <f>N321+AE321</f>
        <v>31101</v>
      </c>
      <c r="AY321" s="113">
        <f>O321+AI321</f>
        <v>9768</v>
      </c>
      <c r="AZ321" s="115">
        <f>P321+AR321</f>
        <v>3.4400000000000004</v>
      </c>
      <c r="BA321" s="115">
        <f>Q321+AP321</f>
        <v>2.48</v>
      </c>
      <c r="BB321" s="115">
        <f t="shared" si="203"/>
        <v>0</v>
      </c>
      <c r="BC321" s="116">
        <f>S321+AQ321</f>
        <v>0.96</v>
      </c>
    </row>
    <row r="322" spans="1:55" ht="14.1" customHeight="1" x14ac:dyDescent="0.2">
      <c r="A322" s="120">
        <v>65</v>
      </c>
      <c r="B322" s="117">
        <v>2316</v>
      </c>
      <c r="C322" s="118">
        <v>600080439</v>
      </c>
      <c r="D322" s="117">
        <v>70983224</v>
      </c>
      <c r="E322" s="119" t="s">
        <v>703</v>
      </c>
      <c r="F322" s="120"/>
      <c r="G322" s="119"/>
      <c r="H322" s="121"/>
      <c r="I322" s="122">
        <v>2148311</v>
      </c>
      <c r="J322" s="123">
        <v>1555069</v>
      </c>
      <c r="K322" s="123">
        <v>0</v>
      </c>
      <c r="L322" s="123">
        <v>20000</v>
      </c>
      <c r="M322" s="123">
        <v>532373</v>
      </c>
      <c r="N322" s="123">
        <v>31101</v>
      </c>
      <c r="O322" s="123">
        <v>9768</v>
      </c>
      <c r="P322" s="124">
        <v>3.4400000000000004</v>
      </c>
      <c r="Q322" s="124">
        <v>2.48</v>
      </c>
      <c r="R322" s="855">
        <v>0</v>
      </c>
      <c r="S322" s="125">
        <v>0.96</v>
      </c>
      <c r="T322" s="824">
        <f t="shared" ref="T322:BC322" si="250">SUM(T321)</f>
        <v>0</v>
      </c>
      <c r="U322" s="824">
        <f t="shared" si="250"/>
        <v>0</v>
      </c>
      <c r="V322" s="824">
        <f t="shared" si="250"/>
        <v>0</v>
      </c>
      <c r="W322" s="824">
        <f t="shared" si="250"/>
        <v>0</v>
      </c>
      <c r="X322" s="824">
        <f t="shared" si="250"/>
        <v>0</v>
      </c>
      <c r="Y322" s="824">
        <f t="shared" si="250"/>
        <v>0</v>
      </c>
      <c r="Z322" s="824">
        <f t="shared" si="250"/>
        <v>0</v>
      </c>
      <c r="AA322" s="824">
        <f t="shared" si="250"/>
        <v>0</v>
      </c>
      <c r="AB322" s="824">
        <f t="shared" si="250"/>
        <v>0</v>
      </c>
      <c r="AC322" s="824">
        <f t="shared" si="250"/>
        <v>0</v>
      </c>
      <c r="AD322" s="824">
        <f t="shared" si="250"/>
        <v>0</v>
      </c>
      <c r="AE322" s="824">
        <f t="shared" si="250"/>
        <v>0</v>
      </c>
      <c r="AF322" s="824">
        <f t="shared" si="250"/>
        <v>0</v>
      </c>
      <c r="AG322" s="824">
        <f t="shared" si="250"/>
        <v>0</v>
      </c>
      <c r="AH322" s="824">
        <f t="shared" si="250"/>
        <v>0</v>
      </c>
      <c r="AI322" s="824">
        <f t="shared" si="250"/>
        <v>0</v>
      </c>
      <c r="AJ322" s="824">
        <f t="shared" si="250"/>
        <v>0</v>
      </c>
      <c r="AK322" s="900">
        <f t="shared" si="250"/>
        <v>0</v>
      </c>
      <c r="AL322" s="900">
        <f t="shared" si="250"/>
        <v>0</v>
      </c>
      <c r="AM322" s="900">
        <f t="shared" si="250"/>
        <v>0</v>
      </c>
      <c r="AN322" s="900">
        <f t="shared" si="250"/>
        <v>0</v>
      </c>
      <c r="AO322" s="900">
        <f t="shared" si="250"/>
        <v>0</v>
      </c>
      <c r="AP322" s="900">
        <f t="shared" si="250"/>
        <v>0</v>
      </c>
      <c r="AQ322" s="900">
        <f t="shared" si="250"/>
        <v>0</v>
      </c>
      <c r="AR322" s="904">
        <f t="shared" si="250"/>
        <v>0</v>
      </c>
      <c r="AS322" s="122">
        <f t="shared" si="250"/>
        <v>2148311</v>
      </c>
      <c r="AT322" s="123">
        <f t="shared" si="250"/>
        <v>1555069</v>
      </c>
      <c r="AU322" s="123">
        <f t="shared" si="250"/>
        <v>0</v>
      </c>
      <c r="AV322" s="123">
        <f t="shared" si="250"/>
        <v>20000</v>
      </c>
      <c r="AW322" s="123">
        <f t="shared" si="250"/>
        <v>532373</v>
      </c>
      <c r="AX322" s="123">
        <f t="shared" si="250"/>
        <v>31101</v>
      </c>
      <c r="AY322" s="123">
        <f t="shared" si="250"/>
        <v>9768</v>
      </c>
      <c r="AZ322" s="124">
        <f t="shared" si="250"/>
        <v>3.4400000000000004</v>
      </c>
      <c r="BA322" s="124">
        <f t="shared" si="250"/>
        <v>2.48</v>
      </c>
      <c r="BB322" s="124">
        <f t="shared" si="250"/>
        <v>0</v>
      </c>
      <c r="BC322" s="125">
        <f t="shared" si="250"/>
        <v>0.96</v>
      </c>
    </row>
    <row r="323" spans="1:55" ht="14.1" customHeight="1" x14ac:dyDescent="0.2">
      <c r="A323" s="108">
        <v>66</v>
      </c>
      <c r="B323" s="105">
        <v>2402</v>
      </c>
      <c r="C323" s="106">
        <v>600078949</v>
      </c>
      <c r="D323" s="105">
        <v>70983208</v>
      </c>
      <c r="E323" s="107" t="s">
        <v>704</v>
      </c>
      <c r="F323" s="108">
        <v>3111</v>
      </c>
      <c r="G323" s="107" t="s">
        <v>315</v>
      </c>
      <c r="H323" s="109" t="s">
        <v>281</v>
      </c>
      <c r="I323" s="110">
        <v>6533281</v>
      </c>
      <c r="J323" s="111">
        <v>4744647</v>
      </c>
      <c r="K323" s="111">
        <v>0</v>
      </c>
      <c r="L323" s="111">
        <v>0</v>
      </c>
      <c r="M323" s="111">
        <v>1603690</v>
      </c>
      <c r="N323" s="111">
        <v>94894</v>
      </c>
      <c r="O323" s="111">
        <v>90050</v>
      </c>
      <c r="P323" s="287">
        <v>11.2682</v>
      </c>
      <c r="Q323" s="287">
        <v>8</v>
      </c>
      <c r="R323" s="404">
        <v>0</v>
      </c>
      <c r="S323" s="844">
        <v>3.2681999999999998</v>
      </c>
      <c r="T323" s="416">
        <f t="shared" si="191"/>
        <v>0</v>
      </c>
      <c r="U323" s="405">
        <v>0</v>
      </c>
      <c r="V323" s="405">
        <v>0</v>
      </c>
      <c r="W323" s="405">
        <v>0</v>
      </c>
      <c r="X323" s="405">
        <f t="shared" si="192"/>
        <v>0</v>
      </c>
      <c r="Y323" s="405">
        <v>0</v>
      </c>
      <c r="Z323" s="405">
        <v>0</v>
      </c>
      <c r="AA323" s="405">
        <v>0</v>
      </c>
      <c r="AB323" s="405">
        <f t="shared" si="193"/>
        <v>0</v>
      </c>
      <c r="AC323" s="405">
        <f t="shared" si="194"/>
        <v>0</v>
      </c>
      <c r="AD323" s="249">
        <f t="shared" si="195"/>
        <v>0</v>
      </c>
      <c r="AE323" s="249">
        <f t="shared" si="196"/>
        <v>0</v>
      </c>
      <c r="AF323" s="405">
        <v>0</v>
      </c>
      <c r="AG323" s="405">
        <v>0</v>
      </c>
      <c r="AH323" s="405">
        <v>0</v>
      </c>
      <c r="AI323" s="405">
        <f t="shared" si="197"/>
        <v>0</v>
      </c>
      <c r="AJ323" s="405">
        <f t="shared" si="198"/>
        <v>0</v>
      </c>
      <c r="AK323" s="407">
        <v>0</v>
      </c>
      <c r="AL323" s="407">
        <v>0</v>
      </c>
      <c r="AM323" s="407">
        <v>0</v>
      </c>
      <c r="AN323" s="407">
        <v>0</v>
      </c>
      <c r="AO323" s="407">
        <v>0</v>
      </c>
      <c r="AP323" s="407">
        <f t="shared" si="199"/>
        <v>0</v>
      </c>
      <c r="AQ323" s="407">
        <f t="shared" si="200"/>
        <v>0</v>
      </c>
      <c r="AR323" s="417">
        <f t="shared" si="201"/>
        <v>0</v>
      </c>
      <c r="AS323" s="112">
        <f>I323+AJ323</f>
        <v>6533281</v>
      </c>
      <c r="AT323" s="113">
        <f>J323+X323</f>
        <v>4744647</v>
      </c>
      <c r="AU323" s="113">
        <f t="shared" si="202"/>
        <v>0</v>
      </c>
      <c r="AV323" s="113">
        <f>L323+AB323</f>
        <v>0</v>
      </c>
      <c r="AW323" s="113">
        <f t="shared" ref="AW323:AX325" si="251">M323+AD323</f>
        <v>1603690</v>
      </c>
      <c r="AX323" s="113">
        <f t="shared" si="251"/>
        <v>94894</v>
      </c>
      <c r="AY323" s="113">
        <f>O323+AI323</f>
        <v>90050</v>
      </c>
      <c r="AZ323" s="115">
        <f>P323+AR323</f>
        <v>11.2682</v>
      </c>
      <c r="BA323" s="115">
        <f>Q323+AP323</f>
        <v>8</v>
      </c>
      <c r="BB323" s="115">
        <f t="shared" si="203"/>
        <v>0</v>
      </c>
      <c r="BC323" s="116">
        <f>S323+AQ323</f>
        <v>3.2681999999999998</v>
      </c>
    </row>
    <row r="324" spans="1:55" ht="14.1" customHeight="1" x14ac:dyDescent="0.2">
      <c r="A324" s="108">
        <v>66</v>
      </c>
      <c r="B324" s="105">
        <v>2402</v>
      </c>
      <c r="C324" s="106">
        <v>600078949</v>
      </c>
      <c r="D324" s="105">
        <v>70983208</v>
      </c>
      <c r="E324" s="107" t="s">
        <v>704</v>
      </c>
      <c r="F324" s="108">
        <v>3111</v>
      </c>
      <c r="G324" s="107" t="s">
        <v>316</v>
      </c>
      <c r="H324" s="109" t="s">
        <v>281</v>
      </c>
      <c r="I324" s="110">
        <v>81162</v>
      </c>
      <c r="J324" s="111">
        <v>57741</v>
      </c>
      <c r="K324" s="111">
        <v>0</v>
      </c>
      <c r="L324" s="111">
        <v>0</v>
      </c>
      <c r="M324" s="111">
        <v>19516</v>
      </c>
      <c r="N324" s="111">
        <v>1155</v>
      </c>
      <c r="O324" s="111">
        <v>2750</v>
      </c>
      <c r="P324" s="287">
        <v>0.17</v>
      </c>
      <c r="Q324" s="287">
        <v>0.17</v>
      </c>
      <c r="R324" s="404">
        <v>0</v>
      </c>
      <c r="S324" s="844">
        <v>0</v>
      </c>
      <c r="T324" s="416">
        <f t="shared" si="191"/>
        <v>0</v>
      </c>
      <c r="U324" s="405">
        <v>0</v>
      </c>
      <c r="V324" s="405">
        <v>0</v>
      </c>
      <c r="W324" s="405">
        <v>0</v>
      </c>
      <c r="X324" s="405">
        <f t="shared" si="192"/>
        <v>0</v>
      </c>
      <c r="Y324" s="405">
        <v>0</v>
      </c>
      <c r="Z324" s="405">
        <v>0</v>
      </c>
      <c r="AA324" s="405">
        <v>0</v>
      </c>
      <c r="AB324" s="405">
        <f t="shared" si="193"/>
        <v>0</v>
      </c>
      <c r="AC324" s="405">
        <f t="shared" si="194"/>
        <v>0</v>
      </c>
      <c r="AD324" s="249">
        <f t="shared" si="195"/>
        <v>0</v>
      </c>
      <c r="AE324" s="249">
        <f t="shared" si="196"/>
        <v>0</v>
      </c>
      <c r="AF324" s="405">
        <v>0</v>
      </c>
      <c r="AG324" s="405">
        <v>0</v>
      </c>
      <c r="AH324" s="405">
        <v>0</v>
      </c>
      <c r="AI324" s="405">
        <f t="shared" si="197"/>
        <v>0</v>
      </c>
      <c r="AJ324" s="405">
        <f t="shared" si="198"/>
        <v>0</v>
      </c>
      <c r="AK324" s="407">
        <v>0</v>
      </c>
      <c r="AL324" s="407">
        <v>0</v>
      </c>
      <c r="AM324" s="407">
        <v>0</v>
      </c>
      <c r="AN324" s="407">
        <v>0</v>
      </c>
      <c r="AO324" s="407">
        <v>0</v>
      </c>
      <c r="AP324" s="407">
        <f t="shared" si="199"/>
        <v>0</v>
      </c>
      <c r="AQ324" s="407">
        <f t="shared" si="200"/>
        <v>0</v>
      </c>
      <c r="AR324" s="417">
        <f t="shared" si="201"/>
        <v>0</v>
      </c>
      <c r="AS324" s="112">
        <f>I324+AJ324</f>
        <v>81162</v>
      </c>
      <c r="AT324" s="113">
        <f>J324+X324</f>
        <v>57741</v>
      </c>
      <c r="AU324" s="113">
        <f t="shared" si="202"/>
        <v>0</v>
      </c>
      <c r="AV324" s="113">
        <f>L324+AB324</f>
        <v>0</v>
      </c>
      <c r="AW324" s="113">
        <f t="shared" si="251"/>
        <v>19516</v>
      </c>
      <c r="AX324" s="113">
        <f t="shared" si="251"/>
        <v>1155</v>
      </c>
      <c r="AY324" s="113">
        <f>O324+AI324</f>
        <v>2750</v>
      </c>
      <c r="AZ324" s="115">
        <f>P324+AR324</f>
        <v>0.17</v>
      </c>
      <c r="BA324" s="115">
        <f>Q324+AP324</f>
        <v>0.17</v>
      </c>
      <c r="BB324" s="115">
        <f t="shared" si="203"/>
        <v>0</v>
      </c>
      <c r="BC324" s="116">
        <f>S324+AQ324</f>
        <v>0</v>
      </c>
    </row>
    <row r="325" spans="1:55" ht="14.1" customHeight="1" x14ac:dyDescent="0.2">
      <c r="A325" s="108">
        <v>66</v>
      </c>
      <c r="B325" s="105">
        <v>2402</v>
      </c>
      <c r="C325" s="106">
        <v>600078949</v>
      </c>
      <c r="D325" s="105">
        <v>70983208</v>
      </c>
      <c r="E325" s="107" t="s">
        <v>704</v>
      </c>
      <c r="F325" s="108">
        <v>3141</v>
      </c>
      <c r="G325" s="107" t="s">
        <v>319</v>
      </c>
      <c r="H325" s="109" t="s">
        <v>282</v>
      </c>
      <c r="I325" s="110">
        <v>1138742</v>
      </c>
      <c r="J325" s="30">
        <v>834425</v>
      </c>
      <c r="K325" s="30">
        <v>0</v>
      </c>
      <c r="L325" s="30">
        <v>0</v>
      </c>
      <c r="M325" s="111">
        <v>282035</v>
      </c>
      <c r="N325" s="111">
        <v>16688</v>
      </c>
      <c r="O325" s="30">
        <v>5594</v>
      </c>
      <c r="P325" s="287">
        <v>2.84</v>
      </c>
      <c r="Q325" s="438">
        <v>0</v>
      </c>
      <c r="R325" s="33">
        <v>0</v>
      </c>
      <c r="S325" s="836">
        <v>2.84</v>
      </c>
      <c r="T325" s="416">
        <f t="shared" si="191"/>
        <v>0</v>
      </c>
      <c r="U325" s="405">
        <v>0</v>
      </c>
      <c r="V325" s="405">
        <v>0</v>
      </c>
      <c r="W325" s="405">
        <v>0</v>
      </c>
      <c r="X325" s="405">
        <f t="shared" si="192"/>
        <v>0</v>
      </c>
      <c r="Y325" s="405">
        <v>0</v>
      </c>
      <c r="Z325" s="405">
        <v>0</v>
      </c>
      <c r="AA325" s="405">
        <v>0</v>
      </c>
      <c r="AB325" s="405">
        <f t="shared" si="193"/>
        <v>0</v>
      </c>
      <c r="AC325" s="405">
        <f t="shared" si="194"/>
        <v>0</v>
      </c>
      <c r="AD325" s="249">
        <f t="shared" si="195"/>
        <v>0</v>
      </c>
      <c r="AE325" s="249">
        <f t="shared" si="196"/>
        <v>0</v>
      </c>
      <c r="AF325" s="405">
        <v>0</v>
      </c>
      <c r="AG325" s="405">
        <v>0</v>
      </c>
      <c r="AH325" s="405">
        <v>0</v>
      </c>
      <c r="AI325" s="405">
        <f t="shared" si="197"/>
        <v>0</v>
      </c>
      <c r="AJ325" s="405">
        <f t="shared" si="198"/>
        <v>0</v>
      </c>
      <c r="AK325" s="407">
        <v>0</v>
      </c>
      <c r="AL325" s="407">
        <v>0</v>
      </c>
      <c r="AM325" s="407">
        <v>0</v>
      </c>
      <c r="AN325" s="407">
        <v>0</v>
      </c>
      <c r="AO325" s="407">
        <v>0</v>
      </c>
      <c r="AP325" s="407">
        <f t="shared" si="199"/>
        <v>0</v>
      </c>
      <c r="AQ325" s="407">
        <f t="shared" si="200"/>
        <v>0</v>
      </c>
      <c r="AR325" s="417">
        <f t="shared" si="201"/>
        <v>0</v>
      </c>
      <c r="AS325" s="112">
        <f>I325+AJ325</f>
        <v>1138742</v>
      </c>
      <c r="AT325" s="113">
        <f>J325+X325</f>
        <v>834425</v>
      </c>
      <c r="AU325" s="113">
        <f t="shared" si="202"/>
        <v>0</v>
      </c>
      <c r="AV325" s="113">
        <f>L325+AB325</f>
        <v>0</v>
      </c>
      <c r="AW325" s="113">
        <f t="shared" si="251"/>
        <v>282035</v>
      </c>
      <c r="AX325" s="113">
        <f t="shared" si="251"/>
        <v>16688</v>
      </c>
      <c r="AY325" s="113">
        <f>O325+AI325</f>
        <v>5594</v>
      </c>
      <c r="AZ325" s="115">
        <f>P325+AR325</f>
        <v>2.84</v>
      </c>
      <c r="BA325" s="115">
        <f>Q325+AP325</f>
        <v>0</v>
      </c>
      <c r="BB325" s="115">
        <f t="shared" si="203"/>
        <v>0</v>
      </c>
      <c r="BC325" s="116">
        <f>S325+AQ325</f>
        <v>2.84</v>
      </c>
    </row>
    <row r="326" spans="1:55" ht="14.1" customHeight="1" x14ac:dyDescent="0.2">
      <c r="A326" s="120">
        <v>66</v>
      </c>
      <c r="B326" s="117">
        <v>2402</v>
      </c>
      <c r="C326" s="118">
        <v>600078949</v>
      </c>
      <c r="D326" s="117">
        <v>70983208</v>
      </c>
      <c r="E326" s="119" t="s">
        <v>705</v>
      </c>
      <c r="F326" s="120"/>
      <c r="G326" s="119"/>
      <c r="H326" s="121"/>
      <c r="I326" s="122">
        <v>7753185</v>
      </c>
      <c r="J326" s="123">
        <v>5636813</v>
      </c>
      <c r="K326" s="123">
        <v>0</v>
      </c>
      <c r="L326" s="123">
        <v>0</v>
      </c>
      <c r="M326" s="123">
        <v>1905241</v>
      </c>
      <c r="N326" s="123">
        <v>112737</v>
      </c>
      <c r="O326" s="123">
        <v>98394</v>
      </c>
      <c r="P326" s="124">
        <v>14.2782</v>
      </c>
      <c r="Q326" s="124">
        <v>8.17</v>
      </c>
      <c r="R326" s="855">
        <v>0</v>
      </c>
      <c r="S326" s="125">
        <v>6.1082000000000001</v>
      </c>
      <c r="T326" s="824">
        <f t="shared" ref="T326:BC326" si="252">SUM(T323:T325)</f>
        <v>0</v>
      </c>
      <c r="U326" s="824">
        <f t="shared" si="252"/>
        <v>0</v>
      </c>
      <c r="V326" s="824">
        <f t="shared" si="252"/>
        <v>0</v>
      </c>
      <c r="W326" s="824">
        <f t="shared" si="252"/>
        <v>0</v>
      </c>
      <c r="X326" s="824">
        <f t="shared" si="252"/>
        <v>0</v>
      </c>
      <c r="Y326" s="824">
        <f t="shared" si="252"/>
        <v>0</v>
      </c>
      <c r="Z326" s="824">
        <f t="shared" si="252"/>
        <v>0</v>
      </c>
      <c r="AA326" s="824">
        <f t="shared" si="252"/>
        <v>0</v>
      </c>
      <c r="AB326" s="824">
        <f t="shared" si="252"/>
        <v>0</v>
      </c>
      <c r="AC326" s="824">
        <f t="shared" si="252"/>
        <v>0</v>
      </c>
      <c r="AD326" s="824">
        <f t="shared" si="252"/>
        <v>0</v>
      </c>
      <c r="AE326" s="824">
        <f t="shared" si="252"/>
        <v>0</v>
      </c>
      <c r="AF326" s="824">
        <f t="shared" si="252"/>
        <v>0</v>
      </c>
      <c r="AG326" s="824">
        <f t="shared" si="252"/>
        <v>0</v>
      </c>
      <c r="AH326" s="824">
        <f t="shared" si="252"/>
        <v>0</v>
      </c>
      <c r="AI326" s="824">
        <f t="shared" si="252"/>
        <v>0</v>
      </c>
      <c r="AJ326" s="824">
        <f t="shared" si="252"/>
        <v>0</v>
      </c>
      <c r="AK326" s="900">
        <f t="shared" si="252"/>
        <v>0</v>
      </c>
      <c r="AL326" s="900">
        <f t="shared" si="252"/>
        <v>0</v>
      </c>
      <c r="AM326" s="900">
        <f t="shared" si="252"/>
        <v>0</v>
      </c>
      <c r="AN326" s="900">
        <f t="shared" si="252"/>
        <v>0</v>
      </c>
      <c r="AO326" s="900">
        <f t="shared" si="252"/>
        <v>0</v>
      </c>
      <c r="AP326" s="900">
        <f t="shared" si="252"/>
        <v>0</v>
      </c>
      <c r="AQ326" s="900">
        <f t="shared" si="252"/>
        <v>0</v>
      </c>
      <c r="AR326" s="904">
        <f t="shared" si="252"/>
        <v>0</v>
      </c>
      <c r="AS326" s="122">
        <f t="shared" si="252"/>
        <v>7753185</v>
      </c>
      <c r="AT326" s="123">
        <f t="shared" si="252"/>
        <v>5636813</v>
      </c>
      <c r="AU326" s="123">
        <f t="shared" si="252"/>
        <v>0</v>
      </c>
      <c r="AV326" s="123">
        <f t="shared" si="252"/>
        <v>0</v>
      </c>
      <c r="AW326" s="123">
        <f t="shared" si="252"/>
        <v>1905241</v>
      </c>
      <c r="AX326" s="123">
        <f t="shared" si="252"/>
        <v>112737</v>
      </c>
      <c r="AY326" s="123">
        <f t="shared" si="252"/>
        <v>98394</v>
      </c>
      <c r="AZ326" s="124">
        <f t="shared" si="252"/>
        <v>14.2782</v>
      </c>
      <c r="BA326" s="124">
        <f t="shared" si="252"/>
        <v>8.17</v>
      </c>
      <c r="BB326" s="124">
        <f t="shared" si="252"/>
        <v>0</v>
      </c>
      <c r="BC326" s="125">
        <f t="shared" si="252"/>
        <v>6.1082000000000001</v>
      </c>
    </row>
    <row r="327" spans="1:55" ht="14.1" customHeight="1" x14ac:dyDescent="0.2">
      <c r="A327" s="108">
        <v>67</v>
      </c>
      <c r="B327" s="105">
        <v>2404</v>
      </c>
      <c r="C327" s="106">
        <v>600078957</v>
      </c>
      <c r="D327" s="105">
        <v>70983135</v>
      </c>
      <c r="E327" s="107" t="s">
        <v>706</v>
      </c>
      <c r="F327" s="108">
        <v>3111</v>
      </c>
      <c r="G327" s="107" t="s">
        <v>315</v>
      </c>
      <c r="H327" s="109" t="s">
        <v>281</v>
      </c>
      <c r="I327" s="110">
        <v>4954880</v>
      </c>
      <c r="J327" s="111">
        <v>3625464</v>
      </c>
      <c r="K327" s="111">
        <v>0</v>
      </c>
      <c r="L327" s="111">
        <v>0</v>
      </c>
      <c r="M327" s="111">
        <v>1225407</v>
      </c>
      <c r="N327" s="111">
        <v>72509</v>
      </c>
      <c r="O327" s="111">
        <v>31500</v>
      </c>
      <c r="P327" s="287">
        <v>8.1341999999999999</v>
      </c>
      <c r="Q327" s="287">
        <v>6</v>
      </c>
      <c r="R327" s="404">
        <v>0</v>
      </c>
      <c r="S327" s="844">
        <v>2.1341999999999999</v>
      </c>
      <c r="T327" s="416">
        <f t="shared" si="191"/>
        <v>0</v>
      </c>
      <c r="U327" s="405">
        <v>0</v>
      </c>
      <c r="V327" s="405">
        <v>0</v>
      </c>
      <c r="W327" s="405">
        <v>0</v>
      </c>
      <c r="X327" s="405">
        <f t="shared" si="192"/>
        <v>0</v>
      </c>
      <c r="Y327" s="405">
        <v>0</v>
      </c>
      <c r="Z327" s="405">
        <v>0</v>
      </c>
      <c r="AA327" s="405">
        <v>0</v>
      </c>
      <c r="AB327" s="405">
        <f t="shared" si="193"/>
        <v>0</v>
      </c>
      <c r="AC327" s="405">
        <f t="shared" si="194"/>
        <v>0</v>
      </c>
      <c r="AD327" s="249">
        <f t="shared" si="195"/>
        <v>0</v>
      </c>
      <c r="AE327" s="249">
        <f t="shared" si="196"/>
        <v>0</v>
      </c>
      <c r="AF327" s="405">
        <v>0</v>
      </c>
      <c r="AG327" s="405">
        <v>0</v>
      </c>
      <c r="AH327" s="405">
        <v>0</v>
      </c>
      <c r="AI327" s="405">
        <f t="shared" si="197"/>
        <v>0</v>
      </c>
      <c r="AJ327" s="405">
        <f t="shared" si="198"/>
        <v>0</v>
      </c>
      <c r="AK327" s="407">
        <v>0</v>
      </c>
      <c r="AL327" s="407">
        <v>0</v>
      </c>
      <c r="AM327" s="407">
        <v>0</v>
      </c>
      <c r="AN327" s="407">
        <v>0</v>
      </c>
      <c r="AO327" s="407">
        <v>0</v>
      </c>
      <c r="AP327" s="407">
        <f t="shared" si="199"/>
        <v>0</v>
      </c>
      <c r="AQ327" s="407">
        <f t="shared" si="200"/>
        <v>0</v>
      </c>
      <c r="AR327" s="417">
        <f t="shared" si="201"/>
        <v>0</v>
      </c>
      <c r="AS327" s="112">
        <f>I327+AJ327</f>
        <v>4954880</v>
      </c>
      <c r="AT327" s="113">
        <f>J327+X327</f>
        <v>3625464</v>
      </c>
      <c r="AU327" s="113">
        <f t="shared" si="202"/>
        <v>0</v>
      </c>
      <c r="AV327" s="113">
        <f>L327+AB327</f>
        <v>0</v>
      </c>
      <c r="AW327" s="113">
        <f t="shared" ref="AW327:AX329" si="253">M327+AD327</f>
        <v>1225407</v>
      </c>
      <c r="AX327" s="113">
        <f t="shared" si="253"/>
        <v>72509</v>
      </c>
      <c r="AY327" s="113">
        <f>O327+AI327</f>
        <v>31500</v>
      </c>
      <c r="AZ327" s="115">
        <f>P327+AR327</f>
        <v>8.1341999999999999</v>
      </c>
      <c r="BA327" s="115">
        <f>Q327+AP327</f>
        <v>6</v>
      </c>
      <c r="BB327" s="115">
        <f t="shared" si="203"/>
        <v>0</v>
      </c>
      <c r="BC327" s="116">
        <f>S327+AQ327</f>
        <v>2.1341999999999999</v>
      </c>
    </row>
    <row r="328" spans="1:55" ht="14.1" customHeight="1" x14ac:dyDescent="0.2">
      <c r="A328" s="108">
        <v>67</v>
      </c>
      <c r="B328" s="105">
        <v>2404</v>
      </c>
      <c r="C328" s="106">
        <v>600078957</v>
      </c>
      <c r="D328" s="105">
        <v>70983135</v>
      </c>
      <c r="E328" s="107" t="s">
        <v>706</v>
      </c>
      <c r="F328" s="108">
        <v>3111</v>
      </c>
      <c r="G328" s="126" t="s">
        <v>316</v>
      </c>
      <c r="H328" s="109" t="s">
        <v>282</v>
      </c>
      <c r="I328" s="110">
        <v>700464</v>
      </c>
      <c r="J328" s="28">
        <v>515805</v>
      </c>
      <c r="K328" s="28">
        <v>0</v>
      </c>
      <c r="L328" s="28">
        <v>0</v>
      </c>
      <c r="M328" s="111">
        <v>174343</v>
      </c>
      <c r="N328" s="111">
        <v>10316</v>
      </c>
      <c r="O328" s="28">
        <v>0</v>
      </c>
      <c r="P328" s="287">
        <v>1.67</v>
      </c>
      <c r="Q328" s="274">
        <v>1.67</v>
      </c>
      <c r="R328" s="890">
        <v>0</v>
      </c>
      <c r="S328" s="843">
        <v>0</v>
      </c>
      <c r="T328" s="416">
        <f t="shared" si="191"/>
        <v>0</v>
      </c>
      <c r="U328" s="405">
        <v>0</v>
      </c>
      <c r="V328" s="405">
        <v>0</v>
      </c>
      <c r="W328" s="405">
        <v>0</v>
      </c>
      <c r="X328" s="405">
        <f t="shared" si="192"/>
        <v>0</v>
      </c>
      <c r="Y328" s="405">
        <v>0</v>
      </c>
      <c r="Z328" s="405">
        <v>0</v>
      </c>
      <c r="AA328" s="405">
        <v>0</v>
      </c>
      <c r="AB328" s="405">
        <f t="shared" si="193"/>
        <v>0</v>
      </c>
      <c r="AC328" s="405">
        <f t="shared" si="194"/>
        <v>0</v>
      </c>
      <c r="AD328" s="249">
        <f t="shared" si="195"/>
        <v>0</v>
      </c>
      <c r="AE328" s="249">
        <f t="shared" si="196"/>
        <v>0</v>
      </c>
      <c r="AF328" s="405">
        <v>0</v>
      </c>
      <c r="AG328" s="405">
        <v>0</v>
      </c>
      <c r="AH328" s="405">
        <v>0</v>
      </c>
      <c r="AI328" s="405">
        <f t="shared" si="197"/>
        <v>0</v>
      </c>
      <c r="AJ328" s="405">
        <f t="shared" si="198"/>
        <v>0</v>
      </c>
      <c r="AK328" s="407">
        <v>0</v>
      </c>
      <c r="AL328" s="407">
        <v>0</v>
      </c>
      <c r="AM328" s="407">
        <v>0</v>
      </c>
      <c r="AN328" s="407">
        <v>0</v>
      </c>
      <c r="AO328" s="407">
        <v>0</v>
      </c>
      <c r="AP328" s="407">
        <f t="shared" si="199"/>
        <v>0</v>
      </c>
      <c r="AQ328" s="407">
        <f t="shared" si="200"/>
        <v>0</v>
      </c>
      <c r="AR328" s="417">
        <f t="shared" si="201"/>
        <v>0</v>
      </c>
      <c r="AS328" s="112">
        <f>I328+AJ328</f>
        <v>700464</v>
      </c>
      <c r="AT328" s="113">
        <f>J328+X328</f>
        <v>515805</v>
      </c>
      <c r="AU328" s="113">
        <f t="shared" si="202"/>
        <v>0</v>
      </c>
      <c r="AV328" s="113">
        <f>L328+AB328</f>
        <v>0</v>
      </c>
      <c r="AW328" s="113">
        <f t="shared" si="253"/>
        <v>174343</v>
      </c>
      <c r="AX328" s="113">
        <f t="shared" si="253"/>
        <v>10316</v>
      </c>
      <c r="AY328" s="113">
        <f>O328+AI328</f>
        <v>0</v>
      </c>
      <c r="AZ328" s="115">
        <f>P328+AR328</f>
        <v>1.67</v>
      </c>
      <c r="BA328" s="115">
        <f>Q328+AP328</f>
        <v>1.67</v>
      </c>
      <c r="BB328" s="115">
        <f t="shared" si="203"/>
        <v>0</v>
      </c>
      <c r="BC328" s="116">
        <f>S328+AQ328</f>
        <v>0</v>
      </c>
    </row>
    <row r="329" spans="1:55" ht="14.1" customHeight="1" x14ac:dyDescent="0.2">
      <c r="A329" s="108">
        <v>67</v>
      </c>
      <c r="B329" s="105">
        <v>2404</v>
      </c>
      <c r="C329" s="106">
        <v>600078957</v>
      </c>
      <c r="D329" s="105">
        <v>70983135</v>
      </c>
      <c r="E329" s="107" t="s">
        <v>706</v>
      </c>
      <c r="F329" s="108">
        <v>3141</v>
      </c>
      <c r="G329" s="107" t="s">
        <v>319</v>
      </c>
      <c r="H329" s="109" t="s">
        <v>282</v>
      </c>
      <c r="I329" s="110">
        <v>799844</v>
      </c>
      <c r="J329" s="30">
        <v>585997</v>
      </c>
      <c r="K329" s="30">
        <v>0</v>
      </c>
      <c r="L329" s="30">
        <v>0</v>
      </c>
      <c r="M329" s="111">
        <v>198067</v>
      </c>
      <c r="N329" s="111">
        <v>11720</v>
      </c>
      <c r="O329" s="30">
        <v>4060</v>
      </c>
      <c r="P329" s="287">
        <v>1.99</v>
      </c>
      <c r="Q329" s="438">
        <v>0</v>
      </c>
      <c r="R329" s="33">
        <v>0</v>
      </c>
      <c r="S329" s="845">
        <v>1.99</v>
      </c>
      <c r="T329" s="416">
        <f t="shared" si="191"/>
        <v>0</v>
      </c>
      <c r="U329" s="405">
        <v>0</v>
      </c>
      <c r="V329" s="405">
        <v>0</v>
      </c>
      <c r="W329" s="405">
        <v>0</v>
      </c>
      <c r="X329" s="405">
        <f t="shared" si="192"/>
        <v>0</v>
      </c>
      <c r="Y329" s="405">
        <v>0</v>
      </c>
      <c r="Z329" s="405">
        <v>0</v>
      </c>
      <c r="AA329" s="405">
        <v>0</v>
      </c>
      <c r="AB329" s="405">
        <f t="shared" si="193"/>
        <v>0</v>
      </c>
      <c r="AC329" s="405">
        <f t="shared" si="194"/>
        <v>0</v>
      </c>
      <c r="AD329" s="249">
        <f t="shared" si="195"/>
        <v>0</v>
      </c>
      <c r="AE329" s="249">
        <f t="shared" si="196"/>
        <v>0</v>
      </c>
      <c r="AF329" s="405">
        <v>0</v>
      </c>
      <c r="AG329" s="405">
        <v>0</v>
      </c>
      <c r="AH329" s="405">
        <v>0</v>
      </c>
      <c r="AI329" s="405">
        <f t="shared" si="197"/>
        <v>0</v>
      </c>
      <c r="AJ329" s="405">
        <f t="shared" si="198"/>
        <v>0</v>
      </c>
      <c r="AK329" s="407">
        <v>0</v>
      </c>
      <c r="AL329" s="407">
        <v>0</v>
      </c>
      <c r="AM329" s="407">
        <v>0</v>
      </c>
      <c r="AN329" s="407">
        <v>0</v>
      </c>
      <c r="AO329" s="407">
        <v>0</v>
      </c>
      <c r="AP329" s="407">
        <f t="shared" si="199"/>
        <v>0</v>
      </c>
      <c r="AQ329" s="407">
        <f t="shared" si="200"/>
        <v>0</v>
      </c>
      <c r="AR329" s="417">
        <f t="shared" si="201"/>
        <v>0</v>
      </c>
      <c r="AS329" s="112">
        <f>I329+AJ329</f>
        <v>799844</v>
      </c>
      <c r="AT329" s="113">
        <f>J329+X329</f>
        <v>585997</v>
      </c>
      <c r="AU329" s="113">
        <f t="shared" si="202"/>
        <v>0</v>
      </c>
      <c r="AV329" s="113">
        <f>L329+AB329</f>
        <v>0</v>
      </c>
      <c r="AW329" s="113">
        <f t="shared" si="253"/>
        <v>198067</v>
      </c>
      <c r="AX329" s="113">
        <f t="shared" si="253"/>
        <v>11720</v>
      </c>
      <c r="AY329" s="113">
        <f>O329+AI329</f>
        <v>4060</v>
      </c>
      <c r="AZ329" s="115">
        <f>P329+AR329</f>
        <v>1.99</v>
      </c>
      <c r="BA329" s="115">
        <f>Q329+AP329</f>
        <v>0</v>
      </c>
      <c r="BB329" s="115">
        <f t="shared" si="203"/>
        <v>0</v>
      </c>
      <c r="BC329" s="116">
        <f>S329+AQ329</f>
        <v>1.99</v>
      </c>
    </row>
    <row r="330" spans="1:55" ht="14.1" customHeight="1" x14ac:dyDescent="0.2">
      <c r="A330" s="120">
        <v>67</v>
      </c>
      <c r="B330" s="117">
        <v>2404</v>
      </c>
      <c r="C330" s="118">
        <v>600078957</v>
      </c>
      <c r="D330" s="117">
        <v>70983135</v>
      </c>
      <c r="E330" s="119" t="s">
        <v>707</v>
      </c>
      <c r="F330" s="120"/>
      <c r="G330" s="119"/>
      <c r="H330" s="121"/>
      <c r="I330" s="122">
        <v>6455188</v>
      </c>
      <c r="J330" s="123">
        <v>4727266</v>
      </c>
      <c r="K330" s="123">
        <v>0</v>
      </c>
      <c r="L330" s="123">
        <v>0</v>
      </c>
      <c r="M330" s="123">
        <v>1597817</v>
      </c>
      <c r="N330" s="123">
        <v>94545</v>
      </c>
      <c r="O330" s="123">
        <v>35560</v>
      </c>
      <c r="P330" s="124">
        <v>11.7942</v>
      </c>
      <c r="Q330" s="124">
        <v>7.67</v>
      </c>
      <c r="R330" s="855">
        <v>0</v>
      </c>
      <c r="S330" s="125">
        <v>4.1242000000000001</v>
      </c>
      <c r="T330" s="824">
        <f t="shared" ref="T330:BC330" si="254">SUM(T327:T329)</f>
        <v>0</v>
      </c>
      <c r="U330" s="824">
        <f t="shared" si="254"/>
        <v>0</v>
      </c>
      <c r="V330" s="824">
        <f t="shared" si="254"/>
        <v>0</v>
      </c>
      <c r="W330" s="824">
        <f t="shared" si="254"/>
        <v>0</v>
      </c>
      <c r="X330" s="824">
        <f t="shared" si="254"/>
        <v>0</v>
      </c>
      <c r="Y330" s="824">
        <f t="shared" si="254"/>
        <v>0</v>
      </c>
      <c r="Z330" s="824">
        <f t="shared" si="254"/>
        <v>0</v>
      </c>
      <c r="AA330" s="824">
        <f t="shared" si="254"/>
        <v>0</v>
      </c>
      <c r="AB330" s="824">
        <f t="shared" si="254"/>
        <v>0</v>
      </c>
      <c r="AC330" s="824">
        <f t="shared" si="254"/>
        <v>0</v>
      </c>
      <c r="AD330" s="824">
        <f t="shared" si="254"/>
        <v>0</v>
      </c>
      <c r="AE330" s="824">
        <f t="shared" si="254"/>
        <v>0</v>
      </c>
      <c r="AF330" s="824">
        <f t="shared" si="254"/>
        <v>0</v>
      </c>
      <c r="AG330" s="824">
        <f t="shared" si="254"/>
        <v>0</v>
      </c>
      <c r="AH330" s="824">
        <f t="shared" si="254"/>
        <v>0</v>
      </c>
      <c r="AI330" s="824">
        <f t="shared" si="254"/>
        <v>0</v>
      </c>
      <c r="AJ330" s="824">
        <f t="shared" si="254"/>
        <v>0</v>
      </c>
      <c r="AK330" s="900">
        <f t="shared" si="254"/>
        <v>0</v>
      </c>
      <c r="AL330" s="900">
        <f t="shared" si="254"/>
        <v>0</v>
      </c>
      <c r="AM330" s="900">
        <f t="shared" si="254"/>
        <v>0</v>
      </c>
      <c r="AN330" s="900">
        <f t="shared" si="254"/>
        <v>0</v>
      </c>
      <c r="AO330" s="900">
        <f t="shared" si="254"/>
        <v>0</v>
      </c>
      <c r="AP330" s="900">
        <f t="shared" si="254"/>
        <v>0</v>
      </c>
      <c r="AQ330" s="900">
        <f t="shared" si="254"/>
        <v>0</v>
      </c>
      <c r="AR330" s="904">
        <f t="shared" si="254"/>
        <v>0</v>
      </c>
      <c r="AS330" s="122">
        <f t="shared" si="254"/>
        <v>6455188</v>
      </c>
      <c r="AT330" s="123">
        <f t="shared" si="254"/>
        <v>4727266</v>
      </c>
      <c r="AU330" s="123">
        <f t="shared" si="254"/>
        <v>0</v>
      </c>
      <c r="AV330" s="123">
        <f t="shared" si="254"/>
        <v>0</v>
      </c>
      <c r="AW330" s="123">
        <f t="shared" si="254"/>
        <v>1597817</v>
      </c>
      <c r="AX330" s="123">
        <f t="shared" si="254"/>
        <v>94545</v>
      </c>
      <c r="AY330" s="123">
        <f t="shared" si="254"/>
        <v>35560</v>
      </c>
      <c r="AZ330" s="124">
        <f t="shared" si="254"/>
        <v>11.7942</v>
      </c>
      <c r="BA330" s="124">
        <f t="shared" si="254"/>
        <v>7.67</v>
      </c>
      <c r="BB330" s="124">
        <f t="shared" si="254"/>
        <v>0</v>
      </c>
      <c r="BC330" s="125">
        <f t="shared" si="254"/>
        <v>4.1242000000000001</v>
      </c>
    </row>
    <row r="331" spans="1:55" ht="14.1" customHeight="1" x14ac:dyDescent="0.2">
      <c r="A331" s="108">
        <v>68</v>
      </c>
      <c r="B331" s="105">
        <v>2439</v>
      </c>
      <c r="C331" s="106">
        <v>600078965</v>
      </c>
      <c r="D331" s="105">
        <v>70983143</v>
      </c>
      <c r="E331" s="107" t="s">
        <v>708</v>
      </c>
      <c r="F331" s="108">
        <v>3111</v>
      </c>
      <c r="G331" s="107" t="s">
        <v>315</v>
      </c>
      <c r="H331" s="109" t="s">
        <v>281</v>
      </c>
      <c r="I331" s="110">
        <v>3110458</v>
      </c>
      <c r="J331" s="111">
        <v>2253175</v>
      </c>
      <c r="K331" s="111">
        <v>0</v>
      </c>
      <c r="L331" s="111">
        <v>24400</v>
      </c>
      <c r="M331" s="111">
        <v>769820</v>
      </c>
      <c r="N331" s="111">
        <v>45063</v>
      </c>
      <c r="O331" s="111">
        <v>18000</v>
      </c>
      <c r="P331" s="287">
        <v>5.3898000000000001</v>
      </c>
      <c r="Q331" s="287">
        <v>4</v>
      </c>
      <c r="R331" s="404">
        <v>0</v>
      </c>
      <c r="S331" s="844">
        <v>1.3897999999999999</v>
      </c>
      <c r="T331" s="416">
        <f t="shared" si="191"/>
        <v>0</v>
      </c>
      <c r="U331" s="405">
        <v>0</v>
      </c>
      <c r="V331" s="405">
        <v>0</v>
      </c>
      <c r="W331" s="405">
        <v>0</v>
      </c>
      <c r="X331" s="405">
        <f t="shared" si="192"/>
        <v>0</v>
      </c>
      <c r="Y331" s="405">
        <v>0</v>
      </c>
      <c r="Z331" s="405">
        <v>0</v>
      </c>
      <c r="AA331" s="405">
        <v>0</v>
      </c>
      <c r="AB331" s="405">
        <f t="shared" si="193"/>
        <v>0</v>
      </c>
      <c r="AC331" s="405">
        <f t="shared" si="194"/>
        <v>0</v>
      </c>
      <c r="AD331" s="249">
        <f t="shared" si="195"/>
        <v>0</v>
      </c>
      <c r="AE331" s="249">
        <f t="shared" si="196"/>
        <v>0</v>
      </c>
      <c r="AF331" s="405">
        <v>0</v>
      </c>
      <c r="AG331" s="405">
        <v>0</v>
      </c>
      <c r="AH331" s="405">
        <v>0</v>
      </c>
      <c r="AI331" s="405">
        <f t="shared" si="197"/>
        <v>0</v>
      </c>
      <c r="AJ331" s="405">
        <f t="shared" si="198"/>
        <v>0</v>
      </c>
      <c r="AK331" s="407">
        <v>0</v>
      </c>
      <c r="AL331" s="407">
        <v>0</v>
      </c>
      <c r="AM331" s="407">
        <v>0</v>
      </c>
      <c r="AN331" s="407">
        <v>0</v>
      </c>
      <c r="AO331" s="407">
        <v>0</v>
      </c>
      <c r="AP331" s="407">
        <f t="shared" si="199"/>
        <v>0</v>
      </c>
      <c r="AQ331" s="407">
        <f t="shared" si="200"/>
        <v>0</v>
      </c>
      <c r="AR331" s="417">
        <f t="shared" si="201"/>
        <v>0</v>
      </c>
      <c r="AS331" s="112">
        <f>I331+AJ331</f>
        <v>3110458</v>
      </c>
      <c r="AT331" s="113">
        <f>J331+X331</f>
        <v>2253175</v>
      </c>
      <c r="AU331" s="113">
        <f t="shared" si="202"/>
        <v>0</v>
      </c>
      <c r="AV331" s="113">
        <f>L331+AB331</f>
        <v>24400</v>
      </c>
      <c r="AW331" s="113">
        <f>M331+AD331</f>
        <v>769820</v>
      </c>
      <c r="AX331" s="113">
        <f>N331+AE331</f>
        <v>45063</v>
      </c>
      <c r="AY331" s="113">
        <f>O331+AI331</f>
        <v>18000</v>
      </c>
      <c r="AZ331" s="115">
        <f>P331+AR331</f>
        <v>5.3898000000000001</v>
      </c>
      <c r="BA331" s="115">
        <f>Q331+AP331</f>
        <v>4</v>
      </c>
      <c r="BB331" s="115">
        <f t="shared" si="203"/>
        <v>0</v>
      </c>
      <c r="BC331" s="116">
        <f>S331+AQ331</f>
        <v>1.3897999999999999</v>
      </c>
    </row>
    <row r="332" spans="1:55" ht="14.1" customHeight="1" x14ac:dyDescent="0.2">
      <c r="A332" s="108">
        <v>68</v>
      </c>
      <c r="B332" s="105">
        <v>2439</v>
      </c>
      <c r="C332" s="106">
        <v>600078965</v>
      </c>
      <c r="D332" s="105">
        <v>70983143</v>
      </c>
      <c r="E332" s="107" t="s">
        <v>708</v>
      </c>
      <c r="F332" s="108">
        <v>3141</v>
      </c>
      <c r="G332" s="107" t="s">
        <v>319</v>
      </c>
      <c r="H332" s="109" t="s">
        <v>282</v>
      </c>
      <c r="I332" s="110">
        <v>545737</v>
      </c>
      <c r="J332" s="30">
        <v>400160</v>
      </c>
      <c r="K332" s="30">
        <v>0</v>
      </c>
      <c r="L332" s="30">
        <v>0</v>
      </c>
      <c r="M332" s="111">
        <v>135254</v>
      </c>
      <c r="N332" s="111">
        <v>8003</v>
      </c>
      <c r="O332" s="30">
        <v>2320</v>
      </c>
      <c r="P332" s="287">
        <v>1.36</v>
      </c>
      <c r="Q332" s="438">
        <v>0</v>
      </c>
      <c r="R332" s="33">
        <v>0</v>
      </c>
      <c r="S332" s="845">
        <v>1.36</v>
      </c>
      <c r="T332" s="416">
        <f t="shared" si="191"/>
        <v>0</v>
      </c>
      <c r="U332" s="405">
        <v>0</v>
      </c>
      <c r="V332" s="405">
        <v>0</v>
      </c>
      <c r="W332" s="405">
        <v>0</v>
      </c>
      <c r="X332" s="405">
        <f t="shared" si="192"/>
        <v>0</v>
      </c>
      <c r="Y332" s="405">
        <v>0</v>
      </c>
      <c r="Z332" s="405">
        <v>0</v>
      </c>
      <c r="AA332" s="405">
        <v>0</v>
      </c>
      <c r="AB332" s="405">
        <f t="shared" si="193"/>
        <v>0</v>
      </c>
      <c r="AC332" s="405">
        <f t="shared" si="194"/>
        <v>0</v>
      </c>
      <c r="AD332" s="249">
        <f t="shared" si="195"/>
        <v>0</v>
      </c>
      <c r="AE332" s="249">
        <f t="shared" si="196"/>
        <v>0</v>
      </c>
      <c r="AF332" s="405">
        <v>0</v>
      </c>
      <c r="AG332" s="405">
        <v>0</v>
      </c>
      <c r="AH332" s="405">
        <v>0</v>
      </c>
      <c r="AI332" s="405">
        <f t="shared" si="197"/>
        <v>0</v>
      </c>
      <c r="AJ332" s="405">
        <f t="shared" si="198"/>
        <v>0</v>
      </c>
      <c r="AK332" s="407">
        <v>0</v>
      </c>
      <c r="AL332" s="407">
        <v>0</v>
      </c>
      <c r="AM332" s="407">
        <v>0</v>
      </c>
      <c r="AN332" s="407">
        <v>0</v>
      </c>
      <c r="AO332" s="407">
        <v>0</v>
      </c>
      <c r="AP332" s="407">
        <f t="shared" si="199"/>
        <v>0</v>
      </c>
      <c r="AQ332" s="407">
        <f t="shared" si="200"/>
        <v>0</v>
      </c>
      <c r="AR332" s="417">
        <f t="shared" si="201"/>
        <v>0</v>
      </c>
      <c r="AS332" s="112">
        <f>I332+AJ332</f>
        <v>545737</v>
      </c>
      <c r="AT332" s="113">
        <f>J332+X332</f>
        <v>400160</v>
      </c>
      <c r="AU332" s="113">
        <f t="shared" si="202"/>
        <v>0</v>
      </c>
      <c r="AV332" s="113">
        <f>L332+AB332</f>
        <v>0</v>
      </c>
      <c r="AW332" s="113">
        <f>M332+AD332</f>
        <v>135254</v>
      </c>
      <c r="AX332" s="113">
        <f>N332+AE332</f>
        <v>8003</v>
      </c>
      <c r="AY332" s="113">
        <f>O332+AI332</f>
        <v>2320</v>
      </c>
      <c r="AZ332" s="115">
        <f>P332+AR332</f>
        <v>1.36</v>
      </c>
      <c r="BA332" s="115">
        <f>Q332+AP332</f>
        <v>0</v>
      </c>
      <c r="BB332" s="115">
        <f t="shared" si="203"/>
        <v>0</v>
      </c>
      <c r="BC332" s="116">
        <f>S332+AQ332</f>
        <v>1.36</v>
      </c>
    </row>
    <row r="333" spans="1:55" ht="14.1" customHeight="1" x14ac:dyDescent="0.2">
      <c r="A333" s="120">
        <v>68</v>
      </c>
      <c r="B333" s="117">
        <v>2439</v>
      </c>
      <c r="C333" s="118">
        <v>600078965</v>
      </c>
      <c r="D333" s="117">
        <v>70983143</v>
      </c>
      <c r="E333" s="119" t="s">
        <v>709</v>
      </c>
      <c r="F333" s="120"/>
      <c r="G333" s="119"/>
      <c r="H333" s="121"/>
      <c r="I333" s="122">
        <v>3656195</v>
      </c>
      <c r="J333" s="123">
        <v>2653335</v>
      </c>
      <c r="K333" s="123">
        <v>0</v>
      </c>
      <c r="L333" s="123">
        <v>24400</v>
      </c>
      <c r="M333" s="123">
        <v>905074</v>
      </c>
      <c r="N333" s="123">
        <v>53066</v>
      </c>
      <c r="O333" s="123">
        <v>20320</v>
      </c>
      <c r="P333" s="124">
        <v>6.7498000000000005</v>
      </c>
      <c r="Q333" s="124">
        <v>4</v>
      </c>
      <c r="R333" s="855">
        <v>0</v>
      </c>
      <c r="S333" s="125">
        <v>2.7498</v>
      </c>
      <c r="T333" s="824">
        <f t="shared" ref="T333:BC333" si="255">SUM(T331:T332)</f>
        <v>0</v>
      </c>
      <c r="U333" s="824">
        <f t="shared" si="255"/>
        <v>0</v>
      </c>
      <c r="V333" s="824">
        <f t="shared" si="255"/>
        <v>0</v>
      </c>
      <c r="W333" s="824">
        <f t="shared" si="255"/>
        <v>0</v>
      </c>
      <c r="X333" s="824">
        <f t="shared" si="255"/>
        <v>0</v>
      </c>
      <c r="Y333" s="824">
        <f t="shared" si="255"/>
        <v>0</v>
      </c>
      <c r="Z333" s="824">
        <f t="shared" si="255"/>
        <v>0</v>
      </c>
      <c r="AA333" s="824">
        <f t="shared" si="255"/>
        <v>0</v>
      </c>
      <c r="AB333" s="824">
        <f t="shared" si="255"/>
        <v>0</v>
      </c>
      <c r="AC333" s="824">
        <f t="shared" si="255"/>
        <v>0</v>
      </c>
      <c r="AD333" s="824">
        <f t="shared" si="255"/>
        <v>0</v>
      </c>
      <c r="AE333" s="824">
        <f t="shared" si="255"/>
        <v>0</v>
      </c>
      <c r="AF333" s="824">
        <f t="shared" si="255"/>
        <v>0</v>
      </c>
      <c r="AG333" s="824">
        <f t="shared" si="255"/>
        <v>0</v>
      </c>
      <c r="AH333" s="824">
        <f t="shared" si="255"/>
        <v>0</v>
      </c>
      <c r="AI333" s="824">
        <f t="shared" si="255"/>
        <v>0</v>
      </c>
      <c r="AJ333" s="824">
        <f t="shared" si="255"/>
        <v>0</v>
      </c>
      <c r="AK333" s="900">
        <f t="shared" si="255"/>
        <v>0</v>
      </c>
      <c r="AL333" s="900">
        <f t="shared" si="255"/>
        <v>0</v>
      </c>
      <c r="AM333" s="900">
        <f t="shared" si="255"/>
        <v>0</v>
      </c>
      <c r="AN333" s="900">
        <f t="shared" si="255"/>
        <v>0</v>
      </c>
      <c r="AO333" s="900">
        <f t="shared" si="255"/>
        <v>0</v>
      </c>
      <c r="AP333" s="900">
        <f t="shared" si="255"/>
        <v>0</v>
      </c>
      <c r="AQ333" s="900">
        <f t="shared" si="255"/>
        <v>0</v>
      </c>
      <c r="AR333" s="904">
        <f t="shared" si="255"/>
        <v>0</v>
      </c>
      <c r="AS333" s="122">
        <f t="shared" si="255"/>
        <v>3656195</v>
      </c>
      <c r="AT333" s="123">
        <f t="shared" si="255"/>
        <v>2653335</v>
      </c>
      <c r="AU333" s="123">
        <f t="shared" si="255"/>
        <v>0</v>
      </c>
      <c r="AV333" s="123">
        <f t="shared" si="255"/>
        <v>24400</v>
      </c>
      <c r="AW333" s="123">
        <f t="shared" si="255"/>
        <v>905074</v>
      </c>
      <c r="AX333" s="123">
        <f t="shared" si="255"/>
        <v>53066</v>
      </c>
      <c r="AY333" s="123">
        <f t="shared" si="255"/>
        <v>20320</v>
      </c>
      <c r="AZ333" s="124">
        <f t="shared" si="255"/>
        <v>6.7498000000000005</v>
      </c>
      <c r="BA333" s="124">
        <f t="shared" si="255"/>
        <v>4</v>
      </c>
      <c r="BB333" s="124">
        <f t="shared" si="255"/>
        <v>0</v>
      </c>
      <c r="BC333" s="125">
        <f t="shared" si="255"/>
        <v>2.7498</v>
      </c>
    </row>
    <row r="334" spans="1:55" ht="14.1" customHeight="1" x14ac:dyDescent="0.2">
      <c r="A334" s="108">
        <v>69</v>
      </c>
      <c r="B334" s="105">
        <v>2302</v>
      </c>
      <c r="C334" s="106">
        <v>600080366</v>
      </c>
      <c r="D334" s="105">
        <v>70983127</v>
      </c>
      <c r="E334" s="107" t="s">
        <v>710</v>
      </c>
      <c r="F334" s="108">
        <v>3111</v>
      </c>
      <c r="G334" s="107" t="s">
        <v>315</v>
      </c>
      <c r="H334" s="109" t="s">
        <v>281</v>
      </c>
      <c r="I334" s="110">
        <v>3693485</v>
      </c>
      <c r="J334" s="111">
        <v>2700578</v>
      </c>
      <c r="K334" s="111">
        <v>0</v>
      </c>
      <c r="L334" s="111">
        <v>0</v>
      </c>
      <c r="M334" s="111">
        <v>912795</v>
      </c>
      <c r="N334" s="111">
        <v>54012</v>
      </c>
      <c r="O334" s="111">
        <v>26100</v>
      </c>
      <c r="P334" s="287">
        <v>7.0327999999999999</v>
      </c>
      <c r="Q334" s="287">
        <v>5.65</v>
      </c>
      <c r="R334" s="404">
        <v>0</v>
      </c>
      <c r="S334" s="844">
        <v>1.3828</v>
      </c>
      <c r="T334" s="416">
        <f t="shared" ref="T334:T396" si="256">Y334*-1</f>
        <v>0</v>
      </c>
      <c r="U334" s="405">
        <v>0</v>
      </c>
      <c r="V334" s="405">
        <v>0</v>
      </c>
      <c r="W334" s="405">
        <v>0</v>
      </c>
      <c r="X334" s="405">
        <f t="shared" ref="X334:X396" si="257">SUM(T334:W334)</f>
        <v>0</v>
      </c>
      <c r="Y334" s="405">
        <v>0</v>
      </c>
      <c r="Z334" s="405">
        <v>0</v>
      </c>
      <c r="AA334" s="405">
        <v>0</v>
      </c>
      <c r="AB334" s="405">
        <f t="shared" ref="AB334:AB396" si="258">SUM(Y334:AA334)</f>
        <v>0</v>
      </c>
      <c r="AC334" s="405">
        <f t="shared" ref="AC334:AC396" si="259">X334+AB334</f>
        <v>0</v>
      </c>
      <c r="AD334" s="249">
        <f t="shared" ref="AD334:AD396" si="260">ROUND((X334+Y334+Z334)*33.8%,0)</f>
        <v>0</v>
      </c>
      <c r="AE334" s="249">
        <f t="shared" ref="AE334:AE396" si="261">ROUND(X334*2%,0)</f>
        <v>0</v>
      </c>
      <c r="AF334" s="405">
        <v>0</v>
      </c>
      <c r="AG334" s="405">
        <v>0</v>
      </c>
      <c r="AH334" s="405">
        <v>0</v>
      </c>
      <c r="AI334" s="405">
        <f t="shared" ref="AI334:AI396" si="262">SUM(AF334:AH334)</f>
        <v>0</v>
      </c>
      <c r="AJ334" s="405">
        <f t="shared" ref="AJ334:AJ396" si="263">AC334+AD334+AE334+AI334</f>
        <v>0</v>
      </c>
      <c r="AK334" s="407">
        <v>0</v>
      </c>
      <c r="AL334" s="407">
        <v>0</v>
      </c>
      <c r="AM334" s="407">
        <v>0</v>
      </c>
      <c r="AN334" s="407">
        <v>0</v>
      </c>
      <c r="AO334" s="407">
        <v>0</v>
      </c>
      <c r="AP334" s="407">
        <f t="shared" ref="AP334:AP396" si="264">AK334+AM334+AN334</f>
        <v>0</v>
      </c>
      <c r="AQ334" s="407">
        <f t="shared" ref="AQ334:AQ396" si="265">AL334+AO334</f>
        <v>0</v>
      </c>
      <c r="AR334" s="417">
        <f t="shared" ref="AR334:AR396" si="266">SUM(AP334:AQ334)</f>
        <v>0</v>
      </c>
      <c r="AS334" s="112">
        <f t="shared" ref="AS334:AS341" si="267">I334+AJ334</f>
        <v>3693485</v>
      </c>
      <c r="AT334" s="113">
        <f t="shared" ref="AT334:AT341" si="268">J334+X334</f>
        <v>2700578</v>
      </c>
      <c r="AU334" s="113">
        <f t="shared" ref="AU334:AU396" si="269">K334</f>
        <v>0</v>
      </c>
      <c r="AV334" s="113">
        <f t="shared" ref="AV334:AV341" si="270">L334+AB334</f>
        <v>0</v>
      </c>
      <c r="AW334" s="113">
        <f t="shared" ref="AW334:AX341" si="271">M334+AD334</f>
        <v>912795</v>
      </c>
      <c r="AX334" s="113">
        <f t="shared" si="271"/>
        <v>54012</v>
      </c>
      <c r="AY334" s="113">
        <f t="shared" ref="AY334:AY341" si="272">O334+AI334</f>
        <v>26100</v>
      </c>
      <c r="AZ334" s="115">
        <f t="shared" ref="AZ334:AZ341" si="273">P334+AR334</f>
        <v>7.0327999999999999</v>
      </c>
      <c r="BA334" s="115">
        <f t="shared" ref="BA334:BA341" si="274">Q334+AP334</f>
        <v>5.65</v>
      </c>
      <c r="BB334" s="115">
        <f t="shared" ref="BB334:BB396" si="275">R334</f>
        <v>0</v>
      </c>
      <c r="BC334" s="116">
        <f t="shared" ref="BC334:BC341" si="276">S334+AQ334</f>
        <v>1.3828</v>
      </c>
    </row>
    <row r="335" spans="1:55" ht="14.1" customHeight="1" x14ac:dyDescent="0.2">
      <c r="A335" s="108">
        <v>69</v>
      </c>
      <c r="B335" s="105">
        <v>2302</v>
      </c>
      <c r="C335" s="106">
        <v>600080366</v>
      </c>
      <c r="D335" s="105">
        <v>70983127</v>
      </c>
      <c r="E335" s="107" t="s">
        <v>710</v>
      </c>
      <c r="F335" s="108">
        <v>3111</v>
      </c>
      <c r="G335" s="82" t="s">
        <v>317</v>
      </c>
      <c r="H335" s="109" t="s">
        <v>281</v>
      </c>
      <c r="I335" s="110">
        <v>191505</v>
      </c>
      <c r="J335" s="111">
        <v>141020</v>
      </c>
      <c r="K335" s="111">
        <v>0</v>
      </c>
      <c r="L335" s="111">
        <v>0</v>
      </c>
      <c r="M335" s="111">
        <v>47665</v>
      </c>
      <c r="N335" s="111">
        <v>2820</v>
      </c>
      <c r="O335" s="111">
        <v>0</v>
      </c>
      <c r="P335" s="287">
        <v>0.33</v>
      </c>
      <c r="Q335" s="287">
        <v>0.33</v>
      </c>
      <c r="R335" s="404">
        <v>0</v>
      </c>
      <c r="S335" s="844">
        <v>0</v>
      </c>
      <c r="T335" s="416">
        <f t="shared" si="256"/>
        <v>0</v>
      </c>
      <c r="U335" s="405">
        <v>0</v>
      </c>
      <c r="V335" s="405">
        <v>0</v>
      </c>
      <c r="W335" s="405">
        <v>0</v>
      </c>
      <c r="X335" s="405">
        <f t="shared" si="257"/>
        <v>0</v>
      </c>
      <c r="Y335" s="405">
        <v>0</v>
      </c>
      <c r="Z335" s="405">
        <v>0</v>
      </c>
      <c r="AA335" s="405">
        <v>0</v>
      </c>
      <c r="AB335" s="405">
        <f t="shared" si="258"/>
        <v>0</v>
      </c>
      <c r="AC335" s="405">
        <f t="shared" si="259"/>
        <v>0</v>
      </c>
      <c r="AD335" s="249">
        <f t="shared" si="260"/>
        <v>0</v>
      </c>
      <c r="AE335" s="249">
        <f t="shared" si="261"/>
        <v>0</v>
      </c>
      <c r="AF335" s="405">
        <v>0</v>
      </c>
      <c r="AG335" s="405">
        <v>0</v>
      </c>
      <c r="AH335" s="405">
        <v>0</v>
      </c>
      <c r="AI335" s="405">
        <f t="shared" si="262"/>
        <v>0</v>
      </c>
      <c r="AJ335" s="405">
        <f t="shared" si="263"/>
        <v>0</v>
      </c>
      <c r="AK335" s="407">
        <v>0</v>
      </c>
      <c r="AL335" s="407">
        <v>0</v>
      </c>
      <c r="AM335" s="407">
        <v>0</v>
      </c>
      <c r="AN335" s="407">
        <v>0</v>
      </c>
      <c r="AO335" s="407">
        <v>0</v>
      </c>
      <c r="AP335" s="407">
        <f t="shared" si="264"/>
        <v>0</v>
      </c>
      <c r="AQ335" s="407">
        <f t="shared" si="265"/>
        <v>0</v>
      </c>
      <c r="AR335" s="417">
        <f t="shared" si="266"/>
        <v>0</v>
      </c>
      <c r="AS335" s="112">
        <f t="shared" si="267"/>
        <v>191505</v>
      </c>
      <c r="AT335" s="113">
        <f t="shared" si="268"/>
        <v>141020</v>
      </c>
      <c r="AU335" s="113">
        <f t="shared" si="269"/>
        <v>0</v>
      </c>
      <c r="AV335" s="113">
        <f t="shared" si="270"/>
        <v>0</v>
      </c>
      <c r="AW335" s="113">
        <f t="shared" si="271"/>
        <v>47665</v>
      </c>
      <c r="AX335" s="113">
        <f t="shared" si="271"/>
        <v>2820</v>
      </c>
      <c r="AY335" s="113">
        <f t="shared" si="272"/>
        <v>0</v>
      </c>
      <c r="AZ335" s="115">
        <f t="shared" si="273"/>
        <v>0.33</v>
      </c>
      <c r="BA335" s="115">
        <f t="shared" si="274"/>
        <v>0.33</v>
      </c>
      <c r="BB335" s="115">
        <f t="shared" si="275"/>
        <v>0</v>
      </c>
      <c r="BC335" s="116">
        <f t="shared" si="276"/>
        <v>0</v>
      </c>
    </row>
    <row r="336" spans="1:55" ht="14.1" customHeight="1" x14ac:dyDescent="0.2">
      <c r="A336" s="108">
        <v>69</v>
      </c>
      <c r="B336" s="105">
        <v>2302</v>
      </c>
      <c r="C336" s="106">
        <v>600080366</v>
      </c>
      <c r="D336" s="105">
        <v>70983127</v>
      </c>
      <c r="E336" s="107" t="s">
        <v>710</v>
      </c>
      <c r="F336" s="108">
        <v>3114</v>
      </c>
      <c r="G336" s="247" t="s">
        <v>562</v>
      </c>
      <c r="H336" s="109" t="s">
        <v>281</v>
      </c>
      <c r="I336" s="110">
        <v>8974258</v>
      </c>
      <c r="J336" s="337">
        <v>6349526</v>
      </c>
      <c r="K336" s="337">
        <v>0</v>
      </c>
      <c r="L336" s="337">
        <v>87968</v>
      </c>
      <c r="M336" s="111">
        <v>2175873</v>
      </c>
      <c r="N336" s="111">
        <v>126991</v>
      </c>
      <c r="O336" s="337">
        <v>233900</v>
      </c>
      <c r="P336" s="287">
        <v>10.636899999999999</v>
      </c>
      <c r="Q336" s="274">
        <v>7.38</v>
      </c>
      <c r="R336" s="890">
        <v>0</v>
      </c>
      <c r="S336" s="843">
        <v>3.2569000000000004</v>
      </c>
      <c r="T336" s="416">
        <f t="shared" si="256"/>
        <v>0</v>
      </c>
      <c r="U336" s="405">
        <v>0</v>
      </c>
      <c r="V336" s="405">
        <v>0</v>
      </c>
      <c r="W336" s="405">
        <v>0</v>
      </c>
      <c r="X336" s="405">
        <f t="shared" si="257"/>
        <v>0</v>
      </c>
      <c r="Y336" s="405">
        <v>0</v>
      </c>
      <c r="Z336" s="405">
        <v>0</v>
      </c>
      <c r="AA336" s="405">
        <v>0</v>
      </c>
      <c r="AB336" s="405">
        <f t="shared" si="258"/>
        <v>0</v>
      </c>
      <c r="AC336" s="405">
        <f t="shared" si="259"/>
        <v>0</v>
      </c>
      <c r="AD336" s="249">
        <f t="shared" si="260"/>
        <v>0</v>
      </c>
      <c r="AE336" s="249">
        <f t="shared" si="261"/>
        <v>0</v>
      </c>
      <c r="AF336" s="405">
        <v>0</v>
      </c>
      <c r="AG336" s="405">
        <v>0</v>
      </c>
      <c r="AH336" s="405">
        <v>0</v>
      </c>
      <c r="AI336" s="405">
        <f t="shared" si="262"/>
        <v>0</v>
      </c>
      <c r="AJ336" s="405">
        <f t="shared" si="263"/>
        <v>0</v>
      </c>
      <c r="AK336" s="407">
        <v>0</v>
      </c>
      <c r="AL336" s="407">
        <v>0</v>
      </c>
      <c r="AM336" s="407">
        <v>0</v>
      </c>
      <c r="AN336" s="407">
        <v>0</v>
      </c>
      <c r="AO336" s="407">
        <v>0</v>
      </c>
      <c r="AP336" s="407">
        <f t="shared" si="264"/>
        <v>0</v>
      </c>
      <c r="AQ336" s="407">
        <f t="shared" si="265"/>
        <v>0</v>
      </c>
      <c r="AR336" s="417">
        <f t="shared" si="266"/>
        <v>0</v>
      </c>
      <c r="AS336" s="112">
        <f t="shared" si="267"/>
        <v>8974258</v>
      </c>
      <c r="AT336" s="113">
        <f t="shared" si="268"/>
        <v>6349526</v>
      </c>
      <c r="AU336" s="113">
        <f t="shared" si="269"/>
        <v>0</v>
      </c>
      <c r="AV336" s="113">
        <f t="shared" si="270"/>
        <v>87968</v>
      </c>
      <c r="AW336" s="113">
        <f t="shared" si="271"/>
        <v>2175873</v>
      </c>
      <c r="AX336" s="113">
        <f t="shared" si="271"/>
        <v>126991</v>
      </c>
      <c r="AY336" s="113">
        <f t="shared" si="272"/>
        <v>233900</v>
      </c>
      <c r="AZ336" s="115">
        <f t="shared" si="273"/>
        <v>10.636899999999999</v>
      </c>
      <c r="BA336" s="115">
        <f t="shared" si="274"/>
        <v>7.38</v>
      </c>
      <c r="BB336" s="115">
        <f t="shared" si="275"/>
        <v>0</v>
      </c>
      <c r="BC336" s="116">
        <f t="shared" si="276"/>
        <v>3.2569000000000004</v>
      </c>
    </row>
    <row r="337" spans="1:55" ht="14.1" customHeight="1" x14ac:dyDescent="0.2">
      <c r="A337" s="108">
        <v>69</v>
      </c>
      <c r="B337" s="105">
        <v>2302</v>
      </c>
      <c r="C337" s="106">
        <v>600080366</v>
      </c>
      <c r="D337" s="105">
        <v>70983127</v>
      </c>
      <c r="E337" s="107" t="s">
        <v>710</v>
      </c>
      <c r="F337" s="108">
        <v>3114</v>
      </c>
      <c r="G337" s="82" t="s">
        <v>317</v>
      </c>
      <c r="H337" s="109" t="s">
        <v>281</v>
      </c>
      <c r="I337" s="110">
        <v>2082936</v>
      </c>
      <c r="J337" s="425">
        <v>1533826</v>
      </c>
      <c r="K337" s="425">
        <v>0</v>
      </c>
      <c r="L337" s="425">
        <v>0</v>
      </c>
      <c r="M337" s="111">
        <v>518433</v>
      </c>
      <c r="N337" s="111">
        <v>30677</v>
      </c>
      <c r="O337" s="337">
        <v>0</v>
      </c>
      <c r="P337" s="287">
        <v>3.9478</v>
      </c>
      <c r="Q337" s="427">
        <v>3.9478</v>
      </c>
      <c r="R337" s="889">
        <v>0</v>
      </c>
      <c r="S337" s="843">
        <v>0</v>
      </c>
      <c r="T337" s="416">
        <f t="shared" si="256"/>
        <v>0</v>
      </c>
      <c r="U337" s="405">
        <v>0</v>
      </c>
      <c r="V337" s="405">
        <v>0</v>
      </c>
      <c r="W337" s="405">
        <v>0</v>
      </c>
      <c r="X337" s="405">
        <f t="shared" si="257"/>
        <v>0</v>
      </c>
      <c r="Y337" s="405">
        <v>0</v>
      </c>
      <c r="Z337" s="405">
        <v>0</v>
      </c>
      <c r="AA337" s="405">
        <v>0</v>
      </c>
      <c r="AB337" s="405">
        <f t="shared" si="258"/>
        <v>0</v>
      </c>
      <c r="AC337" s="405">
        <f t="shared" si="259"/>
        <v>0</v>
      </c>
      <c r="AD337" s="249">
        <f t="shared" si="260"/>
        <v>0</v>
      </c>
      <c r="AE337" s="249">
        <f t="shared" si="261"/>
        <v>0</v>
      </c>
      <c r="AF337" s="405">
        <v>0</v>
      </c>
      <c r="AG337" s="405">
        <v>0</v>
      </c>
      <c r="AH337" s="405">
        <v>0</v>
      </c>
      <c r="AI337" s="405">
        <f t="shared" si="262"/>
        <v>0</v>
      </c>
      <c r="AJ337" s="405">
        <f t="shared" si="263"/>
        <v>0</v>
      </c>
      <c r="AK337" s="407">
        <v>0</v>
      </c>
      <c r="AL337" s="407">
        <v>0</v>
      </c>
      <c r="AM337" s="407">
        <v>0</v>
      </c>
      <c r="AN337" s="407">
        <v>0</v>
      </c>
      <c r="AO337" s="407">
        <v>0</v>
      </c>
      <c r="AP337" s="407">
        <f t="shared" si="264"/>
        <v>0</v>
      </c>
      <c r="AQ337" s="407">
        <f t="shared" si="265"/>
        <v>0</v>
      </c>
      <c r="AR337" s="417">
        <f t="shared" si="266"/>
        <v>0</v>
      </c>
      <c r="AS337" s="112">
        <f t="shared" si="267"/>
        <v>2082936</v>
      </c>
      <c r="AT337" s="113">
        <f t="shared" si="268"/>
        <v>1533826</v>
      </c>
      <c r="AU337" s="113">
        <f t="shared" si="269"/>
        <v>0</v>
      </c>
      <c r="AV337" s="113">
        <f t="shared" si="270"/>
        <v>0</v>
      </c>
      <c r="AW337" s="113">
        <f t="shared" si="271"/>
        <v>518433</v>
      </c>
      <c r="AX337" s="113">
        <f t="shared" si="271"/>
        <v>30677</v>
      </c>
      <c r="AY337" s="113">
        <f t="shared" si="272"/>
        <v>0</v>
      </c>
      <c r="AZ337" s="115">
        <f t="shared" si="273"/>
        <v>3.9478</v>
      </c>
      <c r="BA337" s="115">
        <f t="shared" si="274"/>
        <v>3.9478</v>
      </c>
      <c r="BB337" s="115">
        <f t="shared" si="275"/>
        <v>0</v>
      </c>
      <c r="BC337" s="116">
        <f t="shared" si="276"/>
        <v>0</v>
      </c>
    </row>
    <row r="338" spans="1:55" ht="14.1" customHeight="1" x14ac:dyDescent="0.2">
      <c r="A338" s="108">
        <v>69</v>
      </c>
      <c r="B338" s="105">
        <v>2302</v>
      </c>
      <c r="C338" s="106">
        <v>600080366</v>
      </c>
      <c r="D338" s="105">
        <v>70983127</v>
      </c>
      <c r="E338" s="107" t="s">
        <v>710</v>
      </c>
      <c r="F338" s="108">
        <v>3114</v>
      </c>
      <c r="G338" s="126" t="s">
        <v>316</v>
      </c>
      <c r="H338" s="109" t="s">
        <v>282</v>
      </c>
      <c r="I338" s="110">
        <v>1845700</v>
      </c>
      <c r="J338" s="28">
        <v>1356922</v>
      </c>
      <c r="K338" s="28">
        <v>0</v>
      </c>
      <c r="L338" s="28">
        <v>0</v>
      </c>
      <c r="M338" s="111">
        <v>458640</v>
      </c>
      <c r="N338" s="111">
        <v>27138</v>
      </c>
      <c r="O338" s="28">
        <v>3000</v>
      </c>
      <c r="P338" s="287">
        <v>3.9099999999999993</v>
      </c>
      <c r="Q338" s="274">
        <v>3.9099999999999993</v>
      </c>
      <c r="R338" s="890">
        <v>0</v>
      </c>
      <c r="S338" s="843">
        <v>0</v>
      </c>
      <c r="T338" s="416">
        <f t="shared" si="256"/>
        <v>0</v>
      </c>
      <c r="U338" s="405">
        <v>0</v>
      </c>
      <c r="V338" s="405">
        <v>0</v>
      </c>
      <c r="W338" s="405">
        <v>0</v>
      </c>
      <c r="X338" s="405">
        <f t="shared" si="257"/>
        <v>0</v>
      </c>
      <c r="Y338" s="405">
        <v>0</v>
      </c>
      <c r="Z338" s="405">
        <v>0</v>
      </c>
      <c r="AA338" s="405">
        <v>0</v>
      </c>
      <c r="AB338" s="405">
        <f t="shared" si="258"/>
        <v>0</v>
      </c>
      <c r="AC338" s="405">
        <f t="shared" si="259"/>
        <v>0</v>
      </c>
      <c r="AD338" s="249">
        <f t="shared" si="260"/>
        <v>0</v>
      </c>
      <c r="AE338" s="249">
        <f t="shared" si="261"/>
        <v>0</v>
      </c>
      <c r="AF338" s="405">
        <v>0</v>
      </c>
      <c r="AG338" s="405">
        <v>0</v>
      </c>
      <c r="AH338" s="405">
        <v>0</v>
      </c>
      <c r="AI338" s="405">
        <f t="shared" si="262"/>
        <v>0</v>
      </c>
      <c r="AJ338" s="405">
        <f t="shared" si="263"/>
        <v>0</v>
      </c>
      <c r="AK338" s="407">
        <v>0</v>
      </c>
      <c r="AL338" s="407">
        <v>0</v>
      </c>
      <c r="AM338" s="407">
        <v>0</v>
      </c>
      <c r="AN338" s="407">
        <v>0</v>
      </c>
      <c r="AO338" s="407">
        <v>0</v>
      </c>
      <c r="AP338" s="407">
        <f t="shared" si="264"/>
        <v>0</v>
      </c>
      <c r="AQ338" s="407">
        <f t="shared" si="265"/>
        <v>0</v>
      </c>
      <c r="AR338" s="417">
        <f t="shared" si="266"/>
        <v>0</v>
      </c>
      <c r="AS338" s="112">
        <f t="shared" si="267"/>
        <v>1845700</v>
      </c>
      <c r="AT338" s="113">
        <f t="shared" si="268"/>
        <v>1356922</v>
      </c>
      <c r="AU338" s="113">
        <f t="shared" si="269"/>
        <v>0</v>
      </c>
      <c r="AV338" s="113">
        <f t="shared" si="270"/>
        <v>0</v>
      </c>
      <c r="AW338" s="113">
        <f t="shared" si="271"/>
        <v>458640</v>
      </c>
      <c r="AX338" s="113">
        <f t="shared" si="271"/>
        <v>27138</v>
      </c>
      <c r="AY338" s="113">
        <f t="shared" si="272"/>
        <v>3000</v>
      </c>
      <c r="AZ338" s="115">
        <f t="shared" si="273"/>
        <v>3.9099999999999993</v>
      </c>
      <c r="BA338" s="115">
        <f t="shared" si="274"/>
        <v>3.9099999999999993</v>
      </c>
      <c r="BB338" s="115">
        <f t="shared" si="275"/>
        <v>0</v>
      </c>
      <c r="BC338" s="116">
        <f t="shared" si="276"/>
        <v>0</v>
      </c>
    </row>
    <row r="339" spans="1:55" ht="14.1" customHeight="1" x14ac:dyDescent="0.2">
      <c r="A339" s="108">
        <v>69</v>
      </c>
      <c r="B339" s="105">
        <v>2302</v>
      </c>
      <c r="C339" s="106">
        <v>600080366</v>
      </c>
      <c r="D339" s="105">
        <v>70983127</v>
      </c>
      <c r="E339" s="107" t="s">
        <v>710</v>
      </c>
      <c r="F339" s="108">
        <v>3141</v>
      </c>
      <c r="G339" s="107" t="s">
        <v>319</v>
      </c>
      <c r="H339" s="109" t="s">
        <v>282</v>
      </c>
      <c r="I339" s="110">
        <v>431875</v>
      </c>
      <c r="J339" s="30">
        <v>315644</v>
      </c>
      <c r="K339" s="30">
        <v>0</v>
      </c>
      <c r="L339" s="30">
        <v>0</v>
      </c>
      <c r="M339" s="111">
        <v>106688</v>
      </c>
      <c r="N339" s="111">
        <v>6313</v>
      </c>
      <c r="O339" s="30">
        <v>3230</v>
      </c>
      <c r="P339" s="287">
        <v>1.07</v>
      </c>
      <c r="Q339" s="438">
        <v>0</v>
      </c>
      <c r="R339" s="33">
        <v>0</v>
      </c>
      <c r="S339" s="845">
        <v>1.07</v>
      </c>
      <c r="T339" s="416">
        <f t="shared" si="256"/>
        <v>0</v>
      </c>
      <c r="U339" s="405">
        <v>0</v>
      </c>
      <c r="V339" s="405">
        <v>0</v>
      </c>
      <c r="W339" s="405">
        <v>0</v>
      </c>
      <c r="X339" s="405">
        <f t="shared" si="257"/>
        <v>0</v>
      </c>
      <c r="Y339" s="405">
        <v>0</v>
      </c>
      <c r="Z339" s="405">
        <v>0</v>
      </c>
      <c r="AA339" s="405">
        <v>0</v>
      </c>
      <c r="AB339" s="405">
        <f t="shared" si="258"/>
        <v>0</v>
      </c>
      <c r="AC339" s="405">
        <f t="shared" si="259"/>
        <v>0</v>
      </c>
      <c r="AD339" s="249">
        <f t="shared" si="260"/>
        <v>0</v>
      </c>
      <c r="AE339" s="249">
        <f t="shared" si="261"/>
        <v>0</v>
      </c>
      <c r="AF339" s="405">
        <v>0</v>
      </c>
      <c r="AG339" s="405">
        <v>0</v>
      </c>
      <c r="AH339" s="405">
        <v>0</v>
      </c>
      <c r="AI339" s="405">
        <f t="shared" si="262"/>
        <v>0</v>
      </c>
      <c r="AJ339" s="405">
        <f t="shared" si="263"/>
        <v>0</v>
      </c>
      <c r="AK339" s="407">
        <v>0</v>
      </c>
      <c r="AL339" s="407">
        <v>0</v>
      </c>
      <c r="AM339" s="407">
        <v>0</v>
      </c>
      <c r="AN339" s="407">
        <v>0</v>
      </c>
      <c r="AO339" s="407">
        <v>0</v>
      </c>
      <c r="AP339" s="407">
        <f t="shared" si="264"/>
        <v>0</v>
      </c>
      <c r="AQ339" s="407">
        <f t="shared" si="265"/>
        <v>0</v>
      </c>
      <c r="AR339" s="417">
        <f t="shared" si="266"/>
        <v>0</v>
      </c>
      <c r="AS339" s="112">
        <f t="shared" si="267"/>
        <v>431875</v>
      </c>
      <c r="AT339" s="113">
        <f t="shared" si="268"/>
        <v>315644</v>
      </c>
      <c r="AU339" s="113">
        <f t="shared" si="269"/>
        <v>0</v>
      </c>
      <c r="AV339" s="113">
        <f t="shared" si="270"/>
        <v>0</v>
      </c>
      <c r="AW339" s="113">
        <f t="shared" si="271"/>
        <v>106688</v>
      </c>
      <c r="AX339" s="113">
        <f t="shared" si="271"/>
        <v>6313</v>
      </c>
      <c r="AY339" s="113">
        <f t="shared" si="272"/>
        <v>3230</v>
      </c>
      <c r="AZ339" s="115">
        <f t="shared" si="273"/>
        <v>1.07</v>
      </c>
      <c r="BA339" s="115">
        <f t="shared" si="274"/>
        <v>0</v>
      </c>
      <c r="BB339" s="115">
        <f t="shared" si="275"/>
        <v>0</v>
      </c>
      <c r="BC339" s="116">
        <f t="shared" si="276"/>
        <v>1.07</v>
      </c>
    </row>
    <row r="340" spans="1:55" ht="14.1" customHeight="1" x14ac:dyDescent="0.2">
      <c r="A340" s="108">
        <v>69</v>
      </c>
      <c r="B340" s="105">
        <v>2302</v>
      </c>
      <c r="C340" s="106">
        <v>600080366</v>
      </c>
      <c r="D340" s="105">
        <v>70983127</v>
      </c>
      <c r="E340" s="107" t="s">
        <v>710</v>
      </c>
      <c r="F340" s="108">
        <v>3143</v>
      </c>
      <c r="G340" s="126" t="s">
        <v>632</v>
      </c>
      <c r="H340" s="109" t="s">
        <v>281</v>
      </c>
      <c r="I340" s="110">
        <v>640595</v>
      </c>
      <c r="J340" s="425">
        <v>471720</v>
      </c>
      <c r="K340" s="425">
        <v>0</v>
      </c>
      <c r="L340" s="425">
        <v>0</v>
      </c>
      <c r="M340" s="111">
        <v>159441</v>
      </c>
      <c r="N340" s="111">
        <v>9434</v>
      </c>
      <c r="O340" s="337">
        <v>0</v>
      </c>
      <c r="P340" s="287">
        <v>1</v>
      </c>
      <c r="Q340" s="427">
        <v>1</v>
      </c>
      <c r="R340" s="889">
        <v>0</v>
      </c>
      <c r="S340" s="843">
        <v>0</v>
      </c>
      <c r="T340" s="416">
        <f t="shared" si="256"/>
        <v>0</v>
      </c>
      <c r="U340" s="405">
        <v>0</v>
      </c>
      <c r="V340" s="405">
        <v>0</v>
      </c>
      <c r="W340" s="405">
        <v>0</v>
      </c>
      <c r="X340" s="405">
        <f t="shared" si="257"/>
        <v>0</v>
      </c>
      <c r="Y340" s="405">
        <v>0</v>
      </c>
      <c r="Z340" s="405">
        <v>0</v>
      </c>
      <c r="AA340" s="405">
        <v>0</v>
      </c>
      <c r="AB340" s="405">
        <f t="shared" si="258"/>
        <v>0</v>
      </c>
      <c r="AC340" s="405">
        <f t="shared" si="259"/>
        <v>0</v>
      </c>
      <c r="AD340" s="249">
        <f t="shared" si="260"/>
        <v>0</v>
      </c>
      <c r="AE340" s="249">
        <f t="shared" si="261"/>
        <v>0</v>
      </c>
      <c r="AF340" s="405">
        <v>0</v>
      </c>
      <c r="AG340" s="405">
        <v>0</v>
      </c>
      <c r="AH340" s="405">
        <v>0</v>
      </c>
      <c r="AI340" s="405">
        <f t="shared" si="262"/>
        <v>0</v>
      </c>
      <c r="AJ340" s="405">
        <f t="shared" si="263"/>
        <v>0</v>
      </c>
      <c r="AK340" s="407">
        <v>0</v>
      </c>
      <c r="AL340" s="407">
        <v>0</v>
      </c>
      <c r="AM340" s="407">
        <v>0</v>
      </c>
      <c r="AN340" s="407">
        <v>0</v>
      </c>
      <c r="AO340" s="407">
        <v>0</v>
      </c>
      <c r="AP340" s="407">
        <f t="shared" si="264"/>
        <v>0</v>
      </c>
      <c r="AQ340" s="407">
        <f t="shared" si="265"/>
        <v>0</v>
      </c>
      <c r="AR340" s="417">
        <f t="shared" si="266"/>
        <v>0</v>
      </c>
      <c r="AS340" s="112">
        <f t="shared" si="267"/>
        <v>640595</v>
      </c>
      <c r="AT340" s="113">
        <f t="shared" si="268"/>
        <v>471720</v>
      </c>
      <c r="AU340" s="113">
        <f t="shared" si="269"/>
        <v>0</v>
      </c>
      <c r="AV340" s="113">
        <f t="shared" si="270"/>
        <v>0</v>
      </c>
      <c r="AW340" s="113">
        <f t="shared" si="271"/>
        <v>159441</v>
      </c>
      <c r="AX340" s="113">
        <f t="shared" si="271"/>
        <v>9434</v>
      </c>
      <c r="AY340" s="113">
        <f t="shared" si="272"/>
        <v>0</v>
      </c>
      <c r="AZ340" s="115">
        <f t="shared" si="273"/>
        <v>1</v>
      </c>
      <c r="BA340" s="115">
        <f t="shared" si="274"/>
        <v>1</v>
      </c>
      <c r="BB340" s="115">
        <f t="shared" si="275"/>
        <v>0</v>
      </c>
      <c r="BC340" s="116">
        <f t="shared" si="276"/>
        <v>0</v>
      </c>
    </row>
    <row r="341" spans="1:55" ht="14.1" customHeight="1" x14ac:dyDescent="0.2">
      <c r="A341" s="108">
        <v>69</v>
      </c>
      <c r="B341" s="105">
        <v>2302</v>
      </c>
      <c r="C341" s="106">
        <v>600080366</v>
      </c>
      <c r="D341" s="105">
        <v>70983127</v>
      </c>
      <c r="E341" s="107" t="s">
        <v>710</v>
      </c>
      <c r="F341" s="108">
        <v>3143</v>
      </c>
      <c r="G341" s="126" t="s">
        <v>633</v>
      </c>
      <c r="H341" s="109" t="s">
        <v>282</v>
      </c>
      <c r="I341" s="110">
        <v>10534</v>
      </c>
      <c r="J341" s="436">
        <v>7425</v>
      </c>
      <c r="K341" s="436">
        <v>0</v>
      </c>
      <c r="L341" s="436">
        <v>0</v>
      </c>
      <c r="M341" s="111">
        <v>2510</v>
      </c>
      <c r="N341" s="111">
        <v>149</v>
      </c>
      <c r="O341" s="436">
        <v>450</v>
      </c>
      <c r="P341" s="287">
        <v>0.03</v>
      </c>
      <c r="Q341" s="437">
        <v>0</v>
      </c>
      <c r="R341" s="857">
        <v>0</v>
      </c>
      <c r="S341" s="845">
        <v>0.03</v>
      </c>
      <c r="T341" s="416">
        <f t="shared" si="256"/>
        <v>0</v>
      </c>
      <c r="U341" s="405">
        <v>0</v>
      </c>
      <c r="V341" s="405">
        <v>0</v>
      </c>
      <c r="W341" s="405">
        <v>0</v>
      </c>
      <c r="X341" s="405">
        <f t="shared" si="257"/>
        <v>0</v>
      </c>
      <c r="Y341" s="405">
        <v>0</v>
      </c>
      <c r="Z341" s="405">
        <v>0</v>
      </c>
      <c r="AA341" s="405">
        <v>0</v>
      </c>
      <c r="AB341" s="405">
        <f t="shared" si="258"/>
        <v>0</v>
      </c>
      <c r="AC341" s="405">
        <f t="shared" si="259"/>
        <v>0</v>
      </c>
      <c r="AD341" s="249">
        <f t="shared" si="260"/>
        <v>0</v>
      </c>
      <c r="AE341" s="249">
        <f t="shared" si="261"/>
        <v>0</v>
      </c>
      <c r="AF341" s="405">
        <v>0</v>
      </c>
      <c r="AG341" s="405">
        <v>0</v>
      </c>
      <c r="AH341" s="405">
        <v>0</v>
      </c>
      <c r="AI341" s="405">
        <f t="shared" si="262"/>
        <v>0</v>
      </c>
      <c r="AJ341" s="405">
        <f t="shared" si="263"/>
        <v>0</v>
      </c>
      <c r="AK341" s="407">
        <v>0</v>
      </c>
      <c r="AL341" s="407">
        <v>0</v>
      </c>
      <c r="AM341" s="407">
        <v>0</v>
      </c>
      <c r="AN341" s="407">
        <v>0</v>
      </c>
      <c r="AO341" s="407">
        <v>0</v>
      </c>
      <c r="AP341" s="407">
        <f t="shared" si="264"/>
        <v>0</v>
      </c>
      <c r="AQ341" s="407">
        <f t="shared" si="265"/>
        <v>0</v>
      </c>
      <c r="AR341" s="417">
        <f t="shared" si="266"/>
        <v>0</v>
      </c>
      <c r="AS341" s="112">
        <f t="shared" si="267"/>
        <v>10534</v>
      </c>
      <c r="AT341" s="113">
        <f t="shared" si="268"/>
        <v>7425</v>
      </c>
      <c r="AU341" s="113">
        <f t="shared" si="269"/>
        <v>0</v>
      </c>
      <c r="AV341" s="113">
        <f t="shared" si="270"/>
        <v>0</v>
      </c>
      <c r="AW341" s="113">
        <f t="shared" si="271"/>
        <v>2510</v>
      </c>
      <c r="AX341" s="113">
        <f t="shared" si="271"/>
        <v>149</v>
      </c>
      <c r="AY341" s="113">
        <f t="shared" si="272"/>
        <v>450</v>
      </c>
      <c r="AZ341" s="115">
        <f t="shared" si="273"/>
        <v>0.03</v>
      </c>
      <c r="BA341" s="115">
        <f t="shared" si="274"/>
        <v>0</v>
      </c>
      <c r="BB341" s="115">
        <f t="shared" si="275"/>
        <v>0</v>
      </c>
      <c r="BC341" s="116">
        <f t="shared" si="276"/>
        <v>0.03</v>
      </c>
    </row>
    <row r="342" spans="1:55" ht="14.1" customHeight="1" x14ac:dyDescent="0.2">
      <c r="A342" s="120">
        <v>69</v>
      </c>
      <c r="B342" s="117">
        <v>2302</v>
      </c>
      <c r="C342" s="118">
        <v>600080366</v>
      </c>
      <c r="D342" s="117">
        <v>70983127</v>
      </c>
      <c r="E342" s="119" t="s">
        <v>711</v>
      </c>
      <c r="F342" s="120"/>
      <c r="G342" s="119"/>
      <c r="H342" s="121"/>
      <c r="I342" s="122">
        <v>17870888</v>
      </c>
      <c r="J342" s="123">
        <v>12876661</v>
      </c>
      <c r="K342" s="123">
        <v>0</v>
      </c>
      <c r="L342" s="123">
        <v>87968</v>
      </c>
      <c r="M342" s="123">
        <v>4382045</v>
      </c>
      <c r="N342" s="123">
        <v>257534</v>
      </c>
      <c r="O342" s="123">
        <v>266680</v>
      </c>
      <c r="P342" s="124">
        <v>27.9575</v>
      </c>
      <c r="Q342" s="124">
        <v>22.2178</v>
      </c>
      <c r="R342" s="855">
        <v>0</v>
      </c>
      <c r="S342" s="125">
        <v>5.7397000000000009</v>
      </c>
      <c r="T342" s="824">
        <f t="shared" ref="T342:BC342" si="277">SUM(T334:T341)</f>
        <v>0</v>
      </c>
      <c r="U342" s="824">
        <f t="shared" si="277"/>
        <v>0</v>
      </c>
      <c r="V342" s="824">
        <f t="shared" si="277"/>
        <v>0</v>
      </c>
      <c r="W342" s="824">
        <f t="shared" si="277"/>
        <v>0</v>
      </c>
      <c r="X342" s="824">
        <f t="shared" si="277"/>
        <v>0</v>
      </c>
      <c r="Y342" s="824">
        <f t="shared" si="277"/>
        <v>0</v>
      </c>
      <c r="Z342" s="824">
        <f t="shared" si="277"/>
        <v>0</v>
      </c>
      <c r="AA342" s="824">
        <f t="shared" si="277"/>
        <v>0</v>
      </c>
      <c r="AB342" s="824">
        <f t="shared" si="277"/>
        <v>0</v>
      </c>
      <c r="AC342" s="824">
        <f t="shared" si="277"/>
        <v>0</v>
      </c>
      <c r="AD342" s="824">
        <f t="shared" si="277"/>
        <v>0</v>
      </c>
      <c r="AE342" s="824">
        <f t="shared" si="277"/>
        <v>0</v>
      </c>
      <c r="AF342" s="824">
        <f t="shared" si="277"/>
        <v>0</v>
      </c>
      <c r="AG342" s="824">
        <f t="shared" si="277"/>
        <v>0</v>
      </c>
      <c r="AH342" s="824">
        <f t="shared" si="277"/>
        <v>0</v>
      </c>
      <c r="AI342" s="824">
        <f t="shared" si="277"/>
        <v>0</v>
      </c>
      <c r="AJ342" s="824">
        <f t="shared" si="277"/>
        <v>0</v>
      </c>
      <c r="AK342" s="900">
        <f t="shared" si="277"/>
        <v>0</v>
      </c>
      <c r="AL342" s="900">
        <f t="shared" si="277"/>
        <v>0</v>
      </c>
      <c r="AM342" s="900">
        <f t="shared" si="277"/>
        <v>0</v>
      </c>
      <c r="AN342" s="900">
        <f t="shared" si="277"/>
        <v>0</v>
      </c>
      <c r="AO342" s="900">
        <f t="shared" si="277"/>
        <v>0</v>
      </c>
      <c r="AP342" s="900">
        <f t="shared" si="277"/>
        <v>0</v>
      </c>
      <c r="AQ342" s="900">
        <f t="shared" si="277"/>
        <v>0</v>
      </c>
      <c r="AR342" s="904">
        <f t="shared" si="277"/>
        <v>0</v>
      </c>
      <c r="AS342" s="122">
        <f t="shared" si="277"/>
        <v>17870888</v>
      </c>
      <c r="AT342" s="123">
        <f t="shared" si="277"/>
        <v>12876661</v>
      </c>
      <c r="AU342" s="123">
        <f t="shared" si="277"/>
        <v>0</v>
      </c>
      <c r="AV342" s="123">
        <f t="shared" si="277"/>
        <v>87968</v>
      </c>
      <c r="AW342" s="123">
        <f t="shared" si="277"/>
        <v>4382045</v>
      </c>
      <c r="AX342" s="123">
        <f t="shared" si="277"/>
        <v>257534</v>
      </c>
      <c r="AY342" s="123">
        <f t="shared" si="277"/>
        <v>266680</v>
      </c>
      <c r="AZ342" s="124">
        <f t="shared" si="277"/>
        <v>27.9575</v>
      </c>
      <c r="BA342" s="124">
        <f t="shared" si="277"/>
        <v>22.2178</v>
      </c>
      <c r="BB342" s="124">
        <f t="shared" si="277"/>
        <v>0</v>
      </c>
      <c r="BC342" s="125">
        <f t="shared" si="277"/>
        <v>5.7397000000000009</v>
      </c>
    </row>
    <row r="343" spans="1:55" ht="14.1" customHeight="1" x14ac:dyDescent="0.2">
      <c r="A343" s="108">
        <v>70</v>
      </c>
      <c r="B343" s="105">
        <v>2454</v>
      </c>
      <c r="C343" s="106">
        <v>600079759</v>
      </c>
      <c r="D343" s="105">
        <v>70983119</v>
      </c>
      <c r="E343" s="107" t="s">
        <v>712</v>
      </c>
      <c r="F343" s="108">
        <v>3117</v>
      </c>
      <c r="G343" s="107" t="s">
        <v>318</v>
      </c>
      <c r="H343" s="109" t="s">
        <v>281</v>
      </c>
      <c r="I343" s="110">
        <v>6040222</v>
      </c>
      <c r="J343" s="111">
        <v>4264545</v>
      </c>
      <c r="K343" s="111">
        <v>57740</v>
      </c>
      <c r="L343" s="111">
        <v>80000</v>
      </c>
      <c r="M343" s="111">
        <v>1468456</v>
      </c>
      <c r="N343" s="111">
        <v>85291</v>
      </c>
      <c r="O343" s="111">
        <v>141930</v>
      </c>
      <c r="P343" s="287">
        <v>8.7243999999999993</v>
      </c>
      <c r="Q343" s="287">
        <v>6.1966999999999999</v>
      </c>
      <c r="R343" s="404">
        <v>0.16669999999999999</v>
      </c>
      <c r="S343" s="844">
        <v>2.5276999999999998</v>
      </c>
      <c r="T343" s="416">
        <f t="shared" si="256"/>
        <v>0</v>
      </c>
      <c r="U343" s="405">
        <v>0</v>
      </c>
      <c r="V343" s="405">
        <v>0</v>
      </c>
      <c r="W343" s="405">
        <v>0</v>
      </c>
      <c r="X343" s="405">
        <f t="shared" si="257"/>
        <v>0</v>
      </c>
      <c r="Y343" s="405">
        <v>0</v>
      </c>
      <c r="Z343" s="405">
        <v>0</v>
      </c>
      <c r="AA343" s="405">
        <v>0</v>
      </c>
      <c r="AB343" s="405">
        <f t="shared" si="258"/>
        <v>0</v>
      </c>
      <c r="AC343" s="405">
        <f t="shared" si="259"/>
        <v>0</v>
      </c>
      <c r="AD343" s="249">
        <f t="shared" si="260"/>
        <v>0</v>
      </c>
      <c r="AE343" s="249">
        <f t="shared" si="261"/>
        <v>0</v>
      </c>
      <c r="AF343" s="405">
        <v>0</v>
      </c>
      <c r="AG343" s="405">
        <v>0</v>
      </c>
      <c r="AH343" s="405">
        <v>0</v>
      </c>
      <c r="AI343" s="405">
        <f t="shared" si="262"/>
        <v>0</v>
      </c>
      <c r="AJ343" s="405">
        <f t="shared" si="263"/>
        <v>0</v>
      </c>
      <c r="AK343" s="407">
        <v>0</v>
      </c>
      <c r="AL343" s="407">
        <v>0</v>
      </c>
      <c r="AM343" s="407">
        <v>0</v>
      </c>
      <c r="AN343" s="407">
        <v>0</v>
      </c>
      <c r="AO343" s="407">
        <v>0</v>
      </c>
      <c r="AP343" s="407">
        <f t="shared" si="264"/>
        <v>0</v>
      </c>
      <c r="AQ343" s="407">
        <f t="shared" si="265"/>
        <v>0</v>
      </c>
      <c r="AR343" s="417">
        <f t="shared" si="266"/>
        <v>0</v>
      </c>
      <c r="AS343" s="112">
        <f>I343+AJ343</f>
        <v>6040222</v>
      </c>
      <c r="AT343" s="113">
        <f>J343+X343</f>
        <v>4264545</v>
      </c>
      <c r="AU343" s="113">
        <f t="shared" si="269"/>
        <v>57740</v>
      </c>
      <c r="AV343" s="113">
        <f>L343+AB343</f>
        <v>80000</v>
      </c>
      <c r="AW343" s="113">
        <f t="shared" ref="AW343:AX347" si="278">M343+AD343</f>
        <v>1468456</v>
      </c>
      <c r="AX343" s="113">
        <f t="shared" si="278"/>
        <v>85291</v>
      </c>
      <c r="AY343" s="113">
        <f>O343+AI343</f>
        <v>141930</v>
      </c>
      <c r="AZ343" s="115">
        <f>P343+AR343</f>
        <v>8.7243999999999993</v>
      </c>
      <c r="BA343" s="115">
        <f>Q343+AP343</f>
        <v>6.1966999999999999</v>
      </c>
      <c r="BB343" s="115">
        <f t="shared" si="275"/>
        <v>0.16669999999999999</v>
      </c>
      <c r="BC343" s="116">
        <f>S343+AQ343</f>
        <v>2.5276999999999998</v>
      </c>
    </row>
    <row r="344" spans="1:55" ht="14.1" customHeight="1" x14ac:dyDescent="0.2">
      <c r="A344" s="108">
        <v>70</v>
      </c>
      <c r="B344" s="105">
        <v>2454</v>
      </c>
      <c r="C344" s="106">
        <v>600079759</v>
      </c>
      <c r="D344" s="105">
        <v>70983119</v>
      </c>
      <c r="E344" s="107" t="s">
        <v>712</v>
      </c>
      <c r="F344" s="108">
        <v>3117</v>
      </c>
      <c r="G344" s="126" t="s">
        <v>316</v>
      </c>
      <c r="H344" s="109" t="s">
        <v>282</v>
      </c>
      <c r="I344" s="110">
        <v>1672400</v>
      </c>
      <c r="J344" s="28">
        <v>1230044</v>
      </c>
      <c r="K344" s="28">
        <v>0</v>
      </c>
      <c r="L344" s="28">
        <v>0</v>
      </c>
      <c r="M344" s="111">
        <v>415755</v>
      </c>
      <c r="N344" s="111">
        <v>24601</v>
      </c>
      <c r="O344" s="28">
        <v>2000</v>
      </c>
      <c r="P344" s="287">
        <v>3.48</v>
      </c>
      <c r="Q344" s="274">
        <v>3.48</v>
      </c>
      <c r="R344" s="890">
        <v>0</v>
      </c>
      <c r="S344" s="843">
        <v>0</v>
      </c>
      <c r="T344" s="416">
        <f t="shared" si="256"/>
        <v>0</v>
      </c>
      <c r="U344" s="405">
        <v>-15237</v>
      </c>
      <c r="V344" s="405">
        <v>0</v>
      </c>
      <c r="W344" s="405">
        <v>0</v>
      </c>
      <c r="X344" s="405">
        <f t="shared" si="257"/>
        <v>-15237</v>
      </c>
      <c r="Y344" s="405">
        <v>0</v>
      </c>
      <c r="Z344" s="405">
        <v>0</v>
      </c>
      <c r="AA344" s="405">
        <v>0</v>
      </c>
      <c r="AB344" s="405">
        <f t="shared" si="258"/>
        <v>0</v>
      </c>
      <c r="AC344" s="405">
        <f t="shared" si="259"/>
        <v>-15237</v>
      </c>
      <c r="AD344" s="249">
        <f t="shared" si="260"/>
        <v>-5150</v>
      </c>
      <c r="AE344" s="249">
        <f t="shared" si="261"/>
        <v>-305</v>
      </c>
      <c r="AF344" s="405">
        <v>0</v>
      </c>
      <c r="AG344" s="405">
        <v>0</v>
      </c>
      <c r="AH344" s="405">
        <v>0</v>
      </c>
      <c r="AI344" s="405">
        <f t="shared" si="262"/>
        <v>0</v>
      </c>
      <c r="AJ344" s="405">
        <f t="shared" si="263"/>
        <v>-20692</v>
      </c>
      <c r="AK344" s="407">
        <v>0</v>
      </c>
      <c r="AL344" s="407">
        <v>0</v>
      </c>
      <c r="AM344" s="407">
        <v>-0.04</v>
      </c>
      <c r="AN344" s="407">
        <v>0</v>
      </c>
      <c r="AO344" s="407">
        <v>0</v>
      </c>
      <c r="AP344" s="407">
        <f t="shared" si="264"/>
        <v>-0.04</v>
      </c>
      <c r="AQ344" s="407">
        <f t="shared" si="265"/>
        <v>0</v>
      </c>
      <c r="AR344" s="417">
        <f t="shared" si="266"/>
        <v>-0.04</v>
      </c>
      <c r="AS344" s="112">
        <f>I344+AJ344</f>
        <v>1651708</v>
      </c>
      <c r="AT344" s="113">
        <f>J344+X344</f>
        <v>1214807</v>
      </c>
      <c r="AU344" s="113">
        <f t="shared" si="269"/>
        <v>0</v>
      </c>
      <c r="AV344" s="113">
        <f>L344+AB344</f>
        <v>0</v>
      </c>
      <c r="AW344" s="113">
        <f t="shared" si="278"/>
        <v>410605</v>
      </c>
      <c r="AX344" s="113">
        <f t="shared" si="278"/>
        <v>24296</v>
      </c>
      <c r="AY344" s="113">
        <f>O344+AI344</f>
        <v>2000</v>
      </c>
      <c r="AZ344" s="115">
        <f>P344+AR344</f>
        <v>3.44</v>
      </c>
      <c r="BA344" s="115">
        <f>Q344+AP344</f>
        <v>3.44</v>
      </c>
      <c r="BB344" s="115">
        <f t="shared" si="275"/>
        <v>0</v>
      </c>
      <c r="BC344" s="116">
        <f>S344+AQ344</f>
        <v>0</v>
      </c>
    </row>
    <row r="345" spans="1:55" ht="14.1" customHeight="1" x14ac:dyDescent="0.2">
      <c r="A345" s="108">
        <v>70</v>
      </c>
      <c r="B345" s="105">
        <v>2454</v>
      </c>
      <c r="C345" s="106">
        <v>600079759</v>
      </c>
      <c r="D345" s="105">
        <v>70983119</v>
      </c>
      <c r="E345" s="107" t="s">
        <v>712</v>
      </c>
      <c r="F345" s="108">
        <v>3141</v>
      </c>
      <c r="G345" s="107" t="s">
        <v>319</v>
      </c>
      <c r="H345" s="109" t="s">
        <v>282</v>
      </c>
      <c r="I345" s="110">
        <v>274411</v>
      </c>
      <c r="J345" s="30">
        <v>199999</v>
      </c>
      <c r="K345" s="30">
        <v>0</v>
      </c>
      <c r="L345" s="30">
        <v>0</v>
      </c>
      <c r="M345" s="111">
        <v>67600</v>
      </c>
      <c r="N345" s="111">
        <v>4000</v>
      </c>
      <c r="O345" s="30">
        <v>2812</v>
      </c>
      <c r="P345" s="287">
        <v>0.68</v>
      </c>
      <c r="Q345" s="438">
        <v>0</v>
      </c>
      <c r="R345" s="33">
        <v>0</v>
      </c>
      <c r="S345" s="845">
        <v>0.68</v>
      </c>
      <c r="T345" s="416">
        <f t="shared" si="256"/>
        <v>0</v>
      </c>
      <c r="U345" s="405">
        <v>0</v>
      </c>
      <c r="V345" s="405">
        <v>0</v>
      </c>
      <c r="W345" s="405">
        <v>0</v>
      </c>
      <c r="X345" s="405">
        <f t="shared" si="257"/>
        <v>0</v>
      </c>
      <c r="Y345" s="405">
        <v>0</v>
      </c>
      <c r="Z345" s="405">
        <v>0</v>
      </c>
      <c r="AA345" s="405">
        <v>0</v>
      </c>
      <c r="AB345" s="405">
        <f t="shared" si="258"/>
        <v>0</v>
      </c>
      <c r="AC345" s="405">
        <f t="shared" si="259"/>
        <v>0</v>
      </c>
      <c r="AD345" s="249">
        <f t="shared" si="260"/>
        <v>0</v>
      </c>
      <c r="AE345" s="249">
        <f t="shared" si="261"/>
        <v>0</v>
      </c>
      <c r="AF345" s="405">
        <v>0</v>
      </c>
      <c r="AG345" s="405">
        <v>0</v>
      </c>
      <c r="AH345" s="405">
        <v>0</v>
      </c>
      <c r="AI345" s="405">
        <f t="shared" si="262"/>
        <v>0</v>
      </c>
      <c r="AJ345" s="405">
        <f t="shared" si="263"/>
        <v>0</v>
      </c>
      <c r="AK345" s="407">
        <v>0</v>
      </c>
      <c r="AL345" s="407">
        <v>0</v>
      </c>
      <c r="AM345" s="407">
        <v>0</v>
      </c>
      <c r="AN345" s="407">
        <v>0</v>
      </c>
      <c r="AO345" s="407">
        <v>0</v>
      </c>
      <c r="AP345" s="407">
        <f t="shared" si="264"/>
        <v>0</v>
      </c>
      <c r="AQ345" s="407">
        <f t="shared" si="265"/>
        <v>0</v>
      </c>
      <c r="AR345" s="417">
        <f t="shared" si="266"/>
        <v>0</v>
      </c>
      <c r="AS345" s="112">
        <f>I345+AJ345</f>
        <v>274411</v>
      </c>
      <c r="AT345" s="113">
        <f>J345+X345</f>
        <v>199999</v>
      </c>
      <c r="AU345" s="113">
        <f t="shared" si="269"/>
        <v>0</v>
      </c>
      <c r="AV345" s="113">
        <f>L345+AB345</f>
        <v>0</v>
      </c>
      <c r="AW345" s="113">
        <f t="shared" si="278"/>
        <v>67600</v>
      </c>
      <c r="AX345" s="113">
        <f t="shared" si="278"/>
        <v>4000</v>
      </c>
      <c r="AY345" s="113">
        <f>O345+AI345</f>
        <v>2812</v>
      </c>
      <c r="AZ345" s="115">
        <f>P345+AR345</f>
        <v>0.68</v>
      </c>
      <c r="BA345" s="115">
        <f>Q345+AP345</f>
        <v>0</v>
      </c>
      <c r="BB345" s="115">
        <f t="shared" si="275"/>
        <v>0</v>
      </c>
      <c r="BC345" s="116">
        <f>S345+AQ345</f>
        <v>0.68</v>
      </c>
    </row>
    <row r="346" spans="1:55" ht="14.1" customHeight="1" x14ac:dyDescent="0.2">
      <c r="A346" s="108">
        <v>70</v>
      </c>
      <c r="B346" s="105">
        <v>2454</v>
      </c>
      <c r="C346" s="106">
        <v>600079759</v>
      </c>
      <c r="D346" s="105">
        <v>70983119</v>
      </c>
      <c r="E346" s="107" t="s">
        <v>712</v>
      </c>
      <c r="F346" s="108">
        <v>3143</v>
      </c>
      <c r="G346" s="126" t="s">
        <v>632</v>
      </c>
      <c r="H346" s="109" t="s">
        <v>281</v>
      </c>
      <c r="I346" s="110">
        <v>896196</v>
      </c>
      <c r="J346" s="425">
        <v>659938</v>
      </c>
      <c r="K346" s="425">
        <v>0</v>
      </c>
      <c r="L346" s="425">
        <v>0</v>
      </c>
      <c r="M346" s="111">
        <v>223059</v>
      </c>
      <c r="N346" s="111">
        <v>13199</v>
      </c>
      <c r="O346" s="337">
        <v>0</v>
      </c>
      <c r="P346" s="287">
        <v>1.45</v>
      </c>
      <c r="Q346" s="427">
        <v>1.45</v>
      </c>
      <c r="R346" s="889">
        <v>0</v>
      </c>
      <c r="S346" s="843">
        <v>0</v>
      </c>
      <c r="T346" s="416">
        <f t="shared" si="256"/>
        <v>0</v>
      </c>
      <c r="U346" s="405">
        <v>0</v>
      </c>
      <c r="V346" s="405">
        <v>0</v>
      </c>
      <c r="W346" s="405">
        <v>0</v>
      </c>
      <c r="X346" s="405">
        <f t="shared" si="257"/>
        <v>0</v>
      </c>
      <c r="Y346" s="405">
        <v>0</v>
      </c>
      <c r="Z346" s="405">
        <v>0</v>
      </c>
      <c r="AA346" s="405">
        <v>0</v>
      </c>
      <c r="AB346" s="405">
        <f t="shared" si="258"/>
        <v>0</v>
      </c>
      <c r="AC346" s="405">
        <f t="shared" si="259"/>
        <v>0</v>
      </c>
      <c r="AD346" s="249">
        <f t="shared" si="260"/>
        <v>0</v>
      </c>
      <c r="AE346" s="249">
        <f t="shared" si="261"/>
        <v>0</v>
      </c>
      <c r="AF346" s="405">
        <v>0</v>
      </c>
      <c r="AG346" s="405">
        <v>0</v>
      </c>
      <c r="AH346" s="405">
        <v>0</v>
      </c>
      <c r="AI346" s="405">
        <f t="shared" si="262"/>
        <v>0</v>
      </c>
      <c r="AJ346" s="405">
        <f t="shared" si="263"/>
        <v>0</v>
      </c>
      <c r="AK346" s="407">
        <v>0</v>
      </c>
      <c r="AL346" s="407">
        <v>0</v>
      </c>
      <c r="AM346" s="407">
        <v>0</v>
      </c>
      <c r="AN346" s="407">
        <v>0</v>
      </c>
      <c r="AO346" s="407">
        <v>0</v>
      </c>
      <c r="AP346" s="407">
        <f t="shared" si="264"/>
        <v>0</v>
      </c>
      <c r="AQ346" s="407">
        <f t="shared" si="265"/>
        <v>0</v>
      </c>
      <c r="AR346" s="417">
        <f t="shared" si="266"/>
        <v>0</v>
      </c>
      <c r="AS346" s="112">
        <f>I346+AJ346</f>
        <v>896196</v>
      </c>
      <c r="AT346" s="113">
        <f>J346+X346</f>
        <v>659938</v>
      </c>
      <c r="AU346" s="113">
        <f t="shared" si="269"/>
        <v>0</v>
      </c>
      <c r="AV346" s="113">
        <f>L346+AB346</f>
        <v>0</v>
      </c>
      <c r="AW346" s="113">
        <f t="shared" si="278"/>
        <v>223059</v>
      </c>
      <c r="AX346" s="113">
        <f t="shared" si="278"/>
        <v>13199</v>
      </c>
      <c r="AY346" s="113">
        <f>O346+AI346</f>
        <v>0</v>
      </c>
      <c r="AZ346" s="115">
        <f>P346+AR346</f>
        <v>1.45</v>
      </c>
      <c r="BA346" s="115">
        <f>Q346+AP346</f>
        <v>1.45</v>
      </c>
      <c r="BB346" s="115">
        <f t="shared" si="275"/>
        <v>0</v>
      </c>
      <c r="BC346" s="116">
        <f>S346+AQ346</f>
        <v>0</v>
      </c>
    </row>
    <row r="347" spans="1:55" ht="14.1" customHeight="1" x14ac:dyDescent="0.2">
      <c r="A347" s="108">
        <v>70</v>
      </c>
      <c r="B347" s="105">
        <v>2454</v>
      </c>
      <c r="C347" s="106">
        <v>600079759</v>
      </c>
      <c r="D347" s="105">
        <v>70983119</v>
      </c>
      <c r="E347" s="107" t="s">
        <v>712</v>
      </c>
      <c r="F347" s="108">
        <v>3143</v>
      </c>
      <c r="G347" s="126" t="s">
        <v>633</v>
      </c>
      <c r="H347" s="109" t="s">
        <v>282</v>
      </c>
      <c r="I347" s="110">
        <v>34408</v>
      </c>
      <c r="J347" s="436">
        <v>24255</v>
      </c>
      <c r="K347" s="436">
        <v>0</v>
      </c>
      <c r="L347" s="436">
        <v>0</v>
      </c>
      <c r="M347" s="111">
        <v>8198</v>
      </c>
      <c r="N347" s="111">
        <v>485</v>
      </c>
      <c r="O347" s="436">
        <v>1470</v>
      </c>
      <c r="P347" s="287">
        <v>0.1</v>
      </c>
      <c r="Q347" s="437">
        <v>0</v>
      </c>
      <c r="R347" s="857">
        <v>0</v>
      </c>
      <c r="S347" s="845">
        <v>0.1</v>
      </c>
      <c r="T347" s="416">
        <f t="shared" si="256"/>
        <v>0</v>
      </c>
      <c r="U347" s="405">
        <v>0</v>
      </c>
      <c r="V347" s="405">
        <v>0</v>
      </c>
      <c r="W347" s="405">
        <v>0</v>
      </c>
      <c r="X347" s="405">
        <f t="shared" si="257"/>
        <v>0</v>
      </c>
      <c r="Y347" s="405">
        <v>0</v>
      </c>
      <c r="Z347" s="405">
        <v>0</v>
      </c>
      <c r="AA347" s="405">
        <v>0</v>
      </c>
      <c r="AB347" s="405">
        <f t="shared" si="258"/>
        <v>0</v>
      </c>
      <c r="AC347" s="405">
        <f t="shared" si="259"/>
        <v>0</v>
      </c>
      <c r="AD347" s="249">
        <f t="shared" si="260"/>
        <v>0</v>
      </c>
      <c r="AE347" s="249">
        <f t="shared" si="261"/>
        <v>0</v>
      </c>
      <c r="AF347" s="405">
        <v>0</v>
      </c>
      <c r="AG347" s="405">
        <v>0</v>
      </c>
      <c r="AH347" s="405">
        <v>0</v>
      </c>
      <c r="AI347" s="405">
        <f t="shared" si="262"/>
        <v>0</v>
      </c>
      <c r="AJ347" s="405">
        <f t="shared" si="263"/>
        <v>0</v>
      </c>
      <c r="AK347" s="407">
        <v>0</v>
      </c>
      <c r="AL347" s="407">
        <v>0</v>
      </c>
      <c r="AM347" s="407">
        <v>0</v>
      </c>
      <c r="AN347" s="407">
        <v>0</v>
      </c>
      <c r="AO347" s="407">
        <v>0</v>
      </c>
      <c r="AP347" s="407">
        <f t="shared" si="264"/>
        <v>0</v>
      </c>
      <c r="AQ347" s="407">
        <f t="shared" si="265"/>
        <v>0</v>
      </c>
      <c r="AR347" s="417">
        <f t="shared" si="266"/>
        <v>0</v>
      </c>
      <c r="AS347" s="112">
        <f>I347+AJ347</f>
        <v>34408</v>
      </c>
      <c r="AT347" s="113">
        <f>J347+X347</f>
        <v>24255</v>
      </c>
      <c r="AU347" s="113">
        <f t="shared" si="269"/>
        <v>0</v>
      </c>
      <c r="AV347" s="113">
        <f>L347+AB347</f>
        <v>0</v>
      </c>
      <c r="AW347" s="113">
        <f t="shared" si="278"/>
        <v>8198</v>
      </c>
      <c r="AX347" s="113">
        <f t="shared" si="278"/>
        <v>485</v>
      </c>
      <c r="AY347" s="113">
        <f>O347+AI347</f>
        <v>1470</v>
      </c>
      <c r="AZ347" s="115">
        <f>P347+AR347</f>
        <v>0.1</v>
      </c>
      <c r="BA347" s="115">
        <f>Q347+AP347</f>
        <v>0</v>
      </c>
      <c r="BB347" s="115">
        <f t="shared" si="275"/>
        <v>0</v>
      </c>
      <c r="BC347" s="116">
        <f>S347+AQ347</f>
        <v>0.1</v>
      </c>
    </row>
    <row r="348" spans="1:55" ht="14.1" customHeight="1" x14ac:dyDescent="0.2">
      <c r="A348" s="120">
        <v>70</v>
      </c>
      <c r="B348" s="117">
        <v>2454</v>
      </c>
      <c r="C348" s="118">
        <v>600079759</v>
      </c>
      <c r="D348" s="117">
        <v>70983119</v>
      </c>
      <c r="E348" s="119" t="s">
        <v>713</v>
      </c>
      <c r="F348" s="120"/>
      <c r="G348" s="119"/>
      <c r="H348" s="121"/>
      <c r="I348" s="122">
        <v>8917637</v>
      </c>
      <c r="J348" s="123">
        <v>6378781</v>
      </c>
      <c r="K348" s="123">
        <v>57740</v>
      </c>
      <c r="L348" s="123">
        <v>80000</v>
      </c>
      <c r="M348" s="123">
        <v>2183068</v>
      </c>
      <c r="N348" s="123">
        <v>127576</v>
      </c>
      <c r="O348" s="123">
        <v>148212</v>
      </c>
      <c r="P348" s="124">
        <v>14.434399999999998</v>
      </c>
      <c r="Q348" s="124">
        <v>11.1267</v>
      </c>
      <c r="R348" s="855">
        <v>0.16669999999999999</v>
      </c>
      <c r="S348" s="125">
        <v>3.3077000000000001</v>
      </c>
      <c r="T348" s="824">
        <f t="shared" ref="T348:BC348" si="279">SUM(T343:T347)</f>
        <v>0</v>
      </c>
      <c r="U348" s="824">
        <f t="shared" si="279"/>
        <v>-15237</v>
      </c>
      <c r="V348" s="824">
        <f t="shared" si="279"/>
        <v>0</v>
      </c>
      <c r="W348" s="824">
        <f t="shared" si="279"/>
        <v>0</v>
      </c>
      <c r="X348" s="824">
        <f t="shared" si="279"/>
        <v>-15237</v>
      </c>
      <c r="Y348" s="824">
        <f t="shared" si="279"/>
        <v>0</v>
      </c>
      <c r="Z348" s="824">
        <f t="shared" si="279"/>
        <v>0</v>
      </c>
      <c r="AA348" s="824">
        <f t="shared" si="279"/>
        <v>0</v>
      </c>
      <c r="AB348" s="824">
        <f t="shared" si="279"/>
        <v>0</v>
      </c>
      <c r="AC348" s="824">
        <f t="shared" si="279"/>
        <v>-15237</v>
      </c>
      <c r="AD348" s="824">
        <f t="shared" si="279"/>
        <v>-5150</v>
      </c>
      <c r="AE348" s="824">
        <f t="shared" si="279"/>
        <v>-305</v>
      </c>
      <c r="AF348" s="824">
        <f t="shared" si="279"/>
        <v>0</v>
      </c>
      <c r="AG348" s="824">
        <f t="shared" si="279"/>
        <v>0</v>
      </c>
      <c r="AH348" s="824">
        <f t="shared" si="279"/>
        <v>0</v>
      </c>
      <c r="AI348" s="824">
        <f t="shared" si="279"/>
        <v>0</v>
      </c>
      <c r="AJ348" s="824">
        <f t="shared" si="279"/>
        <v>-20692</v>
      </c>
      <c r="AK348" s="900">
        <f t="shared" si="279"/>
        <v>0</v>
      </c>
      <c r="AL348" s="900">
        <f t="shared" si="279"/>
        <v>0</v>
      </c>
      <c r="AM348" s="900">
        <f t="shared" si="279"/>
        <v>-0.04</v>
      </c>
      <c r="AN348" s="900">
        <f t="shared" si="279"/>
        <v>0</v>
      </c>
      <c r="AO348" s="900">
        <f t="shared" si="279"/>
        <v>0</v>
      </c>
      <c r="AP348" s="900">
        <f t="shared" si="279"/>
        <v>-0.04</v>
      </c>
      <c r="AQ348" s="900">
        <f t="shared" si="279"/>
        <v>0</v>
      </c>
      <c r="AR348" s="904">
        <f t="shared" si="279"/>
        <v>-0.04</v>
      </c>
      <c r="AS348" s="122">
        <f t="shared" si="279"/>
        <v>8896945</v>
      </c>
      <c r="AT348" s="123">
        <f t="shared" si="279"/>
        <v>6363544</v>
      </c>
      <c r="AU348" s="123">
        <f t="shared" si="279"/>
        <v>57740</v>
      </c>
      <c r="AV348" s="123">
        <f t="shared" si="279"/>
        <v>80000</v>
      </c>
      <c r="AW348" s="123">
        <f t="shared" si="279"/>
        <v>2177918</v>
      </c>
      <c r="AX348" s="123">
        <f t="shared" si="279"/>
        <v>127271</v>
      </c>
      <c r="AY348" s="123">
        <f t="shared" si="279"/>
        <v>148212</v>
      </c>
      <c r="AZ348" s="124">
        <f t="shared" si="279"/>
        <v>14.394399999999997</v>
      </c>
      <c r="BA348" s="124">
        <f t="shared" si="279"/>
        <v>11.086699999999999</v>
      </c>
      <c r="BB348" s="124">
        <f t="shared" si="279"/>
        <v>0.16669999999999999</v>
      </c>
      <c r="BC348" s="125">
        <f t="shared" si="279"/>
        <v>3.3077000000000001</v>
      </c>
    </row>
    <row r="349" spans="1:55" ht="14.1" customHeight="1" x14ac:dyDescent="0.2">
      <c r="A349" s="108">
        <v>71</v>
      </c>
      <c r="B349" s="105">
        <v>2492</v>
      </c>
      <c r="C349" s="106">
        <v>600079767</v>
      </c>
      <c r="D349" s="105">
        <v>70983011</v>
      </c>
      <c r="E349" s="107" t="s">
        <v>806</v>
      </c>
      <c r="F349" s="108">
        <v>3113</v>
      </c>
      <c r="G349" s="107" t="s">
        <v>318</v>
      </c>
      <c r="H349" s="109" t="s">
        <v>281</v>
      </c>
      <c r="I349" s="110">
        <v>20498823</v>
      </c>
      <c r="J349" s="111">
        <v>14710549</v>
      </c>
      <c r="K349" s="111">
        <v>115480</v>
      </c>
      <c r="L349" s="111">
        <v>22450</v>
      </c>
      <c r="M349" s="111">
        <v>4979753</v>
      </c>
      <c r="N349" s="111">
        <v>294211</v>
      </c>
      <c r="O349" s="111">
        <v>491860</v>
      </c>
      <c r="P349" s="287">
        <v>28.003499999999999</v>
      </c>
      <c r="Q349" s="287">
        <v>21.683300000000003</v>
      </c>
      <c r="R349" s="404">
        <v>0.33329999999999999</v>
      </c>
      <c r="S349" s="844">
        <v>6.3202000000000007</v>
      </c>
      <c r="T349" s="416">
        <f t="shared" si="256"/>
        <v>0</v>
      </c>
      <c r="U349" s="405">
        <v>0</v>
      </c>
      <c r="V349" s="405">
        <v>0</v>
      </c>
      <c r="W349" s="405">
        <v>0</v>
      </c>
      <c r="X349" s="405">
        <f t="shared" si="257"/>
        <v>0</v>
      </c>
      <c r="Y349" s="405">
        <v>0</v>
      </c>
      <c r="Z349" s="405">
        <v>0</v>
      </c>
      <c r="AA349" s="405">
        <v>0</v>
      </c>
      <c r="AB349" s="405">
        <f t="shared" si="258"/>
        <v>0</v>
      </c>
      <c r="AC349" s="405">
        <f t="shared" si="259"/>
        <v>0</v>
      </c>
      <c r="AD349" s="249">
        <f t="shared" si="260"/>
        <v>0</v>
      </c>
      <c r="AE349" s="249">
        <f t="shared" si="261"/>
        <v>0</v>
      </c>
      <c r="AF349" s="405">
        <v>0</v>
      </c>
      <c r="AG349" s="405">
        <v>0</v>
      </c>
      <c r="AH349" s="405">
        <v>0</v>
      </c>
      <c r="AI349" s="405">
        <f t="shared" si="262"/>
        <v>0</v>
      </c>
      <c r="AJ349" s="405">
        <f t="shared" si="263"/>
        <v>0</v>
      </c>
      <c r="AK349" s="407">
        <v>0</v>
      </c>
      <c r="AL349" s="407">
        <v>0</v>
      </c>
      <c r="AM349" s="407">
        <v>0</v>
      </c>
      <c r="AN349" s="407">
        <v>0</v>
      </c>
      <c r="AO349" s="407">
        <v>0</v>
      </c>
      <c r="AP349" s="407">
        <f t="shared" si="264"/>
        <v>0</v>
      </c>
      <c r="AQ349" s="407">
        <f t="shared" si="265"/>
        <v>0</v>
      </c>
      <c r="AR349" s="417">
        <f t="shared" si="266"/>
        <v>0</v>
      </c>
      <c r="AS349" s="112">
        <f t="shared" ref="AS349:AS354" si="280">I349+AJ349</f>
        <v>20498823</v>
      </c>
      <c r="AT349" s="113">
        <f t="shared" ref="AT349:AT354" si="281">J349+X349</f>
        <v>14710549</v>
      </c>
      <c r="AU349" s="113">
        <f t="shared" si="269"/>
        <v>115480</v>
      </c>
      <c r="AV349" s="113">
        <f t="shared" ref="AV349:AV354" si="282">L349+AB349</f>
        <v>22450</v>
      </c>
      <c r="AW349" s="113">
        <f t="shared" ref="AW349:AX354" si="283">M349+AD349</f>
        <v>4979753</v>
      </c>
      <c r="AX349" s="113">
        <f t="shared" si="283"/>
        <v>294211</v>
      </c>
      <c r="AY349" s="113">
        <f t="shared" ref="AY349:AY354" si="284">O349+AI349</f>
        <v>491860</v>
      </c>
      <c r="AZ349" s="115">
        <f t="shared" ref="AZ349:AZ354" si="285">P349+AR349</f>
        <v>28.003499999999999</v>
      </c>
      <c r="BA349" s="115">
        <f t="shared" ref="BA349:BA354" si="286">Q349+AP349</f>
        <v>21.683300000000003</v>
      </c>
      <c r="BB349" s="115">
        <f t="shared" si="275"/>
        <v>0.33329999999999999</v>
      </c>
      <c r="BC349" s="116">
        <f t="shared" ref="BC349:BC354" si="287">S349+AQ349</f>
        <v>6.3202000000000007</v>
      </c>
    </row>
    <row r="350" spans="1:55" ht="14.1" customHeight="1" x14ac:dyDescent="0.2">
      <c r="A350" s="108">
        <v>71</v>
      </c>
      <c r="B350" s="105">
        <v>2492</v>
      </c>
      <c r="C350" s="106">
        <v>600079767</v>
      </c>
      <c r="D350" s="105">
        <v>70983011</v>
      </c>
      <c r="E350" s="107" t="s">
        <v>806</v>
      </c>
      <c r="F350" s="108">
        <v>3113</v>
      </c>
      <c r="G350" s="126" t="s">
        <v>316</v>
      </c>
      <c r="H350" s="109" t="s">
        <v>282</v>
      </c>
      <c r="I350" s="110">
        <v>2148471</v>
      </c>
      <c r="J350" s="28">
        <v>1573433</v>
      </c>
      <c r="K350" s="28">
        <v>0</v>
      </c>
      <c r="L350" s="28">
        <v>0</v>
      </c>
      <c r="M350" s="111">
        <v>531819</v>
      </c>
      <c r="N350" s="111">
        <v>31469</v>
      </c>
      <c r="O350" s="28">
        <v>11750</v>
      </c>
      <c r="P350" s="287">
        <v>4.54</v>
      </c>
      <c r="Q350" s="274">
        <v>4.54</v>
      </c>
      <c r="R350" s="890">
        <v>0</v>
      </c>
      <c r="S350" s="843">
        <v>0</v>
      </c>
      <c r="T350" s="416">
        <f t="shared" si="256"/>
        <v>0</v>
      </c>
      <c r="U350" s="405">
        <v>0</v>
      </c>
      <c r="V350" s="405">
        <v>0</v>
      </c>
      <c r="W350" s="405">
        <v>0</v>
      </c>
      <c r="X350" s="405">
        <f t="shared" si="257"/>
        <v>0</v>
      </c>
      <c r="Y350" s="405">
        <v>0</v>
      </c>
      <c r="Z350" s="405">
        <v>0</v>
      </c>
      <c r="AA350" s="405">
        <v>0</v>
      </c>
      <c r="AB350" s="405">
        <f t="shared" si="258"/>
        <v>0</v>
      </c>
      <c r="AC350" s="405">
        <f t="shared" si="259"/>
        <v>0</v>
      </c>
      <c r="AD350" s="249">
        <f t="shared" si="260"/>
        <v>0</v>
      </c>
      <c r="AE350" s="249">
        <f t="shared" si="261"/>
        <v>0</v>
      </c>
      <c r="AF350" s="405">
        <v>0</v>
      </c>
      <c r="AG350" s="405">
        <v>0</v>
      </c>
      <c r="AH350" s="405">
        <v>0</v>
      </c>
      <c r="AI350" s="405">
        <f t="shared" si="262"/>
        <v>0</v>
      </c>
      <c r="AJ350" s="405">
        <f t="shared" si="263"/>
        <v>0</v>
      </c>
      <c r="AK350" s="407">
        <v>0</v>
      </c>
      <c r="AL350" s="407">
        <v>0</v>
      </c>
      <c r="AM350" s="407">
        <v>0</v>
      </c>
      <c r="AN350" s="407">
        <v>0</v>
      </c>
      <c r="AO350" s="407">
        <v>0</v>
      </c>
      <c r="AP350" s="407">
        <f t="shared" si="264"/>
        <v>0</v>
      </c>
      <c r="AQ350" s="407">
        <f t="shared" si="265"/>
        <v>0</v>
      </c>
      <c r="AR350" s="417">
        <f t="shared" si="266"/>
        <v>0</v>
      </c>
      <c r="AS350" s="112">
        <f t="shared" si="280"/>
        <v>2148471</v>
      </c>
      <c r="AT350" s="113">
        <f t="shared" si="281"/>
        <v>1573433</v>
      </c>
      <c r="AU350" s="113">
        <f t="shared" si="269"/>
        <v>0</v>
      </c>
      <c r="AV350" s="113">
        <f t="shared" si="282"/>
        <v>0</v>
      </c>
      <c r="AW350" s="113">
        <f t="shared" si="283"/>
        <v>531819</v>
      </c>
      <c r="AX350" s="113">
        <f t="shared" si="283"/>
        <v>31469</v>
      </c>
      <c r="AY350" s="113">
        <f t="shared" si="284"/>
        <v>11750</v>
      </c>
      <c r="AZ350" s="115">
        <f t="shared" si="285"/>
        <v>4.54</v>
      </c>
      <c r="BA350" s="115">
        <f t="shared" si="286"/>
        <v>4.54</v>
      </c>
      <c r="BB350" s="115">
        <f t="shared" si="275"/>
        <v>0</v>
      </c>
      <c r="BC350" s="116">
        <f t="shared" si="287"/>
        <v>0</v>
      </c>
    </row>
    <row r="351" spans="1:55" ht="14.1" customHeight="1" x14ac:dyDescent="0.2">
      <c r="A351" s="108">
        <v>71</v>
      </c>
      <c r="B351" s="105">
        <v>2492</v>
      </c>
      <c r="C351" s="106">
        <v>600079767</v>
      </c>
      <c r="D351" s="105">
        <v>70983011</v>
      </c>
      <c r="E351" s="107" t="s">
        <v>806</v>
      </c>
      <c r="F351" s="108">
        <v>3141</v>
      </c>
      <c r="G351" s="107" t="s">
        <v>319</v>
      </c>
      <c r="H351" s="109" t="s">
        <v>282</v>
      </c>
      <c r="I351" s="110">
        <v>3480631</v>
      </c>
      <c r="J351" s="30">
        <v>2541481</v>
      </c>
      <c r="K351" s="30">
        <v>0</v>
      </c>
      <c r="L351" s="30">
        <v>0</v>
      </c>
      <c r="M351" s="111">
        <v>859020</v>
      </c>
      <c r="N351" s="111">
        <v>50830</v>
      </c>
      <c r="O351" s="30">
        <v>29300</v>
      </c>
      <c r="P351" s="287">
        <v>8.65</v>
      </c>
      <c r="Q351" s="438">
        <v>0</v>
      </c>
      <c r="R351" s="33">
        <v>0</v>
      </c>
      <c r="S351" s="845">
        <v>8.65</v>
      </c>
      <c r="T351" s="416">
        <f t="shared" si="256"/>
        <v>0</v>
      </c>
      <c r="U351" s="405">
        <v>0</v>
      </c>
      <c r="V351" s="405">
        <v>0</v>
      </c>
      <c r="W351" s="405">
        <v>0</v>
      </c>
      <c r="X351" s="405">
        <f t="shared" si="257"/>
        <v>0</v>
      </c>
      <c r="Y351" s="405">
        <v>0</v>
      </c>
      <c r="Z351" s="405">
        <v>0</v>
      </c>
      <c r="AA351" s="405">
        <v>0</v>
      </c>
      <c r="AB351" s="405">
        <f t="shared" si="258"/>
        <v>0</v>
      </c>
      <c r="AC351" s="405">
        <f t="shared" si="259"/>
        <v>0</v>
      </c>
      <c r="AD351" s="249">
        <f t="shared" si="260"/>
        <v>0</v>
      </c>
      <c r="AE351" s="249">
        <f t="shared" si="261"/>
        <v>0</v>
      </c>
      <c r="AF351" s="405">
        <v>0</v>
      </c>
      <c r="AG351" s="405">
        <v>0</v>
      </c>
      <c r="AH351" s="405">
        <v>0</v>
      </c>
      <c r="AI351" s="405">
        <f t="shared" si="262"/>
        <v>0</v>
      </c>
      <c r="AJ351" s="405">
        <f t="shared" si="263"/>
        <v>0</v>
      </c>
      <c r="AK351" s="407">
        <v>0</v>
      </c>
      <c r="AL351" s="407">
        <v>0</v>
      </c>
      <c r="AM351" s="407">
        <v>0</v>
      </c>
      <c r="AN351" s="407">
        <v>0</v>
      </c>
      <c r="AO351" s="407">
        <v>0</v>
      </c>
      <c r="AP351" s="407">
        <f t="shared" si="264"/>
        <v>0</v>
      </c>
      <c r="AQ351" s="407">
        <f t="shared" si="265"/>
        <v>0</v>
      </c>
      <c r="AR351" s="417">
        <f t="shared" si="266"/>
        <v>0</v>
      </c>
      <c r="AS351" s="112">
        <f t="shared" si="280"/>
        <v>3480631</v>
      </c>
      <c r="AT351" s="113">
        <f t="shared" si="281"/>
        <v>2541481</v>
      </c>
      <c r="AU351" s="113">
        <f t="shared" si="269"/>
        <v>0</v>
      </c>
      <c r="AV351" s="113">
        <f t="shared" si="282"/>
        <v>0</v>
      </c>
      <c r="AW351" s="113">
        <f t="shared" si="283"/>
        <v>859020</v>
      </c>
      <c r="AX351" s="113">
        <f t="shared" si="283"/>
        <v>50830</v>
      </c>
      <c r="AY351" s="113">
        <f t="shared" si="284"/>
        <v>29300</v>
      </c>
      <c r="AZ351" s="115">
        <f t="shared" si="285"/>
        <v>8.65</v>
      </c>
      <c r="BA351" s="115">
        <f t="shared" si="286"/>
        <v>0</v>
      </c>
      <c r="BB351" s="115">
        <f t="shared" si="275"/>
        <v>0</v>
      </c>
      <c r="BC351" s="116">
        <f t="shared" si="287"/>
        <v>8.65</v>
      </c>
    </row>
    <row r="352" spans="1:55" ht="14.1" customHeight="1" x14ac:dyDescent="0.2">
      <c r="A352" s="108">
        <v>71</v>
      </c>
      <c r="B352" s="105">
        <v>2492</v>
      </c>
      <c r="C352" s="106">
        <v>600079767</v>
      </c>
      <c r="D352" s="105">
        <v>70983011</v>
      </c>
      <c r="E352" s="107" t="s">
        <v>806</v>
      </c>
      <c r="F352" s="108">
        <v>3143</v>
      </c>
      <c r="G352" s="126" t="s">
        <v>632</v>
      </c>
      <c r="H352" s="109" t="s">
        <v>281</v>
      </c>
      <c r="I352" s="110">
        <v>1641009</v>
      </c>
      <c r="J352" s="425">
        <v>1208401</v>
      </c>
      <c r="K352" s="425">
        <v>0</v>
      </c>
      <c r="L352" s="425">
        <v>0</v>
      </c>
      <c r="M352" s="111">
        <v>408440</v>
      </c>
      <c r="N352" s="111">
        <v>24168</v>
      </c>
      <c r="O352" s="337">
        <v>0</v>
      </c>
      <c r="P352" s="287">
        <v>2.5</v>
      </c>
      <c r="Q352" s="427">
        <v>2.5</v>
      </c>
      <c r="R352" s="889">
        <v>0</v>
      </c>
      <c r="S352" s="843">
        <v>0</v>
      </c>
      <c r="T352" s="416">
        <f t="shared" si="256"/>
        <v>0</v>
      </c>
      <c r="U352" s="405">
        <v>0</v>
      </c>
      <c r="V352" s="405">
        <v>0</v>
      </c>
      <c r="W352" s="405">
        <v>0</v>
      </c>
      <c r="X352" s="405">
        <f t="shared" si="257"/>
        <v>0</v>
      </c>
      <c r="Y352" s="405">
        <v>0</v>
      </c>
      <c r="Z352" s="405">
        <v>0</v>
      </c>
      <c r="AA352" s="405">
        <v>0</v>
      </c>
      <c r="AB352" s="405">
        <f t="shared" si="258"/>
        <v>0</v>
      </c>
      <c r="AC352" s="405">
        <f t="shared" si="259"/>
        <v>0</v>
      </c>
      <c r="AD352" s="249">
        <f t="shared" si="260"/>
        <v>0</v>
      </c>
      <c r="AE352" s="249">
        <f t="shared" si="261"/>
        <v>0</v>
      </c>
      <c r="AF352" s="405">
        <v>0</v>
      </c>
      <c r="AG352" s="405">
        <v>0</v>
      </c>
      <c r="AH352" s="405">
        <v>0</v>
      </c>
      <c r="AI352" s="405">
        <f t="shared" si="262"/>
        <v>0</v>
      </c>
      <c r="AJ352" s="405">
        <f t="shared" si="263"/>
        <v>0</v>
      </c>
      <c r="AK352" s="407">
        <v>0</v>
      </c>
      <c r="AL352" s="407">
        <v>0</v>
      </c>
      <c r="AM352" s="407">
        <v>0</v>
      </c>
      <c r="AN352" s="407">
        <v>0</v>
      </c>
      <c r="AO352" s="407">
        <v>0</v>
      </c>
      <c r="AP352" s="407">
        <f t="shared" si="264"/>
        <v>0</v>
      </c>
      <c r="AQ352" s="407">
        <f t="shared" si="265"/>
        <v>0</v>
      </c>
      <c r="AR352" s="417">
        <f t="shared" si="266"/>
        <v>0</v>
      </c>
      <c r="AS352" s="112">
        <f t="shared" si="280"/>
        <v>1641009</v>
      </c>
      <c r="AT352" s="113">
        <f t="shared" si="281"/>
        <v>1208401</v>
      </c>
      <c r="AU352" s="113">
        <f t="shared" si="269"/>
        <v>0</v>
      </c>
      <c r="AV352" s="113">
        <f t="shared" si="282"/>
        <v>0</v>
      </c>
      <c r="AW352" s="113">
        <f t="shared" si="283"/>
        <v>408440</v>
      </c>
      <c r="AX352" s="113">
        <f t="shared" si="283"/>
        <v>24168</v>
      </c>
      <c r="AY352" s="113">
        <f t="shared" si="284"/>
        <v>0</v>
      </c>
      <c r="AZ352" s="115">
        <f t="shared" si="285"/>
        <v>2.5</v>
      </c>
      <c r="BA352" s="115">
        <f t="shared" si="286"/>
        <v>2.5</v>
      </c>
      <c r="BB352" s="115">
        <f t="shared" si="275"/>
        <v>0</v>
      </c>
      <c r="BC352" s="116">
        <f t="shared" si="287"/>
        <v>0</v>
      </c>
    </row>
    <row r="353" spans="1:55" ht="14.1" customHeight="1" x14ac:dyDescent="0.2">
      <c r="A353" s="108">
        <v>71</v>
      </c>
      <c r="B353" s="105">
        <v>2492</v>
      </c>
      <c r="C353" s="106">
        <v>600079767</v>
      </c>
      <c r="D353" s="105">
        <v>70983011</v>
      </c>
      <c r="E353" s="107" t="s">
        <v>806</v>
      </c>
      <c r="F353" s="108">
        <v>3143</v>
      </c>
      <c r="G353" s="126" t="s">
        <v>633</v>
      </c>
      <c r="H353" s="109" t="s">
        <v>282</v>
      </c>
      <c r="I353" s="110">
        <v>47048</v>
      </c>
      <c r="J353" s="436">
        <v>33165</v>
      </c>
      <c r="K353" s="436">
        <v>0</v>
      </c>
      <c r="L353" s="436">
        <v>0</v>
      </c>
      <c r="M353" s="111">
        <v>11210</v>
      </c>
      <c r="N353" s="111">
        <v>663</v>
      </c>
      <c r="O353" s="436">
        <v>2010</v>
      </c>
      <c r="P353" s="287">
        <v>0.14000000000000001</v>
      </c>
      <c r="Q353" s="437">
        <v>0</v>
      </c>
      <c r="R353" s="857">
        <v>0</v>
      </c>
      <c r="S353" s="845">
        <v>0.14000000000000001</v>
      </c>
      <c r="T353" s="416">
        <f t="shared" si="256"/>
        <v>0</v>
      </c>
      <c r="U353" s="405">
        <v>0</v>
      </c>
      <c r="V353" s="405">
        <v>0</v>
      </c>
      <c r="W353" s="405">
        <v>0</v>
      </c>
      <c r="X353" s="405">
        <f t="shared" si="257"/>
        <v>0</v>
      </c>
      <c r="Y353" s="405">
        <v>0</v>
      </c>
      <c r="Z353" s="405">
        <v>0</v>
      </c>
      <c r="AA353" s="405">
        <v>0</v>
      </c>
      <c r="AB353" s="405">
        <f t="shared" si="258"/>
        <v>0</v>
      </c>
      <c r="AC353" s="405">
        <f t="shared" si="259"/>
        <v>0</v>
      </c>
      <c r="AD353" s="249">
        <f t="shared" si="260"/>
        <v>0</v>
      </c>
      <c r="AE353" s="249">
        <f t="shared" si="261"/>
        <v>0</v>
      </c>
      <c r="AF353" s="405">
        <v>0</v>
      </c>
      <c r="AG353" s="405">
        <v>0</v>
      </c>
      <c r="AH353" s="405">
        <v>0</v>
      </c>
      <c r="AI353" s="405">
        <f t="shared" si="262"/>
        <v>0</v>
      </c>
      <c r="AJ353" s="405">
        <f t="shared" si="263"/>
        <v>0</v>
      </c>
      <c r="AK353" s="407">
        <v>0</v>
      </c>
      <c r="AL353" s="407">
        <v>0</v>
      </c>
      <c r="AM353" s="407">
        <v>0</v>
      </c>
      <c r="AN353" s="407">
        <v>0</v>
      </c>
      <c r="AO353" s="407">
        <v>0</v>
      </c>
      <c r="AP353" s="407">
        <f t="shared" si="264"/>
        <v>0</v>
      </c>
      <c r="AQ353" s="407">
        <f t="shared" si="265"/>
        <v>0</v>
      </c>
      <c r="AR353" s="417">
        <f t="shared" si="266"/>
        <v>0</v>
      </c>
      <c r="AS353" s="112">
        <f t="shared" si="280"/>
        <v>47048</v>
      </c>
      <c r="AT353" s="113">
        <f t="shared" si="281"/>
        <v>33165</v>
      </c>
      <c r="AU353" s="113">
        <f t="shared" si="269"/>
        <v>0</v>
      </c>
      <c r="AV353" s="113">
        <f t="shared" si="282"/>
        <v>0</v>
      </c>
      <c r="AW353" s="113">
        <f t="shared" si="283"/>
        <v>11210</v>
      </c>
      <c r="AX353" s="113">
        <f t="shared" si="283"/>
        <v>663</v>
      </c>
      <c r="AY353" s="113">
        <f t="shared" si="284"/>
        <v>2010</v>
      </c>
      <c r="AZ353" s="115">
        <f t="shared" si="285"/>
        <v>0.14000000000000001</v>
      </c>
      <c r="BA353" s="115">
        <f t="shared" si="286"/>
        <v>0</v>
      </c>
      <c r="BB353" s="115">
        <f t="shared" si="275"/>
        <v>0</v>
      </c>
      <c r="BC353" s="116">
        <f t="shared" si="287"/>
        <v>0.14000000000000001</v>
      </c>
    </row>
    <row r="354" spans="1:55" ht="14.1" customHeight="1" x14ac:dyDescent="0.2">
      <c r="A354" s="108">
        <v>71</v>
      </c>
      <c r="B354" s="105">
        <v>2492</v>
      </c>
      <c r="C354" s="106">
        <v>600079767</v>
      </c>
      <c r="D354" s="105">
        <v>70983011</v>
      </c>
      <c r="E354" s="107" t="s">
        <v>807</v>
      </c>
      <c r="F354" s="108">
        <v>3231</v>
      </c>
      <c r="G354" s="126" t="s">
        <v>320</v>
      </c>
      <c r="H354" s="109" t="s">
        <v>281</v>
      </c>
      <c r="I354" s="110">
        <v>1430160</v>
      </c>
      <c r="J354" s="337">
        <v>1050217</v>
      </c>
      <c r="K354" s="337">
        <v>0</v>
      </c>
      <c r="L354" s="337">
        <v>0</v>
      </c>
      <c r="M354" s="111">
        <v>354974</v>
      </c>
      <c r="N354" s="111">
        <v>21004</v>
      </c>
      <c r="O354" s="337">
        <v>3965</v>
      </c>
      <c r="P354" s="287">
        <v>2.0188999999999999</v>
      </c>
      <c r="Q354" s="274">
        <v>1.827</v>
      </c>
      <c r="R354" s="890">
        <v>0</v>
      </c>
      <c r="S354" s="843">
        <v>0.19189999999999999</v>
      </c>
      <c r="T354" s="416">
        <f t="shared" si="256"/>
        <v>0</v>
      </c>
      <c r="U354" s="405">
        <v>0</v>
      </c>
      <c r="V354" s="405">
        <v>0</v>
      </c>
      <c r="W354" s="405">
        <v>0</v>
      </c>
      <c r="X354" s="405">
        <f t="shared" si="257"/>
        <v>0</v>
      </c>
      <c r="Y354" s="405">
        <v>0</v>
      </c>
      <c r="Z354" s="405">
        <v>0</v>
      </c>
      <c r="AA354" s="405">
        <v>0</v>
      </c>
      <c r="AB354" s="405">
        <f t="shared" si="258"/>
        <v>0</v>
      </c>
      <c r="AC354" s="405">
        <f t="shared" si="259"/>
        <v>0</v>
      </c>
      <c r="AD354" s="249">
        <f t="shared" si="260"/>
        <v>0</v>
      </c>
      <c r="AE354" s="249">
        <f t="shared" si="261"/>
        <v>0</v>
      </c>
      <c r="AF354" s="405">
        <v>0</v>
      </c>
      <c r="AG354" s="405">
        <v>0</v>
      </c>
      <c r="AH354" s="405">
        <v>0</v>
      </c>
      <c r="AI354" s="405">
        <f t="shared" si="262"/>
        <v>0</v>
      </c>
      <c r="AJ354" s="405">
        <f t="shared" si="263"/>
        <v>0</v>
      </c>
      <c r="AK354" s="407">
        <v>0</v>
      </c>
      <c r="AL354" s="407">
        <v>0</v>
      </c>
      <c r="AM354" s="407">
        <v>0</v>
      </c>
      <c r="AN354" s="407">
        <v>0</v>
      </c>
      <c r="AO354" s="407">
        <v>0</v>
      </c>
      <c r="AP354" s="407">
        <f t="shared" si="264"/>
        <v>0</v>
      </c>
      <c r="AQ354" s="407">
        <f t="shared" si="265"/>
        <v>0</v>
      </c>
      <c r="AR354" s="417">
        <f t="shared" si="266"/>
        <v>0</v>
      </c>
      <c r="AS354" s="112">
        <f t="shared" si="280"/>
        <v>1430160</v>
      </c>
      <c r="AT354" s="113">
        <f t="shared" si="281"/>
        <v>1050217</v>
      </c>
      <c r="AU354" s="113">
        <f t="shared" si="269"/>
        <v>0</v>
      </c>
      <c r="AV354" s="113">
        <f t="shared" si="282"/>
        <v>0</v>
      </c>
      <c r="AW354" s="113">
        <f t="shared" si="283"/>
        <v>354974</v>
      </c>
      <c r="AX354" s="113">
        <f t="shared" si="283"/>
        <v>21004</v>
      </c>
      <c r="AY354" s="113">
        <f t="shared" si="284"/>
        <v>3965</v>
      </c>
      <c r="AZ354" s="115">
        <f t="shared" si="285"/>
        <v>2.0188999999999999</v>
      </c>
      <c r="BA354" s="115">
        <f t="shared" si="286"/>
        <v>1.827</v>
      </c>
      <c r="BB354" s="115">
        <f t="shared" si="275"/>
        <v>0</v>
      </c>
      <c r="BC354" s="116">
        <f t="shared" si="287"/>
        <v>0.19189999999999999</v>
      </c>
    </row>
    <row r="355" spans="1:55" ht="14.1" customHeight="1" x14ac:dyDescent="0.2">
      <c r="A355" s="120">
        <v>71</v>
      </c>
      <c r="B355" s="117">
        <v>2492</v>
      </c>
      <c r="C355" s="118">
        <v>600079767</v>
      </c>
      <c r="D355" s="117">
        <v>70983011</v>
      </c>
      <c r="E355" s="119" t="s">
        <v>808</v>
      </c>
      <c r="F355" s="120"/>
      <c r="G355" s="119"/>
      <c r="H355" s="121"/>
      <c r="I355" s="122">
        <v>29246142</v>
      </c>
      <c r="J355" s="123">
        <v>21117246</v>
      </c>
      <c r="K355" s="123">
        <v>115480</v>
      </c>
      <c r="L355" s="123">
        <v>22450</v>
      </c>
      <c r="M355" s="123">
        <v>7145216</v>
      </c>
      <c r="N355" s="123">
        <v>422345</v>
      </c>
      <c r="O355" s="123">
        <v>538885</v>
      </c>
      <c r="P355" s="124">
        <v>45.852400000000003</v>
      </c>
      <c r="Q355" s="124">
        <v>30.5503</v>
      </c>
      <c r="R355" s="855">
        <v>0.33329999999999999</v>
      </c>
      <c r="S355" s="125">
        <v>15.302100000000003</v>
      </c>
      <c r="T355" s="824">
        <f t="shared" ref="T355:BC355" si="288">SUM(T349:T354)</f>
        <v>0</v>
      </c>
      <c r="U355" s="824">
        <f t="shared" si="288"/>
        <v>0</v>
      </c>
      <c r="V355" s="824">
        <f t="shared" si="288"/>
        <v>0</v>
      </c>
      <c r="W355" s="824">
        <f t="shared" si="288"/>
        <v>0</v>
      </c>
      <c r="X355" s="824">
        <f t="shared" si="288"/>
        <v>0</v>
      </c>
      <c r="Y355" s="824">
        <f t="shared" si="288"/>
        <v>0</v>
      </c>
      <c r="Z355" s="824">
        <f t="shared" si="288"/>
        <v>0</v>
      </c>
      <c r="AA355" s="824">
        <f t="shared" si="288"/>
        <v>0</v>
      </c>
      <c r="AB355" s="824">
        <f t="shared" si="288"/>
        <v>0</v>
      </c>
      <c r="AC355" s="824">
        <f t="shared" si="288"/>
        <v>0</v>
      </c>
      <c r="AD355" s="824">
        <f t="shared" si="288"/>
        <v>0</v>
      </c>
      <c r="AE355" s="824">
        <f t="shared" si="288"/>
        <v>0</v>
      </c>
      <c r="AF355" s="824">
        <f t="shared" si="288"/>
        <v>0</v>
      </c>
      <c r="AG355" s="824">
        <f t="shared" si="288"/>
        <v>0</v>
      </c>
      <c r="AH355" s="824">
        <f t="shared" si="288"/>
        <v>0</v>
      </c>
      <c r="AI355" s="824">
        <f t="shared" si="288"/>
        <v>0</v>
      </c>
      <c r="AJ355" s="824">
        <f t="shared" si="288"/>
        <v>0</v>
      </c>
      <c r="AK355" s="900">
        <f t="shared" si="288"/>
        <v>0</v>
      </c>
      <c r="AL355" s="900">
        <f t="shared" si="288"/>
        <v>0</v>
      </c>
      <c r="AM355" s="900">
        <f t="shared" si="288"/>
        <v>0</v>
      </c>
      <c r="AN355" s="900">
        <f t="shared" si="288"/>
        <v>0</v>
      </c>
      <c r="AO355" s="900">
        <f t="shared" si="288"/>
        <v>0</v>
      </c>
      <c r="AP355" s="900">
        <f t="shared" si="288"/>
        <v>0</v>
      </c>
      <c r="AQ355" s="900">
        <f t="shared" si="288"/>
        <v>0</v>
      </c>
      <c r="AR355" s="904">
        <f t="shared" si="288"/>
        <v>0</v>
      </c>
      <c r="AS355" s="122">
        <f t="shared" si="288"/>
        <v>29246142</v>
      </c>
      <c r="AT355" s="123">
        <f t="shared" si="288"/>
        <v>21117246</v>
      </c>
      <c r="AU355" s="123">
        <f t="shared" si="288"/>
        <v>115480</v>
      </c>
      <c r="AV355" s="123">
        <f t="shared" si="288"/>
        <v>22450</v>
      </c>
      <c r="AW355" s="123">
        <f t="shared" si="288"/>
        <v>7145216</v>
      </c>
      <c r="AX355" s="123">
        <f t="shared" si="288"/>
        <v>422345</v>
      </c>
      <c r="AY355" s="123">
        <f t="shared" si="288"/>
        <v>538885</v>
      </c>
      <c r="AZ355" s="124">
        <f t="shared" si="288"/>
        <v>45.852400000000003</v>
      </c>
      <c r="BA355" s="124">
        <f t="shared" si="288"/>
        <v>30.5503</v>
      </c>
      <c r="BB355" s="124">
        <f t="shared" si="288"/>
        <v>0.33329999999999999</v>
      </c>
      <c r="BC355" s="125">
        <f t="shared" si="288"/>
        <v>15.302100000000003</v>
      </c>
    </row>
    <row r="356" spans="1:55" ht="14.1" customHeight="1" x14ac:dyDescent="0.2">
      <c r="A356" s="108">
        <v>72</v>
      </c>
      <c r="B356" s="105">
        <v>2491</v>
      </c>
      <c r="C356" s="106">
        <v>600079775</v>
      </c>
      <c r="D356" s="105">
        <v>70983003</v>
      </c>
      <c r="E356" s="107" t="s">
        <v>714</v>
      </c>
      <c r="F356" s="108">
        <v>3113</v>
      </c>
      <c r="G356" s="107" t="s">
        <v>318</v>
      </c>
      <c r="H356" s="109" t="s">
        <v>281</v>
      </c>
      <c r="I356" s="110">
        <v>26605430</v>
      </c>
      <c r="J356" s="111">
        <v>19101119</v>
      </c>
      <c r="K356" s="111">
        <v>0</v>
      </c>
      <c r="L356" s="111">
        <v>0</v>
      </c>
      <c r="M356" s="111">
        <v>6456179</v>
      </c>
      <c r="N356" s="111">
        <v>382022</v>
      </c>
      <c r="O356" s="111">
        <v>666110</v>
      </c>
      <c r="P356" s="287">
        <v>35.379899999999999</v>
      </c>
      <c r="Q356" s="287">
        <v>28.1081</v>
      </c>
      <c r="R356" s="404">
        <v>0</v>
      </c>
      <c r="S356" s="844">
        <v>7.2717999999999998</v>
      </c>
      <c r="T356" s="416">
        <f t="shared" si="256"/>
        <v>0</v>
      </c>
      <c r="U356" s="405">
        <v>0</v>
      </c>
      <c r="V356" s="405">
        <v>0</v>
      </c>
      <c r="W356" s="405">
        <v>0</v>
      </c>
      <c r="X356" s="405">
        <f t="shared" si="257"/>
        <v>0</v>
      </c>
      <c r="Y356" s="405">
        <v>0</v>
      </c>
      <c r="Z356" s="405">
        <v>0</v>
      </c>
      <c r="AA356" s="405">
        <v>0</v>
      </c>
      <c r="AB356" s="405">
        <f t="shared" si="258"/>
        <v>0</v>
      </c>
      <c r="AC356" s="405">
        <f t="shared" si="259"/>
        <v>0</v>
      </c>
      <c r="AD356" s="249">
        <f t="shared" si="260"/>
        <v>0</v>
      </c>
      <c r="AE356" s="249">
        <f t="shared" si="261"/>
        <v>0</v>
      </c>
      <c r="AF356" s="405">
        <v>0</v>
      </c>
      <c r="AG356" s="405">
        <v>0</v>
      </c>
      <c r="AH356" s="405">
        <v>0</v>
      </c>
      <c r="AI356" s="405">
        <f t="shared" si="262"/>
        <v>0</v>
      </c>
      <c r="AJ356" s="405">
        <f t="shared" si="263"/>
        <v>0</v>
      </c>
      <c r="AK356" s="407">
        <v>0</v>
      </c>
      <c r="AL356" s="407">
        <v>0</v>
      </c>
      <c r="AM356" s="407">
        <v>0</v>
      </c>
      <c r="AN356" s="407">
        <v>0</v>
      </c>
      <c r="AO356" s="407">
        <v>0</v>
      </c>
      <c r="AP356" s="407">
        <f t="shared" si="264"/>
        <v>0</v>
      </c>
      <c r="AQ356" s="407">
        <f t="shared" si="265"/>
        <v>0</v>
      </c>
      <c r="AR356" s="417">
        <f t="shared" si="266"/>
        <v>0</v>
      </c>
      <c r="AS356" s="112">
        <f>I356+AJ356</f>
        <v>26605430</v>
      </c>
      <c r="AT356" s="113">
        <f>J356+X356</f>
        <v>19101119</v>
      </c>
      <c r="AU356" s="113">
        <f t="shared" si="269"/>
        <v>0</v>
      </c>
      <c r="AV356" s="113">
        <f>L356+AB356</f>
        <v>0</v>
      </c>
      <c r="AW356" s="113">
        <f t="shared" ref="AW356:AX359" si="289">M356+AD356</f>
        <v>6456179</v>
      </c>
      <c r="AX356" s="113">
        <f t="shared" si="289"/>
        <v>382022</v>
      </c>
      <c r="AY356" s="113">
        <f>O356+AI356</f>
        <v>666110</v>
      </c>
      <c r="AZ356" s="115">
        <f>P356+AR356</f>
        <v>35.379899999999999</v>
      </c>
      <c r="BA356" s="115">
        <f>Q356+AP356</f>
        <v>28.1081</v>
      </c>
      <c r="BB356" s="115">
        <f t="shared" si="275"/>
        <v>0</v>
      </c>
      <c r="BC356" s="116">
        <f>S356+AQ356</f>
        <v>7.2717999999999998</v>
      </c>
    </row>
    <row r="357" spans="1:55" ht="14.1" customHeight="1" x14ac:dyDescent="0.2">
      <c r="A357" s="108">
        <v>72</v>
      </c>
      <c r="B357" s="105">
        <v>2491</v>
      </c>
      <c r="C357" s="106">
        <v>600079775</v>
      </c>
      <c r="D357" s="105">
        <v>70983003</v>
      </c>
      <c r="E357" s="107" t="s">
        <v>714</v>
      </c>
      <c r="F357" s="108">
        <v>3113</v>
      </c>
      <c r="G357" s="126" t="s">
        <v>316</v>
      </c>
      <c r="H357" s="109" t="s">
        <v>282</v>
      </c>
      <c r="I357" s="110">
        <v>2567974</v>
      </c>
      <c r="J357" s="28">
        <v>1889341</v>
      </c>
      <c r="K357" s="28">
        <v>0</v>
      </c>
      <c r="L357" s="28">
        <v>0</v>
      </c>
      <c r="M357" s="111">
        <v>638597</v>
      </c>
      <c r="N357" s="111">
        <v>37786</v>
      </c>
      <c r="O357" s="28">
        <v>2250</v>
      </c>
      <c r="P357" s="287">
        <v>4.88</v>
      </c>
      <c r="Q357" s="274">
        <v>4.88</v>
      </c>
      <c r="R357" s="890">
        <v>0</v>
      </c>
      <c r="S357" s="843">
        <v>0</v>
      </c>
      <c r="T357" s="416">
        <f t="shared" si="256"/>
        <v>0</v>
      </c>
      <c r="U357" s="405">
        <v>0</v>
      </c>
      <c r="V357" s="405">
        <v>0</v>
      </c>
      <c r="W357" s="405">
        <v>0</v>
      </c>
      <c r="X357" s="405">
        <f t="shared" si="257"/>
        <v>0</v>
      </c>
      <c r="Y357" s="405">
        <v>0</v>
      </c>
      <c r="Z357" s="405">
        <v>0</v>
      </c>
      <c r="AA357" s="405">
        <v>0</v>
      </c>
      <c r="AB357" s="405">
        <f t="shared" si="258"/>
        <v>0</v>
      </c>
      <c r="AC357" s="405">
        <f t="shared" si="259"/>
        <v>0</v>
      </c>
      <c r="AD357" s="249">
        <f t="shared" si="260"/>
        <v>0</v>
      </c>
      <c r="AE357" s="249">
        <f t="shared" si="261"/>
        <v>0</v>
      </c>
      <c r="AF357" s="405">
        <v>0</v>
      </c>
      <c r="AG357" s="405">
        <v>0</v>
      </c>
      <c r="AH357" s="405">
        <v>0</v>
      </c>
      <c r="AI357" s="405">
        <f t="shared" si="262"/>
        <v>0</v>
      </c>
      <c r="AJ357" s="405">
        <f t="shared" si="263"/>
        <v>0</v>
      </c>
      <c r="AK357" s="407">
        <v>0</v>
      </c>
      <c r="AL357" s="407">
        <v>0</v>
      </c>
      <c r="AM357" s="407">
        <v>0</v>
      </c>
      <c r="AN357" s="407">
        <v>0</v>
      </c>
      <c r="AO357" s="407">
        <v>0</v>
      </c>
      <c r="AP357" s="407">
        <f t="shared" si="264"/>
        <v>0</v>
      </c>
      <c r="AQ357" s="407">
        <f t="shared" si="265"/>
        <v>0</v>
      </c>
      <c r="AR357" s="417">
        <f t="shared" si="266"/>
        <v>0</v>
      </c>
      <c r="AS357" s="112">
        <f>I357+AJ357</f>
        <v>2567974</v>
      </c>
      <c r="AT357" s="113">
        <f>J357+X357</f>
        <v>1889341</v>
      </c>
      <c r="AU357" s="113">
        <f t="shared" si="269"/>
        <v>0</v>
      </c>
      <c r="AV357" s="113">
        <f>L357+AB357</f>
        <v>0</v>
      </c>
      <c r="AW357" s="113">
        <f t="shared" si="289"/>
        <v>638597</v>
      </c>
      <c r="AX357" s="113">
        <f t="shared" si="289"/>
        <v>37786</v>
      </c>
      <c r="AY357" s="113">
        <f>O357+AI357</f>
        <v>2250</v>
      </c>
      <c r="AZ357" s="115">
        <f>P357+AR357</f>
        <v>4.88</v>
      </c>
      <c r="BA357" s="115">
        <f>Q357+AP357</f>
        <v>4.88</v>
      </c>
      <c r="BB357" s="115">
        <f t="shared" si="275"/>
        <v>0</v>
      </c>
      <c r="BC357" s="116">
        <f>S357+AQ357</f>
        <v>0</v>
      </c>
    </row>
    <row r="358" spans="1:55" ht="14.1" customHeight="1" x14ac:dyDescent="0.2">
      <c r="A358" s="108">
        <v>72</v>
      </c>
      <c r="B358" s="105">
        <v>2491</v>
      </c>
      <c r="C358" s="106">
        <v>600079775</v>
      </c>
      <c r="D358" s="105">
        <v>70983003</v>
      </c>
      <c r="E358" s="107" t="s">
        <v>714</v>
      </c>
      <c r="F358" s="108">
        <v>3143</v>
      </c>
      <c r="G358" s="126" t="s">
        <v>632</v>
      </c>
      <c r="H358" s="109" t="s">
        <v>281</v>
      </c>
      <c r="I358" s="110">
        <v>2278167</v>
      </c>
      <c r="J358" s="425">
        <v>1677590</v>
      </c>
      <c r="K358" s="425">
        <v>0</v>
      </c>
      <c r="L358" s="425">
        <v>0</v>
      </c>
      <c r="M358" s="111">
        <v>567025</v>
      </c>
      <c r="N358" s="111">
        <v>33552</v>
      </c>
      <c r="O358" s="337">
        <v>0</v>
      </c>
      <c r="P358" s="287">
        <v>3.5714000000000001</v>
      </c>
      <c r="Q358" s="427">
        <v>3.5714000000000001</v>
      </c>
      <c r="R358" s="889">
        <v>0</v>
      </c>
      <c r="S358" s="843">
        <v>0</v>
      </c>
      <c r="T358" s="416">
        <f t="shared" si="256"/>
        <v>0</v>
      </c>
      <c r="U358" s="405">
        <v>0</v>
      </c>
      <c r="V358" s="405">
        <v>0</v>
      </c>
      <c r="W358" s="405">
        <v>0</v>
      </c>
      <c r="X358" s="405">
        <f t="shared" si="257"/>
        <v>0</v>
      </c>
      <c r="Y358" s="405">
        <v>0</v>
      </c>
      <c r="Z358" s="405">
        <v>0</v>
      </c>
      <c r="AA358" s="405">
        <v>0</v>
      </c>
      <c r="AB358" s="405">
        <f t="shared" si="258"/>
        <v>0</v>
      </c>
      <c r="AC358" s="405">
        <f t="shared" si="259"/>
        <v>0</v>
      </c>
      <c r="AD358" s="249">
        <f t="shared" si="260"/>
        <v>0</v>
      </c>
      <c r="AE358" s="249">
        <f t="shared" si="261"/>
        <v>0</v>
      </c>
      <c r="AF358" s="405">
        <v>0</v>
      </c>
      <c r="AG358" s="405">
        <v>0</v>
      </c>
      <c r="AH358" s="405">
        <v>0</v>
      </c>
      <c r="AI358" s="405">
        <f t="shared" si="262"/>
        <v>0</v>
      </c>
      <c r="AJ358" s="405">
        <f t="shared" si="263"/>
        <v>0</v>
      </c>
      <c r="AK358" s="407">
        <v>0</v>
      </c>
      <c r="AL358" s="407">
        <v>0</v>
      </c>
      <c r="AM358" s="407">
        <v>0</v>
      </c>
      <c r="AN358" s="407">
        <v>0</v>
      </c>
      <c r="AO358" s="407">
        <v>0</v>
      </c>
      <c r="AP358" s="407">
        <f t="shared" si="264"/>
        <v>0</v>
      </c>
      <c r="AQ358" s="407">
        <f t="shared" si="265"/>
        <v>0</v>
      </c>
      <c r="AR358" s="417">
        <f t="shared" si="266"/>
        <v>0</v>
      </c>
      <c r="AS358" s="112">
        <f>I358+AJ358</f>
        <v>2278167</v>
      </c>
      <c r="AT358" s="113">
        <f>J358+X358</f>
        <v>1677590</v>
      </c>
      <c r="AU358" s="113">
        <f t="shared" si="269"/>
        <v>0</v>
      </c>
      <c r="AV358" s="113">
        <f>L358+AB358</f>
        <v>0</v>
      </c>
      <c r="AW358" s="113">
        <f t="shared" si="289"/>
        <v>567025</v>
      </c>
      <c r="AX358" s="113">
        <f t="shared" si="289"/>
        <v>33552</v>
      </c>
      <c r="AY358" s="113">
        <f>O358+AI358</f>
        <v>0</v>
      </c>
      <c r="AZ358" s="115">
        <f>P358+AR358</f>
        <v>3.5714000000000001</v>
      </c>
      <c r="BA358" s="115">
        <f>Q358+AP358</f>
        <v>3.5714000000000001</v>
      </c>
      <c r="BB358" s="115">
        <f t="shared" si="275"/>
        <v>0</v>
      </c>
      <c r="BC358" s="116">
        <f>S358+AQ358</f>
        <v>0</v>
      </c>
    </row>
    <row r="359" spans="1:55" ht="14.1" customHeight="1" x14ac:dyDescent="0.2">
      <c r="A359" s="108">
        <v>72</v>
      </c>
      <c r="B359" s="105">
        <v>2491</v>
      </c>
      <c r="C359" s="106">
        <v>600079775</v>
      </c>
      <c r="D359" s="105">
        <v>70983003</v>
      </c>
      <c r="E359" s="107" t="s">
        <v>714</v>
      </c>
      <c r="F359" s="108">
        <v>3143</v>
      </c>
      <c r="G359" s="126" t="s">
        <v>633</v>
      </c>
      <c r="H359" s="109" t="s">
        <v>282</v>
      </c>
      <c r="I359" s="110">
        <v>63199</v>
      </c>
      <c r="J359" s="436">
        <v>44550</v>
      </c>
      <c r="K359" s="436">
        <v>0</v>
      </c>
      <c r="L359" s="436">
        <v>0</v>
      </c>
      <c r="M359" s="111">
        <v>15058</v>
      </c>
      <c r="N359" s="111">
        <v>891</v>
      </c>
      <c r="O359" s="436">
        <v>2700</v>
      </c>
      <c r="P359" s="287">
        <v>0.19</v>
      </c>
      <c r="Q359" s="437">
        <v>0</v>
      </c>
      <c r="R359" s="857">
        <v>0</v>
      </c>
      <c r="S359" s="845">
        <v>0.19</v>
      </c>
      <c r="T359" s="416">
        <f t="shared" si="256"/>
        <v>0</v>
      </c>
      <c r="U359" s="405">
        <v>0</v>
      </c>
      <c r="V359" s="405">
        <v>0</v>
      </c>
      <c r="W359" s="405">
        <v>0</v>
      </c>
      <c r="X359" s="405">
        <f t="shared" si="257"/>
        <v>0</v>
      </c>
      <c r="Y359" s="405">
        <v>0</v>
      </c>
      <c r="Z359" s="405">
        <v>0</v>
      </c>
      <c r="AA359" s="405">
        <v>0</v>
      </c>
      <c r="AB359" s="405">
        <f t="shared" si="258"/>
        <v>0</v>
      </c>
      <c r="AC359" s="405">
        <f t="shared" si="259"/>
        <v>0</v>
      </c>
      <c r="AD359" s="249">
        <f t="shared" si="260"/>
        <v>0</v>
      </c>
      <c r="AE359" s="249">
        <f t="shared" si="261"/>
        <v>0</v>
      </c>
      <c r="AF359" s="405">
        <v>0</v>
      </c>
      <c r="AG359" s="405">
        <v>0</v>
      </c>
      <c r="AH359" s="405">
        <v>0</v>
      </c>
      <c r="AI359" s="405">
        <f t="shared" si="262"/>
        <v>0</v>
      </c>
      <c r="AJ359" s="405">
        <f t="shared" si="263"/>
        <v>0</v>
      </c>
      <c r="AK359" s="407">
        <v>0</v>
      </c>
      <c r="AL359" s="407">
        <v>0</v>
      </c>
      <c r="AM359" s="407">
        <v>0</v>
      </c>
      <c r="AN359" s="407">
        <v>0</v>
      </c>
      <c r="AO359" s="407">
        <v>0</v>
      </c>
      <c r="AP359" s="407">
        <f t="shared" si="264"/>
        <v>0</v>
      </c>
      <c r="AQ359" s="407">
        <f t="shared" si="265"/>
        <v>0</v>
      </c>
      <c r="AR359" s="417">
        <f t="shared" si="266"/>
        <v>0</v>
      </c>
      <c r="AS359" s="112">
        <f>I359+AJ359</f>
        <v>63199</v>
      </c>
      <c r="AT359" s="113">
        <f>J359+X359</f>
        <v>44550</v>
      </c>
      <c r="AU359" s="113">
        <f t="shared" si="269"/>
        <v>0</v>
      </c>
      <c r="AV359" s="113">
        <f>L359+AB359</f>
        <v>0</v>
      </c>
      <c r="AW359" s="113">
        <f t="shared" si="289"/>
        <v>15058</v>
      </c>
      <c r="AX359" s="113">
        <f t="shared" si="289"/>
        <v>891</v>
      </c>
      <c r="AY359" s="113">
        <f>O359+AI359</f>
        <v>2700</v>
      </c>
      <c r="AZ359" s="115">
        <f>P359+AR359</f>
        <v>0.19</v>
      </c>
      <c r="BA359" s="115">
        <f>Q359+AP359</f>
        <v>0</v>
      </c>
      <c r="BB359" s="115">
        <f t="shared" si="275"/>
        <v>0</v>
      </c>
      <c r="BC359" s="116">
        <f>S359+AQ359</f>
        <v>0.19</v>
      </c>
    </row>
    <row r="360" spans="1:55" ht="14.1" customHeight="1" x14ac:dyDescent="0.2">
      <c r="A360" s="120">
        <v>72</v>
      </c>
      <c r="B360" s="117">
        <v>2491</v>
      </c>
      <c r="C360" s="118">
        <v>600079775</v>
      </c>
      <c r="D360" s="117">
        <v>70983003</v>
      </c>
      <c r="E360" s="119" t="s">
        <v>715</v>
      </c>
      <c r="F360" s="120"/>
      <c r="G360" s="119"/>
      <c r="H360" s="121"/>
      <c r="I360" s="122">
        <v>31514770</v>
      </c>
      <c r="J360" s="123">
        <v>22712600</v>
      </c>
      <c r="K360" s="123">
        <v>0</v>
      </c>
      <c r="L360" s="123">
        <v>0</v>
      </c>
      <c r="M360" s="123">
        <v>7676859</v>
      </c>
      <c r="N360" s="123">
        <v>454251</v>
      </c>
      <c r="O360" s="123">
        <v>671060</v>
      </c>
      <c r="P360" s="124">
        <v>44.021299999999997</v>
      </c>
      <c r="Q360" s="124">
        <v>36.5595</v>
      </c>
      <c r="R360" s="855">
        <v>0</v>
      </c>
      <c r="S360" s="125">
        <v>7.4618000000000002</v>
      </c>
      <c r="T360" s="824">
        <f t="shared" ref="T360:BC360" si="290">SUM(T356:T359)</f>
        <v>0</v>
      </c>
      <c r="U360" s="824">
        <f t="shared" si="290"/>
        <v>0</v>
      </c>
      <c r="V360" s="824">
        <f t="shared" si="290"/>
        <v>0</v>
      </c>
      <c r="W360" s="824">
        <f t="shared" si="290"/>
        <v>0</v>
      </c>
      <c r="X360" s="824">
        <f t="shared" si="290"/>
        <v>0</v>
      </c>
      <c r="Y360" s="824">
        <f t="shared" si="290"/>
        <v>0</v>
      </c>
      <c r="Z360" s="824">
        <f t="shared" si="290"/>
        <v>0</v>
      </c>
      <c r="AA360" s="824">
        <f t="shared" si="290"/>
        <v>0</v>
      </c>
      <c r="AB360" s="824">
        <f t="shared" si="290"/>
        <v>0</v>
      </c>
      <c r="AC360" s="824">
        <f t="shared" si="290"/>
        <v>0</v>
      </c>
      <c r="AD360" s="824">
        <f t="shared" si="290"/>
        <v>0</v>
      </c>
      <c r="AE360" s="824">
        <f t="shared" si="290"/>
        <v>0</v>
      </c>
      <c r="AF360" s="824">
        <f t="shared" si="290"/>
        <v>0</v>
      </c>
      <c r="AG360" s="824">
        <f t="shared" si="290"/>
        <v>0</v>
      </c>
      <c r="AH360" s="824">
        <f t="shared" si="290"/>
        <v>0</v>
      </c>
      <c r="AI360" s="824">
        <f t="shared" si="290"/>
        <v>0</v>
      </c>
      <c r="AJ360" s="824">
        <f t="shared" si="290"/>
        <v>0</v>
      </c>
      <c r="AK360" s="900">
        <f t="shared" si="290"/>
        <v>0</v>
      </c>
      <c r="AL360" s="900">
        <f t="shared" si="290"/>
        <v>0</v>
      </c>
      <c r="AM360" s="900">
        <f t="shared" si="290"/>
        <v>0</v>
      </c>
      <c r="AN360" s="900">
        <f t="shared" si="290"/>
        <v>0</v>
      </c>
      <c r="AO360" s="900">
        <f t="shared" si="290"/>
        <v>0</v>
      </c>
      <c r="AP360" s="900">
        <f t="shared" si="290"/>
        <v>0</v>
      </c>
      <c r="AQ360" s="900">
        <f t="shared" si="290"/>
        <v>0</v>
      </c>
      <c r="AR360" s="904">
        <f t="shared" si="290"/>
        <v>0</v>
      </c>
      <c r="AS360" s="122">
        <f t="shared" si="290"/>
        <v>31514770</v>
      </c>
      <c r="AT360" s="123">
        <f t="shared" si="290"/>
        <v>22712600</v>
      </c>
      <c r="AU360" s="123">
        <f t="shared" si="290"/>
        <v>0</v>
      </c>
      <c r="AV360" s="123">
        <f t="shared" si="290"/>
        <v>0</v>
      </c>
      <c r="AW360" s="123">
        <f t="shared" si="290"/>
        <v>7676859</v>
      </c>
      <c r="AX360" s="123">
        <f t="shared" si="290"/>
        <v>454251</v>
      </c>
      <c r="AY360" s="123">
        <f t="shared" si="290"/>
        <v>671060</v>
      </c>
      <c r="AZ360" s="124">
        <f t="shared" si="290"/>
        <v>44.021299999999997</v>
      </c>
      <c r="BA360" s="124">
        <f t="shared" si="290"/>
        <v>36.5595</v>
      </c>
      <c r="BB360" s="124">
        <f t="shared" si="290"/>
        <v>0</v>
      </c>
      <c r="BC360" s="125">
        <f t="shared" si="290"/>
        <v>7.4618000000000002</v>
      </c>
    </row>
    <row r="361" spans="1:55" ht="14.1" customHeight="1" x14ac:dyDescent="0.2">
      <c r="A361" s="108">
        <v>73</v>
      </c>
      <c r="B361" s="105">
        <v>2459</v>
      </c>
      <c r="C361" s="106">
        <v>650030583</v>
      </c>
      <c r="D361" s="105">
        <v>72744707</v>
      </c>
      <c r="E361" s="107" t="s">
        <v>716</v>
      </c>
      <c r="F361" s="108">
        <v>3111</v>
      </c>
      <c r="G361" s="107" t="s">
        <v>315</v>
      </c>
      <c r="H361" s="109" t="s">
        <v>281</v>
      </c>
      <c r="I361" s="110">
        <v>3112810</v>
      </c>
      <c r="J361" s="111">
        <v>2276296</v>
      </c>
      <c r="K361" s="111">
        <v>0</v>
      </c>
      <c r="L361" s="111">
        <v>0</v>
      </c>
      <c r="M361" s="111">
        <v>769388</v>
      </c>
      <c r="N361" s="111">
        <v>45526</v>
      </c>
      <c r="O361" s="111">
        <v>21600</v>
      </c>
      <c r="P361" s="287">
        <v>5.0217999999999998</v>
      </c>
      <c r="Q361" s="287">
        <v>4</v>
      </c>
      <c r="R361" s="404">
        <v>0</v>
      </c>
      <c r="S361" s="844">
        <v>1.0218</v>
      </c>
      <c r="T361" s="416">
        <f t="shared" si="256"/>
        <v>0</v>
      </c>
      <c r="U361" s="405">
        <v>0</v>
      </c>
      <c r="V361" s="405">
        <v>0</v>
      </c>
      <c r="W361" s="405">
        <v>0</v>
      </c>
      <c r="X361" s="405">
        <f t="shared" si="257"/>
        <v>0</v>
      </c>
      <c r="Y361" s="405">
        <v>0</v>
      </c>
      <c r="Z361" s="405">
        <v>0</v>
      </c>
      <c r="AA361" s="405">
        <v>0</v>
      </c>
      <c r="AB361" s="405">
        <f t="shared" si="258"/>
        <v>0</v>
      </c>
      <c r="AC361" s="405">
        <f t="shared" si="259"/>
        <v>0</v>
      </c>
      <c r="AD361" s="249">
        <f t="shared" si="260"/>
        <v>0</v>
      </c>
      <c r="AE361" s="249">
        <f t="shared" si="261"/>
        <v>0</v>
      </c>
      <c r="AF361" s="405">
        <v>0</v>
      </c>
      <c r="AG361" s="405">
        <v>0</v>
      </c>
      <c r="AH361" s="405">
        <v>0</v>
      </c>
      <c r="AI361" s="405">
        <f t="shared" si="262"/>
        <v>0</v>
      </c>
      <c r="AJ361" s="405">
        <f t="shared" si="263"/>
        <v>0</v>
      </c>
      <c r="AK361" s="407">
        <v>0</v>
      </c>
      <c r="AL361" s="407">
        <v>0</v>
      </c>
      <c r="AM361" s="407">
        <v>0</v>
      </c>
      <c r="AN361" s="407">
        <v>0</v>
      </c>
      <c r="AO361" s="407">
        <v>0</v>
      </c>
      <c r="AP361" s="407">
        <f t="shared" si="264"/>
        <v>0</v>
      </c>
      <c r="AQ361" s="407">
        <f t="shared" si="265"/>
        <v>0</v>
      </c>
      <c r="AR361" s="417">
        <f t="shared" si="266"/>
        <v>0</v>
      </c>
      <c r="AS361" s="112">
        <f t="shared" ref="AS361:AS366" si="291">I361+AJ361</f>
        <v>3112810</v>
      </c>
      <c r="AT361" s="113">
        <f t="shared" ref="AT361:AT366" si="292">J361+X361</f>
        <v>2276296</v>
      </c>
      <c r="AU361" s="113">
        <f t="shared" si="269"/>
        <v>0</v>
      </c>
      <c r="AV361" s="113">
        <f t="shared" ref="AV361:AV366" si="293">L361+AB361</f>
        <v>0</v>
      </c>
      <c r="AW361" s="113">
        <f t="shared" ref="AW361:AX366" si="294">M361+AD361</f>
        <v>769388</v>
      </c>
      <c r="AX361" s="113">
        <f t="shared" si="294"/>
        <v>45526</v>
      </c>
      <c r="AY361" s="113">
        <f t="shared" ref="AY361:AY366" si="295">O361+AI361</f>
        <v>21600</v>
      </c>
      <c r="AZ361" s="115">
        <f t="shared" ref="AZ361:AZ366" si="296">P361+AR361</f>
        <v>5.0217999999999998</v>
      </c>
      <c r="BA361" s="115">
        <f t="shared" ref="BA361:BA366" si="297">Q361+AP361</f>
        <v>4</v>
      </c>
      <c r="BB361" s="115">
        <f t="shared" si="275"/>
        <v>0</v>
      </c>
      <c r="BC361" s="116">
        <f t="shared" ref="BC361:BC366" si="298">S361+AQ361</f>
        <v>1.0218</v>
      </c>
    </row>
    <row r="362" spans="1:55" ht="14.1" customHeight="1" x14ac:dyDescent="0.2">
      <c r="A362" s="108">
        <v>73</v>
      </c>
      <c r="B362" s="105">
        <v>2459</v>
      </c>
      <c r="C362" s="106">
        <v>650030583</v>
      </c>
      <c r="D362" s="105">
        <v>72744707</v>
      </c>
      <c r="E362" s="107" t="s">
        <v>716</v>
      </c>
      <c r="F362" s="108">
        <v>3117</v>
      </c>
      <c r="G362" s="107" t="s">
        <v>318</v>
      </c>
      <c r="H362" s="109" t="s">
        <v>281</v>
      </c>
      <c r="I362" s="110">
        <v>6065141</v>
      </c>
      <c r="J362" s="111">
        <v>4342674</v>
      </c>
      <c r="K362" s="111">
        <v>0</v>
      </c>
      <c r="L362" s="111">
        <v>50000</v>
      </c>
      <c r="M362" s="111">
        <v>1484723</v>
      </c>
      <c r="N362" s="111">
        <v>86854</v>
      </c>
      <c r="O362" s="111">
        <v>100890</v>
      </c>
      <c r="P362" s="287">
        <v>7.8599000000000014</v>
      </c>
      <c r="Q362" s="287">
        <v>5.4545000000000003</v>
      </c>
      <c r="R362" s="404">
        <v>0</v>
      </c>
      <c r="S362" s="844">
        <v>2.4054000000000002</v>
      </c>
      <c r="T362" s="416">
        <f t="shared" si="256"/>
        <v>0</v>
      </c>
      <c r="U362" s="405">
        <v>0</v>
      </c>
      <c r="V362" s="405">
        <v>0</v>
      </c>
      <c r="W362" s="405">
        <v>0</v>
      </c>
      <c r="X362" s="405">
        <f t="shared" si="257"/>
        <v>0</v>
      </c>
      <c r="Y362" s="405">
        <v>0</v>
      </c>
      <c r="Z362" s="405">
        <v>0</v>
      </c>
      <c r="AA362" s="405">
        <v>0</v>
      </c>
      <c r="AB362" s="405">
        <f t="shared" si="258"/>
        <v>0</v>
      </c>
      <c r="AC362" s="405">
        <f t="shared" si="259"/>
        <v>0</v>
      </c>
      <c r="AD362" s="249">
        <f t="shared" si="260"/>
        <v>0</v>
      </c>
      <c r="AE362" s="249">
        <f t="shared" si="261"/>
        <v>0</v>
      </c>
      <c r="AF362" s="405">
        <v>0</v>
      </c>
      <c r="AG362" s="405">
        <v>0</v>
      </c>
      <c r="AH362" s="405">
        <v>0</v>
      </c>
      <c r="AI362" s="405">
        <f t="shared" si="262"/>
        <v>0</v>
      </c>
      <c r="AJ362" s="405">
        <f t="shared" si="263"/>
        <v>0</v>
      </c>
      <c r="AK362" s="407">
        <v>0</v>
      </c>
      <c r="AL362" s="407">
        <v>0</v>
      </c>
      <c r="AM362" s="407">
        <v>0</v>
      </c>
      <c r="AN362" s="407">
        <v>0</v>
      </c>
      <c r="AO362" s="407">
        <v>0</v>
      </c>
      <c r="AP362" s="407">
        <f t="shared" si="264"/>
        <v>0</v>
      </c>
      <c r="AQ362" s="407">
        <f t="shared" si="265"/>
        <v>0</v>
      </c>
      <c r="AR362" s="417">
        <f t="shared" si="266"/>
        <v>0</v>
      </c>
      <c r="AS362" s="112">
        <f t="shared" si="291"/>
        <v>6065141</v>
      </c>
      <c r="AT362" s="113">
        <f t="shared" si="292"/>
        <v>4342674</v>
      </c>
      <c r="AU362" s="113">
        <f t="shared" si="269"/>
        <v>0</v>
      </c>
      <c r="AV362" s="113">
        <f t="shared" si="293"/>
        <v>50000</v>
      </c>
      <c r="AW362" s="113">
        <f t="shared" si="294"/>
        <v>1484723</v>
      </c>
      <c r="AX362" s="113">
        <f t="shared" si="294"/>
        <v>86854</v>
      </c>
      <c r="AY362" s="113">
        <f t="shared" si="295"/>
        <v>100890</v>
      </c>
      <c r="AZ362" s="115">
        <f t="shared" si="296"/>
        <v>7.8599000000000014</v>
      </c>
      <c r="BA362" s="115">
        <f t="shared" si="297"/>
        <v>5.4545000000000003</v>
      </c>
      <c r="BB362" s="115">
        <f t="shared" si="275"/>
        <v>0</v>
      </c>
      <c r="BC362" s="116">
        <f t="shared" si="298"/>
        <v>2.4054000000000002</v>
      </c>
    </row>
    <row r="363" spans="1:55" ht="14.1" customHeight="1" x14ac:dyDescent="0.2">
      <c r="A363" s="108">
        <v>73</v>
      </c>
      <c r="B363" s="105">
        <v>2459</v>
      </c>
      <c r="C363" s="106">
        <v>650030583</v>
      </c>
      <c r="D363" s="105">
        <v>72744707</v>
      </c>
      <c r="E363" s="107" t="s">
        <v>716</v>
      </c>
      <c r="F363" s="108">
        <v>3117</v>
      </c>
      <c r="G363" s="126" t="s">
        <v>316</v>
      </c>
      <c r="H363" s="109" t="s">
        <v>282</v>
      </c>
      <c r="I363" s="110">
        <v>787212</v>
      </c>
      <c r="J363" s="28">
        <v>577475</v>
      </c>
      <c r="K363" s="28">
        <v>0</v>
      </c>
      <c r="L363" s="28">
        <v>0</v>
      </c>
      <c r="M363" s="111">
        <v>195187</v>
      </c>
      <c r="N363" s="111">
        <v>11550</v>
      </c>
      <c r="O363" s="28">
        <v>3000</v>
      </c>
      <c r="P363" s="287">
        <v>1.64</v>
      </c>
      <c r="Q363" s="274">
        <v>1.64</v>
      </c>
      <c r="R363" s="890">
        <v>0</v>
      </c>
      <c r="S363" s="843">
        <v>0</v>
      </c>
      <c r="T363" s="416">
        <f t="shared" si="256"/>
        <v>0</v>
      </c>
      <c r="U363" s="405">
        <v>0</v>
      </c>
      <c r="V363" s="405">
        <v>0</v>
      </c>
      <c r="W363" s="405">
        <v>0</v>
      </c>
      <c r="X363" s="405">
        <f t="shared" si="257"/>
        <v>0</v>
      </c>
      <c r="Y363" s="405">
        <v>0</v>
      </c>
      <c r="Z363" s="405">
        <v>0</v>
      </c>
      <c r="AA363" s="405">
        <v>0</v>
      </c>
      <c r="AB363" s="405">
        <f t="shared" si="258"/>
        <v>0</v>
      </c>
      <c r="AC363" s="405">
        <f t="shared" si="259"/>
        <v>0</v>
      </c>
      <c r="AD363" s="249">
        <f t="shared" si="260"/>
        <v>0</v>
      </c>
      <c r="AE363" s="249">
        <f t="shared" si="261"/>
        <v>0</v>
      </c>
      <c r="AF363" s="405">
        <v>0</v>
      </c>
      <c r="AG363" s="405">
        <v>0</v>
      </c>
      <c r="AH363" s="405">
        <v>0</v>
      </c>
      <c r="AI363" s="405">
        <f t="shared" si="262"/>
        <v>0</v>
      </c>
      <c r="AJ363" s="405">
        <f t="shared" si="263"/>
        <v>0</v>
      </c>
      <c r="AK363" s="407">
        <v>0</v>
      </c>
      <c r="AL363" s="407">
        <v>0</v>
      </c>
      <c r="AM363" s="407">
        <v>0</v>
      </c>
      <c r="AN363" s="407">
        <v>0</v>
      </c>
      <c r="AO363" s="407">
        <v>0</v>
      </c>
      <c r="AP363" s="407">
        <f t="shared" si="264"/>
        <v>0</v>
      </c>
      <c r="AQ363" s="407">
        <f t="shared" si="265"/>
        <v>0</v>
      </c>
      <c r="AR363" s="417">
        <f t="shared" si="266"/>
        <v>0</v>
      </c>
      <c r="AS363" s="112">
        <f t="shared" si="291"/>
        <v>787212</v>
      </c>
      <c r="AT363" s="113">
        <f t="shared" si="292"/>
        <v>577475</v>
      </c>
      <c r="AU363" s="113">
        <f t="shared" si="269"/>
        <v>0</v>
      </c>
      <c r="AV363" s="113">
        <f t="shared" si="293"/>
        <v>0</v>
      </c>
      <c r="AW363" s="113">
        <f t="shared" si="294"/>
        <v>195187</v>
      </c>
      <c r="AX363" s="113">
        <f t="shared" si="294"/>
        <v>11550</v>
      </c>
      <c r="AY363" s="113">
        <f t="shared" si="295"/>
        <v>3000</v>
      </c>
      <c r="AZ363" s="115">
        <f t="shared" si="296"/>
        <v>1.64</v>
      </c>
      <c r="BA363" s="115">
        <f t="shared" si="297"/>
        <v>1.64</v>
      </c>
      <c r="BB363" s="115">
        <f t="shared" si="275"/>
        <v>0</v>
      </c>
      <c r="BC363" s="116">
        <f t="shared" si="298"/>
        <v>0</v>
      </c>
    </row>
    <row r="364" spans="1:55" ht="14.1" customHeight="1" x14ac:dyDescent="0.2">
      <c r="A364" s="108">
        <v>73</v>
      </c>
      <c r="B364" s="105">
        <v>2459</v>
      </c>
      <c r="C364" s="106">
        <v>650030583</v>
      </c>
      <c r="D364" s="105">
        <v>72744707</v>
      </c>
      <c r="E364" s="107" t="s">
        <v>716</v>
      </c>
      <c r="F364" s="108">
        <v>3141</v>
      </c>
      <c r="G364" s="107" t="s">
        <v>319</v>
      </c>
      <c r="H364" s="109" t="s">
        <v>282</v>
      </c>
      <c r="I364" s="110">
        <v>1118672</v>
      </c>
      <c r="J364" s="30">
        <v>819408</v>
      </c>
      <c r="K364" s="30">
        <v>0</v>
      </c>
      <c r="L364" s="30">
        <v>0</v>
      </c>
      <c r="M364" s="111">
        <v>276960</v>
      </c>
      <c r="N364" s="111">
        <v>16388</v>
      </c>
      <c r="O364" s="30">
        <v>5916</v>
      </c>
      <c r="P364" s="287">
        <v>2.79</v>
      </c>
      <c r="Q364" s="438">
        <v>0</v>
      </c>
      <c r="R364" s="33">
        <v>0</v>
      </c>
      <c r="S364" s="845">
        <v>2.79</v>
      </c>
      <c r="T364" s="416">
        <f t="shared" si="256"/>
        <v>0</v>
      </c>
      <c r="U364" s="405">
        <v>0</v>
      </c>
      <c r="V364" s="405">
        <v>0</v>
      </c>
      <c r="W364" s="405">
        <v>0</v>
      </c>
      <c r="X364" s="405">
        <f t="shared" si="257"/>
        <v>0</v>
      </c>
      <c r="Y364" s="405">
        <v>0</v>
      </c>
      <c r="Z364" s="405">
        <v>0</v>
      </c>
      <c r="AA364" s="405">
        <v>0</v>
      </c>
      <c r="AB364" s="405">
        <f t="shared" si="258"/>
        <v>0</v>
      </c>
      <c r="AC364" s="405">
        <f t="shared" si="259"/>
        <v>0</v>
      </c>
      <c r="AD364" s="249">
        <f t="shared" si="260"/>
        <v>0</v>
      </c>
      <c r="AE364" s="249">
        <f t="shared" si="261"/>
        <v>0</v>
      </c>
      <c r="AF364" s="405">
        <v>0</v>
      </c>
      <c r="AG364" s="405">
        <v>0</v>
      </c>
      <c r="AH364" s="405">
        <v>0</v>
      </c>
      <c r="AI364" s="405">
        <f t="shared" si="262"/>
        <v>0</v>
      </c>
      <c r="AJ364" s="405">
        <f t="shared" si="263"/>
        <v>0</v>
      </c>
      <c r="AK364" s="407">
        <v>0</v>
      </c>
      <c r="AL364" s="407">
        <v>0</v>
      </c>
      <c r="AM364" s="407">
        <v>0</v>
      </c>
      <c r="AN364" s="407">
        <v>0</v>
      </c>
      <c r="AO364" s="407">
        <v>0</v>
      </c>
      <c r="AP364" s="407">
        <f t="shared" si="264"/>
        <v>0</v>
      </c>
      <c r="AQ364" s="407">
        <f t="shared" si="265"/>
        <v>0</v>
      </c>
      <c r="AR364" s="417">
        <f t="shared" si="266"/>
        <v>0</v>
      </c>
      <c r="AS364" s="112">
        <f t="shared" si="291"/>
        <v>1118672</v>
      </c>
      <c r="AT364" s="113">
        <f t="shared" si="292"/>
        <v>819408</v>
      </c>
      <c r="AU364" s="113">
        <f t="shared" si="269"/>
        <v>0</v>
      </c>
      <c r="AV364" s="113">
        <f t="shared" si="293"/>
        <v>0</v>
      </c>
      <c r="AW364" s="113">
        <f t="shared" si="294"/>
        <v>276960</v>
      </c>
      <c r="AX364" s="113">
        <f t="shared" si="294"/>
        <v>16388</v>
      </c>
      <c r="AY364" s="113">
        <f t="shared" si="295"/>
        <v>5916</v>
      </c>
      <c r="AZ364" s="115">
        <f t="shared" si="296"/>
        <v>2.79</v>
      </c>
      <c r="BA364" s="115">
        <f t="shared" si="297"/>
        <v>0</v>
      </c>
      <c r="BB364" s="115">
        <f t="shared" si="275"/>
        <v>0</v>
      </c>
      <c r="BC364" s="116">
        <f t="shared" si="298"/>
        <v>2.79</v>
      </c>
    </row>
    <row r="365" spans="1:55" ht="14.1" customHeight="1" x14ac:dyDescent="0.2">
      <c r="A365" s="108">
        <v>73</v>
      </c>
      <c r="B365" s="105">
        <v>2459</v>
      </c>
      <c r="C365" s="106">
        <v>650030583</v>
      </c>
      <c r="D365" s="105">
        <v>72744707</v>
      </c>
      <c r="E365" s="107" t="s">
        <v>716</v>
      </c>
      <c r="F365" s="108">
        <v>3143</v>
      </c>
      <c r="G365" s="126" t="s">
        <v>632</v>
      </c>
      <c r="H365" s="109" t="s">
        <v>281</v>
      </c>
      <c r="I365" s="110">
        <v>414350</v>
      </c>
      <c r="J365" s="425">
        <v>295265</v>
      </c>
      <c r="K365" s="425">
        <v>0</v>
      </c>
      <c r="L365" s="425">
        <v>10000</v>
      </c>
      <c r="M365" s="111">
        <v>103180</v>
      </c>
      <c r="N365" s="111">
        <v>5905</v>
      </c>
      <c r="O365" s="337">
        <v>0</v>
      </c>
      <c r="P365" s="287">
        <v>0.63</v>
      </c>
      <c r="Q365" s="427">
        <v>0.63</v>
      </c>
      <c r="R365" s="889">
        <v>0</v>
      </c>
      <c r="S365" s="843">
        <v>0</v>
      </c>
      <c r="T365" s="416">
        <f t="shared" si="256"/>
        <v>0</v>
      </c>
      <c r="U365" s="405">
        <v>0</v>
      </c>
      <c r="V365" s="405">
        <v>0</v>
      </c>
      <c r="W365" s="405">
        <v>0</v>
      </c>
      <c r="X365" s="405">
        <f t="shared" si="257"/>
        <v>0</v>
      </c>
      <c r="Y365" s="405">
        <v>0</v>
      </c>
      <c r="Z365" s="405">
        <v>0</v>
      </c>
      <c r="AA365" s="405">
        <v>0</v>
      </c>
      <c r="AB365" s="405">
        <f t="shared" si="258"/>
        <v>0</v>
      </c>
      <c r="AC365" s="405">
        <f t="shared" si="259"/>
        <v>0</v>
      </c>
      <c r="AD365" s="249">
        <f t="shared" si="260"/>
        <v>0</v>
      </c>
      <c r="AE365" s="249">
        <f t="shared" si="261"/>
        <v>0</v>
      </c>
      <c r="AF365" s="405">
        <v>0</v>
      </c>
      <c r="AG365" s="405">
        <v>0</v>
      </c>
      <c r="AH365" s="405">
        <v>0</v>
      </c>
      <c r="AI365" s="405">
        <f t="shared" si="262"/>
        <v>0</v>
      </c>
      <c r="AJ365" s="405">
        <f t="shared" si="263"/>
        <v>0</v>
      </c>
      <c r="AK365" s="407">
        <v>0</v>
      </c>
      <c r="AL365" s="407">
        <v>0</v>
      </c>
      <c r="AM365" s="407">
        <v>0</v>
      </c>
      <c r="AN365" s="407">
        <v>0</v>
      </c>
      <c r="AO365" s="407">
        <v>0</v>
      </c>
      <c r="AP365" s="407">
        <f t="shared" si="264"/>
        <v>0</v>
      </c>
      <c r="AQ365" s="407">
        <f t="shared" si="265"/>
        <v>0</v>
      </c>
      <c r="AR365" s="417">
        <f t="shared" si="266"/>
        <v>0</v>
      </c>
      <c r="AS365" s="112">
        <f t="shared" si="291"/>
        <v>414350</v>
      </c>
      <c r="AT365" s="113">
        <f t="shared" si="292"/>
        <v>295265</v>
      </c>
      <c r="AU365" s="113">
        <f t="shared" si="269"/>
        <v>0</v>
      </c>
      <c r="AV365" s="113">
        <f t="shared" si="293"/>
        <v>10000</v>
      </c>
      <c r="AW365" s="113">
        <f t="shared" si="294"/>
        <v>103180</v>
      </c>
      <c r="AX365" s="113">
        <f t="shared" si="294"/>
        <v>5905</v>
      </c>
      <c r="AY365" s="113">
        <f t="shared" si="295"/>
        <v>0</v>
      </c>
      <c r="AZ365" s="115">
        <f t="shared" si="296"/>
        <v>0.63</v>
      </c>
      <c r="BA365" s="115">
        <f t="shared" si="297"/>
        <v>0.63</v>
      </c>
      <c r="BB365" s="115">
        <f t="shared" si="275"/>
        <v>0</v>
      </c>
      <c r="BC365" s="116">
        <f t="shared" si="298"/>
        <v>0</v>
      </c>
    </row>
    <row r="366" spans="1:55" ht="14.1" customHeight="1" x14ac:dyDescent="0.2">
      <c r="A366" s="108">
        <v>73</v>
      </c>
      <c r="B366" s="105">
        <v>2459</v>
      </c>
      <c r="C366" s="106">
        <v>650030583</v>
      </c>
      <c r="D366" s="105">
        <v>72744707</v>
      </c>
      <c r="E366" s="107" t="s">
        <v>716</v>
      </c>
      <c r="F366" s="108">
        <v>3143</v>
      </c>
      <c r="G366" s="126" t="s">
        <v>633</v>
      </c>
      <c r="H366" s="109" t="s">
        <v>282</v>
      </c>
      <c r="I366" s="110">
        <v>16853</v>
      </c>
      <c r="J366" s="436">
        <v>11880</v>
      </c>
      <c r="K366" s="436">
        <v>0</v>
      </c>
      <c r="L366" s="436">
        <v>0</v>
      </c>
      <c r="M366" s="111">
        <v>4015</v>
      </c>
      <c r="N366" s="111">
        <v>238</v>
      </c>
      <c r="O366" s="436">
        <v>720</v>
      </c>
      <c r="P366" s="287">
        <v>0.05</v>
      </c>
      <c r="Q366" s="437">
        <v>0</v>
      </c>
      <c r="R366" s="857">
        <v>0</v>
      </c>
      <c r="S366" s="845">
        <v>0.05</v>
      </c>
      <c r="T366" s="416">
        <f t="shared" si="256"/>
        <v>0</v>
      </c>
      <c r="U366" s="405">
        <v>0</v>
      </c>
      <c r="V366" s="405">
        <v>0</v>
      </c>
      <c r="W366" s="405">
        <v>0</v>
      </c>
      <c r="X366" s="405">
        <f t="shared" si="257"/>
        <v>0</v>
      </c>
      <c r="Y366" s="405">
        <v>0</v>
      </c>
      <c r="Z366" s="405">
        <v>0</v>
      </c>
      <c r="AA366" s="405">
        <v>0</v>
      </c>
      <c r="AB366" s="405">
        <f t="shared" si="258"/>
        <v>0</v>
      </c>
      <c r="AC366" s="405">
        <f t="shared" si="259"/>
        <v>0</v>
      </c>
      <c r="AD366" s="249">
        <f t="shared" si="260"/>
        <v>0</v>
      </c>
      <c r="AE366" s="249">
        <f t="shared" si="261"/>
        <v>0</v>
      </c>
      <c r="AF366" s="405">
        <v>0</v>
      </c>
      <c r="AG366" s="405">
        <v>0</v>
      </c>
      <c r="AH366" s="405">
        <v>0</v>
      </c>
      <c r="AI366" s="405">
        <f t="shared" si="262"/>
        <v>0</v>
      </c>
      <c r="AJ366" s="405">
        <f t="shared" si="263"/>
        <v>0</v>
      </c>
      <c r="AK366" s="407">
        <v>0</v>
      </c>
      <c r="AL366" s="407">
        <v>0</v>
      </c>
      <c r="AM366" s="407">
        <v>0</v>
      </c>
      <c r="AN366" s="407">
        <v>0</v>
      </c>
      <c r="AO366" s="407">
        <v>0</v>
      </c>
      <c r="AP366" s="407">
        <f t="shared" si="264"/>
        <v>0</v>
      </c>
      <c r="AQ366" s="407">
        <f t="shared" si="265"/>
        <v>0</v>
      </c>
      <c r="AR366" s="417">
        <f t="shared" si="266"/>
        <v>0</v>
      </c>
      <c r="AS366" s="112">
        <f t="shared" si="291"/>
        <v>16853</v>
      </c>
      <c r="AT366" s="113">
        <f t="shared" si="292"/>
        <v>11880</v>
      </c>
      <c r="AU366" s="113">
        <f t="shared" si="269"/>
        <v>0</v>
      </c>
      <c r="AV366" s="113">
        <f t="shared" si="293"/>
        <v>0</v>
      </c>
      <c r="AW366" s="113">
        <f t="shared" si="294"/>
        <v>4015</v>
      </c>
      <c r="AX366" s="113">
        <f t="shared" si="294"/>
        <v>238</v>
      </c>
      <c r="AY366" s="113">
        <f t="shared" si="295"/>
        <v>720</v>
      </c>
      <c r="AZ366" s="115">
        <f t="shared" si="296"/>
        <v>0.05</v>
      </c>
      <c r="BA366" s="115">
        <f t="shared" si="297"/>
        <v>0</v>
      </c>
      <c r="BB366" s="115">
        <f t="shared" si="275"/>
        <v>0</v>
      </c>
      <c r="BC366" s="116">
        <f t="shared" si="298"/>
        <v>0.05</v>
      </c>
    </row>
    <row r="367" spans="1:55" ht="14.1" customHeight="1" x14ac:dyDescent="0.2">
      <c r="A367" s="120">
        <v>73</v>
      </c>
      <c r="B367" s="117">
        <v>2459</v>
      </c>
      <c r="C367" s="118">
        <v>650030583</v>
      </c>
      <c r="D367" s="117">
        <v>72744707</v>
      </c>
      <c r="E367" s="119" t="s">
        <v>717</v>
      </c>
      <c r="F367" s="120"/>
      <c r="G367" s="119"/>
      <c r="H367" s="121"/>
      <c r="I367" s="122">
        <v>11515038</v>
      </c>
      <c r="J367" s="123">
        <v>8322998</v>
      </c>
      <c r="K367" s="123">
        <v>0</v>
      </c>
      <c r="L367" s="123">
        <v>60000</v>
      </c>
      <c r="M367" s="123">
        <v>2833453</v>
      </c>
      <c r="N367" s="123">
        <v>166461</v>
      </c>
      <c r="O367" s="123">
        <v>132126</v>
      </c>
      <c r="P367" s="124">
        <v>17.991700000000002</v>
      </c>
      <c r="Q367" s="124">
        <v>11.724500000000001</v>
      </c>
      <c r="R367" s="855">
        <v>0</v>
      </c>
      <c r="S367" s="125">
        <v>6.2671999999999999</v>
      </c>
      <c r="T367" s="824">
        <f t="shared" ref="T367:BC367" si="299">SUM(T361:T366)</f>
        <v>0</v>
      </c>
      <c r="U367" s="824">
        <f t="shared" si="299"/>
        <v>0</v>
      </c>
      <c r="V367" s="824">
        <f t="shared" si="299"/>
        <v>0</v>
      </c>
      <c r="W367" s="824">
        <f t="shared" si="299"/>
        <v>0</v>
      </c>
      <c r="X367" s="824">
        <f t="shared" si="299"/>
        <v>0</v>
      </c>
      <c r="Y367" s="824">
        <f t="shared" si="299"/>
        <v>0</v>
      </c>
      <c r="Z367" s="824">
        <f t="shared" si="299"/>
        <v>0</v>
      </c>
      <c r="AA367" s="824">
        <f t="shared" si="299"/>
        <v>0</v>
      </c>
      <c r="AB367" s="824">
        <f t="shared" si="299"/>
        <v>0</v>
      </c>
      <c r="AC367" s="824">
        <f t="shared" si="299"/>
        <v>0</v>
      </c>
      <c r="AD367" s="824">
        <f t="shared" si="299"/>
        <v>0</v>
      </c>
      <c r="AE367" s="824">
        <f t="shared" si="299"/>
        <v>0</v>
      </c>
      <c r="AF367" s="824">
        <f t="shared" si="299"/>
        <v>0</v>
      </c>
      <c r="AG367" s="824">
        <f t="shared" si="299"/>
        <v>0</v>
      </c>
      <c r="AH367" s="824">
        <f t="shared" si="299"/>
        <v>0</v>
      </c>
      <c r="AI367" s="824">
        <f t="shared" si="299"/>
        <v>0</v>
      </c>
      <c r="AJ367" s="824">
        <f t="shared" si="299"/>
        <v>0</v>
      </c>
      <c r="AK367" s="900">
        <f t="shared" si="299"/>
        <v>0</v>
      </c>
      <c r="AL367" s="900">
        <f t="shared" si="299"/>
        <v>0</v>
      </c>
      <c r="AM367" s="900">
        <f t="shared" si="299"/>
        <v>0</v>
      </c>
      <c r="AN367" s="900">
        <f t="shared" si="299"/>
        <v>0</v>
      </c>
      <c r="AO367" s="900">
        <f t="shared" si="299"/>
        <v>0</v>
      </c>
      <c r="AP367" s="900">
        <f t="shared" si="299"/>
        <v>0</v>
      </c>
      <c r="AQ367" s="900">
        <f t="shared" si="299"/>
        <v>0</v>
      </c>
      <c r="AR367" s="904">
        <f t="shared" si="299"/>
        <v>0</v>
      </c>
      <c r="AS367" s="122">
        <f t="shared" si="299"/>
        <v>11515038</v>
      </c>
      <c r="AT367" s="123">
        <f t="shared" si="299"/>
        <v>8322998</v>
      </c>
      <c r="AU367" s="123">
        <f t="shared" si="299"/>
        <v>0</v>
      </c>
      <c r="AV367" s="123">
        <f t="shared" si="299"/>
        <v>60000</v>
      </c>
      <c r="AW367" s="123">
        <f t="shared" si="299"/>
        <v>2833453</v>
      </c>
      <c r="AX367" s="123">
        <f t="shared" si="299"/>
        <v>166461</v>
      </c>
      <c r="AY367" s="123">
        <f t="shared" si="299"/>
        <v>132126</v>
      </c>
      <c r="AZ367" s="124">
        <f t="shared" si="299"/>
        <v>17.991700000000002</v>
      </c>
      <c r="BA367" s="124">
        <f t="shared" si="299"/>
        <v>11.724500000000001</v>
      </c>
      <c r="BB367" s="124">
        <f t="shared" si="299"/>
        <v>0</v>
      </c>
      <c r="BC367" s="125">
        <f t="shared" si="299"/>
        <v>6.2671999999999999</v>
      </c>
    </row>
    <row r="368" spans="1:55" ht="14.1" customHeight="1" x14ac:dyDescent="0.2">
      <c r="A368" s="108">
        <v>74</v>
      </c>
      <c r="B368" s="105">
        <v>2405</v>
      </c>
      <c r="C368" s="106">
        <v>600079023</v>
      </c>
      <c r="D368" s="105">
        <v>72741881</v>
      </c>
      <c r="E368" s="107" t="s">
        <v>718</v>
      </c>
      <c r="F368" s="108">
        <v>3111</v>
      </c>
      <c r="G368" s="107" t="s">
        <v>315</v>
      </c>
      <c r="H368" s="109" t="s">
        <v>281</v>
      </c>
      <c r="I368" s="110">
        <v>13807568</v>
      </c>
      <c r="J368" s="111">
        <v>10105941</v>
      </c>
      <c r="K368" s="111">
        <v>0</v>
      </c>
      <c r="L368" s="111">
        <v>0</v>
      </c>
      <c r="M368" s="111">
        <v>3415808</v>
      </c>
      <c r="N368" s="111">
        <v>202119</v>
      </c>
      <c r="O368" s="111">
        <v>83700</v>
      </c>
      <c r="P368" s="287">
        <v>22.959300000000002</v>
      </c>
      <c r="Q368" s="287">
        <v>16.709700000000002</v>
      </c>
      <c r="R368" s="404">
        <v>0</v>
      </c>
      <c r="S368" s="844">
        <v>6.2496</v>
      </c>
      <c r="T368" s="416">
        <f t="shared" si="256"/>
        <v>0</v>
      </c>
      <c r="U368" s="405">
        <v>0</v>
      </c>
      <c r="V368" s="405">
        <v>-73638</v>
      </c>
      <c r="W368" s="405">
        <v>0</v>
      </c>
      <c r="X368" s="405">
        <f t="shared" si="257"/>
        <v>-73638</v>
      </c>
      <c r="Y368" s="405">
        <v>0</v>
      </c>
      <c r="Z368" s="405">
        <v>0</v>
      </c>
      <c r="AA368" s="405">
        <v>0</v>
      </c>
      <c r="AB368" s="405">
        <f t="shared" si="258"/>
        <v>0</v>
      </c>
      <c r="AC368" s="405">
        <f t="shared" si="259"/>
        <v>-73638</v>
      </c>
      <c r="AD368" s="249">
        <f>ROUND((X368+Y368+Z368)*33.8%,0)+1</f>
        <v>-24889</v>
      </c>
      <c r="AE368" s="249">
        <f t="shared" si="261"/>
        <v>-1473</v>
      </c>
      <c r="AF368" s="405">
        <v>0</v>
      </c>
      <c r="AG368" s="405">
        <v>100000</v>
      </c>
      <c r="AH368" s="405">
        <v>0</v>
      </c>
      <c r="AI368" s="405">
        <f t="shared" si="262"/>
        <v>100000</v>
      </c>
      <c r="AJ368" s="405">
        <f t="shared" si="263"/>
        <v>0</v>
      </c>
      <c r="AK368" s="407">
        <v>0</v>
      </c>
      <c r="AL368" s="407">
        <v>0</v>
      </c>
      <c r="AM368" s="407">
        <v>0</v>
      </c>
      <c r="AN368" s="407">
        <v>0</v>
      </c>
      <c r="AO368" s="407">
        <v>0</v>
      </c>
      <c r="AP368" s="407">
        <f t="shared" si="264"/>
        <v>0</v>
      </c>
      <c r="AQ368" s="407">
        <f t="shared" si="265"/>
        <v>0</v>
      </c>
      <c r="AR368" s="417">
        <f t="shared" si="266"/>
        <v>0</v>
      </c>
      <c r="AS368" s="112">
        <f>I368+AJ368</f>
        <v>13807568</v>
      </c>
      <c r="AT368" s="113">
        <f>J368+X368</f>
        <v>10032303</v>
      </c>
      <c r="AU368" s="113">
        <f t="shared" si="269"/>
        <v>0</v>
      </c>
      <c r="AV368" s="113">
        <f>L368+AB368</f>
        <v>0</v>
      </c>
      <c r="AW368" s="113">
        <f t="shared" ref="AW368:AX370" si="300">M368+AD368</f>
        <v>3390919</v>
      </c>
      <c r="AX368" s="113">
        <f t="shared" si="300"/>
        <v>200646</v>
      </c>
      <c r="AY368" s="113">
        <f>O368+AI368</f>
        <v>183700</v>
      </c>
      <c r="AZ368" s="115">
        <f>P368+AR368</f>
        <v>22.959300000000002</v>
      </c>
      <c r="BA368" s="115">
        <f>Q368+AP368</f>
        <v>16.709700000000002</v>
      </c>
      <c r="BB368" s="115">
        <f t="shared" si="275"/>
        <v>0</v>
      </c>
      <c r="BC368" s="116">
        <f>S368+AQ368</f>
        <v>6.2496</v>
      </c>
    </row>
    <row r="369" spans="1:55" ht="14.1" customHeight="1" x14ac:dyDescent="0.2">
      <c r="A369" s="108">
        <v>74</v>
      </c>
      <c r="B369" s="105">
        <v>2405</v>
      </c>
      <c r="C369" s="106">
        <v>600079023</v>
      </c>
      <c r="D369" s="105">
        <v>72741881</v>
      </c>
      <c r="E369" s="107" t="s">
        <v>718</v>
      </c>
      <c r="F369" s="108">
        <v>3111</v>
      </c>
      <c r="G369" s="126" t="s">
        <v>316</v>
      </c>
      <c r="H369" s="109" t="s">
        <v>282</v>
      </c>
      <c r="I369" s="110">
        <v>0</v>
      </c>
      <c r="J369" s="28">
        <v>0</v>
      </c>
      <c r="K369" s="28">
        <v>0</v>
      </c>
      <c r="L369" s="28">
        <v>0</v>
      </c>
      <c r="M369" s="111">
        <v>0</v>
      </c>
      <c r="N369" s="111">
        <v>0</v>
      </c>
      <c r="O369" s="28">
        <v>0</v>
      </c>
      <c r="P369" s="287">
        <v>0</v>
      </c>
      <c r="Q369" s="274">
        <v>0</v>
      </c>
      <c r="R369" s="890">
        <v>0</v>
      </c>
      <c r="S369" s="843">
        <v>0</v>
      </c>
      <c r="T369" s="416">
        <f t="shared" si="256"/>
        <v>0</v>
      </c>
      <c r="U369" s="405">
        <v>0</v>
      </c>
      <c r="V369" s="405">
        <v>0</v>
      </c>
      <c r="W369" s="405">
        <v>0</v>
      </c>
      <c r="X369" s="405">
        <f t="shared" si="257"/>
        <v>0</v>
      </c>
      <c r="Y369" s="405">
        <v>0</v>
      </c>
      <c r="Z369" s="405">
        <v>0</v>
      </c>
      <c r="AA369" s="405">
        <v>0</v>
      </c>
      <c r="AB369" s="405">
        <f t="shared" si="258"/>
        <v>0</v>
      </c>
      <c r="AC369" s="405">
        <f t="shared" si="259"/>
        <v>0</v>
      </c>
      <c r="AD369" s="249">
        <f t="shared" si="260"/>
        <v>0</v>
      </c>
      <c r="AE369" s="249">
        <f t="shared" si="261"/>
        <v>0</v>
      </c>
      <c r="AF369" s="405">
        <v>0</v>
      </c>
      <c r="AG369" s="405">
        <v>0</v>
      </c>
      <c r="AH369" s="405">
        <v>0</v>
      </c>
      <c r="AI369" s="405">
        <f t="shared" si="262"/>
        <v>0</v>
      </c>
      <c r="AJ369" s="405">
        <f t="shared" si="263"/>
        <v>0</v>
      </c>
      <c r="AK369" s="407">
        <v>0</v>
      </c>
      <c r="AL369" s="407">
        <v>0</v>
      </c>
      <c r="AM369" s="407">
        <v>0</v>
      </c>
      <c r="AN369" s="407">
        <v>0</v>
      </c>
      <c r="AO369" s="407">
        <v>0</v>
      </c>
      <c r="AP369" s="407">
        <f t="shared" si="264"/>
        <v>0</v>
      </c>
      <c r="AQ369" s="407">
        <f t="shared" si="265"/>
        <v>0</v>
      </c>
      <c r="AR369" s="417">
        <f t="shared" si="266"/>
        <v>0</v>
      </c>
      <c r="AS369" s="112">
        <f>I369+AJ369</f>
        <v>0</v>
      </c>
      <c r="AT369" s="113">
        <f>J369+X369</f>
        <v>0</v>
      </c>
      <c r="AU369" s="113">
        <f t="shared" si="269"/>
        <v>0</v>
      </c>
      <c r="AV369" s="113">
        <f>L369+AB369</f>
        <v>0</v>
      </c>
      <c r="AW369" s="113">
        <f t="shared" si="300"/>
        <v>0</v>
      </c>
      <c r="AX369" s="113">
        <f t="shared" si="300"/>
        <v>0</v>
      </c>
      <c r="AY369" s="113">
        <f>O369+AI369</f>
        <v>0</v>
      </c>
      <c r="AZ369" s="115">
        <f>P369+AR369</f>
        <v>0</v>
      </c>
      <c r="BA369" s="115">
        <f>Q369+AP369</f>
        <v>0</v>
      </c>
      <c r="BB369" s="115">
        <f t="shared" si="275"/>
        <v>0</v>
      </c>
      <c r="BC369" s="116">
        <f>S369+AQ369</f>
        <v>0</v>
      </c>
    </row>
    <row r="370" spans="1:55" ht="14.1" customHeight="1" x14ac:dyDescent="0.2">
      <c r="A370" s="108">
        <v>74</v>
      </c>
      <c r="B370" s="105">
        <v>2405</v>
      </c>
      <c r="C370" s="106">
        <v>600079023</v>
      </c>
      <c r="D370" s="105">
        <v>72741881</v>
      </c>
      <c r="E370" s="107" t="s">
        <v>718</v>
      </c>
      <c r="F370" s="108">
        <v>3141</v>
      </c>
      <c r="G370" s="107" t="s">
        <v>319</v>
      </c>
      <c r="H370" s="109" t="s">
        <v>282</v>
      </c>
      <c r="I370" s="110">
        <v>1254155</v>
      </c>
      <c r="J370" s="30">
        <v>917634</v>
      </c>
      <c r="K370" s="30">
        <v>0</v>
      </c>
      <c r="L370" s="30">
        <v>0</v>
      </c>
      <c r="M370" s="111">
        <v>310160</v>
      </c>
      <c r="N370" s="111">
        <v>18353</v>
      </c>
      <c r="O370" s="30">
        <v>8008</v>
      </c>
      <c r="P370" s="287">
        <v>3.11</v>
      </c>
      <c r="Q370" s="438">
        <v>0</v>
      </c>
      <c r="R370" s="33">
        <v>0</v>
      </c>
      <c r="S370" s="836">
        <v>3.11</v>
      </c>
      <c r="T370" s="416">
        <f t="shared" si="256"/>
        <v>0</v>
      </c>
      <c r="U370" s="405">
        <v>0</v>
      </c>
      <c r="V370" s="405">
        <v>0</v>
      </c>
      <c r="W370" s="405">
        <v>0</v>
      </c>
      <c r="X370" s="405">
        <f t="shared" si="257"/>
        <v>0</v>
      </c>
      <c r="Y370" s="405">
        <v>0</v>
      </c>
      <c r="Z370" s="405">
        <v>0</v>
      </c>
      <c r="AA370" s="405">
        <v>0</v>
      </c>
      <c r="AB370" s="405">
        <f t="shared" si="258"/>
        <v>0</v>
      </c>
      <c r="AC370" s="405">
        <f t="shared" si="259"/>
        <v>0</v>
      </c>
      <c r="AD370" s="249">
        <f t="shared" si="260"/>
        <v>0</v>
      </c>
      <c r="AE370" s="249">
        <f t="shared" si="261"/>
        <v>0</v>
      </c>
      <c r="AF370" s="405">
        <v>0</v>
      </c>
      <c r="AG370" s="405">
        <v>0</v>
      </c>
      <c r="AH370" s="405">
        <v>0</v>
      </c>
      <c r="AI370" s="405">
        <f t="shared" si="262"/>
        <v>0</v>
      </c>
      <c r="AJ370" s="405">
        <f t="shared" si="263"/>
        <v>0</v>
      </c>
      <c r="AK370" s="407">
        <v>0</v>
      </c>
      <c r="AL370" s="407">
        <v>0</v>
      </c>
      <c r="AM370" s="407">
        <v>0</v>
      </c>
      <c r="AN370" s="407">
        <v>0</v>
      </c>
      <c r="AO370" s="407">
        <v>0</v>
      </c>
      <c r="AP370" s="407">
        <f t="shared" si="264"/>
        <v>0</v>
      </c>
      <c r="AQ370" s="407">
        <f t="shared" si="265"/>
        <v>0</v>
      </c>
      <c r="AR370" s="417">
        <f t="shared" si="266"/>
        <v>0</v>
      </c>
      <c r="AS370" s="112">
        <f>I370+AJ370</f>
        <v>1254155</v>
      </c>
      <c r="AT370" s="113">
        <f>J370+X370</f>
        <v>917634</v>
      </c>
      <c r="AU370" s="113">
        <f t="shared" si="269"/>
        <v>0</v>
      </c>
      <c r="AV370" s="113">
        <f>L370+AB370</f>
        <v>0</v>
      </c>
      <c r="AW370" s="113">
        <f t="shared" si="300"/>
        <v>310160</v>
      </c>
      <c r="AX370" s="113">
        <f t="shared" si="300"/>
        <v>18353</v>
      </c>
      <c r="AY370" s="113">
        <f>O370+AI370</f>
        <v>8008</v>
      </c>
      <c r="AZ370" s="115">
        <f>P370+AR370</f>
        <v>3.11</v>
      </c>
      <c r="BA370" s="115">
        <f>Q370+AP370</f>
        <v>0</v>
      </c>
      <c r="BB370" s="115">
        <f t="shared" si="275"/>
        <v>0</v>
      </c>
      <c r="BC370" s="116">
        <f>S370+AQ370</f>
        <v>3.11</v>
      </c>
    </row>
    <row r="371" spans="1:55" ht="14.1" customHeight="1" x14ac:dyDescent="0.2">
      <c r="A371" s="120">
        <v>74</v>
      </c>
      <c r="B371" s="117">
        <v>2405</v>
      </c>
      <c r="C371" s="118">
        <v>600079023</v>
      </c>
      <c r="D371" s="117">
        <v>72741881</v>
      </c>
      <c r="E371" s="119" t="s">
        <v>719</v>
      </c>
      <c r="F371" s="120"/>
      <c r="G371" s="119"/>
      <c r="H371" s="121"/>
      <c r="I371" s="122">
        <v>15061723</v>
      </c>
      <c r="J371" s="123">
        <v>11023575</v>
      </c>
      <c r="K371" s="123">
        <v>0</v>
      </c>
      <c r="L371" s="123">
        <v>0</v>
      </c>
      <c r="M371" s="123">
        <v>3725968</v>
      </c>
      <c r="N371" s="123">
        <v>220472</v>
      </c>
      <c r="O371" s="123">
        <v>91708</v>
      </c>
      <c r="P371" s="124">
        <v>26.069300000000002</v>
      </c>
      <c r="Q371" s="124">
        <v>16.709700000000002</v>
      </c>
      <c r="R371" s="855">
        <v>0</v>
      </c>
      <c r="S371" s="125">
        <v>9.3596000000000004</v>
      </c>
      <c r="T371" s="824">
        <f t="shared" ref="T371:BC371" si="301">SUM(T368:T370)</f>
        <v>0</v>
      </c>
      <c r="U371" s="824">
        <f t="shared" si="301"/>
        <v>0</v>
      </c>
      <c r="V371" s="824">
        <f t="shared" si="301"/>
        <v>-73638</v>
      </c>
      <c r="W371" s="824">
        <f t="shared" si="301"/>
        <v>0</v>
      </c>
      <c r="X371" s="824">
        <f t="shared" si="301"/>
        <v>-73638</v>
      </c>
      <c r="Y371" s="824">
        <f t="shared" si="301"/>
        <v>0</v>
      </c>
      <c r="Z371" s="824">
        <f t="shared" si="301"/>
        <v>0</v>
      </c>
      <c r="AA371" s="824">
        <f t="shared" si="301"/>
        <v>0</v>
      </c>
      <c r="AB371" s="824">
        <f t="shared" si="301"/>
        <v>0</v>
      </c>
      <c r="AC371" s="824">
        <f t="shared" si="301"/>
        <v>-73638</v>
      </c>
      <c r="AD371" s="824">
        <f t="shared" si="301"/>
        <v>-24889</v>
      </c>
      <c r="AE371" s="824">
        <f t="shared" si="301"/>
        <v>-1473</v>
      </c>
      <c r="AF371" s="824">
        <f t="shared" si="301"/>
        <v>0</v>
      </c>
      <c r="AG371" s="824">
        <f t="shared" si="301"/>
        <v>100000</v>
      </c>
      <c r="AH371" s="824">
        <f t="shared" si="301"/>
        <v>0</v>
      </c>
      <c r="AI371" s="824">
        <f t="shared" si="301"/>
        <v>100000</v>
      </c>
      <c r="AJ371" s="824">
        <f t="shared" si="301"/>
        <v>0</v>
      </c>
      <c r="AK371" s="900">
        <f t="shared" si="301"/>
        <v>0</v>
      </c>
      <c r="AL371" s="900">
        <f t="shared" si="301"/>
        <v>0</v>
      </c>
      <c r="AM371" s="900">
        <f t="shared" si="301"/>
        <v>0</v>
      </c>
      <c r="AN371" s="900">
        <f t="shared" si="301"/>
        <v>0</v>
      </c>
      <c r="AO371" s="900">
        <f t="shared" si="301"/>
        <v>0</v>
      </c>
      <c r="AP371" s="900">
        <f t="shared" si="301"/>
        <v>0</v>
      </c>
      <c r="AQ371" s="900">
        <f t="shared" si="301"/>
        <v>0</v>
      </c>
      <c r="AR371" s="904">
        <f t="shared" si="301"/>
        <v>0</v>
      </c>
      <c r="AS371" s="122">
        <f t="shared" si="301"/>
        <v>15061723</v>
      </c>
      <c r="AT371" s="123">
        <f t="shared" si="301"/>
        <v>10949937</v>
      </c>
      <c r="AU371" s="123">
        <f t="shared" si="301"/>
        <v>0</v>
      </c>
      <c r="AV371" s="123">
        <f t="shared" si="301"/>
        <v>0</v>
      </c>
      <c r="AW371" s="123">
        <f t="shared" si="301"/>
        <v>3701079</v>
      </c>
      <c r="AX371" s="123">
        <f t="shared" si="301"/>
        <v>218999</v>
      </c>
      <c r="AY371" s="123">
        <f t="shared" si="301"/>
        <v>191708</v>
      </c>
      <c r="AZ371" s="124">
        <f t="shared" si="301"/>
        <v>26.069300000000002</v>
      </c>
      <c r="BA371" s="124">
        <f t="shared" si="301"/>
        <v>16.709700000000002</v>
      </c>
      <c r="BB371" s="124">
        <f t="shared" si="301"/>
        <v>0</v>
      </c>
      <c r="BC371" s="125">
        <f t="shared" si="301"/>
        <v>9.3596000000000004</v>
      </c>
    </row>
    <row r="372" spans="1:55" ht="14.1" customHeight="1" x14ac:dyDescent="0.2">
      <c r="A372" s="108">
        <v>75</v>
      </c>
      <c r="B372" s="105">
        <v>2317</v>
      </c>
      <c r="C372" s="106">
        <v>600080501</v>
      </c>
      <c r="D372" s="105">
        <v>69411123</v>
      </c>
      <c r="E372" s="107" t="s">
        <v>720</v>
      </c>
      <c r="F372" s="108">
        <v>3141</v>
      </c>
      <c r="G372" s="107" t="s">
        <v>319</v>
      </c>
      <c r="H372" s="109" t="s">
        <v>282</v>
      </c>
      <c r="I372" s="110">
        <v>4542023</v>
      </c>
      <c r="J372" s="30">
        <v>3275381</v>
      </c>
      <c r="K372" s="30">
        <v>0</v>
      </c>
      <c r="L372" s="30">
        <v>42000</v>
      </c>
      <c r="M372" s="111">
        <v>1121275</v>
      </c>
      <c r="N372" s="111">
        <v>65507</v>
      </c>
      <c r="O372" s="30">
        <v>37860</v>
      </c>
      <c r="P372" s="287">
        <v>10.78</v>
      </c>
      <c r="Q372" s="438">
        <v>0</v>
      </c>
      <c r="R372" s="33">
        <v>0</v>
      </c>
      <c r="S372" s="845">
        <v>10.78</v>
      </c>
      <c r="T372" s="416">
        <f t="shared" si="256"/>
        <v>0</v>
      </c>
      <c r="U372" s="405">
        <v>0</v>
      </c>
      <c r="V372" s="405">
        <v>0</v>
      </c>
      <c r="W372" s="405">
        <v>0</v>
      </c>
      <c r="X372" s="405">
        <f t="shared" si="257"/>
        <v>0</v>
      </c>
      <c r="Y372" s="405">
        <v>0</v>
      </c>
      <c r="Z372" s="405">
        <v>0</v>
      </c>
      <c r="AA372" s="405">
        <v>0</v>
      </c>
      <c r="AB372" s="405">
        <f t="shared" si="258"/>
        <v>0</v>
      </c>
      <c r="AC372" s="405">
        <f t="shared" si="259"/>
        <v>0</v>
      </c>
      <c r="AD372" s="249">
        <f t="shared" si="260"/>
        <v>0</v>
      </c>
      <c r="AE372" s="249">
        <f t="shared" si="261"/>
        <v>0</v>
      </c>
      <c r="AF372" s="405">
        <v>0</v>
      </c>
      <c r="AG372" s="405">
        <v>0</v>
      </c>
      <c r="AH372" s="405">
        <v>0</v>
      </c>
      <c r="AI372" s="405">
        <f t="shared" si="262"/>
        <v>0</v>
      </c>
      <c r="AJ372" s="405">
        <f t="shared" si="263"/>
        <v>0</v>
      </c>
      <c r="AK372" s="407">
        <v>0</v>
      </c>
      <c r="AL372" s="407">
        <v>0</v>
      </c>
      <c r="AM372" s="407">
        <v>0</v>
      </c>
      <c r="AN372" s="407">
        <v>0</v>
      </c>
      <c r="AO372" s="407">
        <v>0</v>
      </c>
      <c r="AP372" s="407">
        <f t="shared" si="264"/>
        <v>0</v>
      </c>
      <c r="AQ372" s="407">
        <f t="shared" si="265"/>
        <v>0</v>
      </c>
      <c r="AR372" s="417">
        <f t="shared" si="266"/>
        <v>0</v>
      </c>
      <c r="AS372" s="112">
        <f>I372+AJ372</f>
        <v>4542023</v>
      </c>
      <c r="AT372" s="113">
        <f>J372+X372</f>
        <v>3275381</v>
      </c>
      <c r="AU372" s="113">
        <f t="shared" si="269"/>
        <v>0</v>
      </c>
      <c r="AV372" s="113">
        <f>L372+AB372</f>
        <v>42000</v>
      </c>
      <c r="AW372" s="113">
        <f>M372+AD372</f>
        <v>1121275</v>
      </c>
      <c r="AX372" s="113">
        <f>N372+AE372</f>
        <v>65507</v>
      </c>
      <c r="AY372" s="113">
        <f>O372+AI372</f>
        <v>37860</v>
      </c>
      <c r="AZ372" s="115">
        <f>P372+AR372</f>
        <v>10.78</v>
      </c>
      <c r="BA372" s="115">
        <f>Q372+AP372</f>
        <v>0</v>
      </c>
      <c r="BB372" s="115">
        <f t="shared" si="275"/>
        <v>0</v>
      </c>
      <c r="BC372" s="116">
        <f>S372+AQ372</f>
        <v>10.78</v>
      </c>
    </row>
    <row r="373" spans="1:55" ht="14.1" customHeight="1" x14ac:dyDescent="0.2">
      <c r="A373" s="120">
        <v>75</v>
      </c>
      <c r="B373" s="117">
        <v>2317</v>
      </c>
      <c r="C373" s="118">
        <v>600080501</v>
      </c>
      <c r="D373" s="117">
        <v>69411123</v>
      </c>
      <c r="E373" s="119" t="s">
        <v>721</v>
      </c>
      <c r="F373" s="120"/>
      <c r="G373" s="119"/>
      <c r="H373" s="121"/>
      <c r="I373" s="132">
        <v>4542023</v>
      </c>
      <c r="J373" s="133">
        <v>3275381</v>
      </c>
      <c r="K373" s="133">
        <v>0</v>
      </c>
      <c r="L373" s="133">
        <v>42000</v>
      </c>
      <c r="M373" s="133">
        <v>1121275</v>
      </c>
      <c r="N373" s="133">
        <v>65507</v>
      </c>
      <c r="O373" s="133">
        <v>37860</v>
      </c>
      <c r="P373" s="134">
        <v>10.78</v>
      </c>
      <c r="Q373" s="134">
        <v>0</v>
      </c>
      <c r="R373" s="859">
        <v>0</v>
      </c>
      <c r="S373" s="135">
        <v>10.78</v>
      </c>
      <c r="T373" s="826">
        <f t="shared" ref="T373:BC373" si="302">SUM(T372)</f>
        <v>0</v>
      </c>
      <c r="U373" s="826">
        <f t="shared" si="302"/>
        <v>0</v>
      </c>
      <c r="V373" s="826">
        <f t="shared" si="302"/>
        <v>0</v>
      </c>
      <c r="W373" s="826">
        <f t="shared" si="302"/>
        <v>0</v>
      </c>
      <c r="X373" s="826">
        <f t="shared" si="302"/>
        <v>0</v>
      </c>
      <c r="Y373" s="826">
        <f t="shared" si="302"/>
        <v>0</v>
      </c>
      <c r="Z373" s="826">
        <f t="shared" si="302"/>
        <v>0</v>
      </c>
      <c r="AA373" s="826">
        <f t="shared" si="302"/>
        <v>0</v>
      </c>
      <c r="AB373" s="826">
        <f t="shared" si="302"/>
        <v>0</v>
      </c>
      <c r="AC373" s="826">
        <f t="shared" si="302"/>
        <v>0</v>
      </c>
      <c r="AD373" s="826">
        <f t="shared" si="302"/>
        <v>0</v>
      </c>
      <c r="AE373" s="826">
        <f t="shared" si="302"/>
        <v>0</v>
      </c>
      <c r="AF373" s="826">
        <f t="shared" si="302"/>
        <v>0</v>
      </c>
      <c r="AG373" s="826">
        <f t="shared" si="302"/>
        <v>0</v>
      </c>
      <c r="AH373" s="826">
        <f t="shared" si="302"/>
        <v>0</v>
      </c>
      <c r="AI373" s="826">
        <f t="shared" si="302"/>
        <v>0</v>
      </c>
      <c r="AJ373" s="826">
        <f t="shared" si="302"/>
        <v>0</v>
      </c>
      <c r="AK373" s="902">
        <f t="shared" si="302"/>
        <v>0</v>
      </c>
      <c r="AL373" s="902">
        <f t="shared" si="302"/>
        <v>0</v>
      </c>
      <c r="AM373" s="902">
        <f t="shared" si="302"/>
        <v>0</v>
      </c>
      <c r="AN373" s="902">
        <f t="shared" si="302"/>
        <v>0</v>
      </c>
      <c r="AO373" s="902">
        <f t="shared" si="302"/>
        <v>0</v>
      </c>
      <c r="AP373" s="902">
        <f t="shared" si="302"/>
        <v>0</v>
      </c>
      <c r="AQ373" s="902">
        <f t="shared" si="302"/>
        <v>0</v>
      </c>
      <c r="AR373" s="906">
        <f t="shared" si="302"/>
        <v>0</v>
      </c>
      <c r="AS373" s="132">
        <f t="shared" si="302"/>
        <v>4542023</v>
      </c>
      <c r="AT373" s="133">
        <f t="shared" si="302"/>
        <v>3275381</v>
      </c>
      <c r="AU373" s="133">
        <f t="shared" si="302"/>
        <v>0</v>
      </c>
      <c r="AV373" s="133">
        <f t="shared" si="302"/>
        <v>42000</v>
      </c>
      <c r="AW373" s="133">
        <f t="shared" si="302"/>
        <v>1121275</v>
      </c>
      <c r="AX373" s="133">
        <f t="shared" si="302"/>
        <v>65507</v>
      </c>
      <c r="AY373" s="133">
        <f t="shared" si="302"/>
        <v>37860</v>
      </c>
      <c r="AZ373" s="134">
        <f t="shared" si="302"/>
        <v>10.78</v>
      </c>
      <c r="BA373" s="134">
        <f t="shared" si="302"/>
        <v>0</v>
      </c>
      <c r="BB373" s="134">
        <f t="shared" si="302"/>
        <v>0</v>
      </c>
      <c r="BC373" s="135">
        <f t="shared" si="302"/>
        <v>10.78</v>
      </c>
    </row>
    <row r="374" spans="1:55" ht="14.1" customHeight="1" x14ac:dyDescent="0.2">
      <c r="A374" s="108">
        <v>76</v>
      </c>
      <c r="B374" s="105">
        <v>2461</v>
      </c>
      <c r="C374" s="106">
        <v>600079805</v>
      </c>
      <c r="D374" s="105">
        <v>72741724</v>
      </c>
      <c r="E374" s="107" t="s">
        <v>722</v>
      </c>
      <c r="F374" s="108">
        <v>3111</v>
      </c>
      <c r="G374" s="107" t="s">
        <v>315</v>
      </c>
      <c r="H374" s="109" t="s">
        <v>281</v>
      </c>
      <c r="I374" s="110">
        <v>1441131</v>
      </c>
      <c r="J374" s="111">
        <v>1025030</v>
      </c>
      <c r="K374" s="111">
        <v>0</v>
      </c>
      <c r="L374" s="111">
        <v>30000</v>
      </c>
      <c r="M374" s="111">
        <v>356600</v>
      </c>
      <c r="N374" s="111">
        <v>20501</v>
      </c>
      <c r="O374" s="111">
        <v>9000</v>
      </c>
      <c r="P374" s="287">
        <v>2.3970000000000002</v>
      </c>
      <c r="Q374" s="287">
        <v>1.9360999999999997</v>
      </c>
      <c r="R374" s="404">
        <v>0</v>
      </c>
      <c r="S374" s="844">
        <v>0.46089999999999998</v>
      </c>
      <c r="T374" s="416">
        <f t="shared" si="256"/>
        <v>0</v>
      </c>
      <c r="U374" s="405">
        <v>0</v>
      </c>
      <c r="V374" s="405">
        <v>0</v>
      </c>
      <c r="W374" s="405">
        <v>0</v>
      </c>
      <c r="X374" s="405">
        <f t="shared" si="257"/>
        <v>0</v>
      </c>
      <c r="Y374" s="405">
        <v>0</v>
      </c>
      <c r="Z374" s="405">
        <v>0</v>
      </c>
      <c r="AA374" s="405">
        <v>0</v>
      </c>
      <c r="AB374" s="405">
        <f t="shared" si="258"/>
        <v>0</v>
      </c>
      <c r="AC374" s="405">
        <f t="shared" si="259"/>
        <v>0</v>
      </c>
      <c r="AD374" s="249">
        <f t="shared" si="260"/>
        <v>0</v>
      </c>
      <c r="AE374" s="249">
        <f t="shared" si="261"/>
        <v>0</v>
      </c>
      <c r="AF374" s="405">
        <v>0</v>
      </c>
      <c r="AG374" s="405">
        <v>0</v>
      </c>
      <c r="AH374" s="405">
        <v>0</v>
      </c>
      <c r="AI374" s="405">
        <f t="shared" si="262"/>
        <v>0</v>
      </c>
      <c r="AJ374" s="405">
        <f t="shared" si="263"/>
        <v>0</v>
      </c>
      <c r="AK374" s="407">
        <v>0</v>
      </c>
      <c r="AL374" s="407">
        <v>0</v>
      </c>
      <c r="AM374" s="407">
        <v>0</v>
      </c>
      <c r="AN374" s="407">
        <v>0</v>
      </c>
      <c r="AO374" s="407">
        <v>0</v>
      </c>
      <c r="AP374" s="407">
        <f t="shared" si="264"/>
        <v>0</v>
      </c>
      <c r="AQ374" s="407">
        <f t="shared" si="265"/>
        <v>0</v>
      </c>
      <c r="AR374" s="417">
        <f t="shared" si="266"/>
        <v>0</v>
      </c>
      <c r="AS374" s="112">
        <f t="shared" ref="AS374:AS379" si="303">I374+AJ374</f>
        <v>1441131</v>
      </c>
      <c r="AT374" s="113">
        <f t="shared" ref="AT374:AT379" si="304">J374+X374</f>
        <v>1025030</v>
      </c>
      <c r="AU374" s="113">
        <f t="shared" si="269"/>
        <v>0</v>
      </c>
      <c r="AV374" s="113">
        <f t="shared" ref="AV374:AV379" si="305">L374+AB374</f>
        <v>30000</v>
      </c>
      <c r="AW374" s="113">
        <f t="shared" ref="AW374:AX379" si="306">M374+AD374</f>
        <v>356600</v>
      </c>
      <c r="AX374" s="113">
        <f t="shared" si="306"/>
        <v>20501</v>
      </c>
      <c r="AY374" s="113">
        <f t="shared" ref="AY374:AY379" si="307">O374+AI374</f>
        <v>9000</v>
      </c>
      <c r="AZ374" s="115">
        <f t="shared" ref="AZ374:AZ379" si="308">P374+AR374</f>
        <v>2.3970000000000002</v>
      </c>
      <c r="BA374" s="115">
        <f t="shared" ref="BA374:BA379" si="309">Q374+AP374</f>
        <v>1.9360999999999997</v>
      </c>
      <c r="BB374" s="115">
        <f t="shared" si="275"/>
        <v>0</v>
      </c>
      <c r="BC374" s="116">
        <f t="shared" ref="BC374:BC379" si="310">S374+AQ374</f>
        <v>0.46089999999999998</v>
      </c>
    </row>
    <row r="375" spans="1:55" ht="14.1" customHeight="1" x14ac:dyDescent="0.2">
      <c r="A375" s="108">
        <v>76</v>
      </c>
      <c r="B375" s="105">
        <v>2461</v>
      </c>
      <c r="C375" s="106">
        <v>600079805</v>
      </c>
      <c r="D375" s="105">
        <v>72741724</v>
      </c>
      <c r="E375" s="107" t="s">
        <v>722</v>
      </c>
      <c r="F375" s="108">
        <v>3117</v>
      </c>
      <c r="G375" s="107" t="s">
        <v>318</v>
      </c>
      <c r="H375" s="109" t="s">
        <v>281</v>
      </c>
      <c r="I375" s="110">
        <v>2542139</v>
      </c>
      <c r="J375" s="111">
        <v>1762877</v>
      </c>
      <c r="K375" s="111">
        <v>0</v>
      </c>
      <c r="L375" s="111">
        <v>89000</v>
      </c>
      <c r="M375" s="111">
        <v>625934</v>
      </c>
      <c r="N375" s="111">
        <v>35258</v>
      </c>
      <c r="O375" s="111">
        <v>29070</v>
      </c>
      <c r="P375" s="287">
        <v>3.4006000000000003</v>
      </c>
      <c r="Q375" s="287">
        <v>2.3655000000000004</v>
      </c>
      <c r="R375" s="404">
        <v>0</v>
      </c>
      <c r="S375" s="844">
        <v>1.0350999999999999</v>
      </c>
      <c r="T375" s="416">
        <f t="shared" si="256"/>
        <v>0</v>
      </c>
      <c r="U375" s="405">
        <v>0</v>
      </c>
      <c r="V375" s="405">
        <v>0</v>
      </c>
      <c r="W375" s="405">
        <v>0</v>
      </c>
      <c r="X375" s="405">
        <f t="shared" si="257"/>
        <v>0</v>
      </c>
      <c r="Y375" s="405">
        <v>0</v>
      </c>
      <c r="Z375" s="405">
        <v>0</v>
      </c>
      <c r="AA375" s="405">
        <v>0</v>
      </c>
      <c r="AB375" s="405">
        <f t="shared" si="258"/>
        <v>0</v>
      </c>
      <c r="AC375" s="405">
        <f t="shared" si="259"/>
        <v>0</v>
      </c>
      <c r="AD375" s="249">
        <f t="shared" si="260"/>
        <v>0</v>
      </c>
      <c r="AE375" s="249">
        <f t="shared" si="261"/>
        <v>0</v>
      </c>
      <c r="AF375" s="405">
        <v>0</v>
      </c>
      <c r="AG375" s="405">
        <v>0</v>
      </c>
      <c r="AH375" s="405">
        <v>0</v>
      </c>
      <c r="AI375" s="405">
        <f t="shared" si="262"/>
        <v>0</v>
      </c>
      <c r="AJ375" s="405">
        <f t="shared" si="263"/>
        <v>0</v>
      </c>
      <c r="AK375" s="407">
        <v>0</v>
      </c>
      <c r="AL375" s="407">
        <v>0</v>
      </c>
      <c r="AM375" s="407">
        <v>0</v>
      </c>
      <c r="AN375" s="407">
        <v>0</v>
      </c>
      <c r="AO375" s="407">
        <v>0</v>
      </c>
      <c r="AP375" s="407">
        <f t="shared" si="264"/>
        <v>0</v>
      </c>
      <c r="AQ375" s="407">
        <f t="shared" si="265"/>
        <v>0</v>
      </c>
      <c r="AR375" s="417">
        <f t="shared" si="266"/>
        <v>0</v>
      </c>
      <c r="AS375" s="112">
        <f t="shared" si="303"/>
        <v>2542139</v>
      </c>
      <c r="AT375" s="113">
        <f t="shared" si="304"/>
        <v>1762877</v>
      </c>
      <c r="AU375" s="113">
        <f t="shared" si="269"/>
        <v>0</v>
      </c>
      <c r="AV375" s="113">
        <f t="shared" si="305"/>
        <v>89000</v>
      </c>
      <c r="AW375" s="113">
        <f t="shared" si="306"/>
        <v>625934</v>
      </c>
      <c r="AX375" s="113">
        <f t="shared" si="306"/>
        <v>35258</v>
      </c>
      <c r="AY375" s="113">
        <f t="shared" si="307"/>
        <v>29070</v>
      </c>
      <c r="AZ375" s="115">
        <f t="shared" si="308"/>
        <v>3.4006000000000003</v>
      </c>
      <c r="BA375" s="115">
        <f t="shared" si="309"/>
        <v>2.3655000000000004</v>
      </c>
      <c r="BB375" s="115">
        <f t="shared" si="275"/>
        <v>0</v>
      </c>
      <c r="BC375" s="116">
        <f t="shared" si="310"/>
        <v>1.0350999999999999</v>
      </c>
    </row>
    <row r="376" spans="1:55" ht="14.1" customHeight="1" x14ac:dyDescent="0.2">
      <c r="A376" s="108">
        <v>76</v>
      </c>
      <c r="B376" s="105">
        <v>2461</v>
      </c>
      <c r="C376" s="106">
        <v>600079805</v>
      </c>
      <c r="D376" s="105">
        <v>72741724</v>
      </c>
      <c r="E376" s="107" t="s">
        <v>722</v>
      </c>
      <c r="F376" s="108">
        <v>3117</v>
      </c>
      <c r="G376" s="126" t="s">
        <v>316</v>
      </c>
      <c r="H376" s="109" t="s">
        <v>282</v>
      </c>
      <c r="I376" s="110">
        <v>348413</v>
      </c>
      <c r="J376" s="28">
        <v>249420</v>
      </c>
      <c r="K376" s="28">
        <v>0</v>
      </c>
      <c r="L376" s="28">
        <v>0</v>
      </c>
      <c r="M376" s="111">
        <v>84304</v>
      </c>
      <c r="N376" s="111">
        <v>4989</v>
      </c>
      <c r="O376" s="28">
        <v>9700</v>
      </c>
      <c r="P376" s="287">
        <v>0.65</v>
      </c>
      <c r="Q376" s="274">
        <v>0.65</v>
      </c>
      <c r="R376" s="890">
        <v>0</v>
      </c>
      <c r="S376" s="843">
        <v>0</v>
      </c>
      <c r="T376" s="416">
        <f t="shared" si="256"/>
        <v>0</v>
      </c>
      <c r="U376" s="405">
        <v>0</v>
      </c>
      <c r="V376" s="405">
        <v>0</v>
      </c>
      <c r="W376" s="405">
        <v>0</v>
      </c>
      <c r="X376" s="405">
        <f t="shared" si="257"/>
        <v>0</v>
      </c>
      <c r="Y376" s="405">
        <v>0</v>
      </c>
      <c r="Z376" s="405">
        <v>0</v>
      </c>
      <c r="AA376" s="405">
        <v>0</v>
      </c>
      <c r="AB376" s="405">
        <f t="shared" si="258"/>
        <v>0</v>
      </c>
      <c r="AC376" s="405">
        <f t="shared" si="259"/>
        <v>0</v>
      </c>
      <c r="AD376" s="249">
        <f t="shared" si="260"/>
        <v>0</v>
      </c>
      <c r="AE376" s="249">
        <f t="shared" si="261"/>
        <v>0</v>
      </c>
      <c r="AF376" s="405">
        <v>0</v>
      </c>
      <c r="AG376" s="405">
        <v>0</v>
      </c>
      <c r="AH376" s="405">
        <v>0</v>
      </c>
      <c r="AI376" s="405">
        <f t="shared" si="262"/>
        <v>0</v>
      </c>
      <c r="AJ376" s="405">
        <f t="shared" si="263"/>
        <v>0</v>
      </c>
      <c r="AK376" s="407">
        <v>0</v>
      </c>
      <c r="AL376" s="407">
        <v>0</v>
      </c>
      <c r="AM376" s="407">
        <v>0</v>
      </c>
      <c r="AN376" s="407">
        <v>0</v>
      </c>
      <c r="AO376" s="407">
        <v>0</v>
      </c>
      <c r="AP376" s="407">
        <f t="shared" si="264"/>
        <v>0</v>
      </c>
      <c r="AQ376" s="407">
        <f t="shared" si="265"/>
        <v>0</v>
      </c>
      <c r="AR376" s="417">
        <f t="shared" si="266"/>
        <v>0</v>
      </c>
      <c r="AS376" s="112">
        <f t="shared" si="303"/>
        <v>348413</v>
      </c>
      <c r="AT376" s="113">
        <f t="shared" si="304"/>
        <v>249420</v>
      </c>
      <c r="AU376" s="113">
        <f t="shared" si="269"/>
        <v>0</v>
      </c>
      <c r="AV376" s="113">
        <f t="shared" si="305"/>
        <v>0</v>
      </c>
      <c r="AW376" s="113">
        <f t="shared" si="306"/>
        <v>84304</v>
      </c>
      <c r="AX376" s="113">
        <f t="shared" si="306"/>
        <v>4989</v>
      </c>
      <c r="AY376" s="113">
        <f t="shared" si="307"/>
        <v>9700</v>
      </c>
      <c r="AZ376" s="115">
        <f t="shared" si="308"/>
        <v>0.65</v>
      </c>
      <c r="BA376" s="115">
        <f t="shared" si="309"/>
        <v>0.65</v>
      </c>
      <c r="BB376" s="115">
        <f t="shared" si="275"/>
        <v>0</v>
      </c>
      <c r="BC376" s="116">
        <f t="shared" si="310"/>
        <v>0</v>
      </c>
    </row>
    <row r="377" spans="1:55" ht="14.1" customHeight="1" x14ac:dyDescent="0.2">
      <c r="A377" s="108">
        <v>76</v>
      </c>
      <c r="B377" s="105">
        <v>2461</v>
      </c>
      <c r="C377" s="106">
        <v>600079805</v>
      </c>
      <c r="D377" s="105">
        <v>72741724</v>
      </c>
      <c r="E377" s="107" t="s">
        <v>722</v>
      </c>
      <c r="F377" s="108">
        <v>3141</v>
      </c>
      <c r="G377" s="107" t="s">
        <v>319</v>
      </c>
      <c r="H377" s="109" t="s">
        <v>282</v>
      </c>
      <c r="I377" s="110">
        <v>538081</v>
      </c>
      <c r="J377" s="30">
        <v>394650</v>
      </c>
      <c r="K377" s="30">
        <v>0</v>
      </c>
      <c r="L377" s="30">
        <v>0</v>
      </c>
      <c r="M377" s="111">
        <v>133392</v>
      </c>
      <c r="N377" s="111">
        <v>7893</v>
      </c>
      <c r="O377" s="30">
        <v>2146</v>
      </c>
      <c r="P377" s="287">
        <v>1.34</v>
      </c>
      <c r="Q377" s="438">
        <v>0</v>
      </c>
      <c r="R377" s="33">
        <v>0</v>
      </c>
      <c r="S377" s="845">
        <v>1.34</v>
      </c>
      <c r="T377" s="416">
        <f t="shared" si="256"/>
        <v>0</v>
      </c>
      <c r="U377" s="405">
        <v>0</v>
      </c>
      <c r="V377" s="405">
        <v>0</v>
      </c>
      <c r="W377" s="405">
        <v>0</v>
      </c>
      <c r="X377" s="405">
        <f t="shared" si="257"/>
        <v>0</v>
      </c>
      <c r="Y377" s="405">
        <v>0</v>
      </c>
      <c r="Z377" s="405">
        <v>0</v>
      </c>
      <c r="AA377" s="405">
        <v>0</v>
      </c>
      <c r="AB377" s="405">
        <f t="shared" si="258"/>
        <v>0</v>
      </c>
      <c r="AC377" s="405">
        <f t="shared" si="259"/>
        <v>0</v>
      </c>
      <c r="AD377" s="249">
        <f t="shared" si="260"/>
        <v>0</v>
      </c>
      <c r="AE377" s="249">
        <f t="shared" si="261"/>
        <v>0</v>
      </c>
      <c r="AF377" s="405">
        <v>0</v>
      </c>
      <c r="AG377" s="405">
        <v>0</v>
      </c>
      <c r="AH377" s="405">
        <v>0</v>
      </c>
      <c r="AI377" s="405">
        <f t="shared" si="262"/>
        <v>0</v>
      </c>
      <c r="AJ377" s="405">
        <f t="shared" si="263"/>
        <v>0</v>
      </c>
      <c r="AK377" s="407">
        <v>0</v>
      </c>
      <c r="AL377" s="407">
        <v>0</v>
      </c>
      <c r="AM377" s="407">
        <v>0</v>
      </c>
      <c r="AN377" s="407">
        <v>0</v>
      </c>
      <c r="AO377" s="407">
        <v>0</v>
      </c>
      <c r="AP377" s="407">
        <f t="shared" si="264"/>
        <v>0</v>
      </c>
      <c r="AQ377" s="407">
        <f t="shared" si="265"/>
        <v>0</v>
      </c>
      <c r="AR377" s="417">
        <f t="shared" si="266"/>
        <v>0</v>
      </c>
      <c r="AS377" s="112">
        <f t="shared" si="303"/>
        <v>538081</v>
      </c>
      <c r="AT377" s="113">
        <f t="shared" si="304"/>
        <v>394650</v>
      </c>
      <c r="AU377" s="113">
        <f t="shared" si="269"/>
        <v>0</v>
      </c>
      <c r="AV377" s="113">
        <f t="shared" si="305"/>
        <v>0</v>
      </c>
      <c r="AW377" s="113">
        <f t="shared" si="306"/>
        <v>133392</v>
      </c>
      <c r="AX377" s="113">
        <f t="shared" si="306"/>
        <v>7893</v>
      </c>
      <c r="AY377" s="113">
        <f t="shared" si="307"/>
        <v>2146</v>
      </c>
      <c r="AZ377" s="115">
        <f t="shared" si="308"/>
        <v>1.34</v>
      </c>
      <c r="BA377" s="115">
        <f t="shared" si="309"/>
        <v>0</v>
      </c>
      <c r="BB377" s="115">
        <f t="shared" si="275"/>
        <v>0</v>
      </c>
      <c r="BC377" s="116">
        <f t="shared" si="310"/>
        <v>1.34</v>
      </c>
    </row>
    <row r="378" spans="1:55" ht="14.1" customHeight="1" x14ac:dyDescent="0.2">
      <c r="A378" s="108">
        <v>76</v>
      </c>
      <c r="B378" s="105">
        <v>2461</v>
      </c>
      <c r="C378" s="106">
        <v>600079805</v>
      </c>
      <c r="D378" s="105">
        <v>72741724</v>
      </c>
      <c r="E378" s="107" t="s">
        <v>722</v>
      </c>
      <c r="F378" s="108">
        <v>3143</v>
      </c>
      <c r="G378" s="126" t="s">
        <v>632</v>
      </c>
      <c r="H378" s="109" t="s">
        <v>281</v>
      </c>
      <c r="I378" s="110">
        <v>571670</v>
      </c>
      <c r="J378" s="425">
        <v>420965</v>
      </c>
      <c r="K378" s="425">
        <v>0</v>
      </c>
      <c r="L378" s="425">
        <v>0</v>
      </c>
      <c r="M378" s="111">
        <v>142286</v>
      </c>
      <c r="N378" s="111">
        <v>8419</v>
      </c>
      <c r="O378" s="337">
        <v>0</v>
      </c>
      <c r="P378" s="287">
        <v>1</v>
      </c>
      <c r="Q378" s="427">
        <v>1</v>
      </c>
      <c r="R378" s="889">
        <v>0</v>
      </c>
      <c r="S378" s="843">
        <v>0</v>
      </c>
      <c r="T378" s="416">
        <f t="shared" si="256"/>
        <v>0</v>
      </c>
      <c r="U378" s="405">
        <v>0</v>
      </c>
      <c r="V378" s="405">
        <v>0</v>
      </c>
      <c r="W378" s="405">
        <v>0</v>
      </c>
      <c r="X378" s="405">
        <f t="shared" si="257"/>
        <v>0</v>
      </c>
      <c r="Y378" s="405">
        <v>0</v>
      </c>
      <c r="Z378" s="405">
        <v>0</v>
      </c>
      <c r="AA378" s="405">
        <v>0</v>
      </c>
      <c r="AB378" s="405">
        <f t="shared" si="258"/>
        <v>0</v>
      </c>
      <c r="AC378" s="405">
        <f t="shared" si="259"/>
        <v>0</v>
      </c>
      <c r="AD378" s="249">
        <f t="shared" si="260"/>
        <v>0</v>
      </c>
      <c r="AE378" s="249">
        <f t="shared" si="261"/>
        <v>0</v>
      </c>
      <c r="AF378" s="405">
        <v>0</v>
      </c>
      <c r="AG378" s="405">
        <v>0</v>
      </c>
      <c r="AH378" s="405">
        <v>0</v>
      </c>
      <c r="AI378" s="405">
        <f t="shared" si="262"/>
        <v>0</v>
      </c>
      <c r="AJ378" s="405">
        <f t="shared" si="263"/>
        <v>0</v>
      </c>
      <c r="AK378" s="407">
        <v>0</v>
      </c>
      <c r="AL378" s="407">
        <v>0</v>
      </c>
      <c r="AM378" s="407">
        <v>0</v>
      </c>
      <c r="AN378" s="407">
        <v>0</v>
      </c>
      <c r="AO378" s="407">
        <v>0</v>
      </c>
      <c r="AP378" s="407">
        <f t="shared" si="264"/>
        <v>0</v>
      </c>
      <c r="AQ378" s="407">
        <f t="shared" si="265"/>
        <v>0</v>
      </c>
      <c r="AR378" s="417">
        <f t="shared" si="266"/>
        <v>0</v>
      </c>
      <c r="AS378" s="112">
        <f t="shared" si="303"/>
        <v>571670</v>
      </c>
      <c r="AT378" s="113">
        <f t="shared" si="304"/>
        <v>420965</v>
      </c>
      <c r="AU378" s="113">
        <f t="shared" si="269"/>
        <v>0</v>
      </c>
      <c r="AV378" s="113">
        <f t="shared" si="305"/>
        <v>0</v>
      </c>
      <c r="AW378" s="113">
        <f t="shared" si="306"/>
        <v>142286</v>
      </c>
      <c r="AX378" s="113">
        <f t="shared" si="306"/>
        <v>8419</v>
      </c>
      <c r="AY378" s="113">
        <f t="shared" si="307"/>
        <v>0</v>
      </c>
      <c r="AZ378" s="115">
        <f t="shared" si="308"/>
        <v>1</v>
      </c>
      <c r="BA378" s="115">
        <f t="shared" si="309"/>
        <v>1</v>
      </c>
      <c r="BB378" s="115">
        <f t="shared" si="275"/>
        <v>0</v>
      </c>
      <c r="BC378" s="116">
        <f t="shared" si="310"/>
        <v>0</v>
      </c>
    </row>
    <row r="379" spans="1:55" ht="14.1" customHeight="1" x14ac:dyDescent="0.2">
      <c r="A379" s="108">
        <v>76</v>
      </c>
      <c r="B379" s="105">
        <v>2461</v>
      </c>
      <c r="C379" s="106">
        <v>600079805</v>
      </c>
      <c r="D379" s="105">
        <v>72741724</v>
      </c>
      <c r="E379" s="107" t="s">
        <v>722</v>
      </c>
      <c r="F379" s="108">
        <v>3143</v>
      </c>
      <c r="G379" s="126" t="s">
        <v>633</v>
      </c>
      <c r="H379" s="109" t="s">
        <v>282</v>
      </c>
      <c r="I379" s="110">
        <v>12640</v>
      </c>
      <c r="J379" s="436">
        <v>8910</v>
      </c>
      <c r="K379" s="436">
        <v>0</v>
      </c>
      <c r="L379" s="436">
        <v>0</v>
      </c>
      <c r="M379" s="111">
        <v>3012</v>
      </c>
      <c r="N379" s="111">
        <v>178</v>
      </c>
      <c r="O379" s="436">
        <v>540</v>
      </c>
      <c r="P379" s="287">
        <v>0.04</v>
      </c>
      <c r="Q379" s="437">
        <v>0</v>
      </c>
      <c r="R379" s="857">
        <v>0</v>
      </c>
      <c r="S379" s="845">
        <v>0.04</v>
      </c>
      <c r="T379" s="416">
        <f t="shared" si="256"/>
        <v>0</v>
      </c>
      <c r="U379" s="405">
        <v>0</v>
      </c>
      <c r="V379" s="405">
        <v>0</v>
      </c>
      <c r="W379" s="405">
        <v>0</v>
      </c>
      <c r="X379" s="405">
        <f t="shared" si="257"/>
        <v>0</v>
      </c>
      <c r="Y379" s="405">
        <v>0</v>
      </c>
      <c r="Z379" s="405">
        <v>0</v>
      </c>
      <c r="AA379" s="405">
        <v>0</v>
      </c>
      <c r="AB379" s="405">
        <f t="shared" si="258"/>
        <v>0</v>
      </c>
      <c r="AC379" s="405">
        <f t="shared" si="259"/>
        <v>0</v>
      </c>
      <c r="AD379" s="249">
        <f t="shared" si="260"/>
        <v>0</v>
      </c>
      <c r="AE379" s="249">
        <f t="shared" si="261"/>
        <v>0</v>
      </c>
      <c r="AF379" s="405">
        <v>0</v>
      </c>
      <c r="AG379" s="405">
        <v>0</v>
      </c>
      <c r="AH379" s="405">
        <v>0</v>
      </c>
      <c r="AI379" s="405">
        <f t="shared" si="262"/>
        <v>0</v>
      </c>
      <c r="AJ379" s="405">
        <f t="shared" si="263"/>
        <v>0</v>
      </c>
      <c r="AK379" s="407">
        <v>0</v>
      </c>
      <c r="AL379" s="407">
        <v>0</v>
      </c>
      <c r="AM379" s="407">
        <v>0</v>
      </c>
      <c r="AN379" s="407">
        <v>0</v>
      </c>
      <c r="AO379" s="407">
        <v>0</v>
      </c>
      <c r="AP379" s="407">
        <f t="shared" si="264"/>
        <v>0</v>
      </c>
      <c r="AQ379" s="407">
        <f t="shared" si="265"/>
        <v>0</v>
      </c>
      <c r="AR379" s="417">
        <f t="shared" si="266"/>
        <v>0</v>
      </c>
      <c r="AS379" s="112">
        <f t="shared" si="303"/>
        <v>12640</v>
      </c>
      <c r="AT379" s="113">
        <f t="shared" si="304"/>
        <v>8910</v>
      </c>
      <c r="AU379" s="113">
        <f t="shared" si="269"/>
        <v>0</v>
      </c>
      <c r="AV379" s="113">
        <f t="shared" si="305"/>
        <v>0</v>
      </c>
      <c r="AW379" s="113">
        <f t="shared" si="306"/>
        <v>3012</v>
      </c>
      <c r="AX379" s="113">
        <f t="shared" si="306"/>
        <v>178</v>
      </c>
      <c r="AY379" s="113">
        <f t="shared" si="307"/>
        <v>540</v>
      </c>
      <c r="AZ379" s="115">
        <f t="shared" si="308"/>
        <v>0.04</v>
      </c>
      <c r="BA379" s="115">
        <f t="shared" si="309"/>
        <v>0</v>
      </c>
      <c r="BB379" s="115">
        <f t="shared" si="275"/>
        <v>0</v>
      </c>
      <c r="BC379" s="116">
        <f t="shared" si="310"/>
        <v>0.04</v>
      </c>
    </row>
    <row r="380" spans="1:55" ht="14.1" customHeight="1" x14ac:dyDescent="0.2">
      <c r="A380" s="120">
        <v>76</v>
      </c>
      <c r="B380" s="117">
        <v>2461</v>
      </c>
      <c r="C380" s="118">
        <v>600079805</v>
      </c>
      <c r="D380" s="117">
        <v>72741724</v>
      </c>
      <c r="E380" s="119" t="s">
        <v>723</v>
      </c>
      <c r="F380" s="120"/>
      <c r="G380" s="119"/>
      <c r="H380" s="121"/>
      <c r="I380" s="122">
        <v>5454074</v>
      </c>
      <c r="J380" s="123">
        <v>3861852</v>
      </c>
      <c r="K380" s="123">
        <v>0</v>
      </c>
      <c r="L380" s="123">
        <v>119000</v>
      </c>
      <c r="M380" s="123">
        <v>1345528</v>
      </c>
      <c r="N380" s="123">
        <v>77238</v>
      </c>
      <c r="O380" s="123">
        <v>50456</v>
      </c>
      <c r="P380" s="124">
        <v>8.8276000000000003</v>
      </c>
      <c r="Q380" s="124">
        <v>5.9516000000000009</v>
      </c>
      <c r="R380" s="855">
        <v>0</v>
      </c>
      <c r="S380" s="125">
        <v>2.8760000000000003</v>
      </c>
      <c r="T380" s="824">
        <f t="shared" ref="T380:BC380" si="311">SUM(T374:T379)</f>
        <v>0</v>
      </c>
      <c r="U380" s="824">
        <f t="shared" si="311"/>
        <v>0</v>
      </c>
      <c r="V380" s="824">
        <f t="shared" si="311"/>
        <v>0</v>
      </c>
      <c r="W380" s="824">
        <f t="shared" si="311"/>
        <v>0</v>
      </c>
      <c r="X380" s="824">
        <f t="shared" si="311"/>
        <v>0</v>
      </c>
      <c r="Y380" s="824">
        <f t="shared" si="311"/>
        <v>0</v>
      </c>
      <c r="Z380" s="824">
        <f t="shared" si="311"/>
        <v>0</v>
      </c>
      <c r="AA380" s="824">
        <f t="shared" si="311"/>
        <v>0</v>
      </c>
      <c r="AB380" s="824">
        <f t="shared" si="311"/>
        <v>0</v>
      </c>
      <c r="AC380" s="824">
        <f t="shared" si="311"/>
        <v>0</v>
      </c>
      <c r="AD380" s="824">
        <f t="shared" si="311"/>
        <v>0</v>
      </c>
      <c r="AE380" s="824">
        <f t="shared" si="311"/>
        <v>0</v>
      </c>
      <c r="AF380" s="824">
        <f t="shared" si="311"/>
        <v>0</v>
      </c>
      <c r="AG380" s="824">
        <f t="shared" si="311"/>
        <v>0</v>
      </c>
      <c r="AH380" s="824">
        <f t="shared" si="311"/>
        <v>0</v>
      </c>
      <c r="AI380" s="824">
        <f t="shared" si="311"/>
        <v>0</v>
      </c>
      <c r="AJ380" s="824">
        <f t="shared" si="311"/>
        <v>0</v>
      </c>
      <c r="AK380" s="900">
        <f t="shared" si="311"/>
        <v>0</v>
      </c>
      <c r="AL380" s="900">
        <f t="shared" si="311"/>
        <v>0</v>
      </c>
      <c r="AM380" s="900">
        <f t="shared" si="311"/>
        <v>0</v>
      </c>
      <c r="AN380" s="900">
        <f t="shared" si="311"/>
        <v>0</v>
      </c>
      <c r="AO380" s="900">
        <f t="shared" si="311"/>
        <v>0</v>
      </c>
      <c r="AP380" s="900">
        <f t="shared" si="311"/>
        <v>0</v>
      </c>
      <c r="AQ380" s="900">
        <f t="shared" si="311"/>
        <v>0</v>
      </c>
      <c r="AR380" s="904">
        <f t="shared" si="311"/>
        <v>0</v>
      </c>
      <c r="AS380" s="122">
        <f t="shared" si="311"/>
        <v>5454074</v>
      </c>
      <c r="AT380" s="123">
        <f t="shared" si="311"/>
        <v>3861852</v>
      </c>
      <c r="AU380" s="123">
        <f t="shared" si="311"/>
        <v>0</v>
      </c>
      <c r="AV380" s="123">
        <f t="shared" si="311"/>
        <v>119000</v>
      </c>
      <c r="AW380" s="123">
        <f t="shared" si="311"/>
        <v>1345528</v>
      </c>
      <c r="AX380" s="123">
        <f t="shared" si="311"/>
        <v>77238</v>
      </c>
      <c r="AY380" s="123">
        <f t="shared" si="311"/>
        <v>50456</v>
      </c>
      <c r="AZ380" s="124">
        <f t="shared" si="311"/>
        <v>8.8276000000000003</v>
      </c>
      <c r="BA380" s="124">
        <f t="shared" si="311"/>
        <v>5.9516000000000009</v>
      </c>
      <c r="BB380" s="124">
        <f t="shared" si="311"/>
        <v>0</v>
      </c>
      <c r="BC380" s="125">
        <f t="shared" si="311"/>
        <v>2.8760000000000003</v>
      </c>
    </row>
    <row r="381" spans="1:55" ht="14.1" customHeight="1" x14ac:dyDescent="0.2">
      <c r="A381" s="108">
        <v>77</v>
      </c>
      <c r="B381" s="105">
        <v>2460</v>
      </c>
      <c r="C381" s="106">
        <v>600079783</v>
      </c>
      <c r="D381" s="105">
        <v>72741643</v>
      </c>
      <c r="E381" s="107" t="s">
        <v>724</v>
      </c>
      <c r="F381" s="108">
        <v>3113</v>
      </c>
      <c r="G381" s="107" t="s">
        <v>318</v>
      </c>
      <c r="H381" s="109" t="s">
        <v>281</v>
      </c>
      <c r="I381" s="110">
        <v>40669323</v>
      </c>
      <c r="J381" s="111">
        <v>28975996</v>
      </c>
      <c r="K381" s="111">
        <v>0</v>
      </c>
      <c r="L381" s="111">
        <v>0</v>
      </c>
      <c r="M381" s="111">
        <v>9793887</v>
      </c>
      <c r="N381" s="111">
        <v>579520</v>
      </c>
      <c r="O381" s="111">
        <v>1319920</v>
      </c>
      <c r="P381" s="287">
        <v>54.6389</v>
      </c>
      <c r="Q381" s="287">
        <v>42.454000000000001</v>
      </c>
      <c r="R381" s="404">
        <v>0</v>
      </c>
      <c r="S381" s="844">
        <v>12.184899999999999</v>
      </c>
      <c r="T381" s="416">
        <f t="shared" si="256"/>
        <v>0</v>
      </c>
      <c r="U381" s="405">
        <v>0</v>
      </c>
      <c r="V381" s="405">
        <v>73638</v>
      </c>
      <c r="W381" s="405">
        <v>0</v>
      </c>
      <c r="X381" s="405">
        <f t="shared" si="257"/>
        <v>73638</v>
      </c>
      <c r="Y381" s="405">
        <v>0</v>
      </c>
      <c r="Z381" s="405">
        <v>0</v>
      </c>
      <c r="AA381" s="405">
        <v>0</v>
      </c>
      <c r="AB381" s="405">
        <f t="shared" si="258"/>
        <v>0</v>
      </c>
      <c r="AC381" s="405">
        <f t="shared" si="259"/>
        <v>73638</v>
      </c>
      <c r="AD381" s="249">
        <f>ROUND((X381+Y381+Z381)*33.8%,0)-1</f>
        <v>24889</v>
      </c>
      <c r="AE381" s="249">
        <f t="shared" si="261"/>
        <v>1473</v>
      </c>
      <c r="AF381" s="405">
        <v>0</v>
      </c>
      <c r="AG381" s="405">
        <v>-100000</v>
      </c>
      <c r="AH381" s="405">
        <v>0</v>
      </c>
      <c r="AI381" s="405">
        <f t="shared" si="262"/>
        <v>-100000</v>
      </c>
      <c r="AJ381" s="405">
        <f t="shared" si="263"/>
        <v>0</v>
      </c>
      <c r="AK381" s="407">
        <v>0</v>
      </c>
      <c r="AL381" s="407">
        <v>0</v>
      </c>
      <c r="AM381" s="407">
        <v>0</v>
      </c>
      <c r="AN381" s="407">
        <v>0</v>
      </c>
      <c r="AO381" s="407">
        <v>0</v>
      </c>
      <c r="AP381" s="407">
        <f t="shared" si="264"/>
        <v>0</v>
      </c>
      <c r="AQ381" s="407">
        <f t="shared" si="265"/>
        <v>0</v>
      </c>
      <c r="AR381" s="417">
        <f t="shared" si="266"/>
        <v>0</v>
      </c>
      <c r="AS381" s="112">
        <f>I381+AJ381</f>
        <v>40669323</v>
      </c>
      <c r="AT381" s="113">
        <f>J381+X381</f>
        <v>29049634</v>
      </c>
      <c r="AU381" s="113">
        <f t="shared" si="269"/>
        <v>0</v>
      </c>
      <c r="AV381" s="113">
        <f>L381+AB381</f>
        <v>0</v>
      </c>
      <c r="AW381" s="113">
        <f t="shared" ref="AW381:AX385" si="312">M381+AD381</f>
        <v>9818776</v>
      </c>
      <c r="AX381" s="113">
        <f t="shared" si="312"/>
        <v>580993</v>
      </c>
      <c r="AY381" s="113">
        <f>O381+AI381</f>
        <v>1219920</v>
      </c>
      <c r="AZ381" s="115">
        <f>P381+AR381</f>
        <v>54.6389</v>
      </c>
      <c r="BA381" s="115">
        <f>Q381+AP381</f>
        <v>42.454000000000001</v>
      </c>
      <c r="BB381" s="115">
        <f t="shared" si="275"/>
        <v>0</v>
      </c>
      <c r="BC381" s="116">
        <f>S381+AQ381</f>
        <v>12.184899999999999</v>
      </c>
    </row>
    <row r="382" spans="1:55" ht="14.1" customHeight="1" x14ac:dyDescent="0.2">
      <c r="A382" s="108">
        <v>77</v>
      </c>
      <c r="B382" s="105">
        <v>2460</v>
      </c>
      <c r="C382" s="106">
        <v>600079783</v>
      </c>
      <c r="D382" s="105">
        <v>72741643</v>
      </c>
      <c r="E382" s="107" t="s">
        <v>724</v>
      </c>
      <c r="F382" s="108">
        <v>3113</v>
      </c>
      <c r="G382" s="82" t="s">
        <v>317</v>
      </c>
      <c r="H382" s="109" t="s">
        <v>281</v>
      </c>
      <c r="I382" s="110">
        <v>248595</v>
      </c>
      <c r="J382" s="425">
        <v>183060</v>
      </c>
      <c r="K382" s="425">
        <v>0</v>
      </c>
      <c r="L382" s="425">
        <v>0</v>
      </c>
      <c r="M382" s="111">
        <v>61874</v>
      </c>
      <c r="N382" s="111">
        <v>3661</v>
      </c>
      <c r="O382" s="337">
        <v>0</v>
      </c>
      <c r="P382" s="287">
        <v>0.5</v>
      </c>
      <c r="Q382" s="427">
        <v>0.5</v>
      </c>
      <c r="R382" s="889">
        <v>0</v>
      </c>
      <c r="S382" s="843">
        <v>0</v>
      </c>
      <c r="T382" s="416">
        <f t="shared" si="256"/>
        <v>0</v>
      </c>
      <c r="U382" s="405">
        <v>0</v>
      </c>
      <c r="V382" s="405">
        <v>0</v>
      </c>
      <c r="W382" s="405">
        <v>0</v>
      </c>
      <c r="X382" s="405">
        <f t="shared" si="257"/>
        <v>0</v>
      </c>
      <c r="Y382" s="405">
        <v>0</v>
      </c>
      <c r="Z382" s="405">
        <v>0</v>
      </c>
      <c r="AA382" s="405">
        <v>0</v>
      </c>
      <c r="AB382" s="405">
        <f t="shared" si="258"/>
        <v>0</v>
      </c>
      <c r="AC382" s="405">
        <f t="shared" si="259"/>
        <v>0</v>
      </c>
      <c r="AD382" s="249">
        <f t="shared" si="260"/>
        <v>0</v>
      </c>
      <c r="AE382" s="249">
        <f t="shared" si="261"/>
        <v>0</v>
      </c>
      <c r="AF382" s="405">
        <v>0</v>
      </c>
      <c r="AG382" s="405">
        <v>0</v>
      </c>
      <c r="AH382" s="405">
        <v>0</v>
      </c>
      <c r="AI382" s="405">
        <f t="shared" si="262"/>
        <v>0</v>
      </c>
      <c r="AJ382" s="405">
        <f t="shared" si="263"/>
        <v>0</v>
      </c>
      <c r="AK382" s="407">
        <v>0</v>
      </c>
      <c r="AL382" s="407">
        <v>0</v>
      </c>
      <c r="AM382" s="407">
        <v>0</v>
      </c>
      <c r="AN382" s="407">
        <v>0</v>
      </c>
      <c r="AO382" s="407">
        <v>0</v>
      </c>
      <c r="AP382" s="407">
        <f t="shared" si="264"/>
        <v>0</v>
      </c>
      <c r="AQ382" s="407">
        <f t="shared" si="265"/>
        <v>0</v>
      </c>
      <c r="AR382" s="417">
        <f t="shared" si="266"/>
        <v>0</v>
      </c>
      <c r="AS382" s="112">
        <f>I382+AJ382</f>
        <v>248595</v>
      </c>
      <c r="AT382" s="113">
        <f>J382+X382</f>
        <v>183060</v>
      </c>
      <c r="AU382" s="113">
        <f t="shared" si="269"/>
        <v>0</v>
      </c>
      <c r="AV382" s="113">
        <f>L382+AB382</f>
        <v>0</v>
      </c>
      <c r="AW382" s="113">
        <f t="shared" si="312"/>
        <v>61874</v>
      </c>
      <c r="AX382" s="113">
        <f t="shared" si="312"/>
        <v>3661</v>
      </c>
      <c r="AY382" s="113">
        <f>O382+AI382</f>
        <v>0</v>
      </c>
      <c r="AZ382" s="115">
        <f>P382+AR382</f>
        <v>0.5</v>
      </c>
      <c r="BA382" s="115">
        <f>Q382+AP382</f>
        <v>0.5</v>
      </c>
      <c r="BB382" s="115">
        <f t="shared" si="275"/>
        <v>0</v>
      </c>
      <c r="BC382" s="116">
        <f>S382+AQ382</f>
        <v>0</v>
      </c>
    </row>
    <row r="383" spans="1:55" ht="14.1" customHeight="1" x14ac:dyDescent="0.2">
      <c r="A383" s="108">
        <v>77</v>
      </c>
      <c r="B383" s="105">
        <v>2460</v>
      </c>
      <c r="C383" s="106">
        <v>600079783</v>
      </c>
      <c r="D383" s="105">
        <v>72741643</v>
      </c>
      <c r="E383" s="107" t="s">
        <v>724</v>
      </c>
      <c r="F383" s="108">
        <v>3113</v>
      </c>
      <c r="G383" s="126" t="s">
        <v>316</v>
      </c>
      <c r="H383" s="109" t="s">
        <v>282</v>
      </c>
      <c r="I383" s="110">
        <v>716382</v>
      </c>
      <c r="J383" s="28">
        <v>527527</v>
      </c>
      <c r="K383" s="28">
        <v>0</v>
      </c>
      <c r="L383" s="28">
        <v>0</v>
      </c>
      <c r="M383" s="111">
        <v>178304</v>
      </c>
      <c r="N383" s="111">
        <v>10551</v>
      </c>
      <c r="O383" s="28">
        <v>0</v>
      </c>
      <c r="P383" s="287">
        <v>1.46</v>
      </c>
      <c r="Q383" s="274">
        <v>1.46</v>
      </c>
      <c r="R383" s="890">
        <v>0</v>
      </c>
      <c r="S383" s="843">
        <v>0</v>
      </c>
      <c r="T383" s="416">
        <f t="shared" si="256"/>
        <v>0</v>
      </c>
      <c r="U383" s="405">
        <v>21653</v>
      </c>
      <c r="V383" s="405">
        <v>0</v>
      </c>
      <c r="W383" s="405">
        <v>0</v>
      </c>
      <c r="X383" s="405">
        <f t="shared" si="257"/>
        <v>21653</v>
      </c>
      <c r="Y383" s="405">
        <v>0</v>
      </c>
      <c r="Z383" s="405">
        <v>0</v>
      </c>
      <c r="AA383" s="405">
        <v>0</v>
      </c>
      <c r="AB383" s="405">
        <f t="shared" si="258"/>
        <v>0</v>
      </c>
      <c r="AC383" s="405">
        <f t="shared" si="259"/>
        <v>21653</v>
      </c>
      <c r="AD383" s="249">
        <f t="shared" si="260"/>
        <v>7319</v>
      </c>
      <c r="AE383" s="249">
        <f t="shared" si="261"/>
        <v>433</v>
      </c>
      <c r="AF383" s="405">
        <v>0</v>
      </c>
      <c r="AG383" s="405">
        <v>0</v>
      </c>
      <c r="AH383" s="405">
        <v>0</v>
      </c>
      <c r="AI383" s="405">
        <f t="shared" si="262"/>
        <v>0</v>
      </c>
      <c r="AJ383" s="405">
        <f t="shared" si="263"/>
        <v>29405</v>
      </c>
      <c r="AK383" s="407">
        <v>0</v>
      </c>
      <c r="AL383" s="407">
        <v>0</v>
      </c>
      <c r="AM383" s="407">
        <v>0.06</v>
      </c>
      <c r="AN383" s="407">
        <v>0</v>
      </c>
      <c r="AO383" s="407">
        <v>0</v>
      </c>
      <c r="AP383" s="407">
        <f t="shared" si="264"/>
        <v>0.06</v>
      </c>
      <c r="AQ383" s="407">
        <f t="shared" si="265"/>
        <v>0</v>
      </c>
      <c r="AR383" s="417">
        <f t="shared" si="266"/>
        <v>0.06</v>
      </c>
      <c r="AS383" s="112">
        <f>I383+AJ383</f>
        <v>745787</v>
      </c>
      <c r="AT383" s="113">
        <f>J383+X383</f>
        <v>549180</v>
      </c>
      <c r="AU383" s="113">
        <f t="shared" si="269"/>
        <v>0</v>
      </c>
      <c r="AV383" s="113">
        <f>L383+AB383</f>
        <v>0</v>
      </c>
      <c r="AW383" s="113">
        <f t="shared" si="312"/>
        <v>185623</v>
      </c>
      <c r="AX383" s="113">
        <f t="shared" si="312"/>
        <v>10984</v>
      </c>
      <c r="AY383" s="113">
        <f>O383+AI383</f>
        <v>0</v>
      </c>
      <c r="AZ383" s="115">
        <f>P383+AR383</f>
        <v>1.52</v>
      </c>
      <c r="BA383" s="115">
        <f>Q383+AP383</f>
        <v>1.52</v>
      </c>
      <c r="BB383" s="115">
        <f t="shared" si="275"/>
        <v>0</v>
      </c>
      <c r="BC383" s="116">
        <f>S383+AQ383</f>
        <v>0</v>
      </c>
    </row>
    <row r="384" spans="1:55" ht="14.1" customHeight="1" x14ac:dyDescent="0.2">
      <c r="A384" s="108">
        <v>77</v>
      </c>
      <c r="B384" s="105">
        <v>2460</v>
      </c>
      <c r="C384" s="106">
        <v>600079783</v>
      </c>
      <c r="D384" s="105">
        <v>72741643</v>
      </c>
      <c r="E384" s="107" t="s">
        <v>724</v>
      </c>
      <c r="F384" s="108">
        <v>3143</v>
      </c>
      <c r="G384" s="126" t="s">
        <v>632</v>
      </c>
      <c r="H384" s="109" t="s">
        <v>281</v>
      </c>
      <c r="I384" s="110">
        <v>2840395</v>
      </c>
      <c r="J384" s="425">
        <v>2091602</v>
      </c>
      <c r="K384" s="425">
        <v>0</v>
      </c>
      <c r="L384" s="425">
        <v>0</v>
      </c>
      <c r="M384" s="111">
        <v>706961</v>
      </c>
      <c r="N384" s="111">
        <v>41832</v>
      </c>
      <c r="O384" s="337">
        <v>0</v>
      </c>
      <c r="P384" s="287">
        <v>4.3213999999999997</v>
      </c>
      <c r="Q384" s="427">
        <v>4.3213999999999997</v>
      </c>
      <c r="R384" s="889">
        <v>0</v>
      </c>
      <c r="S384" s="843">
        <v>0</v>
      </c>
      <c r="T384" s="416">
        <f t="shared" si="256"/>
        <v>0</v>
      </c>
      <c r="U384" s="405">
        <v>0</v>
      </c>
      <c r="V384" s="405">
        <v>0</v>
      </c>
      <c r="W384" s="405">
        <v>0</v>
      </c>
      <c r="X384" s="405">
        <f t="shared" si="257"/>
        <v>0</v>
      </c>
      <c r="Y384" s="405">
        <v>0</v>
      </c>
      <c r="Z384" s="405">
        <v>0</v>
      </c>
      <c r="AA384" s="405">
        <v>0</v>
      </c>
      <c r="AB384" s="405">
        <f t="shared" si="258"/>
        <v>0</v>
      </c>
      <c r="AC384" s="405">
        <f t="shared" si="259"/>
        <v>0</v>
      </c>
      <c r="AD384" s="249">
        <f t="shared" si="260"/>
        <v>0</v>
      </c>
      <c r="AE384" s="249">
        <f t="shared" si="261"/>
        <v>0</v>
      </c>
      <c r="AF384" s="405">
        <v>0</v>
      </c>
      <c r="AG384" s="405">
        <v>0</v>
      </c>
      <c r="AH384" s="405">
        <v>0</v>
      </c>
      <c r="AI384" s="405">
        <f t="shared" si="262"/>
        <v>0</v>
      </c>
      <c r="AJ384" s="405">
        <f t="shared" si="263"/>
        <v>0</v>
      </c>
      <c r="AK384" s="407">
        <v>0</v>
      </c>
      <c r="AL384" s="407">
        <v>0</v>
      </c>
      <c r="AM384" s="407">
        <v>0</v>
      </c>
      <c r="AN384" s="407">
        <v>0</v>
      </c>
      <c r="AO384" s="407">
        <v>0</v>
      </c>
      <c r="AP384" s="407">
        <f t="shared" si="264"/>
        <v>0</v>
      </c>
      <c r="AQ384" s="407">
        <f t="shared" si="265"/>
        <v>0</v>
      </c>
      <c r="AR384" s="417">
        <f t="shared" si="266"/>
        <v>0</v>
      </c>
      <c r="AS384" s="112">
        <f>I384+AJ384</f>
        <v>2840395</v>
      </c>
      <c r="AT384" s="113">
        <f>J384+X384</f>
        <v>2091602</v>
      </c>
      <c r="AU384" s="113">
        <f t="shared" si="269"/>
        <v>0</v>
      </c>
      <c r="AV384" s="113">
        <f>L384+AB384</f>
        <v>0</v>
      </c>
      <c r="AW384" s="113">
        <f t="shared" si="312"/>
        <v>706961</v>
      </c>
      <c r="AX384" s="113">
        <f t="shared" si="312"/>
        <v>41832</v>
      </c>
      <c r="AY384" s="113">
        <f>O384+AI384</f>
        <v>0</v>
      </c>
      <c r="AZ384" s="115">
        <f>P384+AR384</f>
        <v>4.3213999999999997</v>
      </c>
      <c r="BA384" s="115">
        <f>Q384+AP384</f>
        <v>4.3213999999999997</v>
      </c>
      <c r="BB384" s="115">
        <f t="shared" si="275"/>
        <v>0</v>
      </c>
      <c r="BC384" s="116">
        <f>S384+AQ384</f>
        <v>0</v>
      </c>
    </row>
    <row r="385" spans="1:55" ht="14.1" customHeight="1" x14ac:dyDescent="0.2">
      <c r="A385" s="108">
        <v>77</v>
      </c>
      <c r="B385" s="105">
        <v>2460</v>
      </c>
      <c r="C385" s="106">
        <v>600079783</v>
      </c>
      <c r="D385" s="105">
        <v>72741643</v>
      </c>
      <c r="E385" s="107" t="s">
        <v>724</v>
      </c>
      <c r="F385" s="108">
        <v>3143</v>
      </c>
      <c r="G385" s="126" t="s">
        <v>633</v>
      </c>
      <c r="H385" s="109" t="s">
        <v>282</v>
      </c>
      <c r="I385" s="110">
        <v>94097</v>
      </c>
      <c r="J385" s="436">
        <v>66330</v>
      </c>
      <c r="K385" s="436">
        <v>0</v>
      </c>
      <c r="L385" s="436">
        <v>0</v>
      </c>
      <c r="M385" s="111">
        <v>22420</v>
      </c>
      <c r="N385" s="111">
        <v>1327</v>
      </c>
      <c r="O385" s="436">
        <v>4020</v>
      </c>
      <c r="P385" s="287">
        <v>0.28000000000000003</v>
      </c>
      <c r="Q385" s="437">
        <v>0</v>
      </c>
      <c r="R385" s="857">
        <v>0</v>
      </c>
      <c r="S385" s="845">
        <v>0.28000000000000003</v>
      </c>
      <c r="T385" s="416">
        <f t="shared" si="256"/>
        <v>0</v>
      </c>
      <c r="U385" s="405">
        <v>0</v>
      </c>
      <c r="V385" s="405">
        <v>0</v>
      </c>
      <c r="W385" s="405">
        <v>0</v>
      </c>
      <c r="X385" s="405">
        <f t="shared" si="257"/>
        <v>0</v>
      </c>
      <c r="Y385" s="405">
        <v>0</v>
      </c>
      <c r="Z385" s="405">
        <v>0</v>
      </c>
      <c r="AA385" s="405">
        <v>0</v>
      </c>
      <c r="AB385" s="405">
        <f t="shared" si="258"/>
        <v>0</v>
      </c>
      <c r="AC385" s="405">
        <f t="shared" si="259"/>
        <v>0</v>
      </c>
      <c r="AD385" s="249">
        <f t="shared" si="260"/>
        <v>0</v>
      </c>
      <c r="AE385" s="249">
        <f t="shared" si="261"/>
        <v>0</v>
      </c>
      <c r="AF385" s="405">
        <v>0</v>
      </c>
      <c r="AG385" s="405">
        <v>0</v>
      </c>
      <c r="AH385" s="405">
        <v>0</v>
      </c>
      <c r="AI385" s="405">
        <f t="shared" si="262"/>
        <v>0</v>
      </c>
      <c r="AJ385" s="405">
        <f t="shared" si="263"/>
        <v>0</v>
      </c>
      <c r="AK385" s="407">
        <v>0</v>
      </c>
      <c r="AL385" s="407">
        <v>0</v>
      </c>
      <c r="AM385" s="407">
        <v>0</v>
      </c>
      <c r="AN385" s="407">
        <v>0</v>
      </c>
      <c r="AO385" s="407">
        <v>0</v>
      </c>
      <c r="AP385" s="407">
        <f t="shared" si="264"/>
        <v>0</v>
      </c>
      <c r="AQ385" s="407">
        <f t="shared" si="265"/>
        <v>0</v>
      </c>
      <c r="AR385" s="417">
        <f t="shared" si="266"/>
        <v>0</v>
      </c>
      <c r="AS385" s="112">
        <f>I385+AJ385</f>
        <v>94097</v>
      </c>
      <c r="AT385" s="113">
        <f>J385+X385</f>
        <v>66330</v>
      </c>
      <c r="AU385" s="113">
        <f t="shared" si="269"/>
        <v>0</v>
      </c>
      <c r="AV385" s="113">
        <f>L385+AB385</f>
        <v>0</v>
      </c>
      <c r="AW385" s="113">
        <f t="shared" si="312"/>
        <v>22420</v>
      </c>
      <c r="AX385" s="113">
        <f t="shared" si="312"/>
        <v>1327</v>
      </c>
      <c r="AY385" s="113">
        <f>O385+AI385</f>
        <v>4020</v>
      </c>
      <c r="AZ385" s="115">
        <f>P385+AR385</f>
        <v>0.28000000000000003</v>
      </c>
      <c r="BA385" s="115">
        <f>Q385+AP385</f>
        <v>0</v>
      </c>
      <c r="BB385" s="115">
        <f t="shared" si="275"/>
        <v>0</v>
      </c>
      <c r="BC385" s="116">
        <f>S385+AQ385</f>
        <v>0.28000000000000003</v>
      </c>
    </row>
    <row r="386" spans="1:55" ht="14.1" customHeight="1" x14ac:dyDescent="0.2">
      <c r="A386" s="120">
        <v>77</v>
      </c>
      <c r="B386" s="117">
        <v>2460</v>
      </c>
      <c r="C386" s="118">
        <v>600079783</v>
      </c>
      <c r="D386" s="117">
        <v>72741643</v>
      </c>
      <c r="E386" s="119" t="s">
        <v>725</v>
      </c>
      <c r="F386" s="120"/>
      <c r="G386" s="119"/>
      <c r="H386" s="121"/>
      <c r="I386" s="122">
        <v>44568792</v>
      </c>
      <c r="J386" s="123">
        <v>31844515</v>
      </c>
      <c r="K386" s="123">
        <v>0</v>
      </c>
      <c r="L386" s="123">
        <v>0</v>
      </c>
      <c r="M386" s="123">
        <v>10763446</v>
      </c>
      <c r="N386" s="123">
        <v>636891</v>
      </c>
      <c r="O386" s="123">
        <v>1323940</v>
      </c>
      <c r="P386" s="124">
        <v>61.200299999999999</v>
      </c>
      <c r="Q386" s="124">
        <v>48.735399999999998</v>
      </c>
      <c r="R386" s="855">
        <v>0</v>
      </c>
      <c r="S386" s="125">
        <v>12.464899999999998</v>
      </c>
      <c r="T386" s="824">
        <f t="shared" ref="T386:BC386" si="313">SUM(T381:T385)</f>
        <v>0</v>
      </c>
      <c r="U386" s="824">
        <f t="shared" si="313"/>
        <v>21653</v>
      </c>
      <c r="V386" s="824">
        <f t="shared" si="313"/>
        <v>73638</v>
      </c>
      <c r="W386" s="824">
        <f t="shared" si="313"/>
        <v>0</v>
      </c>
      <c r="X386" s="824">
        <f t="shared" si="313"/>
        <v>95291</v>
      </c>
      <c r="Y386" s="824">
        <f t="shared" si="313"/>
        <v>0</v>
      </c>
      <c r="Z386" s="824">
        <f t="shared" si="313"/>
        <v>0</v>
      </c>
      <c r="AA386" s="824">
        <f t="shared" si="313"/>
        <v>0</v>
      </c>
      <c r="AB386" s="824">
        <f t="shared" si="313"/>
        <v>0</v>
      </c>
      <c r="AC386" s="824">
        <f t="shared" si="313"/>
        <v>95291</v>
      </c>
      <c r="AD386" s="824">
        <f t="shared" si="313"/>
        <v>32208</v>
      </c>
      <c r="AE386" s="824">
        <f t="shared" si="313"/>
        <v>1906</v>
      </c>
      <c r="AF386" s="824">
        <f t="shared" si="313"/>
        <v>0</v>
      </c>
      <c r="AG386" s="824">
        <f t="shared" si="313"/>
        <v>-100000</v>
      </c>
      <c r="AH386" s="824">
        <f t="shared" si="313"/>
        <v>0</v>
      </c>
      <c r="AI386" s="824">
        <f t="shared" si="313"/>
        <v>-100000</v>
      </c>
      <c r="AJ386" s="824">
        <f t="shared" si="313"/>
        <v>29405</v>
      </c>
      <c r="AK386" s="900">
        <f t="shared" si="313"/>
        <v>0</v>
      </c>
      <c r="AL386" s="900">
        <f t="shared" si="313"/>
        <v>0</v>
      </c>
      <c r="AM386" s="900">
        <f t="shared" si="313"/>
        <v>0.06</v>
      </c>
      <c r="AN386" s="900">
        <f t="shared" si="313"/>
        <v>0</v>
      </c>
      <c r="AO386" s="900">
        <f t="shared" si="313"/>
        <v>0</v>
      </c>
      <c r="AP386" s="900">
        <f t="shared" si="313"/>
        <v>0.06</v>
      </c>
      <c r="AQ386" s="900">
        <f t="shared" si="313"/>
        <v>0</v>
      </c>
      <c r="AR386" s="904">
        <f t="shared" si="313"/>
        <v>0.06</v>
      </c>
      <c r="AS386" s="122">
        <f t="shared" si="313"/>
        <v>44598197</v>
      </c>
      <c r="AT386" s="123">
        <f t="shared" si="313"/>
        <v>31939806</v>
      </c>
      <c r="AU386" s="123">
        <f t="shared" si="313"/>
        <v>0</v>
      </c>
      <c r="AV386" s="123">
        <f t="shared" si="313"/>
        <v>0</v>
      </c>
      <c r="AW386" s="123">
        <f t="shared" si="313"/>
        <v>10795654</v>
      </c>
      <c r="AX386" s="123">
        <f t="shared" si="313"/>
        <v>638797</v>
      </c>
      <c r="AY386" s="123">
        <f t="shared" si="313"/>
        <v>1223940</v>
      </c>
      <c r="AZ386" s="124">
        <f t="shared" si="313"/>
        <v>61.260300000000001</v>
      </c>
      <c r="BA386" s="124">
        <f t="shared" si="313"/>
        <v>48.795400000000001</v>
      </c>
      <c r="BB386" s="124">
        <f t="shared" si="313"/>
        <v>0</v>
      </c>
      <c r="BC386" s="125">
        <f t="shared" si="313"/>
        <v>12.464899999999998</v>
      </c>
    </row>
    <row r="387" spans="1:55" ht="14.1" customHeight="1" x14ac:dyDescent="0.2">
      <c r="A387" s="108">
        <v>78</v>
      </c>
      <c r="B387" s="105">
        <v>2324</v>
      </c>
      <c r="C387" s="106">
        <v>600074030</v>
      </c>
      <c r="D387" s="105">
        <v>71013083</v>
      </c>
      <c r="E387" s="107" t="s">
        <v>726</v>
      </c>
      <c r="F387" s="108">
        <v>3111</v>
      </c>
      <c r="G387" s="107" t="s">
        <v>315</v>
      </c>
      <c r="H387" s="109" t="s">
        <v>281</v>
      </c>
      <c r="I387" s="110">
        <v>11380685</v>
      </c>
      <c r="J387" s="111">
        <v>8227020</v>
      </c>
      <c r="K387" s="111">
        <v>0</v>
      </c>
      <c r="L387" s="111">
        <v>23500</v>
      </c>
      <c r="M387" s="111">
        <v>2788675</v>
      </c>
      <c r="N387" s="111">
        <v>164540</v>
      </c>
      <c r="O387" s="111">
        <v>176950</v>
      </c>
      <c r="P387" s="287">
        <v>19.234999999999999</v>
      </c>
      <c r="Q387" s="287">
        <v>14</v>
      </c>
      <c r="R387" s="404">
        <v>0</v>
      </c>
      <c r="S387" s="844">
        <v>5.2349999999999994</v>
      </c>
      <c r="T387" s="416">
        <f t="shared" si="256"/>
        <v>0</v>
      </c>
      <c r="U387" s="405">
        <v>0</v>
      </c>
      <c r="V387" s="405">
        <v>-4345</v>
      </c>
      <c r="W387" s="405">
        <v>0</v>
      </c>
      <c r="X387" s="405">
        <f t="shared" si="257"/>
        <v>-4345</v>
      </c>
      <c r="Y387" s="405">
        <v>0</v>
      </c>
      <c r="Z387" s="405">
        <v>0</v>
      </c>
      <c r="AA387" s="405">
        <v>0</v>
      </c>
      <c r="AB387" s="405">
        <f t="shared" si="258"/>
        <v>0</v>
      </c>
      <c r="AC387" s="405">
        <f t="shared" si="259"/>
        <v>-4345</v>
      </c>
      <c r="AD387" s="249">
        <f>ROUND((X387+Y387+Z387)*33.8%,0)+1</f>
        <v>-1468</v>
      </c>
      <c r="AE387" s="249">
        <f t="shared" si="261"/>
        <v>-87</v>
      </c>
      <c r="AF387" s="405">
        <v>0</v>
      </c>
      <c r="AG387" s="405">
        <v>5900</v>
      </c>
      <c r="AH387" s="405">
        <v>0</v>
      </c>
      <c r="AI387" s="405">
        <f t="shared" si="262"/>
        <v>5900</v>
      </c>
      <c r="AJ387" s="405">
        <f t="shared" si="263"/>
        <v>0</v>
      </c>
      <c r="AK387" s="407">
        <v>0</v>
      </c>
      <c r="AL387" s="407">
        <v>0</v>
      </c>
      <c r="AM387" s="407">
        <v>0</v>
      </c>
      <c r="AN387" s="407">
        <v>0</v>
      </c>
      <c r="AO387" s="407">
        <v>0</v>
      </c>
      <c r="AP387" s="407">
        <f t="shared" si="264"/>
        <v>0</v>
      </c>
      <c r="AQ387" s="407">
        <f t="shared" si="265"/>
        <v>0</v>
      </c>
      <c r="AR387" s="417">
        <f t="shared" si="266"/>
        <v>0</v>
      </c>
      <c r="AS387" s="112">
        <f>I387+AJ387</f>
        <v>11380685</v>
      </c>
      <c r="AT387" s="113">
        <f>J387+X387</f>
        <v>8222675</v>
      </c>
      <c r="AU387" s="113">
        <f t="shared" si="269"/>
        <v>0</v>
      </c>
      <c r="AV387" s="113">
        <f>L387+AB387</f>
        <v>23500</v>
      </c>
      <c r="AW387" s="113">
        <f t="shared" ref="AW387:AX389" si="314">M387+AD387</f>
        <v>2787207</v>
      </c>
      <c r="AX387" s="113">
        <f t="shared" si="314"/>
        <v>164453</v>
      </c>
      <c r="AY387" s="113">
        <f>O387+AI387</f>
        <v>182850</v>
      </c>
      <c r="AZ387" s="115">
        <f>P387+AR387</f>
        <v>19.234999999999999</v>
      </c>
      <c r="BA387" s="115">
        <f>Q387+AP387</f>
        <v>14</v>
      </c>
      <c r="BB387" s="115">
        <f t="shared" si="275"/>
        <v>0</v>
      </c>
      <c r="BC387" s="116">
        <f>S387+AQ387</f>
        <v>5.2349999999999994</v>
      </c>
    </row>
    <row r="388" spans="1:55" ht="14.1" customHeight="1" x14ac:dyDescent="0.2">
      <c r="A388" s="108">
        <v>78</v>
      </c>
      <c r="B388" s="105">
        <v>2324</v>
      </c>
      <c r="C388" s="106">
        <v>600074030</v>
      </c>
      <c r="D388" s="105">
        <v>71013083</v>
      </c>
      <c r="E388" s="107" t="s">
        <v>726</v>
      </c>
      <c r="F388" s="108">
        <v>3111</v>
      </c>
      <c r="G388" s="126" t="s">
        <v>316</v>
      </c>
      <c r="H388" s="109" t="s">
        <v>282</v>
      </c>
      <c r="I388" s="110">
        <v>966951</v>
      </c>
      <c r="J388" s="28">
        <v>711672</v>
      </c>
      <c r="K388" s="28">
        <v>0</v>
      </c>
      <c r="L388" s="28">
        <v>0</v>
      </c>
      <c r="M388" s="111">
        <v>240545</v>
      </c>
      <c r="N388" s="111">
        <v>14234</v>
      </c>
      <c r="O388" s="28">
        <v>500</v>
      </c>
      <c r="P388" s="287">
        <v>2.0500000000000003</v>
      </c>
      <c r="Q388" s="274">
        <v>2.0500000000000003</v>
      </c>
      <c r="R388" s="890">
        <v>0</v>
      </c>
      <c r="S388" s="843">
        <v>0</v>
      </c>
      <c r="T388" s="416">
        <f t="shared" si="256"/>
        <v>0</v>
      </c>
      <c r="U388" s="405">
        <v>0</v>
      </c>
      <c r="V388" s="405">
        <v>0</v>
      </c>
      <c r="W388" s="405">
        <v>0</v>
      </c>
      <c r="X388" s="405">
        <f t="shared" si="257"/>
        <v>0</v>
      </c>
      <c r="Y388" s="405">
        <v>0</v>
      </c>
      <c r="Z388" s="405">
        <v>0</v>
      </c>
      <c r="AA388" s="405">
        <v>0</v>
      </c>
      <c r="AB388" s="405">
        <f t="shared" si="258"/>
        <v>0</v>
      </c>
      <c r="AC388" s="405">
        <f t="shared" si="259"/>
        <v>0</v>
      </c>
      <c r="AD388" s="249">
        <f t="shared" si="260"/>
        <v>0</v>
      </c>
      <c r="AE388" s="249">
        <f t="shared" si="261"/>
        <v>0</v>
      </c>
      <c r="AF388" s="405">
        <v>0</v>
      </c>
      <c r="AG388" s="405">
        <v>0</v>
      </c>
      <c r="AH388" s="405">
        <v>0</v>
      </c>
      <c r="AI388" s="405">
        <f t="shared" si="262"/>
        <v>0</v>
      </c>
      <c r="AJ388" s="405">
        <f t="shared" si="263"/>
        <v>0</v>
      </c>
      <c r="AK388" s="407">
        <v>0</v>
      </c>
      <c r="AL388" s="407">
        <v>0</v>
      </c>
      <c r="AM388" s="407">
        <v>0</v>
      </c>
      <c r="AN388" s="407">
        <v>0</v>
      </c>
      <c r="AO388" s="407">
        <v>0</v>
      </c>
      <c r="AP388" s="407">
        <f t="shared" si="264"/>
        <v>0</v>
      </c>
      <c r="AQ388" s="407">
        <f t="shared" si="265"/>
        <v>0</v>
      </c>
      <c r="AR388" s="417">
        <f t="shared" si="266"/>
        <v>0</v>
      </c>
      <c r="AS388" s="112">
        <f>I388+AJ388</f>
        <v>966951</v>
      </c>
      <c r="AT388" s="113">
        <f>J388+X388</f>
        <v>711672</v>
      </c>
      <c r="AU388" s="113">
        <f t="shared" si="269"/>
        <v>0</v>
      </c>
      <c r="AV388" s="113">
        <f>L388+AB388</f>
        <v>0</v>
      </c>
      <c r="AW388" s="113">
        <f t="shared" si="314"/>
        <v>240545</v>
      </c>
      <c r="AX388" s="113">
        <f t="shared" si="314"/>
        <v>14234</v>
      </c>
      <c r="AY388" s="113">
        <f>O388+AI388</f>
        <v>500</v>
      </c>
      <c r="AZ388" s="115">
        <f>P388+AR388</f>
        <v>2.0500000000000003</v>
      </c>
      <c r="BA388" s="115">
        <f>Q388+AP388</f>
        <v>2.0500000000000003</v>
      </c>
      <c r="BB388" s="115">
        <f t="shared" si="275"/>
        <v>0</v>
      </c>
      <c r="BC388" s="116">
        <f>S388+AQ388</f>
        <v>0</v>
      </c>
    </row>
    <row r="389" spans="1:55" ht="14.1" customHeight="1" x14ac:dyDescent="0.2">
      <c r="A389" s="108">
        <v>78</v>
      </c>
      <c r="B389" s="105">
        <v>2324</v>
      </c>
      <c r="C389" s="106">
        <v>600074030</v>
      </c>
      <c r="D389" s="105">
        <v>71013083</v>
      </c>
      <c r="E389" s="107" t="s">
        <v>726</v>
      </c>
      <c r="F389" s="108">
        <v>3141</v>
      </c>
      <c r="G389" s="107" t="s">
        <v>319</v>
      </c>
      <c r="H389" s="109" t="s">
        <v>282</v>
      </c>
      <c r="I389" s="110">
        <v>1104938</v>
      </c>
      <c r="J389" s="30">
        <v>808571</v>
      </c>
      <c r="K389" s="30">
        <v>0</v>
      </c>
      <c r="L389" s="30">
        <v>0</v>
      </c>
      <c r="M389" s="111">
        <v>273297</v>
      </c>
      <c r="N389" s="111">
        <v>16172</v>
      </c>
      <c r="O389" s="30">
        <v>6898</v>
      </c>
      <c r="P389" s="287">
        <v>2.76</v>
      </c>
      <c r="Q389" s="438">
        <v>0</v>
      </c>
      <c r="R389" s="33">
        <v>0</v>
      </c>
      <c r="S389" s="836">
        <v>2.76</v>
      </c>
      <c r="T389" s="416">
        <f t="shared" si="256"/>
        <v>0</v>
      </c>
      <c r="U389" s="405">
        <v>0</v>
      </c>
      <c r="V389" s="405">
        <v>0</v>
      </c>
      <c r="W389" s="405">
        <v>0</v>
      </c>
      <c r="X389" s="405">
        <f t="shared" si="257"/>
        <v>0</v>
      </c>
      <c r="Y389" s="405">
        <v>0</v>
      </c>
      <c r="Z389" s="405">
        <v>0</v>
      </c>
      <c r="AA389" s="405">
        <v>0</v>
      </c>
      <c r="AB389" s="405">
        <f t="shared" si="258"/>
        <v>0</v>
      </c>
      <c r="AC389" s="405">
        <f t="shared" si="259"/>
        <v>0</v>
      </c>
      <c r="AD389" s="249">
        <f t="shared" si="260"/>
        <v>0</v>
      </c>
      <c r="AE389" s="249">
        <f t="shared" si="261"/>
        <v>0</v>
      </c>
      <c r="AF389" s="405">
        <v>0</v>
      </c>
      <c r="AG389" s="405">
        <v>0</v>
      </c>
      <c r="AH389" s="405">
        <v>0</v>
      </c>
      <c r="AI389" s="405">
        <f t="shared" si="262"/>
        <v>0</v>
      </c>
      <c r="AJ389" s="405">
        <f t="shared" si="263"/>
        <v>0</v>
      </c>
      <c r="AK389" s="407">
        <v>0</v>
      </c>
      <c r="AL389" s="407">
        <v>0</v>
      </c>
      <c r="AM389" s="407">
        <v>0</v>
      </c>
      <c r="AN389" s="407">
        <v>0</v>
      </c>
      <c r="AO389" s="407">
        <v>0</v>
      </c>
      <c r="AP389" s="407">
        <f t="shared" si="264"/>
        <v>0</v>
      </c>
      <c r="AQ389" s="407">
        <f t="shared" si="265"/>
        <v>0</v>
      </c>
      <c r="AR389" s="417">
        <f t="shared" si="266"/>
        <v>0</v>
      </c>
      <c r="AS389" s="112">
        <f>I389+AJ389</f>
        <v>1104938</v>
      </c>
      <c r="AT389" s="113">
        <f>J389+X389</f>
        <v>808571</v>
      </c>
      <c r="AU389" s="113">
        <f t="shared" si="269"/>
        <v>0</v>
      </c>
      <c r="AV389" s="113">
        <f>L389+AB389</f>
        <v>0</v>
      </c>
      <c r="AW389" s="113">
        <f t="shared" si="314"/>
        <v>273297</v>
      </c>
      <c r="AX389" s="113">
        <f t="shared" si="314"/>
        <v>16172</v>
      </c>
      <c r="AY389" s="113">
        <f>O389+AI389</f>
        <v>6898</v>
      </c>
      <c r="AZ389" s="115">
        <f>P389+AR389</f>
        <v>2.76</v>
      </c>
      <c r="BA389" s="115">
        <f>Q389+AP389</f>
        <v>0</v>
      </c>
      <c r="BB389" s="115">
        <f t="shared" si="275"/>
        <v>0</v>
      </c>
      <c r="BC389" s="116">
        <f>S389+AQ389</f>
        <v>2.76</v>
      </c>
    </row>
    <row r="390" spans="1:55" ht="14.1" customHeight="1" x14ac:dyDescent="0.2">
      <c r="A390" s="120">
        <v>78</v>
      </c>
      <c r="B390" s="117">
        <v>2324</v>
      </c>
      <c r="C390" s="118">
        <v>600074030</v>
      </c>
      <c r="D390" s="117">
        <v>71013083</v>
      </c>
      <c r="E390" s="119" t="s">
        <v>727</v>
      </c>
      <c r="F390" s="120"/>
      <c r="G390" s="119"/>
      <c r="H390" s="121"/>
      <c r="I390" s="122">
        <v>13452574</v>
      </c>
      <c r="J390" s="123">
        <v>9747263</v>
      </c>
      <c r="K390" s="123">
        <v>0</v>
      </c>
      <c r="L390" s="123">
        <v>23500</v>
      </c>
      <c r="M390" s="123">
        <v>3302517</v>
      </c>
      <c r="N390" s="123">
        <v>194946</v>
      </c>
      <c r="O390" s="123">
        <v>184348</v>
      </c>
      <c r="P390" s="124">
        <v>24.045000000000002</v>
      </c>
      <c r="Q390" s="124">
        <v>16.05</v>
      </c>
      <c r="R390" s="855">
        <v>0</v>
      </c>
      <c r="S390" s="125">
        <v>7.9949999999999992</v>
      </c>
      <c r="T390" s="824">
        <f t="shared" ref="T390:BC390" si="315">SUM(T387:T389)</f>
        <v>0</v>
      </c>
      <c r="U390" s="824">
        <f t="shared" si="315"/>
        <v>0</v>
      </c>
      <c r="V390" s="824">
        <f t="shared" si="315"/>
        <v>-4345</v>
      </c>
      <c r="W390" s="824">
        <f t="shared" si="315"/>
        <v>0</v>
      </c>
      <c r="X390" s="824">
        <f t="shared" si="315"/>
        <v>-4345</v>
      </c>
      <c r="Y390" s="824">
        <f t="shared" si="315"/>
        <v>0</v>
      </c>
      <c r="Z390" s="824">
        <f t="shared" si="315"/>
        <v>0</v>
      </c>
      <c r="AA390" s="824">
        <f t="shared" si="315"/>
        <v>0</v>
      </c>
      <c r="AB390" s="824">
        <f t="shared" si="315"/>
        <v>0</v>
      </c>
      <c r="AC390" s="824">
        <f t="shared" si="315"/>
        <v>-4345</v>
      </c>
      <c r="AD390" s="824">
        <f t="shared" si="315"/>
        <v>-1468</v>
      </c>
      <c r="AE390" s="824">
        <f t="shared" si="315"/>
        <v>-87</v>
      </c>
      <c r="AF390" s="824">
        <f t="shared" si="315"/>
        <v>0</v>
      </c>
      <c r="AG390" s="824">
        <f t="shared" si="315"/>
        <v>5900</v>
      </c>
      <c r="AH390" s="824">
        <f t="shared" si="315"/>
        <v>0</v>
      </c>
      <c r="AI390" s="824">
        <f t="shared" si="315"/>
        <v>5900</v>
      </c>
      <c r="AJ390" s="824">
        <f t="shared" si="315"/>
        <v>0</v>
      </c>
      <c r="AK390" s="900">
        <f t="shared" si="315"/>
        <v>0</v>
      </c>
      <c r="AL390" s="900">
        <f t="shared" si="315"/>
        <v>0</v>
      </c>
      <c r="AM390" s="900">
        <f t="shared" si="315"/>
        <v>0</v>
      </c>
      <c r="AN390" s="900">
        <f t="shared" si="315"/>
        <v>0</v>
      </c>
      <c r="AO390" s="900">
        <f t="shared" si="315"/>
        <v>0</v>
      </c>
      <c r="AP390" s="900">
        <f t="shared" si="315"/>
        <v>0</v>
      </c>
      <c r="AQ390" s="900">
        <f t="shared" si="315"/>
        <v>0</v>
      </c>
      <c r="AR390" s="904">
        <f t="shared" si="315"/>
        <v>0</v>
      </c>
      <c r="AS390" s="122">
        <f t="shared" si="315"/>
        <v>13452574</v>
      </c>
      <c r="AT390" s="123">
        <f t="shared" si="315"/>
        <v>9742918</v>
      </c>
      <c r="AU390" s="123">
        <f t="shared" si="315"/>
        <v>0</v>
      </c>
      <c r="AV390" s="123">
        <f t="shared" si="315"/>
        <v>23500</v>
      </c>
      <c r="AW390" s="123">
        <f t="shared" si="315"/>
        <v>3301049</v>
      </c>
      <c r="AX390" s="123">
        <f t="shared" si="315"/>
        <v>194859</v>
      </c>
      <c r="AY390" s="123">
        <f t="shared" si="315"/>
        <v>190248</v>
      </c>
      <c r="AZ390" s="124">
        <f t="shared" si="315"/>
        <v>24.045000000000002</v>
      </c>
      <c r="BA390" s="124">
        <f t="shared" si="315"/>
        <v>16.05</v>
      </c>
      <c r="BB390" s="124">
        <f t="shared" si="315"/>
        <v>0</v>
      </c>
      <c r="BC390" s="125">
        <f t="shared" si="315"/>
        <v>7.9949999999999992</v>
      </c>
    </row>
    <row r="391" spans="1:55" ht="14.1" customHeight="1" x14ac:dyDescent="0.2">
      <c r="A391" s="108">
        <v>79</v>
      </c>
      <c r="B391" s="105">
        <v>2325</v>
      </c>
      <c r="C391" s="106">
        <v>600074561</v>
      </c>
      <c r="D391" s="105">
        <v>46750321</v>
      </c>
      <c r="E391" s="107" t="s">
        <v>728</v>
      </c>
      <c r="F391" s="108">
        <v>3113</v>
      </c>
      <c r="G391" s="107" t="s">
        <v>318</v>
      </c>
      <c r="H391" s="109" t="s">
        <v>281</v>
      </c>
      <c r="I391" s="110">
        <v>27777359</v>
      </c>
      <c r="J391" s="111">
        <v>20003619</v>
      </c>
      <c r="K391" s="111">
        <v>0</v>
      </c>
      <c r="L391" s="111">
        <v>28000</v>
      </c>
      <c r="M391" s="111">
        <v>6770687</v>
      </c>
      <c r="N391" s="111">
        <v>400073</v>
      </c>
      <c r="O391" s="111">
        <v>574980</v>
      </c>
      <c r="P391" s="287">
        <v>36.250800000000005</v>
      </c>
      <c r="Q391" s="287">
        <v>28.668200000000002</v>
      </c>
      <c r="R391" s="404">
        <v>0</v>
      </c>
      <c r="S391" s="844">
        <v>7.5826000000000002</v>
      </c>
      <c r="T391" s="416">
        <f t="shared" si="256"/>
        <v>0</v>
      </c>
      <c r="U391" s="405">
        <v>0</v>
      </c>
      <c r="V391" s="405">
        <v>-29455</v>
      </c>
      <c r="W391" s="405">
        <v>0</v>
      </c>
      <c r="X391" s="405">
        <f t="shared" si="257"/>
        <v>-29455</v>
      </c>
      <c r="Y391" s="405">
        <v>0</v>
      </c>
      <c r="Z391" s="405">
        <v>0</v>
      </c>
      <c r="AA391" s="405">
        <v>0</v>
      </c>
      <c r="AB391" s="405">
        <f t="shared" si="258"/>
        <v>0</v>
      </c>
      <c r="AC391" s="405">
        <f t="shared" si="259"/>
        <v>-29455</v>
      </c>
      <c r="AD391" s="249">
        <f t="shared" si="260"/>
        <v>-9956</v>
      </c>
      <c r="AE391" s="249">
        <f t="shared" si="261"/>
        <v>-589</v>
      </c>
      <c r="AF391" s="405">
        <v>0</v>
      </c>
      <c r="AG391" s="405">
        <v>40000</v>
      </c>
      <c r="AH391" s="405">
        <v>0</v>
      </c>
      <c r="AI391" s="405">
        <f t="shared" si="262"/>
        <v>40000</v>
      </c>
      <c r="AJ391" s="405">
        <f t="shared" si="263"/>
        <v>0</v>
      </c>
      <c r="AK391" s="407">
        <v>0</v>
      </c>
      <c r="AL391" s="407">
        <v>0</v>
      </c>
      <c r="AM391" s="407">
        <v>0</v>
      </c>
      <c r="AN391" s="407">
        <v>0</v>
      </c>
      <c r="AO391" s="407">
        <v>0</v>
      </c>
      <c r="AP391" s="407">
        <f t="shared" si="264"/>
        <v>0</v>
      </c>
      <c r="AQ391" s="407">
        <f t="shared" si="265"/>
        <v>0</v>
      </c>
      <c r="AR391" s="417">
        <f t="shared" si="266"/>
        <v>0</v>
      </c>
      <c r="AS391" s="112">
        <f t="shared" ref="AS391:AS396" si="316">I391+AJ391</f>
        <v>27777359</v>
      </c>
      <c r="AT391" s="113">
        <f t="shared" ref="AT391:AT396" si="317">J391+X391</f>
        <v>19974164</v>
      </c>
      <c r="AU391" s="113">
        <f t="shared" si="269"/>
        <v>0</v>
      </c>
      <c r="AV391" s="113">
        <f t="shared" ref="AV391:AV396" si="318">L391+AB391</f>
        <v>28000</v>
      </c>
      <c r="AW391" s="113">
        <f t="shared" ref="AW391:AX396" si="319">M391+AD391</f>
        <v>6760731</v>
      </c>
      <c r="AX391" s="113">
        <f t="shared" si="319"/>
        <v>399484</v>
      </c>
      <c r="AY391" s="113">
        <f t="shared" ref="AY391:AY396" si="320">O391+AI391</f>
        <v>614980</v>
      </c>
      <c r="AZ391" s="115">
        <f t="shared" ref="AZ391:AZ396" si="321">P391+AR391</f>
        <v>36.250800000000005</v>
      </c>
      <c r="BA391" s="115">
        <f t="shared" ref="BA391:BA396" si="322">Q391+AP391</f>
        <v>28.668200000000002</v>
      </c>
      <c r="BB391" s="115">
        <f t="shared" si="275"/>
        <v>0</v>
      </c>
      <c r="BC391" s="116">
        <f t="shared" ref="BC391:BC396" si="323">S391+AQ391</f>
        <v>7.5826000000000002</v>
      </c>
    </row>
    <row r="392" spans="1:55" ht="14.1" customHeight="1" x14ac:dyDescent="0.2">
      <c r="A392" s="108">
        <v>79</v>
      </c>
      <c r="B392" s="105">
        <v>2325</v>
      </c>
      <c r="C392" s="106">
        <v>600074561</v>
      </c>
      <c r="D392" s="105">
        <v>46750321</v>
      </c>
      <c r="E392" s="107" t="s">
        <v>728</v>
      </c>
      <c r="F392" s="108">
        <v>3113</v>
      </c>
      <c r="G392" s="126" t="s">
        <v>316</v>
      </c>
      <c r="H392" s="109" t="s">
        <v>282</v>
      </c>
      <c r="I392" s="110">
        <v>3070146</v>
      </c>
      <c r="J392" s="28">
        <v>2237589</v>
      </c>
      <c r="K392" s="28">
        <v>0</v>
      </c>
      <c r="L392" s="28">
        <v>0</v>
      </c>
      <c r="M392" s="111">
        <v>756305</v>
      </c>
      <c r="N392" s="111">
        <v>44752</v>
      </c>
      <c r="O392" s="28">
        <v>31500</v>
      </c>
      <c r="P392" s="287">
        <v>6.4099999999999993</v>
      </c>
      <c r="Q392" s="274">
        <v>6.4099999999999993</v>
      </c>
      <c r="R392" s="890">
        <v>0</v>
      </c>
      <c r="S392" s="843">
        <v>0</v>
      </c>
      <c r="T392" s="416">
        <f t="shared" si="256"/>
        <v>0</v>
      </c>
      <c r="U392" s="405">
        <v>0</v>
      </c>
      <c r="V392" s="405">
        <v>0</v>
      </c>
      <c r="W392" s="405">
        <v>0</v>
      </c>
      <c r="X392" s="405">
        <f t="shared" si="257"/>
        <v>0</v>
      </c>
      <c r="Y392" s="405">
        <v>0</v>
      </c>
      <c r="Z392" s="405">
        <v>0</v>
      </c>
      <c r="AA392" s="405">
        <v>0</v>
      </c>
      <c r="AB392" s="405">
        <f t="shared" si="258"/>
        <v>0</v>
      </c>
      <c r="AC392" s="405">
        <f t="shared" si="259"/>
        <v>0</v>
      </c>
      <c r="AD392" s="249">
        <f t="shared" si="260"/>
        <v>0</v>
      </c>
      <c r="AE392" s="249">
        <f t="shared" si="261"/>
        <v>0</v>
      </c>
      <c r="AF392" s="405">
        <v>0</v>
      </c>
      <c r="AG392" s="405">
        <v>0</v>
      </c>
      <c r="AH392" s="405">
        <v>0</v>
      </c>
      <c r="AI392" s="405">
        <f t="shared" si="262"/>
        <v>0</v>
      </c>
      <c r="AJ392" s="405">
        <f t="shared" si="263"/>
        <v>0</v>
      </c>
      <c r="AK392" s="407">
        <v>0</v>
      </c>
      <c r="AL392" s="407">
        <v>0</v>
      </c>
      <c r="AM392" s="407">
        <v>0</v>
      </c>
      <c r="AN392" s="407">
        <v>0</v>
      </c>
      <c r="AO392" s="407">
        <v>0</v>
      </c>
      <c r="AP392" s="407">
        <f t="shared" si="264"/>
        <v>0</v>
      </c>
      <c r="AQ392" s="407">
        <f t="shared" si="265"/>
        <v>0</v>
      </c>
      <c r="AR392" s="417">
        <f t="shared" si="266"/>
        <v>0</v>
      </c>
      <c r="AS392" s="112">
        <f t="shared" si="316"/>
        <v>3070146</v>
      </c>
      <c r="AT392" s="113">
        <f t="shared" si="317"/>
        <v>2237589</v>
      </c>
      <c r="AU392" s="113">
        <f t="shared" si="269"/>
        <v>0</v>
      </c>
      <c r="AV392" s="113">
        <f t="shared" si="318"/>
        <v>0</v>
      </c>
      <c r="AW392" s="113">
        <f t="shared" si="319"/>
        <v>756305</v>
      </c>
      <c r="AX392" s="113">
        <f t="shared" si="319"/>
        <v>44752</v>
      </c>
      <c r="AY392" s="113">
        <f t="shared" si="320"/>
        <v>31500</v>
      </c>
      <c r="AZ392" s="115">
        <f t="shared" si="321"/>
        <v>6.4099999999999993</v>
      </c>
      <c r="BA392" s="115">
        <f t="shared" si="322"/>
        <v>6.4099999999999993</v>
      </c>
      <c r="BB392" s="115">
        <f t="shared" si="275"/>
        <v>0</v>
      </c>
      <c r="BC392" s="116">
        <f t="shared" si="323"/>
        <v>0</v>
      </c>
    </row>
    <row r="393" spans="1:55" ht="14.1" customHeight="1" x14ac:dyDescent="0.2">
      <c r="A393" s="108">
        <v>79</v>
      </c>
      <c r="B393" s="105">
        <v>2325</v>
      </c>
      <c r="C393" s="106">
        <v>600074561</v>
      </c>
      <c r="D393" s="105">
        <v>46750321</v>
      </c>
      <c r="E393" s="107" t="s">
        <v>728</v>
      </c>
      <c r="F393" s="108">
        <v>3141</v>
      </c>
      <c r="G393" s="107" t="s">
        <v>319</v>
      </c>
      <c r="H393" s="109" t="s">
        <v>282</v>
      </c>
      <c r="I393" s="110">
        <v>2582479</v>
      </c>
      <c r="J393" s="30">
        <v>1885494</v>
      </c>
      <c r="K393" s="30">
        <v>0</v>
      </c>
      <c r="L393" s="30">
        <v>0</v>
      </c>
      <c r="M393" s="111">
        <v>637297</v>
      </c>
      <c r="N393" s="111">
        <v>37710</v>
      </c>
      <c r="O393" s="30">
        <v>21978</v>
      </c>
      <c r="P393" s="287">
        <v>6.42</v>
      </c>
      <c r="Q393" s="438">
        <v>0</v>
      </c>
      <c r="R393" s="33">
        <v>0</v>
      </c>
      <c r="S393" s="845">
        <v>6.42</v>
      </c>
      <c r="T393" s="416">
        <f t="shared" si="256"/>
        <v>0</v>
      </c>
      <c r="U393" s="405">
        <v>0</v>
      </c>
      <c r="V393" s="405">
        <v>0</v>
      </c>
      <c r="W393" s="405">
        <v>0</v>
      </c>
      <c r="X393" s="405">
        <f t="shared" si="257"/>
        <v>0</v>
      </c>
      <c r="Y393" s="405">
        <v>0</v>
      </c>
      <c r="Z393" s="405">
        <v>0</v>
      </c>
      <c r="AA393" s="405">
        <v>0</v>
      </c>
      <c r="AB393" s="405">
        <f t="shared" si="258"/>
        <v>0</v>
      </c>
      <c r="AC393" s="405">
        <f t="shared" si="259"/>
        <v>0</v>
      </c>
      <c r="AD393" s="249">
        <f t="shared" si="260"/>
        <v>0</v>
      </c>
      <c r="AE393" s="249">
        <f t="shared" si="261"/>
        <v>0</v>
      </c>
      <c r="AF393" s="405">
        <v>0</v>
      </c>
      <c r="AG393" s="405">
        <v>0</v>
      </c>
      <c r="AH393" s="405">
        <v>0</v>
      </c>
      <c r="AI393" s="405">
        <f t="shared" si="262"/>
        <v>0</v>
      </c>
      <c r="AJ393" s="405">
        <f t="shared" si="263"/>
        <v>0</v>
      </c>
      <c r="AK393" s="407">
        <v>0</v>
      </c>
      <c r="AL393" s="407">
        <v>0</v>
      </c>
      <c r="AM393" s="407">
        <v>0</v>
      </c>
      <c r="AN393" s="407">
        <v>0</v>
      </c>
      <c r="AO393" s="407">
        <v>0</v>
      </c>
      <c r="AP393" s="407">
        <f t="shared" si="264"/>
        <v>0</v>
      </c>
      <c r="AQ393" s="407">
        <f t="shared" si="265"/>
        <v>0</v>
      </c>
      <c r="AR393" s="417">
        <f t="shared" si="266"/>
        <v>0</v>
      </c>
      <c r="AS393" s="112">
        <f t="shared" si="316"/>
        <v>2582479</v>
      </c>
      <c r="AT393" s="113">
        <f t="shared" si="317"/>
        <v>1885494</v>
      </c>
      <c r="AU393" s="113">
        <f t="shared" si="269"/>
        <v>0</v>
      </c>
      <c r="AV393" s="113">
        <f t="shared" si="318"/>
        <v>0</v>
      </c>
      <c r="AW393" s="113">
        <f t="shared" si="319"/>
        <v>637297</v>
      </c>
      <c r="AX393" s="113">
        <f t="shared" si="319"/>
        <v>37710</v>
      </c>
      <c r="AY393" s="113">
        <f t="shared" si="320"/>
        <v>21978</v>
      </c>
      <c r="AZ393" s="115">
        <f t="shared" si="321"/>
        <v>6.42</v>
      </c>
      <c r="BA393" s="115">
        <f t="shared" si="322"/>
        <v>0</v>
      </c>
      <c r="BB393" s="115">
        <f t="shared" si="275"/>
        <v>0</v>
      </c>
      <c r="BC393" s="116">
        <f t="shared" si="323"/>
        <v>6.42</v>
      </c>
    </row>
    <row r="394" spans="1:55" ht="14.1" customHeight="1" x14ac:dyDescent="0.2">
      <c r="A394" s="108">
        <v>79</v>
      </c>
      <c r="B394" s="105">
        <v>2325</v>
      </c>
      <c r="C394" s="106">
        <v>600074561</v>
      </c>
      <c r="D394" s="105">
        <v>46750321</v>
      </c>
      <c r="E394" s="107" t="s">
        <v>728</v>
      </c>
      <c r="F394" s="108">
        <v>3143</v>
      </c>
      <c r="G394" s="126" t="s">
        <v>632</v>
      </c>
      <c r="H394" s="109" t="s">
        <v>281</v>
      </c>
      <c r="I394" s="110">
        <v>2067517</v>
      </c>
      <c r="J394" s="425">
        <v>1510649</v>
      </c>
      <c r="K394" s="425">
        <v>0</v>
      </c>
      <c r="L394" s="425">
        <v>12000</v>
      </c>
      <c r="M394" s="111">
        <v>514655</v>
      </c>
      <c r="N394" s="111">
        <v>30213</v>
      </c>
      <c r="O394" s="337">
        <v>0</v>
      </c>
      <c r="P394" s="287">
        <v>3.5</v>
      </c>
      <c r="Q394" s="427">
        <v>3.5</v>
      </c>
      <c r="R394" s="889">
        <v>0</v>
      </c>
      <c r="S394" s="843">
        <v>0</v>
      </c>
      <c r="T394" s="416">
        <f t="shared" si="256"/>
        <v>-12000</v>
      </c>
      <c r="U394" s="405">
        <v>0</v>
      </c>
      <c r="V394" s="405">
        <v>0</v>
      </c>
      <c r="W394" s="405">
        <v>0</v>
      </c>
      <c r="X394" s="405">
        <f t="shared" si="257"/>
        <v>-12000</v>
      </c>
      <c r="Y394" s="405">
        <v>12000</v>
      </c>
      <c r="Z394" s="405">
        <v>0</v>
      </c>
      <c r="AA394" s="405">
        <v>0</v>
      </c>
      <c r="AB394" s="405">
        <f t="shared" si="258"/>
        <v>12000</v>
      </c>
      <c r="AC394" s="405">
        <f t="shared" si="259"/>
        <v>0</v>
      </c>
      <c r="AD394" s="249">
        <f t="shared" si="260"/>
        <v>0</v>
      </c>
      <c r="AE394" s="249">
        <f t="shared" si="261"/>
        <v>-240</v>
      </c>
      <c r="AF394" s="405">
        <v>0</v>
      </c>
      <c r="AG394" s="405">
        <v>0</v>
      </c>
      <c r="AH394" s="405">
        <v>0</v>
      </c>
      <c r="AI394" s="405">
        <f t="shared" si="262"/>
        <v>0</v>
      </c>
      <c r="AJ394" s="405">
        <f t="shared" si="263"/>
        <v>-240</v>
      </c>
      <c r="AK394" s="407">
        <v>0</v>
      </c>
      <c r="AL394" s="407">
        <v>0</v>
      </c>
      <c r="AM394" s="407">
        <v>0</v>
      </c>
      <c r="AN394" s="407">
        <v>0</v>
      </c>
      <c r="AO394" s="407">
        <v>0</v>
      </c>
      <c r="AP394" s="407">
        <f t="shared" si="264"/>
        <v>0</v>
      </c>
      <c r="AQ394" s="407">
        <f t="shared" si="265"/>
        <v>0</v>
      </c>
      <c r="AR394" s="417">
        <f t="shared" si="266"/>
        <v>0</v>
      </c>
      <c r="AS394" s="112">
        <f t="shared" si="316"/>
        <v>2067277</v>
      </c>
      <c r="AT394" s="113">
        <f t="shared" si="317"/>
        <v>1498649</v>
      </c>
      <c r="AU394" s="113">
        <f t="shared" si="269"/>
        <v>0</v>
      </c>
      <c r="AV394" s="113">
        <f t="shared" si="318"/>
        <v>24000</v>
      </c>
      <c r="AW394" s="113">
        <f t="shared" si="319"/>
        <v>514655</v>
      </c>
      <c r="AX394" s="113">
        <f t="shared" si="319"/>
        <v>29973</v>
      </c>
      <c r="AY394" s="113">
        <f t="shared" si="320"/>
        <v>0</v>
      </c>
      <c r="AZ394" s="115">
        <f t="shared" si="321"/>
        <v>3.5</v>
      </c>
      <c r="BA394" s="115">
        <f t="shared" si="322"/>
        <v>3.5</v>
      </c>
      <c r="BB394" s="115">
        <f t="shared" si="275"/>
        <v>0</v>
      </c>
      <c r="BC394" s="116">
        <f t="shared" si="323"/>
        <v>0</v>
      </c>
    </row>
    <row r="395" spans="1:55" ht="14.1" customHeight="1" x14ac:dyDescent="0.2">
      <c r="A395" s="108">
        <v>79</v>
      </c>
      <c r="B395" s="105">
        <v>2325</v>
      </c>
      <c r="C395" s="106">
        <v>600074561</v>
      </c>
      <c r="D395" s="105">
        <v>46750321</v>
      </c>
      <c r="E395" s="107" t="s">
        <v>728</v>
      </c>
      <c r="F395" s="108">
        <v>3143</v>
      </c>
      <c r="G395" s="126" t="s">
        <v>633</v>
      </c>
      <c r="H395" s="109" t="s">
        <v>282</v>
      </c>
      <c r="I395" s="110">
        <v>80755</v>
      </c>
      <c r="J395" s="436">
        <v>56925</v>
      </c>
      <c r="K395" s="436">
        <v>0</v>
      </c>
      <c r="L395" s="436">
        <v>0</v>
      </c>
      <c r="M395" s="111">
        <v>19241</v>
      </c>
      <c r="N395" s="111">
        <v>1139</v>
      </c>
      <c r="O395" s="436">
        <v>3450</v>
      </c>
      <c r="P395" s="287">
        <v>0.24</v>
      </c>
      <c r="Q395" s="437">
        <v>0</v>
      </c>
      <c r="R395" s="857">
        <v>0</v>
      </c>
      <c r="S395" s="845">
        <v>0.24</v>
      </c>
      <c r="T395" s="416">
        <f t="shared" si="256"/>
        <v>0</v>
      </c>
      <c r="U395" s="405">
        <v>0</v>
      </c>
      <c r="V395" s="405">
        <v>0</v>
      </c>
      <c r="W395" s="405">
        <v>0</v>
      </c>
      <c r="X395" s="405">
        <f t="shared" si="257"/>
        <v>0</v>
      </c>
      <c r="Y395" s="405">
        <v>0</v>
      </c>
      <c r="Z395" s="405">
        <v>0</v>
      </c>
      <c r="AA395" s="405">
        <v>0</v>
      </c>
      <c r="AB395" s="405">
        <f t="shared" si="258"/>
        <v>0</v>
      </c>
      <c r="AC395" s="405">
        <f t="shared" si="259"/>
        <v>0</v>
      </c>
      <c r="AD395" s="249">
        <f t="shared" si="260"/>
        <v>0</v>
      </c>
      <c r="AE395" s="249">
        <f t="shared" si="261"/>
        <v>0</v>
      </c>
      <c r="AF395" s="405">
        <v>0</v>
      </c>
      <c r="AG395" s="405">
        <v>0</v>
      </c>
      <c r="AH395" s="405">
        <v>0</v>
      </c>
      <c r="AI395" s="405">
        <f t="shared" si="262"/>
        <v>0</v>
      </c>
      <c r="AJ395" s="405">
        <f t="shared" si="263"/>
        <v>0</v>
      </c>
      <c r="AK395" s="407">
        <v>0</v>
      </c>
      <c r="AL395" s="407">
        <v>0</v>
      </c>
      <c r="AM395" s="407">
        <v>0</v>
      </c>
      <c r="AN395" s="407">
        <v>0</v>
      </c>
      <c r="AO395" s="407">
        <v>0</v>
      </c>
      <c r="AP395" s="407">
        <f t="shared" si="264"/>
        <v>0</v>
      </c>
      <c r="AQ395" s="407">
        <f t="shared" si="265"/>
        <v>0</v>
      </c>
      <c r="AR395" s="417">
        <f t="shared" si="266"/>
        <v>0</v>
      </c>
      <c r="AS395" s="112">
        <f t="shared" si="316"/>
        <v>80755</v>
      </c>
      <c r="AT395" s="113">
        <f t="shared" si="317"/>
        <v>56925</v>
      </c>
      <c r="AU395" s="113">
        <f t="shared" si="269"/>
        <v>0</v>
      </c>
      <c r="AV395" s="113">
        <f t="shared" si="318"/>
        <v>0</v>
      </c>
      <c r="AW395" s="113">
        <f t="shared" si="319"/>
        <v>19241</v>
      </c>
      <c r="AX395" s="113">
        <f t="shared" si="319"/>
        <v>1139</v>
      </c>
      <c r="AY395" s="113">
        <f t="shared" si="320"/>
        <v>3450</v>
      </c>
      <c r="AZ395" s="115">
        <f t="shared" si="321"/>
        <v>0.24</v>
      </c>
      <c r="BA395" s="115">
        <f t="shared" si="322"/>
        <v>0</v>
      </c>
      <c r="BB395" s="115">
        <f t="shared" si="275"/>
        <v>0</v>
      </c>
      <c r="BC395" s="116">
        <f t="shared" si="323"/>
        <v>0.24</v>
      </c>
    </row>
    <row r="396" spans="1:55" ht="14.1" customHeight="1" x14ac:dyDescent="0.2">
      <c r="A396" s="108">
        <v>79</v>
      </c>
      <c r="B396" s="105">
        <v>2325</v>
      </c>
      <c r="C396" s="106">
        <v>600074561</v>
      </c>
      <c r="D396" s="105">
        <v>46750321</v>
      </c>
      <c r="E396" s="107" t="s">
        <v>728</v>
      </c>
      <c r="F396" s="108">
        <v>3231</v>
      </c>
      <c r="G396" s="107" t="s">
        <v>320</v>
      </c>
      <c r="H396" s="109" t="s">
        <v>281</v>
      </c>
      <c r="I396" s="110">
        <v>3342495</v>
      </c>
      <c r="J396" s="337">
        <v>2453192</v>
      </c>
      <c r="K396" s="337">
        <v>0</v>
      </c>
      <c r="L396" s="337">
        <v>0</v>
      </c>
      <c r="M396" s="111">
        <v>829179</v>
      </c>
      <c r="N396" s="111">
        <v>49064</v>
      </c>
      <c r="O396" s="337">
        <v>11060</v>
      </c>
      <c r="P396" s="287">
        <v>4.7482000000000006</v>
      </c>
      <c r="Q396" s="274">
        <v>4.2259000000000002</v>
      </c>
      <c r="R396" s="890">
        <v>0</v>
      </c>
      <c r="S396" s="843">
        <v>0.52229999999999999</v>
      </c>
      <c r="T396" s="416">
        <f t="shared" si="256"/>
        <v>0</v>
      </c>
      <c r="U396" s="405">
        <v>0</v>
      </c>
      <c r="V396" s="405">
        <v>0</v>
      </c>
      <c r="W396" s="405">
        <v>0</v>
      </c>
      <c r="X396" s="405">
        <f t="shared" si="257"/>
        <v>0</v>
      </c>
      <c r="Y396" s="405">
        <v>0</v>
      </c>
      <c r="Z396" s="405">
        <v>0</v>
      </c>
      <c r="AA396" s="405">
        <v>0</v>
      </c>
      <c r="AB396" s="405">
        <f t="shared" si="258"/>
        <v>0</v>
      </c>
      <c r="AC396" s="405">
        <f t="shared" si="259"/>
        <v>0</v>
      </c>
      <c r="AD396" s="249">
        <f t="shared" si="260"/>
        <v>0</v>
      </c>
      <c r="AE396" s="249">
        <f t="shared" si="261"/>
        <v>0</v>
      </c>
      <c r="AF396" s="405">
        <v>0</v>
      </c>
      <c r="AG396" s="405">
        <v>0</v>
      </c>
      <c r="AH396" s="405">
        <v>0</v>
      </c>
      <c r="AI396" s="405">
        <f t="shared" si="262"/>
        <v>0</v>
      </c>
      <c r="AJ396" s="405">
        <f t="shared" si="263"/>
        <v>0</v>
      </c>
      <c r="AK396" s="407">
        <v>0</v>
      </c>
      <c r="AL396" s="407">
        <v>0</v>
      </c>
      <c r="AM396" s="407">
        <v>0</v>
      </c>
      <c r="AN396" s="407">
        <v>0</v>
      </c>
      <c r="AO396" s="407">
        <v>0</v>
      </c>
      <c r="AP396" s="407">
        <f t="shared" si="264"/>
        <v>0</v>
      </c>
      <c r="AQ396" s="407">
        <f t="shared" si="265"/>
        <v>0</v>
      </c>
      <c r="AR396" s="417">
        <f t="shared" si="266"/>
        <v>0</v>
      </c>
      <c r="AS396" s="112">
        <f t="shared" si="316"/>
        <v>3342495</v>
      </c>
      <c r="AT396" s="113">
        <f t="shared" si="317"/>
        <v>2453192</v>
      </c>
      <c r="AU396" s="113">
        <f t="shared" si="269"/>
        <v>0</v>
      </c>
      <c r="AV396" s="113">
        <f t="shared" si="318"/>
        <v>0</v>
      </c>
      <c r="AW396" s="113">
        <f t="shared" si="319"/>
        <v>829179</v>
      </c>
      <c r="AX396" s="113">
        <f t="shared" si="319"/>
        <v>49064</v>
      </c>
      <c r="AY396" s="113">
        <f t="shared" si="320"/>
        <v>11060</v>
      </c>
      <c r="AZ396" s="115">
        <f t="shared" si="321"/>
        <v>4.7482000000000006</v>
      </c>
      <c r="BA396" s="115">
        <f t="shared" si="322"/>
        <v>4.2259000000000002</v>
      </c>
      <c r="BB396" s="115">
        <f t="shared" si="275"/>
        <v>0</v>
      </c>
      <c r="BC396" s="116">
        <f t="shared" si="323"/>
        <v>0.52229999999999999</v>
      </c>
    </row>
    <row r="397" spans="1:55" ht="14.1" customHeight="1" x14ac:dyDescent="0.2">
      <c r="A397" s="120">
        <v>79</v>
      </c>
      <c r="B397" s="117">
        <v>2325</v>
      </c>
      <c r="C397" s="118">
        <v>600074561</v>
      </c>
      <c r="D397" s="117">
        <v>46750321</v>
      </c>
      <c r="E397" s="119" t="s">
        <v>729</v>
      </c>
      <c r="F397" s="120"/>
      <c r="G397" s="119"/>
      <c r="H397" s="121"/>
      <c r="I397" s="127">
        <v>38920751</v>
      </c>
      <c r="J397" s="128">
        <v>28147468</v>
      </c>
      <c r="K397" s="128">
        <v>0</v>
      </c>
      <c r="L397" s="128">
        <v>40000</v>
      </c>
      <c r="M397" s="128">
        <v>9527364</v>
      </c>
      <c r="N397" s="128">
        <v>562951</v>
      </c>
      <c r="O397" s="128">
        <v>642968</v>
      </c>
      <c r="P397" s="129">
        <v>57.569000000000003</v>
      </c>
      <c r="Q397" s="129">
        <v>42.804100000000005</v>
      </c>
      <c r="R397" s="858">
        <v>0</v>
      </c>
      <c r="S397" s="130">
        <v>14.764900000000001</v>
      </c>
      <c r="T397" s="825">
        <f t="shared" ref="T397:BC397" si="324">SUM(T391:T396)</f>
        <v>-12000</v>
      </c>
      <c r="U397" s="825">
        <f t="shared" si="324"/>
        <v>0</v>
      </c>
      <c r="V397" s="825">
        <f t="shared" si="324"/>
        <v>-29455</v>
      </c>
      <c r="W397" s="825">
        <f t="shared" si="324"/>
        <v>0</v>
      </c>
      <c r="X397" s="825">
        <f t="shared" si="324"/>
        <v>-41455</v>
      </c>
      <c r="Y397" s="825">
        <f t="shared" si="324"/>
        <v>12000</v>
      </c>
      <c r="Z397" s="825">
        <f t="shared" si="324"/>
        <v>0</v>
      </c>
      <c r="AA397" s="825">
        <f t="shared" si="324"/>
        <v>0</v>
      </c>
      <c r="AB397" s="825">
        <f t="shared" si="324"/>
        <v>12000</v>
      </c>
      <c r="AC397" s="825">
        <f t="shared" si="324"/>
        <v>-29455</v>
      </c>
      <c r="AD397" s="825">
        <f t="shared" si="324"/>
        <v>-9956</v>
      </c>
      <c r="AE397" s="825">
        <f t="shared" si="324"/>
        <v>-829</v>
      </c>
      <c r="AF397" s="825">
        <f t="shared" si="324"/>
        <v>0</v>
      </c>
      <c r="AG397" s="825">
        <f t="shared" si="324"/>
        <v>40000</v>
      </c>
      <c r="AH397" s="825">
        <f t="shared" si="324"/>
        <v>0</v>
      </c>
      <c r="AI397" s="825">
        <f t="shared" si="324"/>
        <v>40000</v>
      </c>
      <c r="AJ397" s="825">
        <f t="shared" si="324"/>
        <v>-240</v>
      </c>
      <c r="AK397" s="901">
        <f t="shared" si="324"/>
        <v>0</v>
      </c>
      <c r="AL397" s="901">
        <f t="shared" si="324"/>
        <v>0</v>
      </c>
      <c r="AM397" s="901">
        <f t="shared" si="324"/>
        <v>0</v>
      </c>
      <c r="AN397" s="901">
        <f t="shared" si="324"/>
        <v>0</v>
      </c>
      <c r="AO397" s="901">
        <f t="shared" si="324"/>
        <v>0</v>
      </c>
      <c r="AP397" s="901">
        <f t="shared" si="324"/>
        <v>0</v>
      </c>
      <c r="AQ397" s="901">
        <f t="shared" si="324"/>
        <v>0</v>
      </c>
      <c r="AR397" s="905">
        <f t="shared" si="324"/>
        <v>0</v>
      </c>
      <c r="AS397" s="127">
        <f t="shared" si="324"/>
        <v>38920511</v>
      </c>
      <c r="AT397" s="128">
        <f t="shared" si="324"/>
        <v>28106013</v>
      </c>
      <c r="AU397" s="128">
        <f t="shared" si="324"/>
        <v>0</v>
      </c>
      <c r="AV397" s="128">
        <f t="shared" si="324"/>
        <v>52000</v>
      </c>
      <c r="AW397" s="128">
        <f t="shared" si="324"/>
        <v>9517408</v>
      </c>
      <c r="AX397" s="128">
        <f t="shared" si="324"/>
        <v>562122</v>
      </c>
      <c r="AY397" s="128">
        <f t="shared" si="324"/>
        <v>682968</v>
      </c>
      <c r="AZ397" s="129">
        <f t="shared" si="324"/>
        <v>57.569000000000003</v>
      </c>
      <c r="BA397" s="129">
        <f t="shared" si="324"/>
        <v>42.804100000000005</v>
      </c>
      <c r="BB397" s="129">
        <f t="shared" si="324"/>
        <v>0</v>
      </c>
      <c r="BC397" s="130">
        <f t="shared" si="324"/>
        <v>14.764900000000001</v>
      </c>
    </row>
    <row r="398" spans="1:55" ht="14.1" customHeight="1" x14ac:dyDescent="0.2">
      <c r="A398" s="108">
        <v>80</v>
      </c>
      <c r="B398" s="105">
        <v>2329</v>
      </c>
      <c r="C398" s="106">
        <v>691007331</v>
      </c>
      <c r="D398" s="105">
        <v>71294171</v>
      </c>
      <c r="E398" s="107" t="s">
        <v>804</v>
      </c>
      <c r="F398" s="108">
        <v>3114</v>
      </c>
      <c r="G398" s="247" t="s">
        <v>562</v>
      </c>
      <c r="H398" s="109" t="s">
        <v>281</v>
      </c>
      <c r="I398" s="110">
        <v>7370252</v>
      </c>
      <c r="J398" s="111">
        <v>5306062</v>
      </c>
      <c r="K398" s="111">
        <v>0</v>
      </c>
      <c r="L398" s="111">
        <v>37600</v>
      </c>
      <c r="M398" s="111">
        <v>1806159</v>
      </c>
      <c r="N398" s="111">
        <v>106121</v>
      </c>
      <c r="O398" s="111">
        <v>114310</v>
      </c>
      <c r="P398" s="287">
        <v>9.7166999999999994</v>
      </c>
      <c r="Q398" s="287">
        <v>6.8389999999999995</v>
      </c>
      <c r="R398" s="404">
        <v>0</v>
      </c>
      <c r="S398" s="844">
        <v>2.8776999999999999</v>
      </c>
      <c r="T398" s="416">
        <f t="shared" ref="T398:T460" si="325">Y398*-1</f>
        <v>0</v>
      </c>
      <c r="U398" s="405">
        <v>0</v>
      </c>
      <c r="V398" s="405">
        <v>-14728</v>
      </c>
      <c r="W398" s="405">
        <v>0</v>
      </c>
      <c r="X398" s="405">
        <f t="shared" ref="X398:X460" si="326">SUM(T398:W398)</f>
        <v>-14728</v>
      </c>
      <c r="Y398" s="405">
        <v>0</v>
      </c>
      <c r="Z398" s="405">
        <v>0</v>
      </c>
      <c r="AA398" s="405">
        <v>0</v>
      </c>
      <c r="AB398" s="405">
        <f t="shared" ref="AB398:AB460" si="327">SUM(Y398:AA398)</f>
        <v>0</v>
      </c>
      <c r="AC398" s="405">
        <f t="shared" ref="AC398:AC460" si="328">X398+AB398</f>
        <v>-14728</v>
      </c>
      <c r="AD398" s="249">
        <f>ROUND((X398+Y398+Z398)*33.8%,0)+1</f>
        <v>-4977</v>
      </c>
      <c r="AE398" s="249">
        <f t="shared" ref="AE398:AE460" si="329">ROUND(X398*2%,0)</f>
        <v>-295</v>
      </c>
      <c r="AF398" s="405">
        <v>0</v>
      </c>
      <c r="AG398" s="405">
        <v>20000</v>
      </c>
      <c r="AH398" s="405">
        <v>0</v>
      </c>
      <c r="AI398" s="405">
        <f t="shared" ref="AI398:AI460" si="330">SUM(AF398:AH398)</f>
        <v>20000</v>
      </c>
      <c r="AJ398" s="405">
        <f t="shared" ref="AJ398:AJ460" si="331">AC398+AD398+AE398+AI398</f>
        <v>0</v>
      </c>
      <c r="AK398" s="407">
        <v>0</v>
      </c>
      <c r="AL398" s="407">
        <v>0</v>
      </c>
      <c r="AM398" s="407">
        <v>0</v>
      </c>
      <c r="AN398" s="407">
        <v>0</v>
      </c>
      <c r="AO398" s="407">
        <v>0</v>
      </c>
      <c r="AP398" s="407">
        <f t="shared" ref="AP398:AP460" si="332">AK398+AM398+AN398</f>
        <v>0</v>
      </c>
      <c r="AQ398" s="407">
        <f t="shared" ref="AQ398:AQ460" si="333">AL398+AO398</f>
        <v>0</v>
      </c>
      <c r="AR398" s="417">
        <f t="shared" ref="AR398:AR460" si="334">SUM(AP398:AQ398)</f>
        <v>0</v>
      </c>
      <c r="AS398" s="112">
        <f t="shared" ref="AS398:AS403" si="335">I398+AJ398</f>
        <v>7370252</v>
      </c>
      <c r="AT398" s="113">
        <f t="shared" ref="AT398:AT403" si="336">J398+X398</f>
        <v>5291334</v>
      </c>
      <c r="AU398" s="113">
        <f t="shared" ref="AU398:AU460" si="337">K398</f>
        <v>0</v>
      </c>
      <c r="AV398" s="113">
        <f t="shared" ref="AV398:AV403" si="338">L398+AB398</f>
        <v>37600</v>
      </c>
      <c r="AW398" s="113">
        <f t="shared" ref="AW398:AX403" si="339">M398+AD398</f>
        <v>1801182</v>
      </c>
      <c r="AX398" s="113">
        <f t="shared" si="339"/>
        <v>105826</v>
      </c>
      <c r="AY398" s="113">
        <f t="shared" ref="AY398:AY403" si="340">O398+AI398</f>
        <v>134310</v>
      </c>
      <c r="AZ398" s="115">
        <f t="shared" ref="AZ398:AZ403" si="341">P398+AR398</f>
        <v>9.7166999999999994</v>
      </c>
      <c r="BA398" s="115">
        <f t="shared" ref="BA398:BA403" si="342">Q398+AP398</f>
        <v>6.8389999999999995</v>
      </c>
      <c r="BB398" s="115">
        <f t="shared" ref="BB398:BB460" si="343">R398</f>
        <v>0</v>
      </c>
      <c r="BC398" s="116">
        <f t="shared" ref="BC398:BC403" si="344">S398+AQ398</f>
        <v>2.8776999999999999</v>
      </c>
    </row>
    <row r="399" spans="1:55" ht="14.1" customHeight="1" x14ac:dyDescent="0.2">
      <c r="A399" s="108">
        <v>80</v>
      </c>
      <c r="B399" s="105">
        <v>2329</v>
      </c>
      <c r="C399" s="106">
        <v>691007331</v>
      </c>
      <c r="D399" s="105">
        <v>71294171</v>
      </c>
      <c r="E399" s="107" t="s">
        <v>804</v>
      </c>
      <c r="F399" s="108">
        <v>3114</v>
      </c>
      <c r="G399" s="82" t="s">
        <v>317</v>
      </c>
      <c r="H399" s="109" t="s">
        <v>281</v>
      </c>
      <c r="I399" s="110">
        <v>1504448</v>
      </c>
      <c r="J399" s="425">
        <v>1107841</v>
      </c>
      <c r="K399" s="425">
        <v>0</v>
      </c>
      <c r="L399" s="425">
        <v>0</v>
      </c>
      <c r="M399" s="111">
        <v>374450</v>
      </c>
      <c r="N399" s="111">
        <v>22157</v>
      </c>
      <c r="O399" s="337">
        <v>0</v>
      </c>
      <c r="P399" s="287">
        <v>3.0278</v>
      </c>
      <c r="Q399" s="427">
        <v>3.0278</v>
      </c>
      <c r="R399" s="889">
        <v>0</v>
      </c>
      <c r="S399" s="843">
        <v>0</v>
      </c>
      <c r="T399" s="416">
        <f t="shared" si="325"/>
        <v>0</v>
      </c>
      <c r="U399" s="405">
        <v>0</v>
      </c>
      <c r="V399" s="405">
        <v>0</v>
      </c>
      <c r="W399" s="405">
        <v>0</v>
      </c>
      <c r="X399" s="405">
        <f t="shared" si="326"/>
        <v>0</v>
      </c>
      <c r="Y399" s="405">
        <v>0</v>
      </c>
      <c r="Z399" s="405">
        <v>0</v>
      </c>
      <c r="AA399" s="405">
        <v>0</v>
      </c>
      <c r="AB399" s="405">
        <f t="shared" si="327"/>
        <v>0</v>
      </c>
      <c r="AC399" s="405">
        <f t="shared" si="328"/>
        <v>0</v>
      </c>
      <c r="AD399" s="249">
        <f t="shared" ref="AD399:AD460" si="345">ROUND((X399+Y399+Z399)*33.8%,0)</f>
        <v>0</v>
      </c>
      <c r="AE399" s="249">
        <f t="shared" si="329"/>
        <v>0</v>
      </c>
      <c r="AF399" s="405">
        <v>0</v>
      </c>
      <c r="AG399" s="405">
        <v>0</v>
      </c>
      <c r="AH399" s="405">
        <v>0</v>
      </c>
      <c r="AI399" s="405">
        <f t="shared" si="330"/>
        <v>0</v>
      </c>
      <c r="AJ399" s="405">
        <f t="shared" si="331"/>
        <v>0</v>
      </c>
      <c r="AK399" s="407">
        <v>0</v>
      </c>
      <c r="AL399" s="407">
        <v>0</v>
      </c>
      <c r="AM399" s="407">
        <v>0</v>
      </c>
      <c r="AN399" s="407">
        <v>0</v>
      </c>
      <c r="AO399" s="407">
        <v>0</v>
      </c>
      <c r="AP399" s="407">
        <f t="shared" si="332"/>
        <v>0</v>
      </c>
      <c r="AQ399" s="407">
        <f t="shared" si="333"/>
        <v>0</v>
      </c>
      <c r="AR399" s="417">
        <f t="shared" si="334"/>
        <v>0</v>
      </c>
      <c r="AS399" s="112">
        <f t="shared" si="335"/>
        <v>1504448</v>
      </c>
      <c r="AT399" s="113">
        <f t="shared" si="336"/>
        <v>1107841</v>
      </c>
      <c r="AU399" s="113">
        <f t="shared" si="337"/>
        <v>0</v>
      </c>
      <c r="AV399" s="113">
        <f t="shared" si="338"/>
        <v>0</v>
      </c>
      <c r="AW399" s="113">
        <f t="shared" si="339"/>
        <v>374450</v>
      </c>
      <c r="AX399" s="113">
        <f t="shared" si="339"/>
        <v>22157</v>
      </c>
      <c r="AY399" s="113">
        <f t="shared" si="340"/>
        <v>0</v>
      </c>
      <c r="AZ399" s="115">
        <f t="shared" si="341"/>
        <v>3.0278</v>
      </c>
      <c r="BA399" s="115">
        <f t="shared" si="342"/>
        <v>3.0278</v>
      </c>
      <c r="BB399" s="115">
        <f t="shared" si="343"/>
        <v>0</v>
      </c>
      <c r="BC399" s="116">
        <f t="shared" si="344"/>
        <v>0</v>
      </c>
    </row>
    <row r="400" spans="1:55" ht="14.1" customHeight="1" x14ac:dyDescent="0.2">
      <c r="A400" s="108">
        <v>80</v>
      </c>
      <c r="B400" s="105">
        <v>2329</v>
      </c>
      <c r="C400" s="106">
        <v>691007331</v>
      </c>
      <c r="D400" s="105">
        <v>71294171</v>
      </c>
      <c r="E400" s="107" t="s">
        <v>804</v>
      </c>
      <c r="F400" s="108">
        <v>3114</v>
      </c>
      <c r="G400" s="126" t="s">
        <v>316</v>
      </c>
      <c r="H400" s="109" t="s">
        <v>282</v>
      </c>
      <c r="I400" s="110">
        <v>0</v>
      </c>
      <c r="J400" s="28">
        <v>0</v>
      </c>
      <c r="K400" s="28">
        <v>0</v>
      </c>
      <c r="L400" s="28">
        <v>0</v>
      </c>
      <c r="M400" s="111">
        <v>0</v>
      </c>
      <c r="N400" s="111">
        <v>0</v>
      </c>
      <c r="O400" s="28">
        <v>0</v>
      </c>
      <c r="P400" s="287">
        <v>0</v>
      </c>
      <c r="Q400" s="274">
        <v>0</v>
      </c>
      <c r="R400" s="890">
        <v>0</v>
      </c>
      <c r="S400" s="843">
        <v>0</v>
      </c>
      <c r="T400" s="416">
        <f t="shared" si="325"/>
        <v>0</v>
      </c>
      <c r="U400" s="405">
        <v>0</v>
      </c>
      <c r="V400" s="405">
        <v>0</v>
      </c>
      <c r="W400" s="405">
        <v>0</v>
      </c>
      <c r="X400" s="405">
        <f t="shared" si="326"/>
        <v>0</v>
      </c>
      <c r="Y400" s="405">
        <v>0</v>
      </c>
      <c r="Z400" s="405">
        <v>0</v>
      </c>
      <c r="AA400" s="405">
        <v>0</v>
      </c>
      <c r="AB400" s="405">
        <f t="shared" si="327"/>
        <v>0</v>
      </c>
      <c r="AC400" s="405">
        <f t="shared" si="328"/>
        <v>0</v>
      </c>
      <c r="AD400" s="249">
        <f t="shared" si="345"/>
        <v>0</v>
      </c>
      <c r="AE400" s="249">
        <f t="shared" si="329"/>
        <v>0</v>
      </c>
      <c r="AF400" s="405">
        <v>0</v>
      </c>
      <c r="AG400" s="405">
        <v>0</v>
      </c>
      <c r="AH400" s="405">
        <v>0</v>
      </c>
      <c r="AI400" s="405">
        <f t="shared" si="330"/>
        <v>0</v>
      </c>
      <c r="AJ400" s="405">
        <f t="shared" si="331"/>
        <v>0</v>
      </c>
      <c r="AK400" s="407">
        <v>0</v>
      </c>
      <c r="AL400" s="407">
        <v>0</v>
      </c>
      <c r="AM400" s="407">
        <v>0</v>
      </c>
      <c r="AN400" s="407">
        <v>0</v>
      </c>
      <c r="AO400" s="407">
        <v>0</v>
      </c>
      <c r="AP400" s="407">
        <f t="shared" si="332"/>
        <v>0</v>
      </c>
      <c r="AQ400" s="407">
        <f t="shared" si="333"/>
        <v>0</v>
      </c>
      <c r="AR400" s="417">
        <f t="shared" si="334"/>
        <v>0</v>
      </c>
      <c r="AS400" s="112">
        <f t="shared" si="335"/>
        <v>0</v>
      </c>
      <c r="AT400" s="113">
        <f t="shared" si="336"/>
        <v>0</v>
      </c>
      <c r="AU400" s="113">
        <f t="shared" si="337"/>
        <v>0</v>
      </c>
      <c r="AV400" s="113">
        <f t="shared" si="338"/>
        <v>0</v>
      </c>
      <c r="AW400" s="113">
        <f t="shared" si="339"/>
        <v>0</v>
      </c>
      <c r="AX400" s="113">
        <f t="shared" si="339"/>
        <v>0</v>
      </c>
      <c r="AY400" s="113">
        <f t="shared" si="340"/>
        <v>0</v>
      </c>
      <c r="AZ400" s="115">
        <f t="shared" si="341"/>
        <v>0</v>
      </c>
      <c r="BA400" s="115">
        <f t="shared" si="342"/>
        <v>0</v>
      </c>
      <c r="BB400" s="115">
        <f t="shared" si="343"/>
        <v>0</v>
      </c>
      <c r="BC400" s="116">
        <f t="shared" si="344"/>
        <v>0</v>
      </c>
    </row>
    <row r="401" spans="1:55" ht="14.1" customHeight="1" x14ac:dyDescent="0.2">
      <c r="A401" s="108">
        <v>80</v>
      </c>
      <c r="B401" s="105">
        <v>2329</v>
      </c>
      <c r="C401" s="106">
        <v>691007331</v>
      </c>
      <c r="D401" s="105">
        <v>71294171</v>
      </c>
      <c r="E401" s="107" t="s">
        <v>804</v>
      </c>
      <c r="F401" s="108">
        <v>3141</v>
      </c>
      <c r="G401" s="107" t="s">
        <v>319</v>
      </c>
      <c r="H401" s="109" t="s">
        <v>282</v>
      </c>
      <c r="I401" s="110">
        <v>70451</v>
      </c>
      <c r="J401" s="30">
        <v>51487</v>
      </c>
      <c r="K401" s="30">
        <v>0</v>
      </c>
      <c r="L401" s="30">
        <v>0</v>
      </c>
      <c r="M401" s="111">
        <v>17402</v>
      </c>
      <c r="N401" s="111">
        <v>1030</v>
      </c>
      <c r="O401" s="30">
        <v>532</v>
      </c>
      <c r="P401" s="287">
        <v>0.18</v>
      </c>
      <c r="Q401" s="438">
        <v>0</v>
      </c>
      <c r="R401" s="33">
        <v>0</v>
      </c>
      <c r="S401" s="845">
        <v>0.18</v>
      </c>
      <c r="T401" s="416">
        <f t="shared" si="325"/>
        <v>0</v>
      </c>
      <c r="U401" s="405">
        <v>0</v>
      </c>
      <c r="V401" s="405">
        <v>0</v>
      </c>
      <c r="W401" s="405">
        <v>0</v>
      </c>
      <c r="X401" s="405">
        <f t="shared" si="326"/>
        <v>0</v>
      </c>
      <c r="Y401" s="405">
        <v>0</v>
      </c>
      <c r="Z401" s="405">
        <v>0</v>
      </c>
      <c r="AA401" s="405">
        <v>0</v>
      </c>
      <c r="AB401" s="405">
        <f t="shared" si="327"/>
        <v>0</v>
      </c>
      <c r="AC401" s="405">
        <f t="shared" si="328"/>
        <v>0</v>
      </c>
      <c r="AD401" s="249">
        <f t="shared" si="345"/>
        <v>0</v>
      </c>
      <c r="AE401" s="249">
        <f t="shared" si="329"/>
        <v>0</v>
      </c>
      <c r="AF401" s="405">
        <v>0</v>
      </c>
      <c r="AG401" s="405">
        <v>0</v>
      </c>
      <c r="AH401" s="405">
        <v>0</v>
      </c>
      <c r="AI401" s="405">
        <f t="shared" si="330"/>
        <v>0</v>
      </c>
      <c r="AJ401" s="405">
        <f t="shared" si="331"/>
        <v>0</v>
      </c>
      <c r="AK401" s="407">
        <v>0</v>
      </c>
      <c r="AL401" s="407">
        <v>0</v>
      </c>
      <c r="AM401" s="407">
        <v>0</v>
      </c>
      <c r="AN401" s="407">
        <v>0</v>
      </c>
      <c r="AO401" s="407">
        <v>0</v>
      </c>
      <c r="AP401" s="407">
        <f t="shared" si="332"/>
        <v>0</v>
      </c>
      <c r="AQ401" s="407">
        <f t="shared" si="333"/>
        <v>0</v>
      </c>
      <c r="AR401" s="417">
        <f t="shared" si="334"/>
        <v>0</v>
      </c>
      <c r="AS401" s="112">
        <f t="shared" si="335"/>
        <v>70451</v>
      </c>
      <c r="AT401" s="113">
        <f t="shared" si="336"/>
        <v>51487</v>
      </c>
      <c r="AU401" s="113">
        <f t="shared" si="337"/>
        <v>0</v>
      </c>
      <c r="AV401" s="113">
        <f t="shared" si="338"/>
        <v>0</v>
      </c>
      <c r="AW401" s="113">
        <f t="shared" si="339"/>
        <v>17402</v>
      </c>
      <c r="AX401" s="113">
        <f t="shared" si="339"/>
        <v>1030</v>
      </c>
      <c r="AY401" s="113">
        <f t="shared" si="340"/>
        <v>532</v>
      </c>
      <c r="AZ401" s="115">
        <f t="shared" si="341"/>
        <v>0.18</v>
      </c>
      <c r="BA401" s="115">
        <f t="shared" si="342"/>
        <v>0</v>
      </c>
      <c r="BB401" s="115">
        <f t="shared" si="343"/>
        <v>0</v>
      </c>
      <c r="BC401" s="116">
        <f t="shared" si="344"/>
        <v>0.18</v>
      </c>
    </row>
    <row r="402" spans="1:55" ht="14.1" customHeight="1" x14ac:dyDescent="0.2">
      <c r="A402" s="108">
        <v>80</v>
      </c>
      <c r="B402" s="105">
        <v>2329</v>
      </c>
      <c r="C402" s="106">
        <v>691007331</v>
      </c>
      <c r="D402" s="105">
        <v>71294171</v>
      </c>
      <c r="E402" s="107" t="s">
        <v>804</v>
      </c>
      <c r="F402" s="108">
        <v>3143</v>
      </c>
      <c r="G402" s="126" t="s">
        <v>632</v>
      </c>
      <c r="H402" s="109" t="s">
        <v>281</v>
      </c>
      <c r="I402" s="110">
        <v>517479</v>
      </c>
      <c r="J402" s="425">
        <v>381060</v>
      </c>
      <c r="K402" s="425">
        <v>0</v>
      </c>
      <c r="L402" s="425">
        <v>0</v>
      </c>
      <c r="M402" s="111">
        <v>128798</v>
      </c>
      <c r="N402" s="111">
        <v>7621</v>
      </c>
      <c r="O402" s="337">
        <v>0</v>
      </c>
      <c r="P402" s="287">
        <v>0.75</v>
      </c>
      <c r="Q402" s="427">
        <v>0.75</v>
      </c>
      <c r="R402" s="889">
        <v>0</v>
      </c>
      <c r="S402" s="843">
        <v>0</v>
      </c>
      <c r="T402" s="416">
        <f t="shared" si="325"/>
        <v>0</v>
      </c>
      <c r="U402" s="405">
        <v>0</v>
      </c>
      <c r="V402" s="405">
        <v>0</v>
      </c>
      <c r="W402" s="405">
        <v>0</v>
      </c>
      <c r="X402" s="405">
        <f t="shared" si="326"/>
        <v>0</v>
      </c>
      <c r="Y402" s="405">
        <v>0</v>
      </c>
      <c r="Z402" s="405">
        <v>0</v>
      </c>
      <c r="AA402" s="405">
        <v>0</v>
      </c>
      <c r="AB402" s="405">
        <f t="shared" si="327"/>
        <v>0</v>
      </c>
      <c r="AC402" s="405">
        <f t="shared" si="328"/>
        <v>0</v>
      </c>
      <c r="AD402" s="249">
        <f t="shared" si="345"/>
        <v>0</v>
      </c>
      <c r="AE402" s="249">
        <f t="shared" si="329"/>
        <v>0</v>
      </c>
      <c r="AF402" s="405">
        <v>0</v>
      </c>
      <c r="AG402" s="405">
        <v>0</v>
      </c>
      <c r="AH402" s="405">
        <v>0</v>
      </c>
      <c r="AI402" s="405">
        <f t="shared" si="330"/>
        <v>0</v>
      </c>
      <c r="AJ402" s="405">
        <f t="shared" si="331"/>
        <v>0</v>
      </c>
      <c r="AK402" s="407">
        <v>0</v>
      </c>
      <c r="AL402" s="407">
        <v>0</v>
      </c>
      <c r="AM402" s="407">
        <v>0</v>
      </c>
      <c r="AN402" s="407">
        <v>0</v>
      </c>
      <c r="AO402" s="407">
        <v>0</v>
      </c>
      <c r="AP402" s="407">
        <f t="shared" si="332"/>
        <v>0</v>
      </c>
      <c r="AQ402" s="407">
        <f t="shared" si="333"/>
        <v>0</v>
      </c>
      <c r="AR402" s="417">
        <f t="shared" si="334"/>
        <v>0</v>
      </c>
      <c r="AS402" s="112">
        <f t="shared" si="335"/>
        <v>517479</v>
      </c>
      <c r="AT402" s="113">
        <f t="shared" si="336"/>
        <v>381060</v>
      </c>
      <c r="AU402" s="113">
        <f t="shared" si="337"/>
        <v>0</v>
      </c>
      <c r="AV402" s="113">
        <f t="shared" si="338"/>
        <v>0</v>
      </c>
      <c r="AW402" s="113">
        <f t="shared" si="339"/>
        <v>128798</v>
      </c>
      <c r="AX402" s="113">
        <f t="shared" si="339"/>
        <v>7621</v>
      </c>
      <c r="AY402" s="113">
        <f t="shared" si="340"/>
        <v>0</v>
      </c>
      <c r="AZ402" s="115">
        <f t="shared" si="341"/>
        <v>0.75</v>
      </c>
      <c r="BA402" s="115">
        <f t="shared" si="342"/>
        <v>0.75</v>
      </c>
      <c r="BB402" s="115">
        <f t="shared" si="343"/>
        <v>0</v>
      </c>
      <c r="BC402" s="116">
        <f t="shared" si="344"/>
        <v>0</v>
      </c>
    </row>
    <row r="403" spans="1:55" ht="14.1" customHeight="1" x14ac:dyDescent="0.2">
      <c r="A403" s="108">
        <v>80</v>
      </c>
      <c r="B403" s="105">
        <v>2329</v>
      </c>
      <c r="C403" s="106">
        <v>691007331</v>
      </c>
      <c r="D403" s="105">
        <v>71294171</v>
      </c>
      <c r="E403" s="107" t="s">
        <v>804</v>
      </c>
      <c r="F403" s="108">
        <v>3143</v>
      </c>
      <c r="G403" s="126" t="s">
        <v>633</v>
      </c>
      <c r="H403" s="109" t="s">
        <v>282</v>
      </c>
      <c r="I403" s="110">
        <v>9831</v>
      </c>
      <c r="J403" s="436">
        <v>6930</v>
      </c>
      <c r="K403" s="436">
        <v>0</v>
      </c>
      <c r="L403" s="436">
        <v>0</v>
      </c>
      <c r="M403" s="111">
        <v>2342</v>
      </c>
      <c r="N403" s="111">
        <v>139</v>
      </c>
      <c r="O403" s="436">
        <v>420</v>
      </c>
      <c r="P403" s="287">
        <v>0.03</v>
      </c>
      <c r="Q403" s="437">
        <v>0</v>
      </c>
      <c r="R403" s="857">
        <v>0</v>
      </c>
      <c r="S403" s="845">
        <v>0.03</v>
      </c>
      <c r="T403" s="416">
        <f t="shared" si="325"/>
        <v>0</v>
      </c>
      <c r="U403" s="405">
        <v>0</v>
      </c>
      <c r="V403" s="405">
        <v>0</v>
      </c>
      <c r="W403" s="405">
        <v>0</v>
      </c>
      <c r="X403" s="405">
        <f t="shared" si="326"/>
        <v>0</v>
      </c>
      <c r="Y403" s="405">
        <v>0</v>
      </c>
      <c r="Z403" s="405">
        <v>0</v>
      </c>
      <c r="AA403" s="405">
        <v>0</v>
      </c>
      <c r="AB403" s="405">
        <f t="shared" si="327"/>
        <v>0</v>
      </c>
      <c r="AC403" s="405">
        <f t="shared" si="328"/>
        <v>0</v>
      </c>
      <c r="AD403" s="249">
        <f t="shared" si="345"/>
        <v>0</v>
      </c>
      <c r="AE403" s="249">
        <f t="shared" si="329"/>
        <v>0</v>
      </c>
      <c r="AF403" s="405">
        <v>0</v>
      </c>
      <c r="AG403" s="405">
        <v>0</v>
      </c>
      <c r="AH403" s="405">
        <v>0</v>
      </c>
      <c r="AI403" s="405">
        <f t="shared" si="330"/>
        <v>0</v>
      </c>
      <c r="AJ403" s="405">
        <f t="shared" si="331"/>
        <v>0</v>
      </c>
      <c r="AK403" s="407">
        <v>0</v>
      </c>
      <c r="AL403" s="407">
        <v>0</v>
      </c>
      <c r="AM403" s="407">
        <v>0</v>
      </c>
      <c r="AN403" s="407">
        <v>0</v>
      </c>
      <c r="AO403" s="407">
        <v>0</v>
      </c>
      <c r="AP403" s="407">
        <f t="shared" si="332"/>
        <v>0</v>
      </c>
      <c r="AQ403" s="407">
        <f t="shared" si="333"/>
        <v>0</v>
      </c>
      <c r="AR403" s="417">
        <f t="shared" si="334"/>
        <v>0</v>
      </c>
      <c r="AS403" s="112">
        <f t="shared" si="335"/>
        <v>9831</v>
      </c>
      <c r="AT403" s="113">
        <f t="shared" si="336"/>
        <v>6930</v>
      </c>
      <c r="AU403" s="113">
        <f t="shared" si="337"/>
        <v>0</v>
      </c>
      <c r="AV403" s="113">
        <f t="shared" si="338"/>
        <v>0</v>
      </c>
      <c r="AW403" s="113">
        <f t="shared" si="339"/>
        <v>2342</v>
      </c>
      <c r="AX403" s="113">
        <f t="shared" si="339"/>
        <v>139</v>
      </c>
      <c r="AY403" s="113">
        <f t="shared" si="340"/>
        <v>420</v>
      </c>
      <c r="AZ403" s="115">
        <f t="shared" si="341"/>
        <v>0.03</v>
      </c>
      <c r="BA403" s="115">
        <f t="shared" si="342"/>
        <v>0</v>
      </c>
      <c r="BB403" s="115">
        <f t="shared" si="343"/>
        <v>0</v>
      </c>
      <c r="BC403" s="116">
        <f t="shared" si="344"/>
        <v>0.03</v>
      </c>
    </row>
    <row r="404" spans="1:55" ht="14.1" customHeight="1" x14ac:dyDescent="0.2">
      <c r="A404" s="120">
        <v>80</v>
      </c>
      <c r="B404" s="117">
        <v>2329</v>
      </c>
      <c r="C404" s="118">
        <v>691007331</v>
      </c>
      <c r="D404" s="117">
        <v>71294171</v>
      </c>
      <c r="E404" s="119" t="s">
        <v>828</v>
      </c>
      <c r="F404" s="120"/>
      <c r="G404" s="119"/>
      <c r="H404" s="121"/>
      <c r="I404" s="132">
        <v>9472461</v>
      </c>
      <c r="J404" s="133">
        <v>6853380</v>
      </c>
      <c r="K404" s="133">
        <v>0</v>
      </c>
      <c r="L404" s="133">
        <v>37600</v>
      </c>
      <c r="M404" s="133">
        <v>2329151</v>
      </c>
      <c r="N404" s="133">
        <v>137068</v>
      </c>
      <c r="O404" s="133">
        <v>115262</v>
      </c>
      <c r="P404" s="134">
        <v>13.704499999999998</v>
      </c>
      <c r="Q404" s="134">
        <v>10.6168</v>
      </c>
      <c r="R404" s="859">
        <v>0</v>
      </c>
      <c r="S404" s="135">
        <v>3.0876999999999999</v>
      </c>
      <c r="T404" s="826">
        <f t="shared" ref="T404:BC404" si="346">SUM(T398:T403)</f>
        <v>0</v>
      </c>
      <c r="U404" s="826">
        <f t="shared" si="346"/>
        <v>0</v>
      </c>
      <c r="V404" s="826">
        <f t="shared" si="346"/>
        <v>-14728</v>
      </c>
      <c r="W404" s="826">
        <f t="shared" si="346"/>
        <v>0</v>
      </c>
      <c r="X404" s="826">
        <f t="shared" si="346"/>
        <v>-14728</v>
      </c>
      <c r="Y404" s="826">
        <f t="shared" si="346"/>
        <v>0</v>
      </c>
      <c r="Z404" s="826">
        <f t="shared" si="346"/>
        <v>0</v>
      </c>
      <c r="AA404" s="826">
        <f t="shared" si="346"/>
        <v>0</v>
      </c>
      <c r="AB404" s="826">
        <f t="shared" si="346"/>
        <v>0</v>
      </c>
      <c r="AC404" s="826">
        <f t="shared" si="346"/>
        <v>-14728</v>
      </c>
      <c r="AD404" s="826">
        <f t="shared" si="346"/>
        <v>-4977</v>
      </c>
      <c r="AE404" s="826">
        <f t="shared" si="346"/>
        <v>-295</v>
      </c>
      <c r="AF404" s="826">
        <f t="shared" si="346"/>
        <v>0</v>
      </c>
      <c r="AG404" s="826">
        <f t="shared" si="346"/>
        <v>20000</v>
      </c>
      <c r="AH404" s="826">
        <f t="shared" si="346"/>
        <v>0</v>
      </c>
      <c r="AI404" s="826">
        <f t="shared" si="346"/>
        <v>20000</v>
      </c>
      <c r="AJ404" s="826">
        <f t="shared" si="346"/>
        <v>0</v>
      </c>
      <c r="AK404" s="902">
        <f t="shared" si="346"/>
        <v>0</v>
      </c>
      <c r="AL404" s="902">
        <f t="shared" si="346"/>
        <v>0</v>
      </c>
      <c r="AM404" s="902">
        <f t="shared" si="346"/>
        <v>0</v>
      </c>
      <c r="AN404" s="902">
        <f t="shared" si="346"/>
        <v>0</v>
      </c>
      <c r="AO404" s="902">
        <f t="shared" si="346"/>
        <v>0</v>
      </c>
      <c r="AP404" s="902">
        <f t="shared" si="346"/>
        <v>0</v>
      </c>
      <c r="AQ404" s="902">
        <f t="shared" si="346"/>
        <v>0</v>
      </c>
      <c r="AR404" s="906">
        <f t="shared" si="346"/>
        <v>0</v>
      </c>
      <c r="AS404" s="132">
        <f t="shared" si="346"/>
        <v>9472461</v>
      </c>
      <c r="AT404" s="133">
        <f t="shared" si="346"/>
        <v>6838652</v>
      </c>
      <c r="AU404" s="133">
        <f t="shared" si="346"/>
        <v>0</v>
      </c>
      <c r="AV404" s="133">
        <f t="shared" si="346"/>
        <v>37600</v>
      </c>
      <c r="AW404" s="133">
        <f t="shared" si="346"/>
        <v>2324174</v>
      </c>
      <c r="AX404" s="133">
        <f t="shared" si="346"/>
        <v>136773</v>
      </c>
      <c r="AY404" s="133">
        <f t="shared" si="346"/>
        <v>135262</v>
      </c>
      <c r="AZ404" s="134">
        <f t="shared" si="346"/>
        <v>13.704499999999998</v>
      </c>
      <c r="BA404" s="134">
        <f t="shared" si="346"/>
        <v>10.6168</v>
      </c>
      <c r="BB404" s="134">
        <f t="shared" si="346"/>
        <v>0</v>
      </c>
      <c r="BC404" s="135">
        <f t="shared" si="346"/>
        <v>3.0876999999999999</v>
      </c>
    </row>
    <row r="405" spans="1:55" ht="14.1" customHeight="1" x14ac:dyDescent="0.2">
      <c r="A405" s="108">
        <v>81</v>
      </c>
      <c r="B405" s="105">
        <v>2406</v>
      </c>
      <c r="C405" s="106">
        <v>600079031</v>
      </c>
      <c r="D405" s="105">
        <v>70695091</v>
      </c>
      <c r="E405" s="107" t="s">
        <v>730</v>
      </c>
      <c r="F405" s="108">
        <v>3111</v>
      </c>
      <c r="G405" s="107" t="s">
        <v>315</v>
      </c>
      <c r="H405" s="109" t="s">
        <v>281</v>
      </c>
      <c r="I405" s="110">
        <v>3430208</v>
      </c>
      <c r="J405" s="111">
        <v>2511015</v>
      </c>
      <c r="K405" s="111">
        <v>0</v>
      </c>
      <c r="L405" s="111">
        <v>0</v>
      </c>
      <c r="M405" s="111">
        <v>848723</v>
      </c>
      <c r="N405" s="111">
        <v>50220</v>
      </c>
      <c r="O405" s="111">
        <v>20250</v>
      </c>
      <c r="P405" s="287">
        <v>5.8898000000000001</v>
      </c>
      <c r="Q405" s="287">
        <v>4</v>
      </c>
      <c r="R405" s="404">
        <v>0</v>
      </c>
      <c r="S405" s="844">
        <v>1.8898000000000001</v>
      </c>
      <c r="T405" s="416">
        <f t="shared" si="325"/>
        <v>0</v>
      </c>
      <c r="U405" s="405">
        <v>0</v>
      </c>
      <c r="V405" s="405">
        <v>0</v>
      </c>
      <c r="W405" s="405">
        <v>0</v>
      </c>
      <c r="X405" s="405">
        <f t="shared" si="326"/>
        <v>0</v>
      </c>
      <c r="Y405" s="405">
        <v>0</v>
      </c>
      <c r="Z405" s="405">
        <v>0</v>
      </c>
      <c r="AA405" s="405">
        <v>0</v>
      </c>
      <c r="AB405" s="405">
        <f t="shared" si="327"/>
        <v>0</v>
      </c>
      <c r="AC405" s="405">
        <f t="shared" si="328"/>
        <v>0</v>
      </c>
      <c r="AD405" s="249">
        <f t="shared" si="345"/>
        <v>0</v>
      </c>
      <c r="AE405" s="249">
        <f t="shared" si="329"/>
        <v>0</v>
      </c>
      <c r="AF405" s="405">
        <v>0</v>
      </c>
      <c r="AG405" s="405">
        <v>0</v>
      </c>
      <c r="AH405" s="405">
        <v>0</v>
      </c>
      <c r="AI405" s="405">
        <f t="shared" si="330"/>
        <v>0</v>
      </c>
      <c r="AJ405" s="405">
        <f t="shared" si="331"/>
        <v>0</v>
      </c>
      <c r="AK405" s="407">
        <v>0</v>
      </c>
      <c r="AL405" s="407">
        <v>0</v>
      </c>
      <c r="AM405" s="407">
        <v>0</v>
      </c>
      <c r="AN405" s="407">
        <v>0</v>
      </c>
      <c r="AO405" s="407">
        <v>0</v>
      </c>
      <c r="AP405" s="407">
        <f t="shared" si="332"/>
        <v>0</v>
      </c>
      <c r="AQ405" s="407">
        <f t="shared" si="333"/>
        <v>0</v>
      </c>
      <c r="AR405" s="417">
        <f t="shared" si="334"/>
        <v>0</v>
      </c>
      <c r="AS405" s="112">
        <f>I405+AJ405</f>
        <v>3430208</v>
      </c>
      <c r="AT405" s="113">
        <f>J405+X405</f>
        <v>2511015</v>
      </c>
      <c r="AU405" s="113">
        <f t="shared" si="337"/>
        <v>0</v>
      </c>
      <c r="AV405" s="113">
        <f>L405+AB405</f>
        <v>0</v>
      </c>
      <c r="AW405" s="113">
        <f>M405+AD405</f>
        <v>848723</v>
      </c>
      <c r="AX405" s="113">
        <f>N405+AE405</f>
        <v>50220</v>
      </c>
      <c r="AY405" s="113">
        <f>O405+AI405</f>
        <v>20250</v>
      </c>
      <c r="AZ405" s="115">
        <f>P405+AR405</f>
        <v>5.8898000000000001</v>
      </c>
      <c r="BA405" s="115">
        <f>Q405+AP405</f>
        <v>4</v>
      </c>
      <c r="BB405" s="115">
        <f t="shared" si="343"/>
        <v>0</v>
      </c>
      <c r="BC405" s="116">
        <f>S405+AQ405</f>
        <v>1.8898000000000001</v>
      </c>
    </row>
    <row r="406" spans="1:55" ht="14.1" customHeight="1" x14ac:dyDescent="0.2">
      <c r="A406" s="108">
        <v>81</v>
      </c>
      <c r="B406" s="105">
        <v>2406</v>
      </c>
      <c r="C406" s="106">
        <v>600079031</v>
      </c>
      <c r="D406" s="105">
        <v>70695091</v>
      </c>
      <c r="E406" s="107" t="s">
        <v>730</v>
      </c>
      <c r="F406" s="108">
        <v>3141</v>
      </c>
      <c r="G406" s="107" t="s">
        <v>319</v>
      </c>
      <c r="H406" s="109" t="s">
        <v>282</v>
      </c>
      <c r="I406" s="110">
        <v>405948</v>
      </c>
      <c r="J406" s="30">
        <v>297735</v>
      </c>
      <c r="K406" s="30">
        <v>0</v>
      </c>
      <c r="L406" s="30">
        <v>0</v>
      </c>
      <c r="M406" s="111">
        <v>100634</v>
      </c>
      <c r="N406" s="111">
        <v>5955</v>
      </c>
      <c r="O406" s="30">
        <v>1624</v>
      </c>
      <c r="P406" s="287">
        <v>1.01</v>
      </c>
      <c r="Q406" s="438">
        <v>0</v>
      </c>
      <c r="R406" s="33">
        <v>0</v>
      </c>
      <c r="S406" s="845">
        <v>1.01</v>
      </c>
      <c r="T406" s="416">
        <f t="shared" si="325"/>
        <v>0</v>
      </c>
      <c r="U406" s="405">
        <v>0</v>
      </c>
      <c r="V406" s="405">
        <v>0</v>
      </c>
      <c r="W406" s="405">
        <v>0</v>
      </c>
      <c r="X406" s="405">
        <f t="shared" si="326"/>
        <v>0</v>
      </c>
      <c r="Y406" s="405">
        <v>0</v>
      </c>
      <c r="Z406" s="405">
        <v>0</v>
      </c>
      <c r="AA406" s="405">
        <v>0</v>
      </c>
      <c r="AB406" s="405">
        <f t="shared" si="327"/>
        <v>0</v>
      </c>
      <c r="AC406" s="405">
        <f t="shared" si="328"/>
        <v>0</v>
      </c>
      <c r="AD406" s="249">
        <f t="shared" si="345"/>
        <v>0</v>
      </c>
      <c r="AE406" s="249">
        <f t="shared" si="329"/>
        <v>0</v>
      </c>
      <c r="AF406" s="405">
        <v>0</v>
      </c>
      <c r="AG406" s="405">
        <v>0</v>
      </c>
      <c r="AH406" s="405">
        <v>0</v>
      </c>
      <c r="AI406" s="405">
        <f t="shared" si="330"/>
        <v>0</v>
      </c>
      <c r="AJ406" s="405">
        <f t="shared" si="331"/>
        <v>0</v>
      </c>
      <c r="AK406" s="407">
        <v>0</v>
      </c>
      <c r="AL406" s="407">
        <v>0</v>
      </c>
      <c r="AM406" s="407">
        <v>0</v>
      </c>
      <c r="AN406" s="407">
        <v>0</v>
      </c>
      <c r="AO406" s="407">
        <v>0</v>
      </c>
      <c r="AP406" s="407">
        <f t="shared" si="332"/>
        <v>0</v>
      </c>
      <c r="AQ406" s="407">
        <f t="shared" si="333"/>
        <v>0</v>
      </c>
      <c r="AR406" s="417">
        <f t="shared" si="334"/>
        <v>0</v>
      </c>
      <c r="AS406" s="112">
        <f>I406+AJ406</f>
        <v>405948</v>
      </c>
      <c r="AT406" s="113">
        <f>J406+X406</f>
        <v>297735</v>
      </c>
      <c r="AU406" s="113">
        <f t="shared" si="337"/>
        <v>0</v>
      </c>
      <c r="AV406" s="113">
        <f>L406+AB406</f>
        <v>0</v>
      </c>
      <c r="AW406" s="113">
        <f>M406+AD406</f>
        <v>100634</v>
      </c>
      <c r="AX406" s="113">
        <f>N406+AE406</f>
        <v>5955</v>
      </c>
      <c r="AY406" s="113">
        <f>O406+AI406</f>
        <v>1624</v>
      </c>
      <c r="AZ406" s="115">
        <f>P406+AR406</f>
        <v>1.01</v>
      </c>
      <c r="BA406" s="115">
        <f>Q406+AP406</f>
        <v>0</v>
      </c>
      <c r="BB406" s="115">
        <f t="shared" si="343"/>
        <v>0</v>
      </c>
      <c r="BC406" s="116">
        <f>S406+AQ406</f>
        <v>1.01</v>
      </c>
    </row>
    <row r="407" spans="1:55" ht="14.1" customHeight="1" x14ac:dyDescent="0.2">
      <c r="A407" s="120">
        <v>81</v>
      </c>
      <c r="B407" s="117">
        <v>2406</v>
      </c>
      <c r="C407" s="118">
        <v>600079031</v>
      </c>
      <c r="D407" s="117">
        <v>70695091</v>
      </c>
      <c r="E407" s="119" t="s">
        <v>731</v>
      </c>
      <c r="F407" s="120"/>
      <c r="G407" s="119"/>
      <c r="H407" s="121"/>
      <c r="I407" s="122">
        <v>3836156</v>
      </c>
      <c r="J407" s="123">
        <v>2808750</v>
      </c>
      <c r="K407" s="123">
        <v>0</v>
      </c>
      <c r="L407" s="123">
        <v>0</v>
      </c>
      <c r="M407" s="123">
        <v>949357</v>
      </c>
      <c r="N407" s="123">
        <v>56175</v>
      </c>
      <c r="O407" s="123">
        <v>21874</v>
      </c>
      <c r="P407" s="124">
        <v>6.8997999999999999</v>
      </c>
      <c r="Q407" s="124">
        <v>4</v>
      </c>
      <c r="R407" s="855">
        <v>0</v>
      </c>
      <c r="S407" s="125">
        <v>2.8997999999999999</v>
      </c>
      <c r="T407" s="824">
        <f t="shared" ref="T407:BC407" si="347">SUM(T405:T406)</f>
        <v>0</v>
      </c>
      <c r="U407" s="824">
        <f t="shared" si="347"/>
        <v>0</v>
      </c>
      <c r="V407" s="824">
        <f t="shared" si="347"/>
        <v>0</v>
      </c>
      <c r="W407" s="824">
        <f t="shared" si="347"/>
        <v>0</v>
      </c>
      <c r="X407" s="824">
        <f t="shared" si="347"/>
        <v>0</v>
      </c>
      <c r="Y407" s="824">
        <f t="shared" si="347"/>
        <v>0</v>
      </c>
      <c r="Z407" s="824">
        <f t="shared" si="347"/>
        <v>0</v>
      </c>
      <c r="AA407" s="824">
        <f t="shared" si="347"/>
        <v>0</v>
      </c>
      <c r="AB407" s="824">
        <f t="shared" si="347"/>
        <v>0</v>
      </c>
      <c r="AC407" s="824">
        <f t="shared" si="347"/>
        <v>0</v>
      </c>
      <c r="AD407" s="824">
        <f t="shared" si="347"/>
        <v>0</v>
      </c>
      <c r="AE407" s="824">
        <f t="shared" si="347"/>
        <v>0</v>
      </c>
      <c r="AF407" s="824">
        <f t="shared" si="347"/>
        <v>0</v>
      </c>
      <c r="AG407" s="824">
        <f t="shared" si="347"/>
        <v>0</v>
      </c>
      <c r="AH407" s="824">
        <f t="shared" si="347"/>
        <v>0</v>
      </c>
      <c r="AI407" s="824">
        <f t="shared" si="347"/>
        <v>0</v>
      </c>
      <c r="AJ407" s="824">
        <f t="shared" si="347"/>
        <v>0</v>
      </c>
      <c r="AK407" s="900">
        <f t="shared" si="347"/>
        <v>0</v>
      </c>
      <c r="AL407" s="900">
        <f t="shared" si="347"/>
        <v>0</v>
      </c>
      <c r="AM407" s="900">
        <f t="shared" si="347"/>
        <v>0</v>
      </c>
      <c r="AN407" s="900">
        <f t="shared" si="347"/>
        <v>0</v>
      </c>
      <c r="AO407" s="900">
        <f t="shared" si="347"/>
        <v>0</v>
      </c>
      <c r="AP407" s="900">
        <f t="shared" si="347"/>
        <v>0</v>
      </c>
      <c r="AQ407" s="900">
        <f t="shared" si="347"/>
        <v>0</v>
      </c>
      <c r="AR407" s="904">
        <f t="shared" si="347"/>
        <v>0</v>
      </c>
      <c r="AS407" s="122">
        <f t="shared" si="347"/>
        <v>3836156</v>
      </c>
      <c r="AT407" s="123">
        <f t="shared" si="347"/>
        <v>2808750</v>
      </c>
      <c r="AU407" s="123">
        <f t="shared" si="347"/>
        <v>0</v>
      </c>
      <c r="AV407" s="123">
        <f t="shared" si="347"/>
        <v>0</v>
      </c>
      <c r="AW407" s="123">
        <f t="shared" si="347"/>
        <v>949357</v>
      </c>
      <c r="AX407" s="123">
        <f t="shared" si="347"/>
        <v>56175</v>
      </c>
      <c r="AY407" s="123">
        <f t="shared" si="347"/>
        <v>21874</v>
      </c>
      <c r="AZ407" s="124">
        <f t="shared" si="347"/>
        <v>6.8997999999999999</v>
      </c>
      <c r="BA407" s="124">
        <f t="shared" si="347"/>
        <v>4</v>
      </c>
      <c r="BB407" s="124">
        <f t="shared" si="347"/>
        <v>0</v>
      </c>
      <c r="BC407" s="125">
        <f t="shared" si="347"/>
        <v>2.8997999999999999</v>
      </c>
    </row>
    <row r="408" spans="1:55" ht="14.1" customHeight="1" x14ac:dyDescent="0.2">
      <c r="A408" s="108">
        <v>82</v>
      </c>
      <c r="B408" s="105">
        <v>2466</v>
      </c>
      <c r="C408" s="106">
        <v>600079821</v>
      </c>
      <c r="D408" s="105">
        <v>70695083</v>
      </c>
      <c r="E408" s="107" t="s">
        <v>732</v>
      </c>
      <c r="F408" s="108">
        <v>3113</v>
      </c>
      <c r="G408" s="107" t="s">
        <v>318</v>
      </c>
      <c r="H408" s="109" t="s">
        <v>281</v>
      </c>
      <c r="I408" s="110">
        <v>7869141</v>
      </c>
      <c r="J408" s="111">
        <v>5661967</v>
      </c>
      <c r="K408" s="111">
        <v>0</v>
      </c>
      <c r="L408" s="111">
        <v>50000</v>
      </c>
      <c r="M408" s="111">
        <v>1930645</v>
      </c>
      <c r="N408" s="111">
        <v>113239</v>
      </c>
      <c r="O408" s="111">
        <v>113290</v>
      </c>
      <c r="P408" s="287">
        <v>11.979500000000002</v>
      </c>
      <c r="Q408" s="287">
        <v>9.4090000000000007</v>
      </c>
      <c r="R408" s="404">
        <v>0</v>
      </c>
      <c r="S408" s="844">
        <v>2.5705</v>
      </c>
      <c r="T408" s="416">
        <f t="shared" si="325"/>
        <v>0</v>
      </c>
      <c r="U408" s="405">
        <v>0</v>
      </c>
      <c r="V408" s="405">
        <v>0</v>
      </c>
      <c r="W408" s="405">
        <v>0</v>
      </c>
      <c r="X408" s="405">
        <f t="shared" si="326"/>
        <v>0</v>
      </c>
      <c r="Y408" s="405">
        <v>0</v>
      </c>
      <c r="Z408" s="405">
        <v>0</v>
      </c>
      <c r="AA408" s="405">
        <v>0</v>
      </c>
      <c r="AB408" s="405">
        <f t="shared" si="327"/>
        <v>0</v>
      </c>
      <c r="AC408" s="405">
        <f t="shared" si="328"/>
        <v>0</v>
      </c>
      <c r="AD408" s="249">
        <f t="shared" si="345"/>
        <v>0</v>
      </c>
      <c r="AE408" s="249">
        <f t="shared" si="329"/>
        <v>0</v>
      </c>
      <c r="AF408" s="405">
        <v>0</v>
      </c>
      <c r="AG408" s="405">
        <v>0</v>
      </c>
      <c r="AH408" s="405">
        <v>0</v>
      </c>
      <c r="AI408" s="405">
        <f t="shared" si="330"/>
        <v>0</v>
      </c>
      <c r="AJ408" s="405">
        <f t="shared" si="331"/>
        <v>0</v>
      </c>
      <c r="AK408" s="407">
        <v>0</v>
      </c>
      <c r="AL408" s="407">
        <v>0</v>
      </c>
      <c r="AM408" s="407">
        <v>0</v>
      </c>
      <c r="AN408" s="407">
        <v>0</v>
      </c>
      <c r="AO408" s="407">
        <v>0</v>
      </c>
      <c r="AP408" s="407">
        <f t="shared" si="332"/>
        <v>0</v>
      </c>
      <c r="AQ408" s="407">
        <f t="shared" si="333"/>
        <v>0</v>
      </c>
      <c r="AR408" s="417">
        <f t="shared" si="334"/>
        <v>0</v>
      </c>
      <c r="AS408" s="112">
        <f>I408+AJ408</f>
        <v>7869141</v>
      </c>
      <c r="AT408" s="113">
        <f>J408+X408</f>
        <v>5661967</v>
      </c>
      <c r="AU408" s="113">
        <f t="shared" si="337"/>
        <v>0</v>
      </c>
      <c r="AV408" s="113">
        <f>L408+AB408</f>
        <v>50000</v>
      </c>
      <c r="AW408" s="113">
        <f t="shared" ref="AW408:AX412" si="348">M408+AD408</f>
        <v>1930645</v>
      </c>
      <c r="AX408" s="113">
        <f t="shared" si="348"/>
        <v>113239</v>
      </c>
      <c r="AY408" s="113">
        <f>O408+AI408</f>
        <v>113290</v>
      </c>
      <c r="AZ408" s="115">
        <f>P408+AR408</f>
        <v>11.979500000000002</v>
      </c>
      <c r="BA408" s="115">
        <f>Q408+AP408</f>
        <v>9.4090000000000007</v>
      </c>
      <c r="BB408" s="115">
        <f t="shared" si="343"/>
        <v>0</v>
      </c>
      <c r="BC408" s="116">
        <f>S408+AQ408</f>
        <v>2.5705</v>
      </c>
    </row>
    <row r="409" spans="1:55" ht="14.1" customHeight="1" x14ac:dyDescent="0.2">
      <c r="A409" s="108">
        <v>82</v>
      </c>
      <c r="B409" s="105">
        <v>2466</v>
      </c>
      <c r="C409" s="106">
        <v>600079821</v>
      </c>
      <c r="D409" s="105">
        <v>70695083</v>
      </c>
      <c r="E409" s="107" t="s">
        <v>732</v>
      </c>
      <c r="F409" s="108">
        <v>3113</v>
      </c>
      <c r="G409" s="126" t="s">
        <v>316</v>
      </c>
      <c r="H409" s="109" t="s">
        <v>282</v>
      </c>
      <c r="I409" s="110">
        <v>1370393</v>
      </c>
      <c r="J409" s="28">
        <v>1009126</v>
      </c>
      <c r="K409" s="28">
        <v>0</v>
      </c>
      <c r="L409" s="28">
        <v>0</v>
      </c>
      <c r="M409" s="111">
        <v>341085</v>
      </c>
      <c r="N409" s="111">
        <v>20182</v>
      </c>
      <c r="O409" s="28">
        <v>0</v>
      </c>
      <c r="P409" s="287">
        <v>3.04</v>
      </c>
      <c r="Q409" s="274">
        <v>3.04</v>
      </c>
      <c r="R409" s="890">
        <v>0</v>
      </c>
      <c r="S409" s="843">
        <v>0</v>
      </c>
      <c r="T409" s="416">
        <f t="shared" si="325"/>
        <v>0</v>
      </c>
      <c r="U409" s="405">
        <v>14435</v>
      </c>
      <c r="V409" s="405">
        <v>0</v>
      </c>
      <c r="W409" s="405">
        <v>0</v>
      </c>
      <c r="X409" s="405">
        <f t="shared" si="326"/>
        <v>14435</v>
      </c>
      <c r="Y409" s="405">
        <v>0</v>
      </c>
      <c r="Z409" s="405">
        <v>0</v>
      </c>
      <c r="AA409" s="405">
        <v>0</v>
      </c>
      <c r="AB409" s="405">
        <f t="shared" si="327"/>
        <v>0</v>
      </c>
      <c r="AC409" s="405">
        <f t="shared" si="328"/>
        <v>14435</v>
      </c>
      <c r="AD409" s="249">
        <f t="shared" si="345"/>
        <v>4879</v>
      </c>
      <c r="AE409" s="249">
        <f t="shared" si="329"/>
        <v>289</v>
      </c>
      <c r="AF409" s="405">
        <v>2500</v>
      </c>
      <c r="AG409" s="405">
        <v>0</v>
      </c>
      <c r="AH409" s="405">
        <v>0</v>
      </c>
      <c r="AI409" s="405">
        <f t="shared" si="330"/>
        <v>2500</v>
      </c>
      <c r="AJ409" s="405">
        <f t="shared" si="331"/>
        <v>22103</v>
      </c>
      <c r="AK409" s="407">
        <v>0</v>
      </c>
      <c r="AL409" s="407">
        <v>0</v>
      </c>
      <c r="AM409" s="407">
        <v>0.04</v>
      </c>
      <c r="AN409" s="407">
        <v>0</v>
      </c>
      <c r="AO409" s="407">
        <v>0</v>
      </c>
      <c r="AP409" s="407">
        <f t="shared" si="332"/>
        <v>0.04</v>
      </c>
      <c r="AQ409" s="407">
        <f t="shared" si="333"/>
        <v>0</v>
      </c>
      <c r="AR409" s="417">
        <f t="shared" si="334"/>
        <v>0.04</v>
      </c>
      <c r="AS409" s="112">
        <f>I409+AJ409</f>
        <v>1392496</v>
      </c>
      <c r="AT409" s="113">
        <f>J409+X409</f>
        <v>1023561</v>
      </c>
      <c r="AU409" s="113">
        <f t="shared" si="337"/>
        <v>0</v>
      </c>
      <c r="AV409" s="113">
        <f>L409+AB409</f>
        <v>0</v>
      </c>
      <c r="AW409" s="113">
        <f t="shared" si="348"/>
        <v>345964</v>
      </c>
      <c r="AX409" s="113">
        <f t="shared" si="348"/>
        <v>20471</v>
      </c>
      <c r="AY409" s="113">
        <f>O409+AI409</f>
        <v>2500</v>
      </c>
      <c r="AZ409" s="115">
        <f>P409+AR409</f>
        <v>3.08</v>
      </c>
      <c r="BA409" s="115">
        <f>Q409+AP409</f>
        <v>3.08</v>
      </c>
      <c r="BB409" s="115">
        <f t="shared" si="343"/>
        <v>0</v>
      </c>
      <c r="BC409" s="116">
        <f>S409+AQ409</f>
        <v>0</v>
      </c>
    </row>
    <row r="410" spans="1:55" ht="14.1" customHeight="1" x14ac:dyDescent="0.2">
      <c r="A410" s="108">
        <v>82</v>
      </c>
      <c r="B410" s="105">
        <v>2466</v>
      </c>
      <c r="C410" s="106">
        <v>600079821</v>
      </c>
      <c r="D410" s="105">
        <v>70695083</v>
      </c>
      <c r="E410" s="107" t="s">
        <v>732</v>
      </c>
      <c r="F410" s="108">
        <v>3141</v>
      </c>
      <c r="G410" s="107" t="s">
        <v>319</v>
      </c>
      <c r="H410" s="109" t="s">
        <v>282</v>
      </c>
      <c r="I410" s="110">
        <v>860377</v>
      </c>
      <c r="J410" s="30">
        <v>630230</v>
      </c>
      <c r="K410" s="30">
        <v>0</v>
      </c>
      <c r="L410" s="30">
        <v>0</v>
      </c>
      <c r="M410" s="111">
        <v>213018</v>
      </c>
      <c r="N410" s="111">
        <v>12605</v>
      </c>
      <c r="O410" s="30">
        <v>4524</v>
      </c>
      <c r="P410" s="287">
        <v>2.14</v>
      </c>
      <c r="Q410" s="438">
        <v>0</v>
      </c>
      <c r="R410" s="33">
        <v>0</v>
      </c>
      <c r="S410" s="845">
        <v>2.14</v>
      </c>
      <c r="T410" s="416">
        <f t="shared" si="325"/>
        <v>0</v>
      </c>
      <c r="U410" s="405">
        <v>0</v>
      </c>
      <c r="V410" s="405">
        <v>0</v>
      </c>
      <c r="W410" s="405">
        <v>0</v>
      </c>
      <c r="X410" s="405">
        <f t="shared" si="326"/>
        <v>0</v>
      </c>
      <c r="Y410" s="405">
        <v>0</v>
      </c>
      <c r="Z410" s="405">
        <v>0</v>
      </c>
      <c r="AA410" s="405">
        <v>0</v>
      </c>
      <c r="AB410" s="405">
        <f t="shared" si="327"/>
        <v>0</v>
      </c>
      <c r="AC410" s="405">
        <f t="shared" si="328"/>
        <v>0</v>
      </c>
      <c r="AD410" s="249">
        <f t="shared" si="345"/>
        <v>0</v>
      </c>
      <c r="AE410" s="249">
        <f t="shared" si="329"/>
        <v>0</v>
      </c>
      <c r="AF410" s="405">
        <v>0</v>
      </c>
      <c r="AG410" s="405">
        <v>0</v>
      </c>
      <c r="AH410" s="405">
        <v>0</v>
      </c>
      <c r="AI410" s="405">
        <f t="shared" si="330"/>
        <v>0</v>
      </c>
      <c r="AJ410" s="405">
        <f t="shared" si="331"/>
        <v>0</v>
      </c>
      <c r="AK410" s="407">
        <v>0</v>
      </c>
      <c r="AL410" s="407">
        <v>0</v>
      </c>
      <c r="AM410" s="407">
        <v>0</v>
      </c>
      <c r="AN410" s="407">
        <v>0</v>
      </c>
      <c r="AO410" s="407">
        <v>0</v>
      </c>
      <c r="AP410" s="407">
        <f t="shared" si="332"/>
        <v>0</v>
      </c>
      <c r="AQ410" s="407">
        <f t="shared" si="333"/>
        <v>0</v>
      </c>
      <c r="AR410" s="417">
        <f t="shared" si="334"/>
        <v>0</v>
      </c>
      <c r="AS410" s="112">
        <f>I410+AJ410</f>
        <v>860377</v>
      </c>
      <c r="AT410" s="113">
        <f>J410+X410</f>
        <v>630230</v>
      </c>
      <c r="AU410" s="113">
        <f t="shared" si="337"/>
        <v>0</v>
      </c>
      <c r="AV410" s="113">
        <f>L410+AB410</f>
        <v>0</v>
      </c>
      <c r="AW410" s="113">
        <f t="shared" si="348"/>
        <v>213018</v>
      </c>
      <c r="AX410" s="113">
        <f t="shared" si="348"/>
        <v>12605</v>
      </c>
      <c r="AY410" s="113">
        <f>O410+AI410</f>
        <v>4524</v>
      </c>
      <c r="AZ410" s="115">
        <f>P410+AR410</f>
        <v>2.14</v>
      </c>
      <c r="BA410" s="115">
        <f>Q410+AP410</f>
        <v>0</v>
      </c>
      <c r="BB410" s="115">
        <f t="shared" si="343"/>
        <v>0</v>
      </c>
      <c r="BC410" s="116">
        <f>S410+AQ410</f>
        <v>2.14</v>
      </c>
    </row>
    <row r="411" spans="1:55" ht="14.1" customHeight="1" x14ac:dyDescent="0.2">
      <c r="A411" s="108">
        <v>82</v>
      </c>
      <c r="B411" s="105">
        <v>2466</v>
      </c>
      <c r="C411" s="106">
        <v>600079821</v>
      </c>
      <c r="D411" s="105">
        <v>70695083</v>
      </c>
      <c r="E411" s="107" t="s">
        <v>732</v>
      </c>
      <c r="F411" s="108">
        <v>3143</v>
      </c>
      <c r="G411" s="126" t="s">
        <v>632</v>
      </c>
      <c r="H411" s="109" t="s">
        <v>281</v>
      </c>
      <c r="I411" s="110">
        <v>741051</v>
      </c>
      <c r="J411" s="425">
        <v>545693</v>
      </c>
      <c r="K411" s="425">
        <v>0</v>
      </c>
      <c r="L411" s="425">
        <v>0</v>
      </c>
      <c r="M411" s="111">
        <v>184444</v>
      </c>
      <c r="N411" s="111">
        <v>10914</v>
      </c>
      <c r="O411" s="337">
        <v>0</v>
      </c>
      <c r="P411" s="287">
        <v>1.1606000000000001</v>
      </c>
      <c r="Q411" s="427">
        <v>1.1606000000000001</v>
      </c>
      <c r="R411" s="889">
        <v>0</v>
      </c>
      <c r="S411" s="843">
        <v>0</v>
      </c>
      <c r="T411" s="416">
        <f t="shared" si="325"/>
        <v>0</v>
      </c>
      <c r="U411" s="405">
        <v>0</v>
      </c>
      <c r="V411" s="405">
        <v>0</v>
      </c>
      <c r="W411" s="405">
        <v>0</v>
      </c>
      <c r="X411" s="405">
        <f t="shared" si="326"/>
        <v>0</v>
      </c>
      <c r="Y411" s="405">
        <v>0</v>
      </c>
      <c r="Z411" s="405">
        <v>0</v>
      </c>
      <c r="AA411" s="405">
        <v>0</v>
      </c>
      <c r="AB411" s="405">
        <f t="shared" si="327"/>
        <v>0</v>
      </c>
      <c r="AC411" s="405">
        <f t="shared" si="328"/>
        <v>0</v>
      </c>
      <c r="AD411" s="249">
        <f t="shared" si="345"/>
        <v>0</v>
      </c>
      <c r="AE411" s="249">
        <f t="shared" si="329"/>
        <v>0</v>
      </c>
      <c r="AF411" s="405">
        <v>0</v>
      </c>
      <c r="AG411" s="405">
        <v>0</v>
      </c>
      <c r="AH411" s="405">
        <v>0</v>
      </c>
      <c r="AI411" s="405">
        <f t="shared" si="330"/>
        <v>0</v>
      </c>
      <c r="AJ411" s="405">
        <f t="shared" si="331"/>
        <v>0</v>
      </c>
      <c r="AK411" s="407">
        <v>0</v>
      </c>
      <c r="AL411" s="407">
        <v>0</v>
      </c>
      <c r="AM411" s="407">
        <v>0</v>
      </c>
      <c r="AN411" s="407">
        <v>0</v>
      </c>
      <c r="AO411" s="407">
        <v>0</v>
      </c>
      <c r="AP411" s="407">
        <f t="shared" si="332"/>
        <v>0</v>
      </c>
      <c r="AQ411" s="407">
        <f t="shared" si="333"/>
        <v>0</v>
      </c>
      <c r="AR411" s="417">
        <f t="shared" si="334"/>
        <v>0</v>
      </c>
      <c r="AS411" s="112">
        <f>I411+AJ411</f>
        <v>741051</v>
      </c>
      <c r="AT411" s="113">
        <f>J411+X411</f>
        <v>545693</v>
      </c>
      <c r="AU411" s="113">
        <f t="shared" si="337"/>
        <v>0</v>
      </c>
      <c r="AV411" s="113">
        <f>L411+AB411</f>
        <v>0</v>
      </c>
      <c r="AW411" s="113">
        <f t="shared" si="348"/>
        <v>184444</v>
      </c>
      <c r="AX411" s="113">
        <f t="shared" si="348"/>
        <v>10914</v>
      </c>
      <c r="AY411" s="113">
        <f>O411+AI411</f>
        <v>0</v>
      </c>
      <c r="AZ411" s="115">
        <f>P411+AR411</f>
        <v>1.1606000000000001</v>
      </c>
      <c r="BA411" s="115">
        <f>Q411+AP411</f>
        <v>1.1606000000000001</v>
      </c>
      <c r="BB411" s="115">
        <f t="shared" si="343"/>
        <v>0</v>
      </c>
      <c r="BC411" s="116">
        <f>S411+AQ411</f>
        <v>0</v>
      </c>
    </row>
    <row r="412" spans="1:55" ht="14.1" customHeight="1" x14ac:dyDescent="0.2">
      <c r="A412" s="108">
        <v>82</v>
      </c>
      <c r="B412" s="105">
        <v>2466</v>
      </c>
      <c r="C412" s="106">
        <v>600079821</v>
      </c>
      <c r="D412" s="105">
        <v>70695083</v>
      </c>
      <c r="E412" s="107" t="s">
        <v>732</v>
      </c>
      <c r="F412" s="108">
        <v>3143</v>
      </c>
      <c r="G412" s="126" t="s">
        <v>633</v>
      </c>
      <c r="H412" s="109" t="s">
        <v>282</v>
      </c>
      <c r="I412" s="110">
        <v>22471</v>
      </c>
      <c r="J412" s="436">
        <v>15840</v>
      </c>
      <c r="K412" s="436">
        <v>0</v>
      </c>
      <c r="L412" s="436">
        <v>0</v>
      </c>
      <c r="M412" s="111">
        <v>5354</v>
      </c>
      <c r="N412" s="111">
        <v>317</v>
      </c>
      <c r="O412" s="436">
        <v>960</v>
      </c>
      <c r="P412" s="287">
        <v>7.0000000000000007E-2</v>
      </c>
      <c r="Q412" s="437">
        <v>0</v>
      </c>
      <c r="R412" s="857">
        <v>0</v>
      </c>
      <c r="S412" s="845">
        <v>7.0000000000000007E-2</v>
      </c>
      <c r="T412" s="416">
        <f t="shared" si="325"/>
        <v>0</v>
      </c>
      <c r="U412" s="405">
        <v>0</v>
      </c>
      <c r="V412" s="405">
        <v>0</v>
      </c>
      <c r="W412" s="405">
        <v>0</v>
      </c>
      <c r="X412" s="405">
        <f t="shared" si="326"/>
        <v>0</v>
      </c>
      <c r="Y412" s="405">
        <v>0</v>
      </c>
      <c r="Z412" s="405">
        <v>0</v>
      </c>
      <c r="AA412" s="405">
        <v>0</v>
      </c>
      <c r="AB412" s="405">
        <f t="shared" si="327"/>
        <v>0</v>
      </c>
      <c r="AC412" s="405">
        <f t="shared" si="328"/>
        <v>0</v>
      </c>
      <c r="AD412" s="249">
        <f t="shared" si="345"/>
        <v>0</v>
      </c>
      <c r="AE412" s="249">
        <f t="shared" si="329"/>
        <v>0</v>
      </c>
      <c r="AF412" s="405">
        <v>0</v>
      </c>
      <c r="AG412" s="405">
        <v>0</v>
      </c>
      <c r="AH412" s="405">
        <v>0</v>
      </c>
      <c r="AI412" s="405">
        <f t="shared" si="330"/>
        <v>0</v>
      </c>
      <c r="AJ412" s="405">
        <f t="shared" si="331"/>
        <v>0</v>
      </c>
      <c r="AK412" s="407">
        <v>0</v>
      </c>
      <c r="AL412" s="407">
        <v>0</v>
      </c>
      <c r="AM412" s="407">
        <v>0</v>
      </c>
      <c r="AN412" s="407">
        <v>0</v>
      </c>
      <c r="AO412" s="407">
        <v>0</v>
      </c>
      <c r="AP412" s="407">
        <f t="shared" si="332"/>
        <v>0</v>
      </c>
      <c r="AQ412" s="407">
        <f t="shared" si="333"/>
        <v>0</v>
      </c>
      <c r="AR412" s="417">
        <f t="shared" si="334"/>
        <v>0</v>
      </c>
      <c r="AS412" s="112">
        <f>I412+AJ412</f>
        <v>22471</v>
      </c>
      <c r="AT412" s="113">
        <f>J412+X412</f>
        <v>15840</v>
      </c>
      <c r="AU412" s="113">
        <f t="shared" si="337"/>
        <v>0</v>
      </c>
      <c r="AV412" s="113">
        <f>L412+AB412</f>
        <v>0</v>
      </c>
      <c r="AW412" s="113">
        <f t="shared" si="348"/>
        <v>5354</v>
      </c>
      <c r="AX412" s="113">
        <f t="shared" si="348"/>
        <v>317</v>
      </c>
      <c r="AY412" s="113">
        <f>O412+AI412</f>
        <v>960</v>
      </c>
      <c r="AZ412" s="115">
        <f>P412+AR412</f>
        <v>7.0000000000000007E-2</v>
      </c>
      <c r="BA412" s="115">
        <f>Q412+AP412</f>
        <v>0</v>
      </c>
      <c r="BB412" s="115">
        <f t="shared" si="343"/>
        <v>0</v>
      </c>
      <c r="BC412" s="116">
        <f>S412+AQ412</f>
        <v>7.0000000000000007E-2</v>
      </c>
    </row>
    <row r="413" spans="1:55" ht="14.1" customHeight="1" x14ac:dyDescent="0.2">
      <c r="A413" s="120">
        <v>82</v>
      </c>
      <c r="B413" s="117">
        <v>2466</v>
      </c>
      <c r="C413" s="118">
        <v>600079821</v>
      </c>
      <c r="D413" s="117">
        <v>70695083</v>
      </c>
      <c r="E413" s="119" t="s">
        <v>733</v>
      </c>
      <c r="F413" s="120"/>
      <c r="G413" s="119"/>
      <c r="H413" s="121"/>
      <c r="I413" s="122">
        <v>10863433</v>
      </c>
      <c r="J413" s="123">
        <v>7862856</v>
      </c>
      <c r="K413" s="123">
        <v>0</v>
      </c>
      <c r="L413" s="123">
        <v>50000</v>
      </c>
      <c r="M413" s="123">
        <v>2674546</v>
      </c>
      <c r="N413" s="123">
        <v>157257</v>
      </c>
      <c r="O413" s="123">
        <v>118774</v>
      </c>
      <c r="P413" s="124">
        <v>18.3901</v>
      </c>
      <c r="Q413" s="124">
        <v>13.609600000000002</v>
      </c>
      <c r="R413" s="855">
        <v>0</v>
      </c>
      <c r="S413" s="125">
        <v>4.7805</v>
      </c>
      <c r="T413" s="824">
        <f t="shared" ref="T413:BC413" si="349">SUM(T408:T412)</f>
        <v>0</v>
      </c>
      <c r="U413" s="824">
        <f t="shared" si="349"/>
        <v>14435</v>
      </c>
      <c r="V413" s="824">
        <f t="shared" si="349"/>
        <v>0</v>
      </c>
      <c r="W413" s="824">
        <f t="shared" si="349"/>
        <v>0</v>
      </c>
      <c r="X413" s="824">
        <f t="shared" si="349"/>
        <v>14435</v>
      </c>
      <c r="Y413" s="824">
        <f t="shared" si="349"/>
        <v>0</v>
      </c>
      <c r="Z413" s="824">
        <f t="shared" si="349"/>
        <v>0</v>
      </c>
      <c r="AA413" s="824">
        <f t="shared" si="349"/>
        <v>0</v>
      </c>
      <c r="AB413" s="824">
        <f t="shared" si="349"/>
        <v>0</v>
      </c>
      <c r="AC413" s="824">
        <f t="shared" si="349"/>
        <v>14435</v>
      </c>
      <c r="AD413" s="824">
        <f t="shared" si="349"/>
        <v>4879</v>
      </c>
      <c r="AE413" s="824">
        <f t="shared" si="349"/>
        <v>289</v>
      </c>
      <c r="AF413" s="824">
        <f t="shared" si="349"/>
        <v>2500</v>
      </c>
      <c r="AG413" s="824">
        <f t="shared" si="349"/>
        <v>0</v>
      </c>
      <c r="AH413" s="824">
        <f t="shared" si="349"/>
        <v>0</v>
      </c>
      <c r="AI413" s="824">
        <f t="shared" si="349"/>
        <v>2500</v>
      </c>
      <c r="AJ413" s="824">
        <f t="shared" si="349"/>
        <v>22103</v>
      </c>
      <c r="AK413" s="900">
        <f t="shared" si="349"/>
        <v>0</v>
      </c>
      <c r="AL413" s="900">
        <f t="shared" si="349"/>
        <v>0</v>
      </c>
      <c r="AM413" s="900">
        <f t="shared" si="349"/>
        <v>0.04</v>
      </c>
      <c r="AN413" s="900">
        <f t="shared" si="349"/>
        <v>0</v>
      </c>
      <c r="AO413" s="900">
        <f t="shared" si="349"/>
        <v>0</v>
      </c>
      <c r="AP413" s="900">
        <f t="shared" si="349"/>
        <v>0.04</v>
      </c>
      <c r="AQ413" s="900">
        <f t="shared" si="349"/>
        <v>0</v>
      </c>
      <c r="AR413" s="904">
        <f t="shared" si="349"/>
        <v>0.04</v>
      </c>
      <c r="AS413" s="122">
        <f t="shared" si="349"/>
        <v>10885536</v>
      </c>
      <c r="AT413" s="123">
        <f t="shared" si="349"/>
        <v>7877291</v>
      </c>
      <c r="AU413" s="123">
        <f t="shared" si="349"/>
        <v>0</v>
      </c>
      <c r="AV413" s="123">
        <f t="shared" si="349"/>
        <v>50000</v>
      </c>
      <c r="AW413" s="123">
        <f t="shared" si="349"/>
        <v>2679425</v>
      </c>
      <c r="AX413" s="123">
        <f t="shared" si="349"/>
        <v>157546</v>
      </c>
      <c r="AY413" s="123">
        <f t="shared" si="349"/>
        <v>121274</v>
      </c>
      <c r="AZ413" s="124">
        <f t="shared" si="349"/>
        <v>18.430099999999999</v>
      </c>
      <c r="BA413" s="124">
        <f t="shared" si="349"/>
        <v>13.649600000000001</v>
      </c>
      <c r="BB413" s="124">
        <f t="shared" si="349"/>
        <v>0</v>
      </c>
      <c r="BC413" s="125">
        <f t="shared" si="349"/>
        <v>4.7805</v>
      </c>
    </row>
    <row r="414" spans="1:55" ht="14.1" customHeight="1" x14ac:dyDescent="0.2">
      <c r="A414" s="108">
        <v>83</v>
      </c>
      <c r="B414" s="105">
        <v>2493</v>
      </c>
      <c r="C414" s="106">
        <v>600080021</v>
      </c>
      <c r="D414" s="105">
        <v>72742399</v>
      </c>
      <c r="E414" s="107" t="s">
        <v>734</v>
      </c>
      <c r="F414" s="108">
        <v>3111</v>
      </c>
      <c r="G414" s="107" t="s">
        <v>315</v>
      </c>
      <c r="H414" s="109" t="s">
        <v>281</v>
      </c>
      <c r="I414" s="110">
        <v>6277122</v>
      </c>
      <c r="J414" s="111">
        <v>4523413</v>
      </c>
      <c r="K414" s="111">
        <v>0</v>
      </c>
      <c r="L414" s="111">
        <v>92928</v>
      </c>
      <c r="M414" s="111">
        <v>1528913</v>
      </c>
      <c r="N414" s="111">
        <v>90468</v>
      </c>
      <c r="O414" s="111">
        <v>41400</v>
      </c>
      <c r="P414" s="287">
        <v>10.894900000000002</v>
      </c>
      <c r="Q414" s="287">
        <v>8.5903000000000009</v>
      </c>
      <c r="R414" s="404">
        <v>0</v>
      </c>
      <c r="S414" s="844">
        <v>2.3046000000000002</v>
      </c>
      <c r="T414" s="416">
        <f t="shared" si="325"/>
        <v>0</v>
      </c>
      <c r="U414" s="405">
        <v>0</v>
      </c>
      <c r="V414" s="405">
        <v>0</v>
      </c>
      <c r="W414" s="405">
        <v>0</v>
      </c>
      <c r="X414" s="405">
        <f t="shared" si="326"/>
        <v>0</v>
      </c>
      <c r="Y414" s="405">
        <v>0</v>
      </c>
      <c r="Z414" s="405">
        <v>0</v>
      </c>
      <c r="AA414" s="405">
        <v>0</v>
      </c>
      <c r="AB414" s="405">
        <f t="shared" si="327"/>
        <v>0</v>
      </c>
      <c r="AC414" s="405">
        <f t="shared" si="328"/>
        <v>0</v>
      </c>
      <c r="AD414" s="249">
        <f t="shared" si="345"/>
        <v>0</v>
      </c>
      <c r="AE414" s="249">
        <f t="shared" si="329"/>
        <v>0</v>
      </c>
      <c r="AF414" s="405">
        <v>0</v>
      </c>
      <c r="AG414" s="405">
        <v>0</v>
      </c>
      <c r="AH414" s="405">
        <v>0</v>
      </c>
      <c r="AI414" s="405">
        <f t="shared" si="330"/>
        <v>0</v>
      </c>
      <c r="AJ414" s="405">
        <f t="shared" si="331"/>
        <v>0</v>
      </c>
      <c r="AK414" s="407">
        <v>0</v>
      </c>
      <c r="AL414" s="407">
        <v>0</v>
      </c>
      <c r="AM414" s="407">
        <v>0</v>
      </c>
      <c r="AN414" s="407">
        <v>0</v>
      </c>
      <c r="AO414" s="407">
        <v>0</v>
      </c>
      <c r="AP414" s="407">
        <f t="shared" si="332"/>
        <v>0</v>
      </c>
      <c r="AQ414" s="407">
        <f t="shared" si="333"/>
        <v>0</v>
      </c>
      <c r="AR414" s="417">
        <f t="shared" si="334"/>
        <v>0</v>
      </c>
      <c r="AS414" s="112">
        <f t="shared" ref="AS414:AS419" si="350">I414+AJ414</f>
        <v>6277122</v>
      </c>
      <c r="AT414" s="113">
        <f t="shared" ref="AT414:AT419" si="351">J414+X414</f>
        <v>4523413</v>
      </c>
      <c r="AU414" s="113">
        <f t="shared" si="337"/>
        <v>0</v>
      </c>
      <c r="AV414" s="113">
        <f t="shared" ref="AV414:AV419" si="352">L414+AB414</f>
        <v>92928</v>
      </c>
      <c r="AW414" s="113">
        <f t="shared" ref="AW414:AX419" si="353">M414+AD414</f>
        <v>1528913</v>
      </c>
      <c r="AX414" s="113">
        <f t="shared" si="353"/>
        <v>90468</v>
      </c>
      <c r="AY414" s="113">
        <f t="shared" ref="AY414:AY419" si="354">O414+AI414</f>
        <v>41400</v>
      </c>
      <c r="AZ414" s="115">
        <f t="shared" ref="AZ414:AZ419" si="355">P414+AR414</f>
        <v>10.894900000000002</v>
      </c>
      <c r="BA414" s="115">
        <f t="shared" ref="BA414:BA419" si="356">Q414+AP414</f>
        <v>8.5903000000000009</v>
      </c>
      <c r="BB414" s="115">
        <f t="shared" si="343"/>
        <v>0</v>
      </c>
      <c r="BC414" s="116">
        <f t="shared" ref="BC414:BC419" si="357">S414+AQ414</f>
        <v>2.3046000000000002</v>
      </c>
    </row>
    <row r="415" spans="1:55" ht="14.1" customHeight="1" x14ac:dyDescent="0.2">
      <c r="A415" s="108">
        <v>83</v>
      </c>
      <c r="B415" s="105">
        <v>2493</v>
      </c>
      <c r="C415" s="106">
        <v>600080021</v>
      </c>
      <c r="D415" s="105">
        <v>72742399</v>
      </c>
      <c r="E415" s="107" t="s">
        <v>734</v>
      </c>
      <c r="F415" s="108">
        <v>3113</v>
      </c>
      <c r="G415" s="107" t="s">
        <v>318</v>
      </c>
      <c r="H415" s="109" t="s">
        <v>281</v>
      </c>
      <c r="I415" s="110">
        <v>16393821</v>
      </c>
      <c r="J415" s="111">
        <v>11714408</v>
      </c>
      <c r="K415" s="111">
        <v>0</v>
      </c>
      <c r="L415" s="111">
        <v>95048</v>
      </c>
      <c r="M415" s="111">
        <v>3991596</v>
      </c>
      <c r="N415" s="111">
        <v>234289</v>
      </c>
      <c r="O415" s="111">
        <v>358480</v>
      </c>
      <c r="P415" s="287">
        <v>21.402199999999997</v>
      </c>
      <c r="Q415" s="287">
        <v>15.309999999999999</v>
      </c>
      <c r="R415" s="404">
        <v>0</v>
      </c>
      <c r="S415" s="844">
        <v>6.0922000000000001</v>
      </c>
      <c r="T415" s="416">
        <f t="shared" si="325"/>
        <v>0</v>
      </c>
      <c r="U415" s="405">
        <v>0</v>
      </c>
      <c r="V415" s="405">
        <v>-110457</v>
      </c>
      <c r="W415" s="405">
        <v>0</v>
      </c>
      <c r="X415" s="405">
        <f t="shared" si="326"/>
        <v>-110457</v>
      </c>
      <c r="Y415" s="405">
        <v>0</v>
      </c>
      <c r="Z415" s="405">
        <v>0</v>
      </c>
      <c r="AA415" s="405">
        <v>0</v>
      </c>
      <c r="AB415" s="405">
        <f t="shared" si="327"/>
        <v>0</v>
      </c>
      <c r="AC415" s="405">
        <f t="shared" si="328"/>
        <v>-110457</v>
      </c>
      <c r="AD415" s="249">
        <f t="shared" si="345"/>
        <v>-37334</v>
      </c>
      <c r="AE415" s="249">
        <f t="shared" si="329"/>
        <v>-2209</v>
      </c>
      <c r="AF415" s="405">
        <v>0</v>
      </c>
      <c r="AG415" s="405">
        <v>150000</v>
      </c>
      <c r="AH415" s="405">
        <v>0</v>
      </c>
      <c r="AI415" s="405">
        <f t="shared" si="330"/>
        <v>150000</v>
      </c>
      <c r="AJ415" s="405">
        <f t="shared" si="331"/>
        <v>0</v>
      </c>
      <c r="AK415" s="407">
        <v>0</v>
      </c>
      <c r="AL415" s="407">
        <v>0</v>
      </c>
      <c r="AM415" s="407">
        <v>0</v>
      </c>
      <c r="AN415" s="407">
        <v>0</v>
      </c>
      <c r="AO415" s="407">
        <v>0</v>
      </c>
      <c r="AP415" s="407">
        <f t="shared" si="332"/>
        <v>0</v>
      </c>
      <c r="AQ415" s="407">
        <f t="shared" si="333"/>
        <v>0</v>
      </c>
      <c r="AR415" s="417">
        <f t="shared" si="334"/>
        <v>0</v>
      </c>
      <c r="AS415" s="112">
        <f t="shared" si="350"/>
        <v>16393821</v>
      </c>
      <c r="AT415" s="113">
        <f t="shared" si="351"/>
        <v>11603951</v>
      </c>
      <c r="AU415" s="113">
        <f t="shared" si="337"/>
        <v>0</v>
      </c>
      <c r="AV415" s="113">
        <f t="shared" si="352"/>
        <v>95048</v>
      </c>
      <c r="AW415" s="113">
        <f t="shared" si="353"/>
        <v>3954262</v>
      </c>
      <c r="AX415" s="113">
        <f t="shared" si="353"/>
        <v>232080</v>
      </c>
      <c r="AY415" s="113">
        <f t="shared" si="354"/>
        <v>508480</v>
      </c>
      <c r="AZ415" s="115">
        <f t="shared" si="355"/>
        <v>21.402199999999997</v>
      </c>
      <c r="BA415" s="115">
        <f t="shared" si="356"/>
        <v>15.309999999999999</v>
      </c>
      <c r="BB415" s="115">
        <f t="shared" si="343"/>
        <v>0</v>
      </c>
      <c r="BC415" s="116">
        <f t="shared" si="357"/>
        <v>6.0922000000000001</v>
      </c>
    </row>
    <row r="416" spans="1:55" ht="14.1" customHeight="1" x14ac:dyDescent="0.2">
      <c r="A416" s="108">
        <v>83</v>
      </c>
      <c r="B416" s="105">
        <v>2493</v>
      </c>
      <c r="C416" s="106">
        <v>600080021</v>
      </c>
      <c r="D416" s="105">
        <v>72742399</v>
      </c>
      <c r="E416" s="107" t="s">
        <v>734</v>
      </c>
      <c r="F416" s="108">
        <v>3113</v>
      </c>
      <c r="G416" s="126" t="s">
        <v>316</v>
      </c>
      <c r="H416" s="109" t="s">
        <v>282</v>
      </c>
      <c r="I416" s="110">
        <v>3060702</v>
      </c>
      <c r="J416" s="28">
        <v>2244626</v>
      </c>
      <c r="K416" s="28">
        <v>0</v>
      </c>
      <c r="L416" s="28">
        <v>0</v>
      </c>
      <c r="M416" s="111">
        <v>758684</v>
      </c>
      <c r="N416" s="111">
        <v>44892</v>
      </c>
      <c r="O416" s="28">
        <v>12500</v>
      </c>
      <c r="P416" s="287">
        <v>7.1499999999999995</v>
      </c>
      <c r="Q416" s="274">
        <v>7.1499999999999995</v>
      </c>
      <c r="R416" s="890">
        <v>0</v>
      </c>
      <c r="S416" s="843">
        <v>0</v>
      </c>
      <c r="T416" s="416">
        <f t="shared" si="325"/>
        <v>0</v>
      </c>
      <c r="U416" s="405">
        <v>0</v>
      </c>
      <c r="V416" s="405">
        <v>0</v>
      </c>
      <c r="W416" s="405">
        <v>0</v>
      </c>
      <c r="X416" s="405">
        <f t="shared" si="326"/>
        <v>0</v>
      </c>
      <c r="Y416" s="405">
        <v>0</v>
      </c>
      <c r="Z416" s="405">
        <v>0</v>
      </c>
      <c r="AA416" s="405">
        <v>0</v>
      </c>
      <c r="AB416" s="405">
        <f t="shared" si="327"/>
        <v>0</v>
      </c>
      <c r="AC416" s="405">
        <f t="shared" si="328"/>
        <v>0</v>
      </c>
      <c r="AD416" s="249">
        <f t="shared" si="345"/>
        <v>0</v>
      </c>
      <c r="AE416" s="249">
        <f t="shared" si="329"/>
        <v>0</v>
      </c>
      <c r="AF416" s="405">
        <v>0</v>
      </c>
      <c r="AG416" s="405">
        <v>0</v>
      </c>
      <c r="AH416" s="405">
        <v>0</v>
      </c>
      <c r="AI416" s="405">
        <f t="shared" si="330"/>
        <v>0</v>
      </c>
      <c r="AJ416" s="405">
        <f t="shared" si="331"/>
        <v>0</v>
      </c>
      <c r="AK416" s="407">
        <v>0</v>
      </c>
      <c r="AL416" s="407">
        <v>0</v>
      </c>
      <c r="AM416" s="407">
        <v>0</v>
      </c>
      <c r="AN416" s="407">
        <v>0</v>
      </c>
      <c r="AO416" s="407">
        <v>0</v>
      </c>
      <c r="AP416" s="407">
        <f t="shared" si="332"/>
        <v>0</v>
      </c>
      <c r="AQ416" s="407">
        <f t="shared" si="333"/>
        <v>0</v>
      </c>
      <c r="AR416" s="417">
        <f t="shared" si="334"/>
        <v>0</v>
      </c>
      <c r="AS416" s="112">
        <f t="shared" si="350"/>
        <v>3060702</v>
      </c>
      <c r="AT416" s="113">
        <f t="shared" si="351"/>
        <v>2244626</v>
      </c>
      <c r="AU416" s="113">
        <f t="shared" si="337"/>
        <v>0</v>
      </c>
      <c r="AV416" s="113">
        <f t="shared" si="352"/>
        <v>0</v>
      </c>
      <c r="AW416" s="113">
        <f t="shared" si="353"/>
        <v>758684</v>
      </c>
      <c r="AX416" s="113">
        <f t="shared" si="353"/>
        <v>44892</v>
      </c>
      <c r="AY416" s="113">
        <f t="shared" si="354"/>
        <v>12500</v>
      </c>
      <c r="AZ416" s="115">
        <f t="shared" si="355"/>
        <v>7.1499999999999995</v>
      </c>
      <c r="BA416" s="115">
        <f t="shared" si="356"/>
        <v>7.1499999999999995</v>
      </c>
      <c r="BB416" s="115">
        <f t="shared" si="343"/>
        <v>0</v>
      </c>
      <c r="BC416" s="116">
        <f t="shared" si="357"/>
        <v>0</v>
      </c>
    </row>
    <row r="417" spans="1:55" ht="14.1" customHeight="1" x14ac:dyDescent="0.2">
      <c r="A417" s="108">
        <v>83</v>
      </c>
      <c r="B417" s="105">
        <v>2493</v>
      </c>
      <c r="C417" s="106">
        <v>600080021</v>
      </c>
      <c r="D417" s="105">
        <v>72742399</v>
      </c>
      <c r="E417" s="107" t="s">
        <v>734</v>
      </c>
      <c r="F417" s="108">
        <v>3141</v>
      </c>
      <c r="G417" s="107" t="s">
        <v>319</v>
      </c>
      <c r="H417" s="109" t="s">
        <v>282</v>
      </c>
      <c r="I417" s="110">
        <v>2542907</v>
      </c>
      <c r="J417" s="30">
        <v>1859085</v>
      </c>
      <c r="K417" s="30">
        <v>0</v>
      </c>
      <c r="L417" s="30">
        <v>0</v>
      </c>
      <c r="M417" s="111">
        <v>628370</v>
      </c>
      <c r="N417" s="111">
        <v>37182</v>
      </c>
      <c r="O417" s="30">
        <v>18270</v>
      </c>
      <c r="P417" s="287">
        <v>6.3199999999999994</v>
      </c>
      <c r="Q417" s="438">
        <v>0</v>
      </c>
      <c r="R417" s="33">
        <v>0</v>
      </c>
      <c r="S417" s="836">
        <v>6.3199999999999994</v>
      </c>
      <c r="T417" s="416">
        <f t="shared" si="325"/>
        <v>0</v>
      </c>
      <c r="U417" s="405">
        <v>0</v>
      </c>
      <c r="V417" s="405">
        <v>0</v>
      </c>
      <c r="W417" s="405">
        <v>0</v>
      </c>
      <c r="X417" s="405">
        <f t="shared" si="326"/>
        <v>0</v>
      </c>
      <c r="Y417" s="405">
        <v>0</v>
      </c>
      <c r="Z417" s="405">
        <v>0</v>
      </c>
      <c r="AA417" s="405">
        <v>0</v>
      </c>
      <c r="AB417" s="405">
        <f t="shared" si="327"/>
        <v>0</v>
      </c>
      <c r="AC417" s="405">
        <f t="shared" si="328"/>
        <v>0</v>
      </c>
      <c r="AD417" s="249">
        <f t="shared" si="345"/>
        <v>0</v>
      </c>
      <c r="AE417" s="249">
        <f t="shared" si="329"/>
        <v>0</v>
      </c>
      <c r="AF417" s="405">
        <v>0</v>
      </c>
      <c r="AG417" s="405">
        <v>0</v>
      </c>
      <c r="AH417" s="405">
        <v>0</v>
      </c>
      <c r="AI417" s="405">
        <f t="shared" si="330"/>
        <v>0</v>
      </c>
      <c r="AJ417" s="405">
        <f t="shared" si="331"/>
        <v>0</v>
      </c>
      <c r="AK417" s="407">
        <v>0</v>
      </c>
      <c r="AL417" s="407">
        <v>0</v>
      </c>
      <c r="AM417" s="407">
        <v>0</v>
      </c>
      <c r="AN417" s="407">
        <v>0</v>
      </c>
      <c r="AO417" s="407">
        <v>0</v>
      </c>
      <c r="AP417" s="407">
        <f t="shared" si="332"/>
        <v>0</v>
      </c>
      <c r="AQ417" s="407">
        <f t="shared" si="333"/>
        <v>0</v>
      </c>
      <c r="AR417" s="417">
        <f t="shared" si="334"/>
        <v>0</v>
      </c>
      <c r="AS417" s="112">
        <f t="shared" si="350"/>
        <v>2542907</v>
      </c>
      <c r="AT417" s="113">
        <f t="shared" si="351"/>
        <v>1859085</v>
      </c>
      <c r="AU417" s="113">
        <f t="shared" si="337"/>
        <v>0</v>
      </c>
      <c r="AV417" s="113">
        <f t="shared" si="352"/>
        <v>0</v>
      </c>
      <c r="AW417" s="113">
        <f t="shared" si="353"/>
        <v>628370</v>
      </c>
      <c r="AX417" s="113">
        <f t="shared" si="353"/>
        <v>37182</v>
      </c>
      <c r="AY417" s="113">
        <f t="shared" si="354"/>
        <v>18270</v>
      </c>
      <c r="AZ417" s="115">
        <f t="shared" si="355"/>
        <v>6.3199999999999994</v>
      </c>
      <c r="BA417" s="115">
        <f t="shared" si="356"/>
        <v>0</v>
      </c>
      <c r="BB417" s="115">
        <f t="shared" si="343"/>
        <v>0</v>
      </c>
      <c r="BC417" s="116">
        <f t="shared" si="357"/>
        <v>6.3199999999999994</v>
      </c>
    </row>
    <row r="418" spans="1:55" ht="14.1" customHeight="1" x14ac:dyDescent="0.2">
      <c r="A418" s="108">
        <v>83</v>
      </c>
      <c r="B418" s="105">
        <v>2493</v>
      </c>
      <c r="C418" s="106">
        <v>600080021</v>
      </c>
      <c r="D418" s="105">
        <v>72742399</v>
      </c>
      <c r="E418" s="107" t="s">
        <v>734</v>
      </c>
      <c r="F418" s="108">
        <v>3143</v>
      </c>
      <c r="G418" s="126" t="s">
        <v>632</v>
      </c>
      <c r="H418" s="109" t="s">
        <v>281</v>
      </c>
      <c r="I418" s="110">
        <v>1917516</v>
      </c>
      <c r="J418" s="425">
        <v>1412015</v>
      </c>
      <c r="K418" s="425">
        <v>0</v>
      </c>
      <c r="L418" s="425">
        <v>0</v>
      </c>
      <c r="M418" s="111">
        <v>477261</v>
      </c>
      <c r="N418" s="111">
        <v>28240</v>
      </c>
      <c r="O418" s="337">
        <v>0</v>
      </c>
      <c r="P418" s="287">
        <v>2.9641999999999999</v>
      </c>
      <c r="Q418" s="427">
        <v>2.9641999999999999</v>
      </c>
      <c r="R418" s="889">
        <v>0</v>
      </c>
      <c r="S418" s="843">
        <v>0</v>
      </c>
      <c r="T418" s="416">
        <f t="shared" si="325"/>
        <v>0</v>
      </c>
      <c r="U418" s="405">
        <v>0</v>
      </c>
      <c r="V418" s="405">
        <v>0</v>
      </c>
      <c r="W418" s="405">
        <v>0</v>
      </c>
      <c r="X418" s="405">
        <f t="shared" si="326"/>
        <v>0</v>
      </c>
      <c r="Y418" s="405">
        <v>0</v>
      </c>
      <c r="Z418" s="405">
        <v>0</v>
      </c>
      <c r="AA418" s="405">
        <v>0</v>
      </c>
      <c r="AB418" s="405">
        <f t="shared" si="327"/>
        <v>0</v>
      </c>
      <c r="AC418" s="405">
        <f t="shared" si="328"/>
        <v>0</v>
      </c>
      <c r="AD418" s="249">
        <f t="shared" si="345"/>
        <v>0</v>
      </c>
      <c r="AE418" s="249">
        <f t="shared" si="329"/>
        <v>0</v>
      </c>
      <c r="AF418" s="405">
        <v>0</v>
      </c>
      <c r="AG418" s="405">
        <v>0</v>
      </c>
      <c r="AH418" s="405">
        <v>0</v>
      </c>
      <c r="AI418" s="405">
        <f t="shared" si="330"/>
        <v>0</v>
      </c>
      <c r="AJ418" s="405">
        <f t="shared" si="331"/>
        <v>0</v>
      </c>
      <c r="AK418" s="407">
        <v>0</v>
      </c>
      <c r="AL418" s="407">
        <v>0</v>
      </c>
      <c r="AM418" s="407">
        <v>0</v>
      </c>
      <c r="AN418" s="407">
        <v>0</v>
      </c>
      <c r="AO418" s="407">
        <v>0</v>
      </c>
      <c r="AP418" s="407">
        <f t="shared" si="332"/>
        <v>0</v>
      </c>
      <c r="AQ418" s="407">
        <f t="shared" si="333"/>
        <v>0</v>
      </c>
      <c r="AR418" s="417">
        <f t="shared" si="334"/>
        <v>0</v>
      </c>
      <c r="AS418" s="112">
        <f t="shared" si="350"/>
        <v>1917516</v>
      </c>
      <c r="AT418" s="113">
        <f t="shared" si="351"/>
        <v>1412015</v>
      </c>
      <c r="AU418" s="113">
        <f t="shared" si="337"/>
        <v>0</v>
      </c>
      <c r="AV418" s="113">
        <f t="shared" si="352"/>
        <v>0</v>
      </c>
      <c r="AW418" s="113">
        <f t="shared" si="353"/>
        <v>477261</v>
      </c>
      <c r="AX418" s="113">
        <f t="shared" si="353"/>
        <v>28240</v>
      </c>
      <c r="AY418" s="113">
        <f t="shared" si="354"/>
        <v>0</v>
      </c>
      <c r="AZ418" s="115">
        <f t="shared" si="355"/>
        <v>2.9641999999999999</v>
      </c>
      <c r="BA418" s="115">
        <f t="shared" si="356"/>
        <v>2.9641999999999999</v>
      </c>
      <c r="BB418" s="115">
        <f t="shared" si="343"/>
        <v>0</v>
      </c>
      <c r="BC418" s="116">
        <f t="shared" si="357"/>
        <v>0</v>
      </c>
    </row>
    <row r="419" spans="1:55" ht="14.1" customHeight="1" x14ac:dyDescent="0.2">
      <c r="A419" s="108">
        <v>83</v>
      </c>
      <c r="B419" s="105">
        <v>2493</v>
      </c>
      <c r="C419" s="106">
        <v>600080021</v>
      </c>
      <c r="D419" s="105">
        <v>72742399</v>
      </c>
      <c r="E419" s="107" t="s">
        <v>734</v>
      </c>
      <c r="F419" s="108">
        <v>3143</v>
      </c>
      <c r="G419" s="126" t="s">
        <v>633</v>
      </c>
      <c r="H419" s="109" t="s">
        <v>282</v>
      </c>
      <c r="I419" s="110">
        <v>49155</v>
      </c>
      <c r="J419" s="436">
        <v>34650</v>
      </c>
      <c r="K419" s="436">
        <v>0</v>
      </c>
      <c r="L419" s="436">
        <v>0</v>
      </c>
      <c r="M419" s="111">
        <v>11712</v>
      </c>
      <c r="N419" s="111">
        <v>693</v>
      </c>
      <c r="O419" s="436">
        <v>2100</v>
      </c>
      <c r="P419" s="287">
        <v>0.15</v>
      </c>
      <c r="Q419" s="437">
        <v>0</v>
      </c>
      <c r="R419" s="857">
        <v>0</v>
      </c>
      <c r="S419" s="845">
        <v>0.15</v>
      </c>
      <c r="T419" s="416">
        <f t="shared" si="325"/>
        <v>0</v>
      </c>
      <c r="U419" s="405">
        <v>0</v>
      </c>
      <c r="V419" s="405">
        <v>0</v>
      </c>
      <c r="W419" s="405">
        <v>0</v>
      </c>
      <c r="X419" s="405">
        <f t="shared" si="326"/>
        <v>0</v>
      </c>
      <c r="Y419" s="405">
        <v>0</v>
      </c>
      <c r="Z419" s="405">
        <v>0</v>
      </c>
      <c r="AA419" s="405">
        <v>0</v>
      </c>
      <c r="AB419" s="405">
        <f t="shared" si="327"/>
        <v>0</v>
      </c>
      <c r="AC419" s="405">
        <f t="shared" si="328"/>
        <v>0</v>
      </c>
      <c r="AD419" s="249">
        <f t="shared" si="345"/>
        <v>0</v>
      </c>
      <c r="AE419" s="249">
        <f t="shared" si="329"/>
        <v>0</v>
      </c>
      <c r="AF419" s="405">
        <v>0</v>
      </c>
      <c r="AG419" s="405">
        <v>0</v>
      </c>
      <c r="AH419" s="405">
        <v>0</v>
      </c>
      <c r="AI419" s="405">
        <f t="shared" si="330"/>
        <v>0</v>
      </c>
      <c r="AJ419" s="405">
        <f t="shared" si="331"/>
        <v>0</v>
      </c>
      <c r="AK419" s="407">
        <v>0</v>
      </c>
      <c r="AL419" s="407">
        <v>0</v>
      </c>
      <c r="AM419" s="407">
        <v>0</v>
      </c>
      <c r="AN419" s="407">
        <v>0</v>
      </c>
      <c r="AO419" s="407">
        <v>0</v>
      </c>
      <c r="AP419" s="407">
        <f t="shared" si="332"/>
        <v>0</v>
      </c>
      <c r="AQ419" s="407">
        <f t="shared" si="333"/>
        <v>0</v>
      </c>
      <c r="AR419" s="417">
        <f t="shared" si="334"/>
        <v>0</v>
      </c>
      <c r="AS419" s="112">
        <f t="shared" si="350"/>
        <v>49155</v>
      </c>
      <c r="AT419" s="113">
        <f t="shared" si="351"/>
        <v>34650</v>
      </c>
      <c r="AU419" s="113">
        <f t="shared" si="337"/>
        <v>0</v>
      </c>
      <c r="AV419" s="113">
        <f t="shared" si="352"/>
        <v>0</v>
      </c>
      <c r="AW419" s="113">
        <f t="shared" si="353"/>
        <v>11712</v>
      </c>
      <c r="AX419" s="113">
        <f t="shared" si="353"/>
        <v>693</v>
      </c>
      <c r="AY419" s="113">
        <f t="shared" si="354"/>
        <v>2100</v>
      </c>
      <c r="AZ419" s="115">
        <f t="shared" si="355"/>
        <v>0.15</v>
      </c>
      <c r="BA419" s="115">
        <f t="shared" si="356"/>
        <v>0</v>
      </c>
      <c r="BB419" s="115">
        <f t="shared" si="343"/>
        <v>0</v>
      </c>
      <c r="BC419" s="116">
        <f t="shared" si="357"/>
        <v>0.15</v>
      </c>
    </row>
    <row r="420" spans="1:55" ht="14.1" customHeight="1" x14ac:dyDescent="0.2">
      <c r="A420" s="120">
        <v>83</v>
      </c>
      <c r="B420" s="117">
        <v>2493</v>
      </c>
      <c r="C420" s="118">
        <v>600080021</v>
      </c>
      <c r="D420" s="117">
        <v>72742399</v>
      </c>
      <c r="E420" s="119" t="s">
        <v>735</v>
      </c>
      <c r="F420" s="120"/>
      <c r="G420" s="119"/>
      <c r="H420" s="121"/>
      <c r="I420" s="122">
        <v>30241223</v>
      </c>
      <c r="J420" s="123">
        <v>21788197</v>
      </c>
      <c r="K420" s="123">
        <v>0</v>
      </c>
      <c r="L420" s="123">
        <v>187976</v>
      </c>
      <c r="M420" s="123">
        <v>7396536</v>
      </c>
      <c r="N420" s="123">
        <v>435764</v>
      </c>
      <c r="O420" s="123">
        <v>432750</v>
      </c>
      <c r="P420" s="124">
        <v>48.881299999999996</v>
      </c>
      <c r="Q420" s="124">
        <v>34.014499999999998</v>
      </c>
      <c r="R420" s="855">
        <v>0</v>
      </c>
      <c r="S420" s="125">
        <v>14.8668</v>
      </c>
      <c r="T420" s="824">
        <f t="shared" ref="T420:BC420" si="358">SUM(T414:T419)</f>
        <v>0</v>
      </c>
      <c r="U420" s="824">
        <f t="shared" si="358"/>
        <v>0</v>
      </c>
      <c r="V420" s="824">
        <f t="shared" si="358"/>
        <v>-110457</v>
      </c>
      <c r="W420" s="824">
        <f t="shared" si="358"/>
        <v>0</v>
      </c>
      <c r="X420" s="824">
        <f t="shared" si="358"/>
        <v>-110457</v>
      </c>
      <c r="Y420" s="824">
        <f t="shared" si="358"/>
        <v>0</v>
      </c>
      <c r="Z420" s="824">
        <f t="shared" si="358"/>
        <v>0</v>
      </c>
      <c r="AA420" s="824">
        <f t="shared" si="358"/>
        <v>0</v>
      </c>
      <c r="AB420" s="824">
        <f t="shared" si="358"/>
        <v>0</v>
      </c>
      <c r="AC420" s="824">
        <f t="shared" si="358"/>
        <v>-110457</v>
      </c>
      <c r="AD420" s="824">
        <f t="shared" si="358"/>
        <v>-37334</v>
      </c>
      <c r="AE420" s="824">
        <f t="shared" si="358"/>
        <v>-2209</v>
      </c>
      <c r="AF420" s="824">
        <f t="shared" si="358"/>
        <v>0</v>
      </c>
      <c r="AG420" s="824">
        <f t="shared" si="358"/>
        <v>150000</v>
      </c>
      <c r="AH420" s="824">
        <f t="shared" si="358"/>
        <v>0</v>
      </c>
      <c r="AI420" s="824">
        <f t="shared" si="358"/>
        <v>150000</v>
      </c>
      <c r="AJ420" s="824">
        <f t="shared" si="358"/>
        <v>0</v>
      </c>
      <c r="AK420" s="900">
        <f t="shared" si="358"/>
        <v>0</v>
      </c>
      <c r="AL420" s="900">
        <f t="shared" si="358"/>
        <v>0</v>
      </c>
      <c r="AM420" s="900">
        <f t="shared" si="358"/>
        <v>0</v>
      </c>
      <c r="AN420" s="900">
        <f t="shared" si="358"/>
        <v>0</v>
      </c>
      <c r="AO420" s="900">
        <f t="shared" si="358"/>
        <v>0</v>
      </c>
      <c r="AP420" s="900">
        <f t="shared" si="358"/>
        <v>0</v>
      </c>
      <c r="AQ420" s="900">
        <f t="shared" si="358"/>
        <v>0</v>
      </c>
      <c r="AR420" s="904">
        <f t="shared" si="358"/>
        <v>0</v>
      </c>
      <c r="AS420" s="122">
        <f t="shared" si="358"/>
        <v>30241223</v>
      </c>
      <c r="AT420" s="123">
        <f t="shared" si="358"/>
        <v>21677740</v>
      </c>
      <c r="AU420" s="123">
        <f t="shared" si="358"/>
        <v>0</v>
      </c>
      <c r="AV420" s="123">
        <f t="shared" si="358"/>
        <v>187976</v>
      </c>
      <c r="AW420" s="123">
        <f t="shared" si="358"/>
        <v>7359202</v>
      </c>
      <c r="AX420" s="123">
        <f t="shared" si="358"/>
        <v>433555</v>
      </c>
      <c r="AY420" s="123">
        <f t="shared" si="358"/>
        <v>582750</v>
      </c>
      <c r="AZ420" s="124">
        <f t="shared" si="358"/>
        <v>48.881299999999996</v>
      </c>
      <c r="BA420" s="124">
        <f t="shared" si="358"/>
        <v>34.014499999999998</v>
      </c>
      <c r="BB420" s="124">
        <f t="shared" si="358"/>
        <v>0</v>
      </c>
      <c r="BC420" s="125">
        <f t="shared" si="358"/>
        <v>14.8668</v>
      </c>
    </row>
    <row r="421" spans="1:55" ht="14.1" customHeight="1" x14ac:dyDescent="0.2">
      <c r="A421" s="108">
        <v>84</v>
      </c>
      <c r="B421" s="105">
        <v>2445</v>
      </c>
      <c r="C421" s="106">
        <v>600080030</v>
      </c>
      <c r="D421" s="105">
        <v>70695997</v>
      </c>
      <c r="E421" s="107" t="s">
        <v>736</v>
      </c>
      <c r="F421" s="108">
        <v>3111</v>
      </c>
      <c r="G421" s="107" t="s">
        <v>315</v>
      </c>
      <c r="H421" s="109" t="s">
        <v>281</v>
      </c>
      <c r="I421" s="110">
        <v>2935592</v>
      </c>
      <c r="J421" s="111">
        <v>2147454</v>
      </c>
      <c r="K421" s="111">
        <v>0</v>
      </c>
      <c r="L421" s="111">
        <v>0</v>
      </c>
      <c r="M421" s="111">
        <v>725839</v>
      </c>
      <c r="N421" s="111">
        <v>42949</v>
      </c>
      <c r="O421" s="111">
        <v>19350</v>
      </c>
      <c r="P421" s="287">
        <v>5.0217999999999998</v>
      </c>
      <c r="Q421" s="287">
        <v>4</v>
      </c>
      <c r="R421" s="404">
        <v>0</v>
      </c>
      <c r="S421" s="844">
        <v>1.0218</v>
      </c>
      <c r="T421" s="416">
        <f t="shared" si="325"/>
        <v>0</v>
      </c>
      <c r="U421" s="405">
        <v>0</v>
      </c>
      <c r="V421" s="405">
        <v>0</v>
      </c>
      <c r="W421" s="405">
        <v>0</v>
      </c>
      <c r="X421" s="405">
        <f t="shared" si="326"/>
        <v>0</v>
      </c>
      <c r="Y421" s="405">
        <v>0</v>
      </c>
      <c r="Z421" s="405">
        <v>0</v>
      </c>
      <c r="AA421" s="405">
        <v>0</v>
      </c>
      <c r="AB421" s="405">
        <f t="shared" si="327"/>
        <v>0</v>
      </c>
      <c r="AC421" s="405">
        <f t="shared" si="328"/>
        <v>0</v>
      </c>
      <c r="AD421" s="249">
        <f t="shared" si="345"/>
        <v>0</v>
      </c>
      <c r="AE421" s="249">
        <f t="shared" si="329"/>
        <v>0</v>
      </c>
      <c r="AF421" s="405">
        <v>0</v>
      </c>
      <c r="AG421" s="405">
        <v>0</v>
      </c>
      <c r="AH421" s="405">
        <v>0</v>
      </c>
      <c r="AI421" s="405">
        <f t="shared" si="330"/>
        <v>0</v>
      </c>
      <c r="AJ421" s="405">
        <f t="shared" si="331"/>
        <v>0</v>
      </c>
      <c r="AK421" s="407">
        <v>0</v>
      </c>
      <c r="AL421" s="407">
        <v>0</v>
      </c>
      <c r="AM421" s="407">
        <v>0</v>
      </c>
      <c r="AN421" s="407">
        <v>0</v>
      </c>
      <c r="AO421" s="407">
        <v>0</v>
      </c>
      <c r="AP421" s="407">
        <f t="shared" si="332"/>
        <v>0</v>
      </c>
      <c r="AQ421" s="407">
        <f t="shared" si="333"/>
        <v>0</v>
      </c>
      <c r="AR421" s="417">
        <f t="shared" si="334"/>
        <v>0</v>
      </c>
      <c r="AS421" s="112">
        <f t="shared" ref="AS421:AS426" si="359">I421+AJ421</f>
        <v>2935592</v>
      </c>
      <c r="AT421" s="113">
        <f t="shared" ref="AT421:AT426" si="360">J421+X421</f>
        <v>2147454</v>
      </c>
      <c r="AU421" s="113">
        <f t="shared" si="337"/>
        <v>0</v>
      </c>
      <c r="AV421" s="113">
        <f t="shared" ref="AV421:AV426" si="361">L421+AB421</f>
        <v>0</v>
      </c>
      <c r="AW421" s="113">
        <f t="shared" ref="AW421:AX426" si="362">M421+AD421</f>
        <v>725839</v>
      </c>
      <c r="AX421" s="113">
        <f t="shared" si="362"/>
        <v>42949</v>
      </c>
      <c r="AY421" s="113">
        <f t="shared" ref="AY421:AY426" si="363">O421+AI421</f>
        <v>19350</v>
      </c>
      <c r="AZ421" s="115">
        <f t="shared" ref="AZ421:AZ426" si="364">P421+AR421</f>
        <v>5.0217999999999998</v>
      </c>
      <c r="BA421" s="115">
        <f t="shared" ref="BA421:BA426" si="365">Q421+AP421</f>
        <v>4</v>
      </c>
      <c r="BB421" s="115">
        <f t="shared" si="343"/>
        <v>0</v>
      </c>
      <c r="BC421" s="116">
        <f t="shared" ref="BC421:BC426" si="366">S421+AQ421</f>
        <v>1.0218</v>
      </c>
    </row>
    <row r="422" spans="1:55" ht="14.1" customHeight="1" x14ac:dyDescent="0.2">
      <c r="A422" s="108">
        <v>84</v>
      </c>
      <c r="B422" s="105">
        <v>2445</v>
      </c>
      <c r="C422" s="106">
        <v>600080030</v>
      </c>
      <c r="D422" s="105">
        <v>70695997</v>
      </c>
      <c r="E422" s="107" t="s">
        <v>736</v>
      </c>
      <c r="F422" s="108">
        <v>3117</v>
      </c>
      <c r="G422" s="107" t="s">
        <v>318</v>
      </c>
      <c r="H422" s="109" t="s">
        <v>281</v>
      </c>
      <c r="I422" s="110">
        <v>4022773</v>
      </c>
      <c r="J422" s="111">
        <v>2817175</v>
      </c>
      <c r="K422" s="111">
        <v>0</v>
      </c>
      <c r="L422" s="111">
        <v>40000</v>
      </c>
      <c r="M422" s="111">
        <v>965725</v>
      </c>
      <c r="N422" s="111">
        <v>56343</v>
      </c>
      <c r="O422" s="111">
        <v>143530</v>
      </c>
      <c r="P422" s="287">
        <v>6.0305</v>
      </c>
      <c r="Q422" s="287">
        <v>4.2</v>
      </c>
      <c r="R422" s="404">
        <v>0</v>
      </c>
      <c r="S422" s="844">
        <v>1.8304999999999998</v>
      </c>
      <c r="T422" s="416">
        <f t="shared" si="325"/>
        <v>0</v>
      </c>
      <c r="U422" s="405">
        <v>0</v>
      </c>
      <c r="V422" s="405">
        <v>-36819</v>
      </c>
      <c r="W422" s="405">
        <v>0</v>
      </c>
      <c r="X422" s="405">
        <f t="shared" si="326"/>
        <v>-36819</v>
      </c>
      <c r="Y422" s="405">
        <v>0</v>
      </c>
      <c r="Z422" s="405">
        <v>0</v>
      </c>
      <c r="AA422" s="405">
        <v>0</v>
      </c>
      <c r="AB422" s="405">
        <f t="shared" si="327"/>
        <v>0</v>
      </c>
      <c r="AC422" s="405">
        <f t="shared" si="328"/>
        <v>-36819</v>
      </c>
      <c r="AD422" s="249">
        <f t="shared" si="345"/>
        <v>-12445</v>
      </c>
      <c r="AE422" s="249">
        <f t="shared" si="329"/>
        <v>-736</v>
      </c>
      <c r="AF422" s="405">
        <v>0</v>
      </c>
      <c r="AG422" s="405">
        <v>50000</v>
      </c>
      <c r="AH422" s="405">
        <v>0</v>
      </c>
      <c r="AI422" s="405">
        <f t="shared" si="330"/>
        <v>50000</v>
      </c>
      <c r="AJ422" s="405">
        <f t="shared" si="331"/>
        <v>0</v>
      </c>
      <c r="AK422" s="407">
        <v>0</v>
      </c>
      <c r="AL422" s="407">
        <v>0</v>
      </c>
      <c r="AM422" s="407">
        <v>0</v>
      </c>
      <c r="AN422" s="407">
        <v>0</v>
      </c>
      <c r="AO422" s="407">
        <v>0</v>
      </c>
      <c r="AP422" s="407">
        <f t="shared" si="332"/>
        <v>0</v>
      </c>
      <c r="AQ422" s="407">
        <f t="shared" si="333"/>
        <v>0</v>
      </c>
      <c r="AR422" s="417">
        <f t="shared" si="334"/>
        <v>0</v>
      </c>
      <c r="AS422" s="112">
        <f t="shared" si="359"/>
        <v>4022773</v>
      </c>
      <c r="AT422" s="113">
        <f t="shared" si="360"/>
        <v>2780356</v>
      </c>
      <c r="AU422" s="113">
        <f t="shared" si="337"/>
        <v>0</v>
      </c>
      <c r="AV422" s="113">
        <f t="shared" si="361"/>
        <v>40000</v>
      </c>
      <c r="AW422" s="113">
        <f t="shared" si="362"/>
        <v>953280</v>
      </c>
      <c r="AX422" s="113">
        <f t="shared" si="362"/>
        <v>55607</v>
      </c>
      <c r="AY422" s="113">
        <f t="shared" si="363"/>
        <v>193530</v>
      </c>
      <c r="AZ422" s="115">
        <f t="shared" si="364"/>
        <v>6.0305</v>
      </c>
      <c r="BA422" s="115">
        <f t="shared" si="365"/>
        <v>4.2</v>
      </c>
      <c r="BB422" s="115">
        <f t="shared" si="343"/>
        <v>0</v>
      </c>
      <c r="BC422" s="116">
        <f t="shared" si="366"/>
        <v>1.8304999999999998</v>
      </c>
    </row>
    <row r="423" spans="1:55" ht="14.1" customHeight="1" x14ac:dyDescent="0.2">
      <c r="A423" s="108">
        <v>84</v>
      </c>
      <c r="B423" s="105">
        <v>2445</v>
      </c>
      <c r="C423" s="106">
        <v>600080030</v>
      </c>
      <c r="D423" s="105">
        <v>70695997</v>
      </c>
      <c r="E423" s="107" t="s">
        <v>736</v>
      </c>
      <c r="F423" s="108">
        <v>3117</v>
      </c>
      <c r="G423" s="126" t="s">
        <v>316</v>
      </c>
      <c r="H423" s="109" t="s">
        <v>282</v>
      </c>
      <c r="I423" s="110">
        <v>1275309</v>
      </c>
      <c r="J423" s="28">
        <v>937635</v>
      </c>
      <c r="K423" s="28">
        <v>0</v>
      </c>
      <c r="L423" s="28">
        <v>0</v>
      </c>
      <c r="M423" s="111">
        <v>316921</v>
      </c>
      <c r="N423" s="111">
        <v>18753</v>
      </c>
      <c r="O423" s="28">
        <v>2000</v>
      </c>
      <c r="P423" s="287">
        <v>2.9</v>
      </c>
      <c r="Q423" s="274">
        <v>2.9</v>
      </c>
      <c r="R423" s="890">
        <v>0</v>
      </c>
      <c r="S423" s="843">
        <v>0</v>
      </c>
      <c r="T423" s="416">
        <f t="shared" si="325"/>
        <v>0</v>
      </c>
      <c r="U423" s="405">
        <v>36890</v>
      </c>
      <c r="V423" s="405">
        <v>0</v>
      </c>
      <c r="W423" s="405">
        <v>0</v>
      </c>
      <c r="X423" s="405">
        <f t="shared" si="326"/>
        <v>36890</v>
      </c>
      <c r="Y423" s="405">
        <v>0</v>
      </c>
      <c r="Z423" s="405">
        <v>0</v>
      </c>
      <c r="AA423" s="405">
        <v>0</v>
      </c>
      <c r="AB423" s="405">
        <f t="shared" si="327"/>
        <v>0</v>
      </c>
      <c r="AC423" s="405">
        <f t="shared" si="328"/>
        <v>36890</v>
      </c>
      <c r="AD423" s="249">
        <f t="shared" si="345"/>
        <v>12469</v>
      </c>
      <c r="AE423" s="249">
        <f t="shared" si="329"/>
        <v>738</v>
      </c>
      <c r="AF423" s="405">
        <v>0</v>
      </c>
      <c r="AG423" s="405">
        <v>0</v>
      </c>
      <c r="AH423" s="405">
        <v>0</v>
      </c>
      <c r="AI423" s="405">
        <f t="shared" si="330"/>
        <v>0</v>
      </c>
      <c r="AJ423" s="405">
        <f t="shared" si="331"/>
        <v>50097</v>
      </c>
      <c r="AK423" s="407">
        <v>0</v>
      </c>
      <c r="AL423" s="407">
        <v>0</v>
      </c>
      <c r="AM423" s="407">
        <v>0.1</v>
      </c>
      <c r="AN423" s="407">
        <v>0</v>
      </c>
      <c r="AO423" s="407">
        <v>0</v>
      </c>
      <c r="AP423" s="407">
        <f t="shared" si="332"/>
        <v>0.1</v>
      </c>
      <c r="AQ423" s="407">
        <f t="shared" si="333"/>
        <v>0</v>
      </c>
      <c r="AR423" s="417">
        <f t="shared" si="334"/>
        <v>0.1</v>
      </c>
      <c r="AS423" s="112">
        <f t="shared" si="359"/>
        <v>1325406</v>
      </c>
      <c r="AT423" s="113">
        <f t="shared" si="360"/>
        <v>974525</v>
      </c>
      <c r="AU423" s="113">
        <f t="shared" si="337"/>
        <v>0</v>
      </c>
      <c r="AV423" s="113">
        <f t="shared" si="361"/>
        <v>0</v>
      </c>
      <c r="AW423" s="113">
        <f t="shared" si="362"/>
        <v>329390</v>
      </c>
      <c r="AX423" s="113">
        <f t="shared" si="362"/>
        <v>19491</v>
      </c>
      <c r="AY423" s="113">
        <f t="shared" si="363"/>
        <v>2000</v>
      </c>
      <c r="AZ423" s="115">
        <f t="shared" si="364"/>
        <v>3</v>
      </c>
      <c r="BA423" s="115">
        <f t="shared" si="365"/>
        <v>3</v>
      </c>
      <c r="BB423" s="115">
        <f t="shared" si="343"/>
        <v>0</v>
      </c>
      <c r="BC423" s="116">
        <f t="shared" si="366"/>
        <v>0</v>
      </c>
    </row>
    <row r="424" spans="1:55" ht="14.1" customHeight="1" x14ac:dyDescent="0.2">
      <c r="A424" s="108">
        <v>84</v>
      </c>
      <c r="B424" s="105">
        <v>2445</v>
      </c>
      <c r="C424" s="106">
        <v>600080030</v>
      </c>
      <c r="D424" s="105">
        <v>70695997</v>
      </c>
      <c r="E424" s="107" t="s">
        <v>736</v>
      </c>
      <c r="F424" s="108">
        <v>3141</v>
      </c>
      <c r="G424" s="107" t="s">
        <v>319</v>
      </c>
      <c r="H424" s="109" t="s">
        <v>282</v>
      </c>
      <c r="I424" s="110">
        <v>1004400</v>
      </c>
      <c r="J424" s="30">
        <v>735944</v>
      </c>
      <c r="K424" s="30">
        <v>0</v>
      </c>
      <c r="L424" s="30">
        <v>0</v>
      </c>
      <c r="M424" s="111">
        <v>248749</v>
      </c>
      <c r="N424" s="111">
        <v>14719</v>
      </c>
      <c r="O424" s="30">
        <v>4988</v>
      </c>
      <c r="P424" s="287">
        <v>2.5</v>
      </c>
      <c r="Q424" s="438">
        <v>0</v>
      </c>
      <c r="R424" s="33">
        <v>0</v>
      </c>
      <c r="S424" s="845">
        <v>2.5</v>
      </c>
      <c r="T424" s="416">
        <f t="shared" si="325"/>
        <v>0</v>
      </c>
      <c r="U424" s="405">
        <v>0</v>
      </c>
      <c r="V424" s="405">
        <v>0</v>
      </c>
      <c r="W424" s="405">
        <v>0</v>
      </c>
      <c r="X424" s="405">
        <f t="shared" si="326"/>
        <v>0</v>
      </c>
      <c r="Y424" s="405">
        <v>0</v>
      </c>
      <c r="Z424" s="405">
        <v>0</v>
      </c>
      <c r="AA424" s="405">
        <v>0</v>
      </c>
      <c r="AB424" s="405">
        <f t="shared" si="327"/>
        <v>0</v>
      </c>
      <c r="AC424" s="405">
        <f t="shared" si="328"/>
        <v>0</v>
      </c>
      <c r="AD424" s="249">
        <f t="shared" si="345"/>
        <v>0</v>
      </c>
      <c r="AE424" s="249">
        <f t="shared" si="329"/>
        <v>0</v>
      </c>
      <c r="AF424" s="405">
        <v>0</v>
      </c>
      <c r="AG424" s="405">
        <v>0</v>
      </c>
      <c r="AH424" s="405">
        <v>0</v>
      </c>
      <c r="AI424" s="405">
        <f t="shared" si="330"/>
        <v>0</v>
      </c>
      <c r="AJ424" s="405">
        <f t="shared" si="331"/>
        <v>0</v>
      </c>
      <c r="AK424" s="407">
        <v>0</v>
      </c>
      <c r="AL424" s="407">
        <v>0</v>
      </c>
      <c r="AM424" s="407">
        <v>0</v>
      </c>
      <c r="AN424" s="407">
        <v>0</v>
      </c>
      <c r="AO424" s="407">
        <v>0</v>
      </c>
      <c r="AP424" s="407">
        <f t="shared" si="332"/>
        <v>0</v>
      </c>
      <c r="AQ424" s="407">
        <f t="shared" si="333"/>
        <v>0</v>
      </c>
      <c r="AR424" s="417">
        <f t="shared" si="334"/>
        <v>0</v>
      </c>
      <c r="AS424" s="112">
        <f t="shared" si="359"/>
        <v>1004400</v>
      </c>
      <c r="AT424" s="113">
        <f t="shared" si="360"/>
        <v>735944</v>
      </c>
      <c r="AU424" s="113">
        <f t="shared" si="337"/>
        <v>0</v>
      </c>
      <c r="AV424" s="113">
        <f t="shared" si="361"/>
        <v>0</v>
      </c>
      <c r="AW424" s="113">
        <f t="shared" si="362"/>
        <v>248749</v>
      </c>
      <c r="AX424" s="113">
        <f t="shared" si="362"/>
        <v>14719</v>
      </c>
      <c r="AY424" s="113">
        <f t="shared" si="363"/>
        <v>4988</v>
      </c>
      <c r="AZ424" s="115">
        <f t="shared" si="364"/>
        <v>2.5</v>
      </c>
      <c r="BA424" s="115">
        <f t="shared" si="365"/>
        <v>0</v>
      </c>
      <c r="BB424" s="115">
        <f t="shared" si="343"/>
        <v>0</v>
      </c>
      <c r="BC424" s="116">
        <f t="shared" si="366"/>
        <v>2.5</v>
      </c>
    </row>
    <row r="425" spans="1:55" ht="14.1" customHeight="1" x14ac:dyDescent="0.2">
      <c r="A425" s="108">
        <v>84</v>
      </c>
      <c r="B425" s="105">
        <v>2445</v>
      </c>
      <c r="C425" s="106">
        <v>600080030</v>
      </c>
      <c r="D425" s="105">
        <v>70695997</v>
      </c>
      <c r="E425" s="107" t="s">
        <v>736</v>
      </c>
      <c r="F425" s="108">
        <v>3143</v>
      </c>
      <c r="G425" s="126" t="s">
        <v>632</v>
      </c>
      <c r="H425" s="109" t="s">
        <v>281</v>
      </c>
      <c r="I425" s="110">
        <v>704662</v>
      </c>
      <c r="J425" s="425">
        <v>518897</v>
      </c>
      <c r="K425" s="425">
        <v>0</v>
      </c>
      <c r="L425" s="425">
        <v>0</v>
      </c>
      <c r="M425" s="111">
        <v>175387</v>
      </c>
      <c r="N425" s="111">
        <v>10378</v>
      </c>
      <c r="O425" s="337">
        <v>0</v>
      </c>
      <c r="P425" s="287">
        <v>1.1432</v>
      </c>
      <c r="Q425" s="427">
        <v>1.1432</v>
      </c>
      <c r="R425" s="889">
        <v>0</v>
      </c>
      <c r="S425" s="843">
        <v>0</v>
      </c>
      <c r="T425" s="416">
        <f t="shared" si="325"/>
        <v>0</v>
      </c>
      <c r="U425" s="405">
        <v>0</v>
      </c>
      <c r="V425" s="405">
        <v>0</v>
      </c>
      <c r="W425" s="405">
        <v>0</v>
      </c>
      <c r="X425" s="405">
        <f t="shared" si="326"/>
        <v>0</v>
      </c>
      <c r="Y425" s="405">
        <v>0</v>
      </c>
      <c r="Z425" s="405">
        <v>0</v>
      </c>
      <c r="AA425" s="405">
        <v>0</v>
      </c>
      <c r="AB425" s="405">
        <f t="shared" si="327"/>
        <v>0</v>
      </c>
      <c r="AC425" s="405">
        <f t="shared" si="328"/>
        <v>0</v>
      </c>
      <c r="AD425" s="249">
        <f t="shared" si="345"/>
        <v>0</v>
      </c>
      <c r="AE425" s="249">
        <f t="shared" si="329"/>
        <v>0</v>
      </c>
      <c r="AF425" s="405">
        <v>0</v>
      </c>
      <c r="AG425" s="405">
        <v>0</v>
      </c>
      <c r="AH425" s="405">
        <v>0</v>
      </c>
      <c r="AI425" s="405">
        <f t="shared" si="330"/>
        <v>0</v>
      </c>
      <c r="AJ425" s="405">
        <f t="shared" si="331"/>
        <v>0</v>
      </c>
      <c r="AK425" s="407">
        <v>0</v>
      </c>
      <c r="AL425" s="407">
        <v>0</v>
      </c>
      <c r="AM425" s="407">
        <v>0</v>
      </c>
      <c r="AN425" s="407">
        <v>0</v>
      </c>
      <c r="AO425" s="407">
        <v>0</v>
      </c>
      <c r="AP425" s="407">
        <f t="shared" si="332"/>
        <v>0</v>
      </c>
      <c r="AQ425" s="407">
        <f t="shared" si="333"/>
        <v>0</v>
      </c>
      <c r="AR425" s="417">
        <f t="shared" si="334"/>
        <v>0</v>
      </c>
      <c r="AS425" s="112">
        <f t="shared" si="359"/>
        <v>704662</v>
      </c>
      <c r="AT425" s="113">
        <f t="shared" si="360"/>
        <v>518897</v>
      </c>
      <c r="AU425" s="113">
        <f t="shared" si="337"/>
        <v>0</v>
      </c>
      <c r="AV425" s="113">
        <f t="shared" si="361"/>
        <v>0</v>
      </c>
      <c r="AW425" s="113">
        <f t="shared" si="362"/>
        <v>175387</v>
      </c>
      <c r="AX425" s="113">
        <f t="shared" si="362"/>
        <v>10378</v>
      </c>
      <c r="AY425" s="113">
        <f t="shared" si="363"/>
        <v>0</v>
      </c>
      <c r="AZ425" s="115">
        <f t="shared" si="364"/>
        <v>1.1432</v>
      </c>
      <c r="BA425" s="115">
        <f t="shared" si="365"/>
        <v>1.1432</v>
      </c>
      <c r="BB425" s="115">
        <f t="shared" si="343"/>
        <v>0</v>
      </c>
      <c r="BC425" s="116">
        <f t="shared" si="366"/>
        <v>0</v>
      </c>
    </row>
    <row r="426" spans="1:55" ht="14.1" customHeight="1" x14ac:dyDescent="0.2">
      <c r="A426" s="108">
        <v>84</v>
      </c>
      <c r="B426" s="105">
        <v>2445</v>
      </c>
      <c r="C426" s="106">
        <v>600080030</v>
      </c>
      <c r="D426" s="105">
        <v>70695997</v>
      </c>
      <c r="E426" s="107" t="s">
        <v>736</v>
      </c>
      <c r="F426" s="108">
        <v>3143</v>
      </c>
      <c r="G426" s="126" t="s">
        <v>633</v>
      </c>
      <c r="H426" s="109" t="s">
        <v>282</v>
      </c>
      <c r="I426" s="110">
        <v>16853</v>
      </c>
      <c r="J426" s="436">
        <v>11880</v>
      </c>
      <c r="K426" s="436">
        <v>0</v>
      </c>
      <c r="L426" s="436">
        <v>0</v>
      </c>
      <c r="M426" s="111">
        <v>4015</v>
      </c>
      <c r="N426" s="111">
        <v>238</v>
      </c>
      <c r="O426" s="436">
        <v>720</v>
      </c>
      <c r="P426" s="287">
        <v>0.05</v>
      </c>
      <c r="Q426" s="437">
        <v>0</v>
      </c>
      <c r="R426" s="857">
        <v>0</v>
      </c>
      <c r="S426" s="845">
        <v>0.05</v>
      </c>
      <c r="T426" s="416">
        <f t="shared" si="325"/>
        <v>0</v>
      </c>
      <c r="U426" s="405">
        <v>0</v>
      </c>
      <c r="V426" s="405">
        <v>0</v>
      </c>
      <c r="W426" s="405">
        <v>0</v>
      </c>
      <c r="X426" s="405">
        <f t="shared" si="326"/>
        <v>0</v>
      </c>
      <c r="Y426" s="405">
        <v>0</v>
      </c>
      <c r="Z426" s="405">
        <v>0</v>
      </c>
      <c r="AA426" s="405">
        <v>0</v>
      </c>
      <c r="AB426" s="405">
        <f t="shared" si="327"/>
        <v>0</v>
      </c>
      <c r="AC426" s="405">
        <f t="shared" si="328"/>
        <v>0</v>
      </c>
      <c r="AD426" s="249">
        <f t="shared" si="345"/>
        <v>0</v>
      </c>
      <c r="AE426" s="249">
        <f t="shared" si="329"/>
        <v>0</v>
      </c>
      <c r="AF426" s="405">
        <v>0</v>
      </c>
      <c r="AG426" s="405">
        <v>0</v>
      </c>
      <c r="AH426" s="405">
        <v>0</v>
      </c>
      <c r="AI426" s="405">
        <f t="shared" si="330"/>
        <v>0</v>
      </c>
      <c r="AJ426" s="405">
        <f t="shared" si="331"/>
        <v>0</v>
      </c>
      <c r="AK426" s="407">
        <v>0</v>
      </c>
      <c r="AL426" s="407">
        <v>0</v>
      </c>
      <c r="AM426" s="407">
        <v>0</v>
      </c>
      <c r="AN426" s="407">
        <v>0</v>
      </c>
      <c r="AO426" s="407">
        <v>0</v>
      </c>
      <c r="AP426" s="407">
        <f t="shared" si="332"/>
        <v>0</v>
      </c>
      <c r="AQ426" s="407">
        <f t="shared" si="333"/>
        <v>0</v>
      </c>
      <c r="AR426" s="417">
        <f t="shared" si="334"/>
        <v>0</v>
      </c>
      <c r="AS426" s="112">
        <f t="shared" si="359"/>
        <v>16853</v>
      </c>
      <c r="AT426" s="113">
        <f t="shared" si="360"/>
        <v>11880</v>
      </c>
      <c r="AU426" s="113">
        <f t="shared" si="337"/>
        <v>0</v>
      </c>
      <c r="AV426" s="113">
        <f t="shared" si="361"/>
        <v>0</v>
      </c>
      <c r="AW426" s="113">
        <f t="shared" si="362"/>
        <v>4015</v>
      </c>
      <c r="AX426" s="113">
        <f t="shared" si="362"/>
        <v>238</v>
      </c>
      <c r="AY426" s="113">
        <f t="shared" si="363"/>
        <v>720</v>
      </c>
      <c r="AZ426" s="115">
        <f t="shared" si="364"/>
        <v>0.05</v>
      </c>
      <c r="BA426" s="115">
        <f t="shared" si="365"/>
        <v>0</v>
      </c>
      <c r="BB426" s="115">
        <f t="shared" si="343"/>
        <v>0</v>
      </c>
      <c r="BC426" s="116">
        <f t="shared" si="366"/>
        <v>0.05</v>
      </c>
    </row>
    <row r="427" spans="1:55" ht="14.1" customHeight="1" x14ac:dyDescent="0.2">
      <c r="A427" s="120">
        <v>84</v>
      </c>
      <c r="B427" s="117">
        <v>2445</v>
      </c>
      <c r="C427" s="118">
        <v>600080030</v>
      </c>
      <c r="D427" s="117">
        <v>70695997</v>
      </c>
      <c r="E427" s="119" t="s">
        <v>737</v>
      </c>
      <c r="F427" s="120"/>
      <c r="G427" s="119"/>
      <c r="H427" s="121"/>
      <c r="I427" s="122">
        <v>9959589</v>
      </c>
      <c r="J427" s="123">
        <v>7168985</v>
      </c>
      <c r="K427" s="123">
        <v>0</v>
      </c>
      <c r="L427" s="123">
        <v>40000</v>
      </c>
      <c r="M427" s="123">
        <v>2436636</v>
      </c>
      <c r="N427" s="123">
        <v>143380</v>
      </c>
      <c r="O427" s="123">
        <v>170588</v>
      </c>
      <c r="P427" s="124">
        <v>17.645500000000002</v>
      </c>
      <c r="Q427" s="124">
        <v>12.2432</v>
      </c>
      <c r="R427" s="855">
        <v>0</v>
      </c>
      <c r="S427" s="125">
        <v>5.4022999999999994</v>
      </c>
      <c r="T427" s="824">
        <f t="shared" ref="T427:BC427" si="367">SUM(T421:T426)</f>
        <v>0</v>
      </c>
      <c r="U427" s="824">
        <f t="shared" si="367"/>
        <v>36890</v>
      </c>
      <c r="V427" s="824">
        <f t="shared" si="367"/>
        <v>-36819</v>
      </c>
      <c r="W427" s="824">
        <f t="shared" si="367"/>
        <v>0</v>
      </c>
      <c r="X427" s="824">
        <f t="shared" si="367"/>
        <v>71</v>
      </c>
      <c r="Y427" s="824">
        <f t="shared" si="367"/>
        <v>0</v>
      </c>
      <c r="Z427" s="824">
        <f t="shared" si="367"/>
        <v>0</v>
      </c>
      <c r="AA427" s="824">
        <f t="shared" si="367"/>
        <v>0</v>
      </c>
      <c r="AB427" s="824">
        <f t="shared" si="367"/>
        <v>0</v>
      </c>
      <c r="AC427" s="824">
        <f t="shared" si="367"/>
        <v>71</v>
      </c>
      <c r="AD427" s="824">
        <f t="shared" si="367"/>
        <v>24</v>
      </c>
      <c r="AE427" s="824">
        <f t="shared" si="367"/>
        <v>2</v>
      </c>
      <c r="AF427" s="824">
        <f t="shared" si="367"/>
        <v>0</v>
      </c>
      <c r="AG427" s="824">
        <f t="shared" si="367"/>
        <v>50000</v>
      </c>
      <c r="AH427" s="824">
        <f t="shared" si="367"/>
        <v>0</v>
      </c>
      <c r="AI427" s="824">
        <f t="shared" si="367"/>
        <v>50000</v>
      </c>
      <c r="AJ427" s="824">
        <f t="shared" si="367"/>
        <v>50097</v>
      </c>
      <c r="AK427" s="900">
        <f t="shared" si="367"/>
        <v>0</v>
      </c>
      <c r="AL427" s="900">
        <f t="shared" si="367"/>
        <v>0</v>
      </c>
      <c r="AM427" s="900">
        <f t="shared" si="367"/>
        <v>0.1</v>
      </c>
      <c r="AN427" s="900">
        <f t="shared" si="367"/>
        <v>0</v>
      </c>
      <c r="AO427" s="900">
        <f t="shared" si="367"/>
        <v>0</v>
      </c>
      <c r="AP427" s="900">
        <f t="shared" si="367"/>
        <v>0.1</v>
      </c>
      <c r="AQ427" s="900">
        <f t="shared" si="367"/>
        <v>0</v>
      </c>
      <c r="AR427" s="904">
        <f t="shared" si="367"/>
        <v>0.1</v>
      </c>
      <c r="AS427" s="122">
        <f t="shared" si="367"/>
        <v>10009686</v>
      </c>
      <c r="AT427" s="123">
        <f t="shared" si="367"/>
        <v>7169056</v>
      </c>
      <c r="AU427" s="123">
        <f t="shared" si="367"/>
        <v>0</v>
      </c>
      <c r="AV427" s="123">
        <f t="shared" si="367"/>
        <v>40000</v>
      </c>
      <c r="AW427" s="123">
        <f t="shared" si="367"/>
        <v>2436660</v>
      </c>
      <c r="AX427" s="123">
        <f t="shared" si="367"/>
        <v>143382</v>
      </c>
      <c r="AY427" s="123">
        <f t="shared" si="367"/>
        <v>220588</v>
      </c>
      <c r="AZ427" s="124">
        <f t="shared" si="367"/>
        <v>17.7455</v>
      </c>
      <c r="BA427" s="124">
        <f t="shared" si="367"/>
        <v>12.3432</v>
      </c>
      <c r="BB427" s="124">
        <f t="shared" si="367"/>
        <v>0</v>
      </c>
      <c r="BC427" s="125">
        <f t="shared" si="367"/>
        <v>5.4022999999999994</v>
      </c>
    </row>
    <row r="428" spans="1:55" ht="14.1" customHeight="1" x14ac:dyDescent="0.2">
      <c r="A428" s="108">
        <v>85</v>
      </c>
      <c r="B428" s="105">
        <v>2495</v>
      </c>
      <c r="C428" s="106">
        <v>600080196</v>
      </c>
      <c r="D428" s="105">
        <v>70983810</v>
      </c>
      <c r="E428" s="107" t="s">
        <v>738</v>
      </c>
      <c r="F428" s="108">
        <v>3111</v>
      </c>
      <c r="G428" s="107" t="s">
        <v>315</v>
      </c>
      <c r="H428" s="109" t="s">
        <v>281</v>
      </c>
      <c r="I428" s="110">
        <v>4175353</v>
      </c>
      <c r="J428" s="111">
        <v>3041943</v>
      </c>
      <c r="K428" s="111">
        <v>0</v>
      </c>
      <c r="L428" s="111">
        <v>13000</v>
      </c>
      <c r="M428" s="111">
        <v>1032571</v>
      </c>
      <c r="N428" s="111">
        <v>60839</v>
      </c>
      <c r="O428" s="111">
        <v>27000</v>
      </c>
      <c r="P428" s="287">
        <v>7.1827999999999994</v>
      </c>
      <c r="Q428" s="287">
        <v>5.8</v>
      </c>
      <c r="R428" s="404">
        <v>0</v>
      </c>
      <c r="S428" s="844">
        <v>1.3828</v>
      </c>
      <c r="T428" s="416">
        <f t="shared" si="325"/>
        <v>0</v>
      </c>
      <c r="U428" s="405">
        <v>0</v>
      </c>
      <c r="V428" s="405">
        <v>0</v>
      </c>
      <c r="W428" s="405">
        <v>0</v>
      </c>
      <c r="X428" s="405">
        <f t="shared" si="326"/>
        <v>0</v>
      </c>
      <c r="Y428" s="405">
        <v>0</v>
      </c>
      <c r="Z428" s="405">
        <v>0</v>
      </c>
      <c r="AA428" s="405">
        <v>0</v>
      </c>
      <c r="AB428" s="405">
        <f t="shared" si="327"/>
        <v>0</v>
      </c>
      <c r="AC428" s="405">
        <f t="shared" si="328"/>
        <v>0</v>
      </c>
      <c r="AD428" s="249">
        <f t="shared" si="345"/>
        <v>0</v>
      </c>
      <c r="AE428" s="249">
        <f t="shared" si="329"/>
        <v>0</v>
      </c>
      <c r="AF428" s="405">
        <v>0</v>
      </c>
      <c r="AG428" s="405">
        <v>0</v>
      </c>
      <c r="AH428" s="405">
        <v>0</v>
      </c>
      <c r="AI428" s="405">
        <f t="shared" si="330"/>
        <v>0</v>
      </c>
      <c r="AJ428" s="405">
        <f t="shared" si="331"/>
        <v>0</v>
      </c>
      <c r="AK428" s="407">
        <v>0</v>
      </c>
      <c r="AL428" s="407">
        <v>0</v>
      </c>
      <c r="AM428" s="407">
        <v>0</v>
      </c>
      <c r="AN428" s="407">
        <v>0</v>
      </c>
      <c r="AO428" s="407">
        <v>0</v>
      </c>
      <c r="AP428" s="407">
        <f t="shared" si="332"/>
        <v>0</v>
      </c>
      <c r="AQ428" s="407">
        <f t="shared" si="333"/>
        <v>0</v>
      </c>
      <c r="AR428" s="417">
        <f t="shared" si="334"/>
        <v>0</v>
      </c>
      <c r="AS428" s="112">
        <f t="shared" ref="AS428:AS433" si="368">I428+AJ428</f>
        <v>4175353</v>
      </c>
      <c r="AT428" s="113">
        <f t="shared" ref="AT428:AT433" si="369">J428+X428</f>
        <v>3041943</v>
      </c>
      <c r="AU428" s="113">
        <f t="shared" si="337"/>
        <v>0</v>
      </c>
      <c r="AV428" s="113">
        <f t="shared" ref="AV428:AV433" si="370">L428+AB428</f>
        <v>13000</v>
      </c>
      <c r="AW428" s="113">
        <f t="shared" ref="AW428:AX433" si="371">M428+AD428</f>
        <v>1032571</v>
      </c>
      <c r="AX428" s="113">
        <f t="shared" si="371"/>
        <v>60839</v>
      </c>
      <c r="AY428" s="113">
        <f t="shared" ref="AY428:AY433" si="372">O428+AI428</f>
        <v>27000</v>
      </c>
      <c r="AZ428" s="115">
        <f t="shared" ref="AZ428:AZ433" si="373">P428+AR428</f>
        <v>7.1827999999999994</v>
      </c>
      <c r="BA428" s="115">
        <f t="shared" ref="BA428:BA433" si="374">Q428+AP428</f>
        <v>5.8</v>
      </c>
      <c r="BB428" s="115">
        <f t="shared" si="343"/>
        <v>0</v>
      </c>
      <c r="BC428" s="116">
        <f t="shared" ref="BC428:BC433" si="375">S428+AQ428</f>
        <v>1.3828</v>
      </c>
    </row>
    <row r="429" spans="1:55" ht="14.1" customHeight="1" x14ac:dyDescent="0.2">
      <c r="A429" s="108">
        <v>85</v>
      </c>
      <c r="B429" s="105">
        <v>2495</v>
      </c>
      <c r="C429" s="106">
        <v>600080196</v>
      </c>
      <c r="D429" s="105">
        <v>70983810</v>
      </c>
      <c r="E429" s="107" t="s">
        <v>738</v>
      </c>
      <c r="F429" s="108">
        <v>3113</v>
      </c>
      <c r="G429" s="107" t="s">
        <v>318</v>
      </c>
      <c r="H429" s="109" t="s">
        <v>281</v>
      </c>
      <c r="I429" s="110">
        <v>14448699</v>
      </c>
      <c r="J429" s="111">
        <v>10289403</v>
      </c>
      <c r="K429" s="111">
        <v>0</v>
      </c>
      <c r="L429" s="111">
        <v>0</v>
      </c>
      <c r="M429" s="111">
        <v>3477819</v>
      </c>
      <c r="N429" s="111">
        <v>205787</v>
      </c>
      <c r="O429" s="111">
        <v>475690</v>
      </c>
      <c r="P429" s="287">
        <v>18.939499999999999</v>
      </c>
      <c r="Q429" s="287">
        <v>13.761800000000001</v>
      </c>
      <c r="R429" s="404">
        <v>0</v>
      </c>
      <c r="S429" s="844">
        <v>5.1776999999999997</v>
      </c>
      <c r="T429" s="416">
        <f t="shared" si="325"/>
        <v>0</v>
      </c>
      <c r="U429" s="405">
        <v>0</v>
      </c>
      <c r="V429" s="405">
        <v>-29455</v>
      </c>
      <c r="W429" s="405">
        <v>0</v>
      </c>
      <c r="X429" s="405">
        <f t="shared" si="326"/>
        <v>-29455</v>
      </c>
      <c r="Y429" s="405">
        <v>0</v>
      </c>
      <c r="Z429" s="405">
        <v>0</v>
      </c>
      <c r="AA429" s="405">
        <v>0</v>
      </c>
      <c r="AB429" s="405">
        <f t="shared" si="327"/>
        <v>0</v>
      </c>
      <c r="AC429" s="405">
        <f t="shared" si="328"/>
        <v>-29455</v>
      </c>
      <c r="AD429" s="249">
        <f t="shared" si="345"/>
        <v>-9956</v>
      </c>
      <c r="AE429" s="249">
        <f t="shared" si="329"/>
        <v>-589</v>
      </c>
      <c r="AF429" s="405">
        <v>0</v>
      </c>
      <c r="AG429" s="405">
        <v>40000</v>
      </c>
      <c r="AH429" s="405">
        <v>0</v>
      </c>
      <c r="AI429" s="405">
        <f t="shared" si="330"/>
        <v>40000</v>
      </c>
      <c r="AJ429" s="405">
        <f t="shared" si="331"/>
        <v>0</v>
      </c>
      <c r="AK429" s="407">
        <v>0</v>
      </c>
      <c r="AL429" s="407">
        <v>0</v>
      </c>
      <c r="AM429" s="407">
        <v>0</v>
      </c>
      <c r="AN429" s="407">
        <v>0</v>
      </c>
      <c r="AO429" s="407">
        <v>0</v>
      </c>
      <c r="AP429" s="407">
        <f t="shared" si="332"/>
        <v>0</v>
      </c>
      <c r="AQ429" s="407">
        <f t="shared" si="333"/>
        <v>0</v>
      </c>
      <c r="AR429" s="417">
        <f t="shared" si="334"/>
        <v>0</v>
      </c>
      <c r="AS429" s="112">
        <f t="shared" si="368"/>
        <v>14448699</v>
      </c>
      <c r="AT429" s="113">
        <f t="shared" si="369"/>
        <v>10259948</v>
      </c>
      <c r="AU429" s="113">
        <f t="shared" si="337"/>
        <v>0</v>
      </c>
      <c r="AV429" s="113">
        <f t="shared" si="370"/>
        <v>0</v>
      </c>
      <c r="AW429" s="113">
        <f t="shared" si="371"/>
        <v>3467863</v>
      </c>
      <c r="AX429" s="113">
        <f t="shared" si="371"/>
        <v>205198</v>
      </c>
      <c r="AY429" s="113">
        <f t="shared" si="372"/>
        <v>515690</v>
      </c>
      <c r="AZ429" s="115">
        <f t="shared" si="373"/>
        <v>18.939499999999999</v>
      </c>
      <c r="BA429" s="115">
        <f t="shared" si="374"/>
        <v>13.761800000000001</v>
      </c>
      <c r="BB429" s="115">
        <f t="shared" si="343"/>
        <v>0</v>
      </c>
      <c r="BC429" s="116">
        <f t="shared" si="375"/>
        <v>5.1776999999999997</v>
      </c>
    </row>
    <row r="430" spans="1:55" ht="14.1" customHeight="1" x14ac:dyDescent="0.2">
      <c r="A430" s="108">
        <v>85</v>
      </c>
      <c r="B430" s="105">
        <v>2495</v>
      </c>
      <c r="C430" s="106">
        <v>600080196</v>
      </c>
      <c r="D430" s="105">
        <v>70983810</v>
      </c>
      <c r="E430" s="107" t="s">
        <v>738</v>
      </c>
      <c r="F430" s="108">
        <v>3113</v>
      </c>
      <c r="G430" s="126" t="s">
        <v>316</v>
      </c>
      <c r="H430" s="109" t="s">
        <v>282</v>
      </c>
      <c r="I430" s="110">
        <v>2506763</v>
      </c>
      <c r="J430" s="28">
        <v>1845922</v>
      </c>
      <c r="K430" s="28">
        <v>0</v>
      </c>
      <c r="L430" s="28">
        <v>0</v>
      </c>
      <c r="M430" s="111">
        <v>623922</v>
      </c>
      <c r="N430" s="111">
        <v>36919</v>
      </c>
      <c r="O430" s="28">
        <v>0</v>
      </c>
      <c r="P430" s="287">
        <v>5.2600000000000007</v>
      </c>
      <c r="Q430" s="274">
        <v>5.2600000000000007</v>
      </c>
      <c r="R430" s="890">
        <v>0</v>
      </c>
      <c r="S430" s="843">
        <v>0</v>
      </c>
      <c r="T430" s="416">
        <f t="shared" si="325"/>
        <v>0</v>
      </c>
      <c r="U430" s="405">
        <v>0</v>
      </c>
      <c r="V430" s="405">
        <v>0</v>
      </c>
      <c r="W430" s="405">
        <v>0</v>
      </c>
      <c r="X430" s="405">
        <f t="shared" si="326"/>
        <v>0</v>
      </c>
      <c r="Y430" s="405">
        <v>0</v>
      </c>
      <c r="Z430" s="405">
        <v>0</v>
      </c>
      <c r="AA430" s="405">
        <v>0</v>
      </c>
      <c r="AB430" s="405">
        <f t="shared" si="327"/>
        <v>0</v>
      </c>
      <c r="AC430" s="405">
        <f t="shared" si="328"/>
        <v>0</v>
      </c>
      <c r="AD430" s="249">
        <f t="shared" si="345"/>
        <v>0</v>
      </c>
      <c r="AE430" s="249">
        <f t="shared" si="329"/>
        <v>0</v>
      </c>
      <c r="AF430" s="405">
        <v>4000</v>
      </c>
      <c r="AG430" s="405">
        <v>0</v>
      </c>
      <c r="AH430" s="405">
        <v>0</v>
      </c>
      <c r="AI430" s="405">
        <f t="shared" si="330"/>
        <v>4000</v>
      </c>
      <c r="AJ430" s="405">
        <f t="shared" si="331"/>
        <v>4000</v>
      </c>
      <c r="AK430" s="407">
        <v>0</v>
      </c>
      <c r="AL430" s="407">
        <v>0</v>
      </c>
      <c r="AM430" s="407">
        <v>0</v>
      </c>
      <c r="AN430" s="407">
        <v>0</v>
      </c>
      <c r="AO430" s="407">
        <v>0</v>
      </c>
      <c r="AP430" s="407">
        <f t="shared" si="332"/>
        <v>0</v>
      </c>
      <c r="AQ430" s="407">
        <f t="shared" si="333"/>
        <v>0</v>
      </c>
      <c r="AR430" s="417">
        <f t="shared" si="334"/>
        <v>0</v>
      </c>
      <c r="AS430" s="112">
        <f t="shared" si="368"/>
        <v>2510763</v>
      </c>
      <c r="AT430" s="113">
        <f t="shared" si="369"/>
        <v>1845922</v>
      </c>
      <c r="AU430" s="113">
        <f t="shared" si="337"/>
        <v>0</v>
      </c>
      <c r="AV430" s="113">
        <f t="shared" si="370"/>
        <v>0</v>
      </c>
      <c r="AW430" s="113">
        <f t="shared" si="371"/>
        <v>623922</v>
      </c>
      <c r="AX430" s="113">
        <f t="shared" si="371"/>
        <v>36919</v>
      </c>
      <c r="AY430" s="113">
        <f t="shared" si="372"/>
        <v>4000</v>
      </c>
      <c r="AZ430" s="115">
        <f t="shared" si="373"/>
        <v>5.2600000000000007</v>
      </c>
      <c r="BA430" s="115">
        <f t="shared" si="374"/>
        <v>5.2600000000000007</v>
      </c>
      <c r="BB430" s="115">
        <f t="shared" si="343"/>
        <v>0</v>
      </c>
      <c r="BC430" s="116">
        <f t="shared" si="375"/>
        <v>0</v>
      </c>
    </row>
    <row r="431" spans="1:55" ht="14.1" customHeight="1" x14ac:dyDescent="0.2">
      <c r="A431" s="108">
        <v>85</v>
      </c>
      <c r="B431" s="105">
        <v>2495</v>
      </c>
      <c r="C431" s="106">
        <v>600080196</v>
      </c>
      <c r="D431" s="105">
        <v>70983810</v>
      </c>
      <c r="E431" s="107" t="s">
        <v>738</v>
      </c>
      <c r="F431" s="108">
        <v>3141</v>
      </c>
      <c r="G431" s="107" t="s">
        <v>319</v>
      </c>
      <c r="H431" s="109" t="s">
        <v>282</v>
      </c>
      <c r="I431" s="110">
        <v>2207185</v>
      </c>
      <c r="J431" s="30">
        <v>1614802</v>
      </c>
      <c r="K431" s="30">
        <v>0</v>
      </c>
      <c r="L431" s="30">
        <v>0</v>
      </c>
      <c r="M431" s="111">
        <v>545803</v>
      </c>
      <c r="N431" s="111">
        <v>32296</v>
      </c>
      <c r="O431" s="30">
        <v>14284</v>
      </c>
      <c r="P431" s="287">
        <v>5.49</v>
      </c>
      <c r="Q431" s="438">
        <v>0</v>
      </c>
      <c r="R431" s="33">
        <v>0</v>
      </c>
      <c r="S431" s="836">
        <v>5.49</v>
      </c>
      <c r="T431" s="416">
        <f t="shared" si="325"/>
        <v>0</v>
      </c>
      <c r="U431" s="405">
        <v>0</v>
      </c>
      <c r="V431" s="405">
        <v>0</v>
      </c>
      <c r="W431" s="405">
        <v>0</v>
      </c>
      <c r="X431" s="405">
        <f t="shared" si="326"/>
        <v>0</v>
      </c>
      <c r="Y431" s="405">
        <v>0</v>
      </c>
      <c r="Z431" s="405">
        <v>0</v>
      </c>
      <c r="AA431" s="405">
        <v>0</v>
      </c>
      <c r="AB431" s="405">
        <f t="shared" si="327"/>
        <v>0</v>
      </c>
      <c r="AC431" s="405">
        <f t="shared" si="328"/>
        <v>0</v>
      </c>
      <c r="AD431" s="249">
        <f t="shared" si="345"/>
        <v>0</v>
      </c>
      <c r="AE431" s="249">
        <f t="shared" si="329"/>
        <v>0</v>
      </c>
      <c r="AF431" s="405">
        <v>0</v>
      </c>
      <c r="AG431" s="405">
        <v>0</v>
      </c>
      <c r="AH431" s="405">
        <v>0</v>
      </c>
      <c r="AI431" s="405">
        <f t="shared" si="330"/>
        <v>0</v>
      </c>
      <c r="AJ431" s="405">
        <f t="shared" si="331"/>
        <v>0</v>
      </c>
      <c r="AK431" s="407">
        <v>0</v>
      </c>
      <c r="AL431" s="407">
        <v>0</v>
      </c>
      <c r="AM431" s="407">
        <v>0</v>
      </c>
      <c r="AN431" s="407">
        <v>0</v>
      </c>
      <c r="AO431" s="407">
        <v>0</v>
      </c>
      <c r="AP431" s="407">
        <f t="shared" si="332"/>
        <v>0</v>
      </c>
      <c r="AQ431" s="407">
        <f t="shared" si="333"/>
        <v>0</v>
      </c>
      <c r="AR431" s="417">
        <f t="shared" si="334"/>
        <v>0</v>
      </c>
      <c r="AS431" s="112">
        <f t="shared" si="368"/>
        <v>2207185</v>
      </c>
      <c r="AT431" s="113">
        <f t="shared" si="369"/>
        <v>1614802</v>
      </c>
      <c r="AU431" s="113">
        <f t="shared" si="337"/>
        <v>0</v>
      </c>
      <c r="AV431" s="113">
        <f t="shared" si="370"/>
        <v>0</v>
      </c>
      <c r="AW431" s="113">
        <f t="shared" si="371"/>
        <v>545803</v>
      </c>
      <c r="AX431" s="113">
        <f t="shared" si="371"/>
        <v>32296</v>
      </c>
      <c r="AY431" s="113">
        <f t="shared" si="372"/>
        <v>14284</v>
      </c>
      <c r="AZ431" s="115">
        <f t="shared" si="373"/>
        <v>5.49</v>
      </c>
      <c r="BA431" s="115">
        <f t="shared" si="374"/>
        <v>0</v>
      </c>
      <c r="BB431" s="115">
        <f t="shared" si="343"/>
        <v>0</v>
      </c>
      <c r="BC431" s="116">
        <f t="shared" si="375"/>
        <v>5.49</v>
      </c>
    </row>
    <row r="432" spans="1:55" ht="14.1" customHeight="1" x14ac:dyDescent="0.2">
      <c r="A432" s="108">
        <v>85</v>
      </c>
      <c r="B432" s="105">
        <v>2495</v>
      </c>
      <c r="C432" s="106">
        <v>600080196</v>
      </c>
      <c r="D432" s="105">
        <v>70983810</v>
      </c>
      <c r="E432" s="107" t="s">
        <v>738</v>
      </c>
      <c r="F432" s="108">
        <v>3143</v>
      </c>
      <c r="G432" s="126" t="s">
        <v>632</v>
      </c>
      <c r="H432" s="109" t="s">
        <v>281</v>
      </c>
      <c r="I432" s="110">
        <v>2029468</v>
      </c>
      <c r="J432" s="425">
        <v>1494454</v>
      </c>
      <c r="K432" s="425">
        <v>0</v>
      </c>
      <c r="L432" s="425">
        <v>0</v>
      </c>
      <c r="M432" s="111">
        <v>505125</v>
      </c>
      <c r="N432" s="111">
        <v>29889</v>
      </c>
      <c r="O432" s="337">
        <v>0</v>
      </c>
      <c r="P432" s="287">
        <v>2.9630000000000001</v>
      </c>
      <c r="Q432" s="427">
        <v>2.9630000000000001</v>
      </c>
      <c r="R432" s="889">
        <v>0</v>
      </c>
      <c r="S432" s="843">
        <v>0</v>
      </c>
      <c r="T432" s="416">
        <f t="shared" si="325"/>
        <v>0</v>
      </c>
      <c r="U432" s="405">
        <v>0</v>
      </c>
      <c r="V432" s="405">
        <v>0</v>
      </c>
      <c r="W432" s="405">
        <v>0</v>
      </c>
      <c r="X432" s="405">
        <f t="shared" si="326"/>
        <v>0</v>
      </c>
      <c r="Y432" s="405">
        <v>0</v>
      </c>
      <c r="Z432" s="405">
        <v>0</v>
      </c>
      <c r="AA432" s="405">
        <v>0</v>
      </c>
      <c r="AB432" s="405">
        <f t="shared" si="327"/>
        <v>0</v>
      </c>
      <c r="AC432" s="405">
        <f t="shared" si="328"/>
        <v>0</v>
      </c>
      <c r="AD432" s="249">
        <f t="shared" si="345"/>
        <v>0</v>
      </c>
      <c r="AE432" s="249">
        <f t="shared" si="329"/>
        <v>0</v>
      </c>
      <c r="AF432" s="405">
        <v>0</v>
      </c>
      <c r="AG432" s="405">
        <v>0</v>
      </c>
      <c r="AH432" s="405">
        <v>0</v>
      </c>
      <c r="AI432" s="405">
        <f t="shared" si="330"/>
        <v>0</v>
      </c>
      <c r="AJ432" s="405">
        <f t="shared" si="331"/>
        <v>0</v>
      </c>
      <c r="AK432" s="407">
        <v>0</v>
      </c>
      <c r="AL432" s="407">
        <v>0</v>
      </c>
      <c r="AM432" s="407">
        <v>0</v>
      </c>
      <c r="AN432" s="407">
        <v>0</v>
      </c>
      <c r="AO432" s="407">
        <v>0</v>
      </c>
      <c r="AP432" s="407">
        <f t="shared" si="332"/>
        <v>0</v>
      </c>
      <c r="AQ432" s="407">
        <f t="shared" si="333"/>
        <v>0</v>
      </c>
      <c r="AR432" s="417">
        <f t="shared" si="334"/>
        <v>0</v>
      </c>
      <c r="AS432" s="112">
        <f t="shared" si="368"/>
        <v>2029468</v>
      </c>
      <c r="AT432" s="113">
        <f t="shared" si="369"/>
        <v>1494454</v>
      </c>
      <c r="AU432" s="113">
        <f t="shared" si="337"/>
        <v>0</v>
      </c>
      <c r="AV432" s="113">
        <f t="shared" si="370"/>
        <v>0</v>
      </c>
      <c r="AW432" s="113">
        <f t="shared" si="371"/>
        <v>505125</v>
      </c>
      <c r="AX432" s="113">
        <f t="shared" si="371"/>
        <v>29889</v>
      </c>
      <c r="AY432" s="113">
        <f t="shared" si="372"/>
        <v>0</v>
      </c>
      <c r="AZ432" s="115">
        <f t="shared" si="373"/>
        <v>2.9630000000000001</v>
      </c>
      <c r="BA432" s="115">
        <f t="shared" si="374"/>
        <v>2.9630000000000001</v>
      </c>
      <c r="BB432" s="115">
        <f t="shared" si="343"/>
        <v>0</v>
      </c>
      <c r="BC432" s="116">
        <f t="shared" si="375"/>
        <v>0</v>
      </c>
    </row>
    <row r="433" spans="1:55" ht="14.1" customHeight="1" x14ac:dyDescent="0.2">
      <c r="A433" s="108">
        <v>85</v>
      </c>
      <c r="B433" s="105">
        <v>2495</v>
      </c>
      <c r="C433" s="106">
        <v>600080196</v>
      </c>
      <c r="D433" s="105">
        <v>70983810</v>
      </c>
      <c r="E433" s="107" t="s">
        <v>738</v>
      </c>
      <c r="F433" s="108">
        <v>3143</v>
      </c>
      <c r="G433" s="126" t="s">
        <v>633</v>
      </c>
      <c r="H433" s="109" t="s">
        <v>282</v>
      </c>
      <c r="I433" s="110">
        <v>64604</v>
      </c>
      <c r="J433" s="436">
        <v>45540</v>
      </c>
      <c r="K433" s="436">
        <v>0</v>
      </c>
      <c r="L433" s="436">
        <v>0</v>
      </c>
      <c r="M433" s="111">
        <v>15393</v>
      </c>
      <c r="N433" s="111">
        <v>911</v>
      </c>
      <c r="O433" s="436">
        <v>2760</v>
      </c>
      <c r="P433" s="287">
        <v>0.19</v>
      </c>
      <c r="Q433" s="437">
        <v>0</v>
      </c>
      <c r="R433" s="857">
        <v>0</v>
      </c>
      <c r="S433" s="845">
        <v>0.19</v>
      </c>
      <c r="T433" s="416">
        <f t="shared" si="325"/>
        <v>0</v>
      </c>
      <c r="U433" s="405">
        <v>0</v>
      </c>
      <c r="V433" s="405">
        <v>0</v>
      </c>
      <c r="W433" s="405">
        <v>0</v>
      </c>
      <c r="X433" s="405">
        <f t="shared" si="326"/>
        <v>0</v>
      </c>
      <c r="Y433" s="405">
        <v>0</v>
      </c>
      <c r="Z433" s="405">
        <v>0</v>
      </c>
      <c r="AA433" s="405">
        <v>0</v>
      </c>
      <c r="AB433" s="405">
        <f t="shared" si="327"/>
        <v>0</v>
      </c>
      <c r="AC433" s="405">
        <f t="shared" si="328"/>
        <v>0</v>
      </c>
      <c r="AD433" s="249">
        <f t="shared" si="345"/>
        <v>0</v>
      </c>
      <c r="AE433" s="249">
        <f t="shared" si="329"/>
        <v>0</v>
      </c>
      <c r="AF433" s="405">
        <v>0</v>
      </c>
      <c r="AG433" s="405">
        <v>0</v>
      </c>
      <c r="AH433" s="405">
        <v>0</v>
      </c>
      <c r="AI433" s="405">
        <f t="shared" si="330"/>
        <v>0</v>
      </c>
      <c r="AJ433" s="405">
        <f t="shared" si="331"/>
        <v>0</v>
      </c>
      <c r="AK433" s="407">
        <v>0</v>
      </c>
      <c r="AL433" s="407">
        <v>0</v>
      </c>
      <c r="AM433" s="407">
        <v>0</v>
      </c>
      <c r="AN433" s="407">
        <v>0</v>
      </c>
      <c r="AO433" s="407">
        <v>0</v>
      </c>
      <c r="AP433" s="407">
        <f t="shared" si="332"/>
        <v>0</v>
      </c>
      <c r="AQ433" s="407">
        <f t="shared" si="333"/>
        <v>0</v>
      </c>
      <c r="AR433" s="417">
        <f t="shared" si="334"/>
        <v>0</v>
      </c>
      <c r="AS433" s="112">
        <f t="shared" si="368"/>
        <v>64604</v>
      </c>
      <c r="AT433" s="113">
        <f t="shared" si="369"/>
        <v>45540</v>
      </c>
      <c r="AU433" s="113">
        <f t="shared" si="337"/>
        <v>0</v>
      </c>
      <c r="AV433" s="113">
        <f t="shared" si="370"/>
        <v>0</v>
      </c>
      <c r="AW433" s="113">
        <f t="shared" si="371"/>
        <v>15393</v>
      </c>
      <c r="AX433" s="113">
        <f t="shared" si="371"/>
        <v>911</v>
      </c>
      <c r="AY433" s="113">
        <f t="shared" si="372"/>
        <v>2760</v>
      </c>
      <c r="AZ433" s="115">
        <f t="shared" si="373"/>
        <v>0.19</v>
      </c>
      <c r="BA433" s="115">
        <f t="shared" si="374"/>
        <v>0</v>
      </c>
      <c r="BB433" s="115">
        <f t="shared" si="343"/>
        <v>0</v>
      </c>
      <c r="BC433" s="116">
        <f t="shared" si="375"/>
        <v>0.19</v>
      </c>
    </row>
    <row r="434" spans="1:55" ht="14.1" customHeight="1" x14ac:dyDescent="0.2">
      <c r="A434" s="120">
        <v>85</v>
      </c>
      <c r="B434" s="117">
        <v>2495</v>
      </c>
      <c r="C434" s="118">
        <v>600080196</v>
      </c>
      <c r="D434" s="117">
        <v>70983810</v>
      </c>
      <c r="E434" s="119" t="s">
        <v>739</v>
      </c>
      <c r="F434" s="120"/>
      <c r="G434" s="119"/>
      <c r="H434" s="121"/>
      <c r="I434" s="122">
        <v>25432072</v>
      </c>
      <c r="J434" s="123">
        <v>18332064</v>
      </c>
      <c r="K434" s="123">
        <v>0</v>
      </c>
      <c r="L434" s="123">
        <v>13000</v>
      </c>
      <c r="M434" s="123">
        <v>6200633</v>
      </c>
      <c r="N434" s="123">
        <v>366641</v>
      </c>
      <c r="O434" s="123">
        <v>519734</v>
      </c>
      <c r="P434" s="124">
        <v>40.025300000000001</v>
      </c>
      <c r="Q434" s="124">
        <v>27.784800000000004</v>
      </c>
      <c r="R434" s="855">
        <v>0</v>
      </c>
      <c r="S434" s="125">
        <v>12.240499999999999</v>
      </c>
      <c r="T434" s="824">
        <f t="shared" ref="T434:BC434" si="376">SUM(T428:T433)</f>
        <v>0</v>
      </c>
      <c r="U434" s="824">
        <f t="shared" si="376"/>
        <v>0</v>
      </c>
      <c r="V434" s="824">
        <f t="shared" si="376"/>
        <v>-29455</v>
      </c>
      <c r="W434" s="824">
        <f t="shared" si="376"/>
        <v>0</v>
      </c>
      <c r="X434" s="824">
        <f t="shared" si="376"/>
        <v>-29455</v>
      </c>
      <c r="Y434" s="824">
        <f t="shared" si="376"/>
        <v>0</v>
      </c>
      <c r="Z434" s="824">
        <f t="shared" si="376"/>
        <v>0</v>
      </c>
      <c r="AA434" s="824">
        <f t="shared" si="376"/>
        <v>0</v>
      </c>
      <c r="AB434" s="824">
        <f t="shared" si="376"/>
        <v>0</v>
      </c>
      <c r="AC434" s="824">
        <f t="shared" si="376"/>
        <v>-29455</v>
      </c>
      <c r="AD434" s="824">
        <f t="shared" si="376"/>
        <v>-9956</v>
      </c>
      <c r="AE434" s="824">
        <f t="shared" si="376"/>
        <v>-589</v>
      </c>
      <c r="AF434" s="824">
        <f t="shared" si="376"/>
        <v>4000</v>
      </c>
      <c r="AG434" s="824">
        <f t="shared" si="376"/>
        <v>40000</v>
      </c>
      <c r="AH434" s="824">
        <f t="shared" si="376"/>
        <v>0</v>
      </c>
      <c r="AI434" s="824">
        <f t="shared" si="376"/>
        <v>44000</v>
      </c>
      <c r="AJ434" s="824">
        <f t="shared" si="376"/>
        <v>4000</v>
      </c>
      <c r="AK434" s="900">
        <f t="shared" si="376"/>
        <v>0</v>
      </c>
      <c r="AL434" s="900">
        <f t="shared" si="376"/>
        <v>0</v>
      </c>
      <c r="AM434" s="900">
        <f t="shared" si="376"/>
        <v>0</v>
      </c>
      <c r="AN434" s="900">
        <f t="shared" si="376"/>
        <v>0</v>
      </c>
      <c r="AO434" s="900">
        <f t="shared" si="376"/>
        <v>0</v>
      </c>
      <c r="AP434" s="900">
        <f t="shared" si="376"/>
        <v>0</v>
      </c>
      <c r="AQ434" s="900">
        <f t="shared" si="376"/>
        <v>0</v>
      </c>
      <c r="AR434" s="904">
        <f t="shared" si="376"/>
        <v>0</v>
      </c>
      <c r="AS434" s="122">
        <f t="shared" si="376"/>
        <v>25436072</v>
      </c>
      <c r="AT434" s="123">
        <f t="shared" si="376"/>
        <v>18302609</v>
      </c>
      <c r="AU434" s="123">
        <f t="shared" si="376"/>
        <v>0</v>
      </c>
      <c r="AV434" s="123">
        <f t="shared" si="376"/>
        <v>13000</v>
      </c>
      <c r="AW434" s="123">
        <f t="shared" si="376"/>
        <v>6190677</v>
      </c>
      <c r="AX434" s="123">
        <f t="shared" si="376"/>
        <v>366052</v>
      </c>
      <c r="AY434" s="123">
        <f t="shared" si="376"/>
        <v>563734</v>
      </c>
      <c r="AZ434" s="124">
        <f t="shared" si="376"/>
        <v>40.025300000000001</v>
      </c>
      <c r="BA434" s="124">
        <f t="shared" si="376"/>
        <v>27.784800000000004</v>
      </c>
      <c r="BB434" s="124">
        <f t="shared" si="376"/>
        <v>0</v>
      </c>
      <c r="BC434" s="125">
        <f t="shared" si="376"/>
        <v>12.240499999999999</v>
      </c>
    </row>
    <row r="435" spans="1:55" ht="14.1" customHeight="1" x14ac:dyDescent="0.2">
      <c r="A435" s="108">
        <v>86</v>
      </c>
      <c r="B435" s="105">
        <v>2305</v>
      </c>
      <c r="C435" s="106">
        <v>650026080</v>
      </c>
      <c r="D435" s="105">
        <v>72741686</v>
      </c>
      <c r="E435" s="107" t="s">
        <v>740</v>
      </c>
      <c r="F435" s="108">
        <v>3111</v>
      </c>
      <c r="G435" s="107" t="s">
        <v>315</v>
      </c>
      <c r="H435" s="109" t="s">
        <v>281</v>
      </c>
      <c r="I435" s="110">
        <v>2722111</v>
      </c>
      <c r="J435" s="111">
        <v>1983712</v>
      </c>
      <c r="K435" s="111">
        <v>0</v>
      </c>
      <c r="L435" s="111">
        <v>10000</v>
      </c>
      <c r="M435" s="111">
        <v>673875</v>
      </c>
      <c r="N435" s="111">
        <v>39674</v>
      </c>
      <c r="O435" s="111">
        <v>14850</v>
      </c>
      <c r="P435" s="287">
        <v>4.7927999999999997</v>
      </c>
      <c r="Q435" s="287">
        <v>3.871</v>
      </c>
      <c r="R435" s="404">
        <v>0</v>
      </c>
      <c r="S435" s="844">
        <v>0.92179999999999995</v>
      </c>
      <c r="T435" s="416">
        <f t="shared" si="325"/>
        <v>0</v>
      </c>
      <c r="U435" s="405">
        <v>0</v>
      </c>
      <c r="V435" s="405">
        <v>0</v>
      </c>
      <c r="W435" s="405">
        <v>0</v>
      </c>
      <c r="X435" s="405">
        <f t="shared" si="326"/>
        <v>0</v>
      </c>
      <c r="Y435" s="405">
        <v>0</v>
      </c>
      <c r="Z435" s="405">
        <v>0</v>
      </c>
      <c r="AA435" s="405">
        <v>0</v>
      </c>
      <c r="AB435" s="405">
        <f t="shared" si="327"/>
        <v>0</v>
      </c>
      <c r="AC435" s="405">
        <f t="shared" si="328"/>
        <v>0</v>
      </c>
      <c r="AD435" s="249">
        <f t="shared" si="345"/>
        <v>0</v>
      </c>
      <c r="AE435" s="249">
        <f t="shared" si="329"/>
        <v>0</v>
      </c>
      <c r="AF435" s="405">
        <v>0</v>
      </c>
      <c r="AG435" s="405">
        <v>0</v>
      </c>
      <c r="AH435" s="405">
        <v>0</v>
      </c>
      <c r="AI435" s="405">
        <f t="shared" si="330"/>
        <v>0</v>
      </c>
      <c r="AJ435" s="405">
        <f t="shared" si="331"/>
        <v>0</v>
      </c>
      <c r="AK435" s="407">
        <v>0</v>
      </c>
      <c r="AL435" s="407">
        <v>0</v>
      </c>
      <c r="AM435" s="407">
        <v>0</v>
      </c>
      <c r="AN435" s="407">
        <v>0</v>
      </c>
      <c r="AO435" s="407">
        <v>0</v>
      </c>
      <c r="AP435" s="407">
        <f t="shared" si="332"/>
        <v>0</v>
      </c>
      <c r="AQ435" s="407">
        <f t="shared" si="333"/>
        <v>0</v>
      </c>
      <c r="AR435" s="417">
        <f t="shared" si="334"/>
        <v>0</v>
      </c>
      <c r="AS435" s="112">
        <f t="shared" ref="AS435:AS440" si="377">I435+AJ435</f>
        <v>2722111</v>
      </c>
      <c r="AT435" s="113">
        <f t="shared" ref="AT435:AT440" si="378">J435+X435</f>
        <v>1983712</v>
      </c>
      <c r="AU435" s="113">
        <f t="shared" si="337"/>
        <v>0</v>
      </c>
      <c r="AV435" s="113">
        <f t="shared" ref="AV435:AV440" si="379">L435+AB435</f>
        <v>10000</v>
      </c>
      <c r="AW435" s="113">
        <f t="shared" ref="AW435:AX440" si="380">M435+AD435</f>
        <v>673875</v>
      </c>
      <c r="AX435" s="113">
        <f t="shared" si="380"/>
        <v>39674</v>
      </c>
      <c r="AY435" s="113">
        <f t="shared" ref="AY435:AY440" si="381">O435+AI435</f>
        <v>14850</v>
      </c>
      <c r="AZ435" s="115">
        <f t="shared" ref="AZ435:AZ440" si="382">P435+AR435</f>
        <v>4.7927999999999997</v>
      </c>
      <c r="BA435" s="115">
        <f t="shared" ref="BA435:BA440" si="383">Q435+AP435</f>
        <v>3.871</v>
      </c>
      <c r="BB435" s="115">
        <f t="shared" si="343"/>
        <v>0</v>
      </c>
      <c r="BC435" s="116">
        <f t="shared" ref="BC435:BC440" si="384">S435+AQ435</f>
        <v>0.92179999999999995</v>
      </c>
    </row>
    <row r="436" spans="1:55" ht="14.1" customHeight="1" x14ac:dyDescent="0.2">
      <c r="A436" s="108">
        <v>86</v>
      </c>
      <c r="B436" s="105">
        <v>2305</v>
      </c>
      <c r="C436" s="106">
        <v>650026080</v>
      </c>
      <c r="D436" s="105">
        <v>72741686</v>
      </c>
      <c r="E436" s="107" t="s">
        <v>740</v>
      </c>
      <c r="F436" s="108">
        <v>3117</v>
      </c>
      <c r="G436" s="107" t="s">
        <v>318</v>
      </c>
      <c r="H436" s="109" t="s">
        <v>281</v>
      </c>
      <c r="I436" s="110">
        <v>4790687</v>
      </c>
      <c r="J436" s="111">
        <v>3446456</v>
      </c>
      <c r="K436" s="111">
        <v>0</v>
      </c>
      <c r="L436" s="111">
        <v>25000</v>
      </c>
      <c r="M436" s="111">
        <v>1173352</v>
      </c>
      <c r="N436" s="111">
        <v>68929</v>
      </c>
      <c r="O436" s="111">
        <v>76950</v>
      </c>
      <c r="P436" s="287">
        <v>6.9744000000000002</v>
      </c>
      <c r="Q436" s="287">
        <v>4.6557000000000004</v>
      </c>
      <c r="R436" s="404">
        <v>0</v>
      </c>
      <c r="S436" s="844">
        <v>2.3187000000000002</v>
      </c>
      <c r="T436" s="416">
        <f t="shared" si="325"/>
        <v>0</v>
      </c>
      <c r="U436" s="405">
        <v>0</v>
      </c>
      <c r="V436" s="405">
        <v>0</v>
      </c>
      <c r="W436" s="405">
        <v>0</v>
      </c>
      <c r="X436" s="405">
        <f t="shared" si="326"/>
        <v>0</v>
      </c>
      <c r="Y436" s="405">
        <v>0</v>
      </c>
      <c r="Z436" s="405">
        <v>0</v>
      </c>
      <c r="AA436" s="405">
        <v>0</v>
      </c>
      <c r="AB436" s="405">
        <f t="shared" si="327"/>
        <v>0</v>
      </c>
      <c r="AC436" s="405">
        <f t="shared" si="328"/>
        <v>0</v>
      </c>
      <c r="AD436" s="249">
        <f t="shared" si="345"/>
        <v>0</v>
      </c>
      <c r="AE436" s="249">
        <f t="shared" si="329"/>
        <v>0</v>
      </c>
      <c r="AF436" s="405">
        <v>0</v>
      </c>
      <c r="AG436" s="405">
        <v>0</v>
      </c>
      <c r="AH436" s="405">
        <v>0</v>
      </c>
      <c r="AI436" s="405">
        <f t="shared" si="330"/>
        <v>0</v>
      </c>
      <c r="AJ436" s="405">
        <f t="shared" si="331"/>
        <v>0</v>
      </c>
      <c r="AK436" s="407">
        <v>0</v>
      </c>
      <c r="AL436" s="407">
        <v>0</v>
      </c>
      <c r="AM436" s="407">
        <v>0</v>
      </c>
      <c r="AN436" s="407">
        <v>0</v>
      </c>
      <c r="AO436" s="407">
        <v>0</v>
      </c>
      <c r="AP436" s="407">
        <f t="shared" si="332"/>
        <v>0</v>
      </c>
      <c r="AQ436" s="407">
        <f t="shared" si="333"/>
        <v>0</v>
      </c>
      <c r="AR436" s="417">
        <f t="shared" si="334"/>
        <v>0</v>
      </c>
      <c r="AS436" s="112">
        <f t="shared" si="377"/>
        <v>4790687</v>
      </c>
      <c r="AT436" s="113">
        <f t="shared" si="378"/>
        <v>3446456</v>
      </c>
      <c r="AU436" s="113">
        <f t="shared" si="337"/>
        <v>0</v>
      </c>
      <c r="AV436" s="113">
        <f t="shared" si="379"/>
        <v>25000</v>
      </c>
      <c r="AW436" s="113">
        <f t="shared" si="380"/>
        <v>1173352</v>
      </c>
      <c r="AX436" s="113">
        <f t="shared" si="380"/>
        <v>68929</v>
      </c>
      <c r="AY436" s="113">
        <f t="shared" si="381"/>
        <v>76950</v>
      </c>
      <c r="AZ436" s="115">
        <f t="shared" si="382"/>
        <v>6.9744000000000002</v>
      </c>
      <c r="BA436" s="115">
        <f t="shared" si="383"/>
        <v>4.6557000000000004</v>
      </c>
      <c r="BB436" s="115">
        <f t="shared" si="343"/>
        <v>0</v>
      </c>
      <c r="BC436" s="116">
        <f t="shared" si="384"/>
        <v>2.3187000000000002</v>
      </c>
    </row>
    <row r="437" spans="1:55" ht="14.1" customHeight="1" x14ac:dyDescent="0.2">
      <c r="A437" s="108">
        <v>86</v>
      </c>
      <c r="B437" s="105">
        <v>2305</v>
      </c>
      <c r="C437" s="106">
        <v>650026080</v>
      </c>
      <c r="D437" s="105">
        <v>72741686</v>
      </c>
      <c r="E437" s="107" t="s">
        <v>740</v>
      </c>
      <c r="F437" s="108">
        <v>3117</v>
      </c>
      <c r="G437" s="126" t="s">
        <v>316</v>
      </c>
      <c r="H437" s="109" t="s">
        <v>282</v>
      </c>
      <c r="I437" s="110">
        <v>866240</v>
      </c>
      <c r="J437" s="28">
        <v>637879</v>
      </c>
      <c r="K437" s="28">
        <v>0</v>
      </c>
      <c r="L437" s="28">
        <v>0</v>
      </c>
      <c r="M437" s="111">
        <v>215603</v>
      </c>
      <c r="N437" s="111">
        <v>12758</v>
      </c>
      <c r="O437" s="28">
        <v>0</v>
      </c>
      <c r="P437" s="287">
        <v>1.78</v>
      </c>
      <c r="Q437" s="274">
        <v>1.78</v>
      </c>
      <c r="R437" s="890">
        <v>0</v>
      </c>
      <c r="S437" s="843">
        <v>0</v>
      </c>
      <c r="T437" s="416">
        <f t="shared" si="325"/>
        <v>0</v>
      </c>
      <c r="U437" s="405">
        <v>-7712</v>
      </c>
      <c r="V437" s="405">
        <v>0</v>
      </c>
      <c r="W437" s="405">
        <v>0</v>
      </c>
      <c r="X437" s="405">
        <f t="shared" si="326"/>
        <v>-7712</v>
      </c>
      <c r="Y437" s="405">
        <v>0</v>
      </c>
      <c r="Z437" s="405">
        <v>0</v>
      </c>
      <c r="AA437" s="405">
        <v>0</v>
      </c>
      <c r="AB437" s="405">
        <f t="shared" si="327"/>
        <v>0</v>
      </c>
      <c r="AC437" s="405">
        <f t="shared" si="328"/>
        <v>-7712</v>
      </c>
      <c r="AD437" s="249">
        <f t="shared" si="345"/>
        <v>-2607</v>
      </c>
      <c r="AE437" s="249">
        <f t="shared" si="329"/>
        <v>-154</v>
      </c>
      <c r="AF437" s="405">
        <v>0</v>
      </c>
      <c r="AG437" s="405">
        <v>0</v>
      </c>
      <c r="AH437" s="405">
        <v>0</v>
      </c>
      <c r="AI437" s="405">
        <f t="shared" si="330"/>
        <v>0</v>
      </c>
      <c r="AJ437" s="405">
        <f t="shared" si="331"/>
        <v>-10473</v>
      </c>
      <c r="AK437" s="407">
        <v>0</v>
      </c>
      <c r="AL437" s="407">
        <v>0</v>
      </c>
      <c r="AM437" s="407">
        <v>-0.01</v>
      </c>
      <c r="AN437" s="407">
        <v>0</v>
      </c>
      <c r="AO437" s="407">
        <v>0</v>
      </c>
      <c r="AP437" s="407">
        <f t="shared" si="332"/>
        <v>-0.01</v>
      </c>
      <c r="AQ437" s="407">
        <f t="shared" si="333"/>
        <v>0</v>
      </c>
      <c r="AR437" s="417">
        <f t="shared" si="334"/>
        <v>-0.01</v>
      </c>
      <c r="AS437" s="112">
        <f t="shared" si="377"/>
        <v>855767</v>
      </c>
      <c r="AT437" s="113">
        <f t="shared" si="378"/>
        <v>630167</v>
      </c>
      <c r="AU437" s="113">
        <f t="shared" si="337"/>
        <v>0</v>
      </c>
      <c r="AV437" s="113">
        <f t="shared" si="379"/>
        <v>0</v>
      </c>
      <c r="AW437" s="113">
        <f t="shared" si="380"/>
        <v>212996</v>
      </c>
      <c r="AX437" s="113">
        <f t="shared" si="380"/>
        <v>12604</v>
      </c>
      <c r="AY437" s="113">
        <f t="shared" si="381"/>
        <v>0</v>
      </c>
      <c r="AZ437" s="115">
        <f t="shared" si="382"/>
        <v>1.77</v>
      </c>
      <c r="BA437" s="115">
        <f t="shared" si="383"/>
        <v>1.77</v>
      </c>
      <c r="BB437" s="115">
        <f t="shared" si="343"/>
        <v>0</v>
      </c>
      <c r="BC437" s="116">
        <f t="shared" si="384"/>
        <v>0</v>
      </c>
    </row>
    <row r="438" spans="1:55" ht="14.1" customHeight="1" x14ac:dyDescent="0.2">
      <c r="A438" s="108">
        <v>86</v>
      </c>
      <c r="B438" s="105">
        <v>2305</v>
      </c>
      <c r="C438" s="106">
        <v>650026080</v>
      </c>
      <c r="D438" s="105">
        <v>72741686</v>
      </c>
      <c r="E438" s="107" t="s">
        <v>740</v>
      </c>
      <c r="F438" s="108">
        <v>3141</v>
      </c>
      <c r="G438" s="107" t="s">
        <v>319</v>
      </c>
      <c r="H438" s="109" t="s">
        <v>282</v>
      </c>
      <c r="I438" s="110">
        <v>963666</v>
      </c>
      <c r="J438" s="30">
        <v>696000</v>
      </c>
      <c r="K438" s="30">
        <v>0</v>
      </c>
      <c r="L438" s="30">
        <v>10000</v>
      </c>
      <c r="M438" s="111">
        <v>238628</v>
      </c>
      <c r="N438" s="111">
        <v>13920</v>
      </c>
      <c r="O438" s="30">
        <v>5118</v>
      </c>
      <c r="P438" s="287">
        <v>2.38</v>
      </c>
      <c r="Q438" s="438">
        <v>0</v>
      </c>
      <c r="R438" s="33">
        <v>0</v>
      </c>
      <c r="S438" s="836">
        <v>2.38</v>
      </c>
      <c r="T438" s="416">
        <f t="shared" si="325"/>
        <v>0</v>
      </c>
      <c r="U438" s="405">
        <v>0</v>
      </c>
      <c r="V438" s="405">
        <v>0</v>
      </c>
      <c r="W438" s="405">
        <v>0</v>
      </c>
      <c r="X438" s="405">
        <f t="shared" si="326"/>
        <v>0</v>
      </c>
      <c r="Y438" s="405">
        <v>0</v>
      </c>
      <c r="Z438" s="405">
        <v>0</v>
      </c>
      <c r="AA438" s="405">
        <v>0</v>
      </c>
      <c r="AB438" s="405">
        <f t="shared" si="327"/>
        <v>0</v>
      </c>
      <c r="AC438" s="405">
        <f t="shared" si="328"/>
        <v>0</v>
      </c>
      <c r="AD438" s="249">
        <f t="shared" si="345"/>
        <v>0</v>
      </c>
      <c r="AE438" s="249">
        <f t="shared" si="329"/>
        <v>0</v>
      </c>
      <c r="AF438" s="405">
        <v>0</v>
      </c>
      <c r="AG438" s="405">
        <v>0</v>
      </c>
      <c r="AH438" s="405">
        <v>0</v>
      </c>
      <c r="AI438" s="405">
        <f t="shared" si="330"/>
        <v>0</v>
      </c>
      <c r="AJ438" s="405">
        <f t="shared" si="331"/>
        <v>0</v>
      </c>
      <c r="AK438" s="407">
        <v>0</v>
      </c>
      <c r="AL438" s="407">
        <v>0</v>
      </c>
      <c r="AM438" s="407">
        <v>0</v>
      </c>
      <c r="AN438" s="407">
        <v>0</v>
      </c>
      <c r="AO438" s="407">
        <v>0</v>
      </c>
      <c r="AP438" s="407">
        <f t="shared" si="332"/>
        <v>0</v>
      </c>
      <c r="AQ438" s="407">
        <f t="shared" si="333"/>
        <v>0</v>
      </c>
      <c r="AR438" s="417">
        <f t="shared" si="334"/>
        <v>0</v>
      </c>
      <c r="AS438" s="112">
        <f t="shared" si="377"/>
        <v>963666</v>
      </c>
      <c r="AT438" s="113">
        <f t="shared" si="378"/>
        <v>696000</v>
      </c>
      <c r="AU438" s="113">
        <f t="shared" si="337"/>
        <v>0</v>
      </c>
      <c r="AV438" s="113">
        <f t="shared" si="379"/>
        <v>10000</v>
      </c>
      <c r="AW438" s="113">
        <f t="shared" si="380"/>
        <v>238628</v>
      </c>
      <c r="AX438" s="113">
        <f t="shared" si="380"/>
        <v>13920</v>
      </c>
      <c r="AY438" s="113">
        <f t="shared" si="381"/>
        <v>5118</v>
      </c>
      <c r="AZ438" s="115">
        <f t="shared" si="382"/>
        <v>2.38</v>
      </c>
      <c r="BA438" s="115">
        <f t="shared" si="383"/>
        <v>0</v>
      </c>
      <c r="BB438" s="115">
        <f t="shared" si="343"/>
        <v>0</v>
      </c>
      <c r="BC438" s="116">
        <f t="shared" si="384"/>
        <v>2.38</v>
      </c>
    </row>
    <row r="439" spans="1:55" ht="14.1" customHeight="1" x14ac:dyDescent="0.2">
      <c r="A439" s="108">
        <v>86</v>
      </c>
      <c r="B439" s="105">
        <v>2305</v>
      </c>
      <c r="C439" s="106">
        <v>650026080</v>
      </c>
      <c r="D439" s="105">
        <v>72741686</v>
      </c>
      <c r="E439" s="107" t="s">
        <v>740</v>
      </c>
      <c r="F439" s="108">
        <v>3143</v>
      </c>
      <c r="G439" s="126" t="s">
        <v>632</v>
      </c>
      <c r="H439" s="109" t="s">
        <v>281</v>
      </c>
      <c r="I439" s="110">
        <v>691375</v>
      </c>
      <c r="J439" s="425">
        <v>504186</v>
      </c>
      <c r="K439" s="425">
        <v>0</v>
      </c>
      <c r="L439" s="425">
        <v>5000</v>
      </c>
      <c r="M439" s="111">
        <v>172105</v>
      </c>
      <c r="N439" s="111">
        <v>10084</v>
      </c>
      <c r="O439" s="337">
        <v>0</v>
      </c>
      <c r="P439" s="287">
        <v>1</v>
      </c>
      <c r="Q439" s="427">
        <v>1</v>
      </c>
      <c r="R439" s="889">
        <v>0</v>
      </c>
      <c r="S439" s="843">
        <v>0</v>
      </c>
      <c r="T439" s="416">
        <f t="shared" si="325"/>
        <v>0</v>
      </c>
      <c r="U439" s="405">
        <v>0</v>
      </c>
      <c r="V439" s="405">
        <v>0</v>
      </c>
      <c r="W439" s="405">
        <v>0</v>
      </c>
      <c r="X439" s="405">
        <f t="shared" si="326"/>
        <v>0</v>
      </c>
      <c r="Y439" s="405">
        <v>0</v>
      </c>
      <c r="Z439" s="405">
        <v>0</v>
      </c>
      <c r="AA439" s="405">
        <v>0</v>
      </c>
      <c r="AB439" s="405">
        <f t="shared" si="327"/>
        <v>0</v>
      </c>
      <c r="AC439" s="405">
        <f t="shared" si="328"/>
        <v>0</v>
      </c>
      <c r="AD439" s="249">
        <f t="shared" si="345"/>
        <v>0</v>
      </c>
      <c r="AE439" s="249">
        <f t="shared" si="329"/>
        <v>0</v>
      </c>
      <c r="AF439" s="405">
        <v>0</v>
      </c>
      <c r="AG439" s="405">
        <v>0</v>
      </c>
      <c r="AH439" s="405">
        <v>0</v>
      </c>
      <c r="AI439" s="405">
        <f t="shared" si="330"/>
        <v>0</v>
      </c>
      <c r="AJ439" s="405">
        <f t="shared" si="331"/>
        <v>0</v>
      </c>
      <c r="AK439" s="407">
        <v>0</v>
      </c>
      <c r="AL439" s="407">
        <v>0</v>
      </c>
      <c r="AM439" s="407">
        <v>0</v>
      </c>
      <c r="AN439" s="407">
        <v>0</v>
      </c>
      <c r="AO439" s="407">
        <v>0</v>
      </c>
      <c r="AP439" s="407">
        <f t="shared" si="332"/>
        <v>0</v>
      </c>
      <c r="AQ439" s="407">
        <f t="shared" si="333"/>
        <v>0</v>
      </c>
      <c r="AR439" s="417">
        <f t="shared" si="334"/>
        <v>0</v>
      </c>
      <c r="AS439" s="112">
        <f t="shared" si="377"/>
        <v>691375</v>
      </c>
      <c r="AT439" s="113">
        <f t="shared" si="378"/>
        <v>504186</v>
      </c>
      <c r="AU439" s="113">
        <f t="shared" si="337"/>
        <v>0</v>
      </c>
      <c r="AV439" s="113">
        <f t="shared" si="379"/>
        <v>5000</v>
      </c>
      <c r="AW439" s="113">
        <f t="shared" si="380"/>
        <v>172105</v>
      </c>
      <c r="AX439" s="113">
        <f t="shared" si="380"/>
        <v>10084</v>
      </c>
      <c r="AY439" s="113">
        <f t="shared" si="381"/>
        <v>0</v>
      </c>
      <c r="AZ439" s="115">
        <f t="shared" si="382"/>
        <v>1</v>
      </c>
      <c r="BA439" s="115">
        <f t="shared" si="383"/>
        <v>1</v>
      </c>
      <c r="BB439" s="115">
        <f t="shared" si="343"/>
        <v>0</v>
      </c>
      <c r="BC439" s="116">
        <f t="shared" si="384"/>
        <v>0</v>
      </c>
    </row>
    <row r="440" spans="1:55" ht="14.1" customHeight="1" x14ac:dyDescent="0.2">
      <c r="A440" s="108">
        <v>86</v>
      </c>
      <c r="B440" s="105">
        <v>2305</v>
      </c>
      <c r="C440" s="106">
        <v>650026080</v>
      </c>
      <c r="D440" s="105">
        <v>72741686</v>
      </c>
      <c r="E440" s="107" t="s">
        <v>740</v>
      </c>
      <c r="F440" s="108">
        <v>3143</v>
      </c>
      <c r="G440" s="126" t="s">
        <v>633</v>
      </c>
      <c r="H440" s="109" t="s">
        <v>282</v>
      </c>
      <c r="I440" s="110">
        <v>17556</v>
      </c>
      <c r="J440" s="436">
        <v>12375</v>
      </c>
      <c r="K440" s="436">
        <v>0</v>
      </c>
      <c r="L440" s="436">
        <v>0</v>
      </c>
      <c r="M440" s="111">
        <v>4183</v>
      </c>
      <c r="N440" s="111">
        <v>248</v>
      </c>
      <c r="O440" s="436">
        <v>750</v>
      </c>
      <c r="P440" s="287">
        <v>0.05</v>
      </c>
      <c r="Q440" s="437">
        <v>0</v>
      </c>
      <c r="R440" s="857">
        <v>0</v>
      </c>
      <c r="S440" s="845">
        <v>0.05</v>
      </c>
      <c r="T440" s="416">
        <f t="shared" si="325"/>
        <v>0</v>
      </c>
      <c r="U440" s="405">
        <v>0</v>
      </c>
      <c r="V440" s="405">
        <v>0</v>
      </c>
      <c r="W440" s="405">
        <v>0</v>
      </c>
      <c r="X440" s="405">
        <f t="shared" si="326"/>
        <v>0</v>
      </c>
      <c r="Y440" s="405">
        <v>0</v>
      </c>
      <c r="Z440" s="405">
        <v>0</v>
      </c>
      <c r="AA440" s="405">
        <v>0</v>
      </c>
      <c r="AB440" s="405">
        <f t="shared" si="327"/>
        <v>0</v>
      </c>
      <c r="AC440" s="405">
        <f t="shared" si="328"/>
        <v>0</v>
      </c>
      <c r="AD440" s="249">
        <f t="shared" si="345"/>
        <v>0</v>
      </c>
      <c r="AE440" s="249">
        <f t="shared" si="329"/>
        <v>0</v>
      </c>
      <c r="AF440" s="405">
        <v>0</v>
      </c>
      <c r="AG440" s="405">
        <v>0</v>
      </c>
      <c r="AH440" s="405">
        <v>0</v>
      </c>
      <c r="AI440" s="405">
        <f t="shared" si="330"/>
        <v>0</v>
      </c>
      <c r="AJ440" s="405">
        <f t="shared" si="331"/>
        <v>0</v>
      </c>
      <c r="AK440" s="407">
        <v>0</v>
      </c>
      <c r="AL440" s="407">
        <v>0</v>
      </c>
      <c r="AM440" s="407">
        <v>0</v>
      </c>
      <c r="AN440" s="407">
        <v>0</v>
      </c>
      <c r="AO440" s="407">
        <v>0</v>
      </c>
      <c r="AP440" s="407">
        <f t="shared" si="332"/>
        <v>0</v>
      </c>
      <c r="AQ440" s="407">
        <f t="shared" si="333"/>
        <v>0</v>
      </c>
      <c r="AR440" s="417">
        <f t="shared" si="334"/>
        <v>0</v>
      </c>
      <c r="AS440" s="112">
        <f t="shared" si="377"/>
        <v>17556</v>
      </c>
      <c r="AT440" s="113">
        <f t="shared" si="378"/>
        <v>12375</v>
      </c>
      <c r="AU440" s="113">
        <f t="shared" si="337"/>
        <v>0</v>
      </c>
      <c r="AV440" s="113">
        <f t="shared" si="379"/>
        <v>0</v>
      </c>
      <c r="AW440" s="113">
        <f t="shared" si="380"/>
        <v>4183</v>
      </c>
      <c r="AX440" s="113">
        <f t="shared" si="380"/>
        <v>248</v>
      </c>
      <c r="AY440" s="113">
        <f t="shared" si="381"/>
        <v>750</v>
      </c>
      <c r="AZ440" s="115">
        <f t="shared" si="382"/>
        <v>0.05</v>
      </c>
      <c r="BA440" s="115">
        <f t="shared" si="383"/>
        <v>0</v>
      </c>
      <c r="BB440" s="115">
        <f t="shared" si="343"/>
        <v>0</v>
      </c>
      <c r="BC440" s="116">
        <f t="shared" si="384"/>
        <v>0.05</v>
      </c>
    </row>
    <row r="441" spans="1:55" ht="14.1" customHeight="1" x14ac:dyDescent="0.2">
      <c r="A441" s="120">
        <v>86</v>
      </c>
      <c r="B441" s="117">
        <v>2305</v>
      </c>
      <c r="C441" s="118">
        <v>650026080</v>
      </c>
      <c r="D441" s="117">
        <v>72741686</v>
      </c>
      <c r="E441" s="119" t="s">
        <v>741</v>
      </c>
      <c r="F441" s="120"/>
      <c r="G441" s="119"/>
      <c r="H441" s="121"/>
      <c r="I441" s="122">
        <v>10051635</v>
      </c>
      <c r="J441" s="123">
        <v>7280608</v>
      </c>
      <c r="K441" s="123">
        <v>0</v>
      </c>
      <c r="L441" s="123">
        <v>50000</v>
      </c>
      <c r="M441" s="123">
        <v>2477746</v>
      </c>
      <c r="N441" s="123">
        <v>145613</v>
      </c>
      <c r="O441" s="123">
        <v>97668</v>
      </c>
      <c r="P441" s="124">
        <v>16.9772</v>
      </c>
      <c r="Q441" s="124">
        <v>11.306699999999999</v>
      </c>
      <c r="R441" s="855">
        <v>0</v>
      </c>
      <c r="S441" s="125">
        <v>5.6704999999999997</v>
      </c>
      <c r="T441" s="824">
        <f t="shared" ref="T441:BC441" si="385">SUM(T435:T440)</f>
        <v>0</v>
      </c>
      <c r="U441" s="824">
        <f t="shared" si="385"/>
        <v>-7712</v>
      </c>
      <c r="V441" s="824">
        <f t="shared" si="385"/>
        <v>0</v>
      </c>
      <c r="W441" s="824">
        <f t="shared" si="385"/>
        <v>0</v>
      </c>
      <c r="X441" s="824">
        <f t="shared" si="385"/>
        <v>-7712</v>
      </c>
      <c r="Y441" s="824">
        <f t="shared" si="385"/>
        <v>0</v>
      </c>
      <c r="Z441" s="824">
        <f t="shared" si="385"/>
        <v>0</v>
      </c>
      <c r="AA441" s="824">
        <f t="shared" si="385"/>
        <v>0</v>
      </c>
      <c r="AB441" s="824">
        <f t="shared" si="385"/>
        <v>0</v>
      </c>
      <c r="AC441" s="824">
        <f t="shared" si="385"/>
        <v>-7712</v>
      </c>
      <c r="AD441" s="824">
        <f t="shared" si="385"/>
        <v>-2607</v>
      </c>
      <c r="AE441" s="824">
        <f t="shared" si="385"/>
        <v>-154</v>
      </c>
      <c r="AF441" s="824">
        <f t="shared" si="385"/>
        <v>0</v>
      </c>
      <c r="AG441" s="824">
        <f t="shared" si="385"/>
        <v>0</v>
      </c>
      <c r="AH441" s="824">
        <f t="shared" si="385"/>
        <v>0</v>
      </c>
      <c r="AI441" s="824">
        <f t="shared" si="385"/>
        <v>0</v>
      </c>
      <c r="AJ441" s="824">
        <f t="shared" si="385"/>
        <v>-10473</v>
      </c>
      <c r="AK441" s="900">
        <f t="shared" si="385"/>
        <v>0</v>
      </c>
      <c r="AL441" s="900">
        <f t="shared" si="385"/>
        <v>0</v>
      </c>
      <c r="AM441" s="900">
        <f t="shared" si="385"/>
        <v>-0.01</v>
      </c>
      <c r="AN441" s="900">
        <f t="shared" si="385"/>
        <v>0</v>
      </c>
      <c r="AO441" s="900">
        <f t="shared" si="385"/>
        <v>0</v>
      </c>
      <c r="AP441" s="900">
        <f t="shared" si="385"/>
        <v>-0.01</v>
      </c>
      <c r="AQ441" s="900">
        <f t="shared" si="385"/>
        <v>0</v>
      </c>
      <c r="AR441" s="904">
        <f t="shared" si="385"/>
        <v>-0.01</v>
      </c>
      <c r="AS441" s="122">
        <f t="shared" si="385"/>
        <v>10041162</v>
      </c>
      <c r="AT441" s="123">
        <f t="shared" si="385"/>
        <v>7272896</v>
      </c>
      <c r="AU441" s="123">
        <f t="shared" si="385"/>
        <v>0</v>
      </c>
      <c r="AV441" s="123">
        <f t="shared" si="385"/>
        <v>50000</v>
      </c>
      <c r="AW441" s="123">
        <f t="shared" si="385"/>
        <v>2475139</v>
      </c>
      <c r="AX441" s="123">
        <f t="shared" si="385"/>
        <v>145459</v>
      </c>
      <c r="AY441" s="123">
        <f t="shared" si="385"/>
        <v>97668</v>
      </c>
      <c r="AZ441" s="124">
        <f t="shared" si="385"/>
        <v>16.967199999999998</v>
      </c>
      <c r="BA441" s="124">
        <f t="shared" si="385"/>
        <v>11.2967</v>
      </c>
      <c r="BB441" s="124">
        <f t="shared" si="385"/>
        <v>0</v>
      </c>
      <c r="BC441" s="125">
        <f t="shared" si="385"/>
        <v>5.6704999999999997</v>
      </c>
    </row>
    <row r="442" spans="1:55" ht="14.1" customHeight="1" x14ac:dyDescent="0.2">
      <c r="A442" s="108">
        <v>87</v>
      </c>
      <c r="B442" s="105">
        <v>2498</v>
      </c>
      <c r="C442" s="106">
        <v>650021576</v>
      </c>
      <c r="D442" s="105">
        <v>70695539</v>
      </c>
      <c r="E442" s="107" t="s">
        <v>742</v>
      </c>
      <c r="F442" s="108">
        <v>3111</v>
      </c>
      <c r="G442" s="107" t="s">
        <v>315</v>
      </c>
      <c r="H442" s="109" t="s">
        <v>281</v>
      </c>
      <c r="I442" s="110">
        <v>4464041</v>
      </c>
      <c r="J442" s="111">
        <v>3255163</v>
      </c>
      <c r="K442" s="111">
        <v>0</v>
      </c>
      <c r="L442" s="111">
        <v>10000</v>
      </c>
      <c r="M442" s="111">
        <v>1103625</v>
      </c>
      <c r="N442" s="111">
        <v>65103</v>
      </c>
      <c r="O442" s="111">
        <v>30150</v>
      </c>
      <c r="P442" s="287">
        <v>7.3327999999999998</v>
      </c>
      <c r="Q442" s="287">
        <v>5.8</v>
      </c>
      <c r="R442" s="404">
        <v>0</v>
      </c>
      <c r="S442" s="844">
        <v>1.5327999999999999</v>
      </c>
      <c r="T442" s="416">
        <f t="shared" si="325"/>
        <v>0</v>
      </c>
      <c r="U442" s="405">
        <v>0</v>
      </c>
      <c r="V442" s="405">
        <v>0</v>
      </c>
      <c r="W442" s="405">
        <v>0</v>
      </c>
      <c r="X442" s="405">
        <f t="shared" si="326"/>
        <v>0</v>
      </c>
      <c r="Y442" s="405">
        <v>0</v>
      </c>
      <c r="Z442" s="405">
        <v>0</v>
      </c>
      <c r="AA442" s="405">
        <v>0</v>
      </c>
      <c r="AB442" s="405">
        <f t="shared" si="327"/>
        <v>0</v>
      </c>
      <c r="AC442" s="405">
        <f t="shared" si="328"/>
        <v>0</v>
      </c>
      <c r="AD442" s="249">
        <f t="shared" si="345"/>
        <v>0</v>
      </c>
      <c r="AE442" s="249">
        <f t="shared" si="329"/>
        <v>0</v>
      </c>
      <c r="AF442" s="405">
        <v>0</v>
      </c>
      <c r="AG442" s="405">
        <v>0</v>
      </c>
      <c r="AH442" s="405">
        <v>0</v>
      </c>
      <c r="AI442" s="405">
        <f t="shared" si="330"/>
        <v>0</v>
      </c>
      <c r="AJ442" s="405">
        <f t="shared" si="331"/>
        <v>0</v>
      </c>
      <c r="AK442" s="407">
        <v>0</v>
      </c>
      <c r="AL442" s="407">
        <v>0</v>
      </c>
      <c r="AM442" s="407">
        <v>0</v>
      </c>
      <c r="AN442" s="407">
        <v>0</v>
      </c>
      <c r="AO442" s="407">
        <v>0</v>
      </c>
      <c r="AP442" s="407">
        <f t="shared" si="332"/>
        <v>0</v>
      </c>
      <c r="AQ442" s="407">
        <f t="shared" si="333"/>
        <v>0</v>
      </c>
      <c r="AR442" s="417">
        <f t="shared" si="334"/>
        <v>0</v>
      </c>
      <c r="AS442" s="112">
        <f t="shared" ref="AS442:AS447" si="386">I442+AJ442</f>
        <v>4464041</v>
      </c>
      <c r="AT442" s="113">
        <f t="shared" ref="AT442:AT447" si="387">J442+X442</f>
        <v>3255163</v>
      </c>
      <c r="AU442" s="113">
        <f t="shared" si="337"/>
        <v>0</v>
      </c>
      <c r="AV442" s="113">
        <f t="shared" ref="AV442:AV447" si="388">L442+AB442</f>
        <v>10000</v>
      </c>
      <c r="AW442" s="113">
        <f t="shared" ref="AW442:AX447" si="389">M442+AD442</f>
        <v>1103625</v>
      </c>
      <c r="AX442" s="113">
        <f t="shared" si="389"/>
        <v>65103</v>
      </c>
      <c r="AY442" s="113">
        <f t="shared" ref="AY442:AY447" si="390">O442+AI442</f>
        <v>30150</v>
      </c>
      <c r="AZ442" s="115">
        <f t="shared" ref="AZ442:AZ447" si="391">P442+AR442</f>
        <v>7.3327999999999998</v>
      </c>
      <c r="BA442" s="115">
        <f t="shared" ref="BA442:BA447" si="392">Q442+AP442</f>
        <v>5.8</v>
      </c>
      <c r="BB442" s="115">
        <f t="shared" si="343"/>
        <v>0</v>
      </c>
      <c r="BC442" s="116">
        <f t="shared" ref="BC442:BC447" si="393">S442+AQ442</f>
        <v>1.5327999999999999</v>
      </c>
    </row>
    <row r="443" spans="1:55" ht="14.1" customHeight="1" x14ac:dyDescent="0.2">
      <c r="A443" s="108">
        <v>87</v>
      </c>
      <c r="B443" s="105">
        <v>2498</v>
      </c>
      <c r="C443" s="106">
        <v>650021576</v>
      </c>
      <c r="D443" s="105">
        <v>70695539</v>
      </c>
      <c r="E443" s="107" t="s">
        <v>742</v>
      </c>
      <c r="F443" s="108">
        <v>3113</v>
      </c>
      <c r="G443" s="107" t="s">
        <v>318</v>
      </c>
      <c r="H443" s="109" t="s">
        <v>281</v>
      </c>
      <c r="I443" s="110">
        <v>17299377</v>
      </c>
      <c r="J443" s="111">
        <v>12399946</v>
      </c>
      <c r="K443" s="111">
        <v>0</v>
      </c>
      <c r="L443" s="111">
        <v>60000</v>
      </c>
      <c r="M443" s="111">
        <v>4211462</v>
      </c>
      <c r="N443" s="111">
        <v>247999</v>
      </c>
      <c r="O443" s="111">
        <v>379970</v>
      </c>
      <c r="P443" s="287">
        <v>22.582100000000001</v>
      </c>
      <c r="Q443" s="287">
        <v>16.407300000000003</v>
      </c>
      <c r="R443" s="404">
        <v>0</v>
      </c>
      <c r="S443" s="844">
        <v>6.1748000000000003</v>
      </c>
      <c r="T443" s="416">
        <f t="shared" si="325"/>
        <v>0</v>
      </c>
      <c r="U443" s="405">
        <v>0</v>
      </c>
      <c r="V443" s="405">
        <v>-36819</v>
      </c>
      <c r="W443" s="405">
        <v>0</v>
      </c>
      <c r="X443" s="405">
        <f t="shared" si="326"/>
        <v>-36819</v>
      </c>
      <c r="Y443" s="405">
        <v>0</v>
      </c>
      <c r="Z443" s="405">
        <v>0</v>
      </c>
      <c r="AA443" s="405">
        <v>0</v>
      </c>
      <c r="AB443" s="405">
        <f t="shared" si="327"/>
        <v>0</v>
      </c>
      <c r="AC443" s="405">
        <f t="shared" si="328"/>
        <v>-36819</v>
      </c>
      <c r="AD443" s="249">
        <f t="shared" si="345"/>
        <v>-12445</v>
      </c>
      <c r="AE443" s="249">
        <f t="shared" si="329"/>
        <v>-736</v>
      </c>
      <c r="AF443" s="405">
        <v>0</v>
      </c>
      <c r="AG443" s="405">
        <v>50000</v>
      </c>
      <c r="AH443" s="405">
        <v>0</v>
      </c>
      <c r="AI443" s="405">
        <f t="shared" si="330"/>
        <v>50000</v>
      </c>
      <c r="AJ443" s="405">
        <f t="shared" si="331"/>
        <v>0</v>
      </c>
      <c r="AK443" s="407">
        <v>0</v>
      </c>
      <c r="AL443" s="407">
        <v>0</v>
      </c>
      <c r="AM443" s="407">
        <v>0</v>
      </c>
      <c r="AN443" s="407">
        <v>0</v>
      </c>
      <c r="AO443" s="407">
        <v>0</v>
      </c>
      <c r="AP443" s="407">
        <f t="shared" si="332"/>
        <v>0</v>
      </c>
      <c r="AQ443" s="407">
        <f t="shared" si="333"/>
        <v>0</v>
      </c>
      <c r="AR443" s="417">
        <f t="shared" si="334"/>
        <v>0</v>
      </c>
      <c r="AS443" s="112">
        <f t="shared" si="386"/>
        <v>17299377</v>
      </c>
      <c r="AT443" s="113">
        <f t="shared" si="387"/>
        <v>12363127</v>
      </c>
      <c r="AU443" s="113">
        <f t="shared" si="337"/>
        <v>0</v>
      </c>
      <c r="AV443" s="113">
        <f t="shared" si="388"/>
        <v>60000</v>
      </c>
      <c r="AW443" s="113">
        <f t="shared" si="389"/>
        <v>4199017</v>
      </c>
      <c r="AX443" s="113">
        <f t="shared" si="389"/>
        <v>247263</v>
      </c>
      <c r="AY443" s="113">
        <f t="shared" si="390"/>
        <v>429970</v>
      </c>
      <c r="AZ443" s="115">
        <f t="shared" si="391"/>
        <v>22.582100000000001</v>
      </c>
      <c r="BA443" s="115">
        <f t="shared" si="392"/>
        <v>16.407300000000003</v>
      </c>
      <c r="BB443" s="115">
        <f t="shared" si="343"/>
        <v>0</v>
      </c>
      <c r="BC443" s="116">
        <f t="shared" si="393"/>
        <v>6.1748000000000003</v>
      </c>
    </row>
    <row r="444" spans="1:55" ht="14.1" customHeight="1" x14ac:dyDescent="0.2">
      <c r="A444" s="108">
        <v>87</v>
      </c>
      <c r="B444" s="105">
        <v>2498</v>
      </c>
      <c r="C444" s="106">
        <v>650021576</v>
      </c>
      <c r="D444" s="105">
        <v>70695539</v>
      </c>
      <c r="E444" s="107" t="s">
        <v>742</v>
      </c>
      <c r="F444" s="108">
        <v>3113</v>
      </c>
      <c r="G444" s="126" t="s">
        <v>316</v>
      </c>
      <c r="H444" s="109" t="s">
        <v>282</v>
      </c>
      <c r="I444" s="110">
        <v>2807709</v>
      </c>
      <c r="J444" s="28">
        <v>2060906</v>
      </c>
      <c r="K444" s="28">
        <v>0</v>
      </c>
      <c r="L444" s="28">
        <v>0</v>
      </c>
      <c r="M444" s="111">
        <v>696586</v>
      </c>
      <c r="N444" s="111">
        <v>41217</v>
      </c>
      <c r="O444" s="28">
        <v>9000</v>
      </c>
      <c r="P444" s="287">
        <v>5.82</v>
      </c>
      <c r="Q444" s="274">
        <v>5.82</v>
      </c>
      <c r="R444" s="890">
        <v>0</v>
      </c>
      <c r="S444" s="843">
        <v>0</v>
      </c>
      <c r="T444" s="416">
        <f t="shared" si="325"/>
        <v>0</v>
      </c>
      <c r="U444" s="405">
        <v>1928</v>
      </c>
      <c r="V444" s="405">
        <v>0</v>
      </c>
      <c r="W444" s="405">
        <v>0</v>
      </c>
      <c r="X444" s="405">
        <f t="shared" si="326"/>
        <v>1928</v>
      </c>
      <c r="Y444" s="405">
        <v>0</v>
      </c>
      <c r="Z444" s="405">
        <v>0</v>
      </c>
      <c r="AA444" s="405">
        <v>0</v>
      </c>
      <c r="AB444" s="405">
        <f t="shared" si="327"/>
        <v>0</v>
      </c>
      <c r="AC444" s="405">
        <f t="shared" si="328"/>
        <v>1928</v>
      </c>
      <c r="AD444" s="249">
        <f t="shared" si="345"/>
        <v>652</v>
      </c>
      <c r="AE444" s="249">
        <f t="shared" si="329"/>
        <v>39</v>
      </c>
      <c r="AF444" s="405">
        <v>0</v>
      </c>
      <c r="AG444" s="405">
        <v>0</v>
      </c>
      <c r="AH444" s="405">
        <v>0</v>
      </c>
      <c r="AI444" s="405">
        <f t="shared" si="330"/>
        <v>0</v>
      </c>
      <c r="AJ444" s="405">
        <f t="shared" si="331"/>
        <v>2619</v>
      </c>
      <c r="AK444" s="407">
        <v>0</v>
      </c>
      <c r="AL444" s="407">
        <v>0</v>
      </c>
      <c r="AM444" s="407">
        <v>0</v>
      </c>
      <c r="AN444" s="407">
        <v>0</v>
      </c>
      <c r="AO444" s="407">
        <v>0</v>
      </c>
      <c r="AP444" s="407">
        <f t="shared" si="332"/>
        <v>0</v>
      </c>
      <c r="AQ444" s="407">
        <f t="shared" si="333"/>
        <v>0</v>
      </c>
      <c r="AR444" s="417">
        <f t="shared" si="334"/>
        <v>0</v>
      </c>
      <c r="AS444" s="112">
        <f t="shared" si="386"/>
        <v>2810328</v>
      </c>
      <c r="AT444" s="113">
        <f t="shared" si="387"/>
        <v>2062834</v>
      </c>
      <c r="AU444" s="113">
        <f t="shared" si="337"/>
        <v>0</v>
      </c>
      <c r="AV444" s="113">
        <f t="shared" si="388"/>
        <v>0</v>
      </c>
      <c r="AW444" s="113">
        <f t="shared" si="389"/>
        <v>697238</v>
      </c>
      <c r="AX444" s="113">
        <f t="shared" si="389"/>
        <v>41256</v>
      </c>
      <c r="AY444" s="113">
        <f t="shared" si="390"/>
        <v>9000</v>
      </c>
      <c r="AZ444" s="115">
        <f t="shared" si="391"/>
        <v>5.82</v>
      </c>
      <c r="BA444" s="115">
        <f t="shared" si="392"/>
        <v>5.82</v>
      </c>
      <c r="BB444" s="115">
        <f t="shared" si="343"/>
        <v>0</v>
      </c>
      <c r="BC444" s="116">
        <f t="shared" si="393"/>
        <v>0</v>
      </c>
    </row>
    <row r="445" spans="1:55" ht="14.1" customHeight="1" x14ac:dyDescent="0.2">
      <c r="A445" s="108">
        <v>87</v>
      </c>
      <c r="B445" s="105">
        <v>2498</v>
      </c>
      <c r="C445" s="106">
        <v>650021576</v>
      </c>
      <c r="D445" s="105">
        <v>70695539</v>
      </c>
      <c r="E445" s="107" t="s">
        <v>742</v>
      </c>
      <c r="F445" s="108">
        <v>3141</v>
      </c>
      <c r="G445" s="107" t="s">
        <v>319</v>
      </c>
      <c r="H445" s="109" t="s">
        <v>282</v>
      </c>
      <c r="I445" s="110">
        <v>2607203</v>
      </c>
      <c r="J445" s="30">
        <v>1906294</v>
      </c>
      <c r="K445" s="30">
        <v>0</v>
      </c>
      <c r="L445" s="30">
        <v>0</v>
      </c>
      <c r="M445" s="111">
        <v>644327</v>
      </c>
      <c r="N445" s="111">
        <v>38126</v>
      </c>
      <c r="O445" s="30">
        <v>18456</v>
      </c>
      <c r="P445" s="287">
        <v>6.4799999999999995</v>
      </c>
      <c r="Q445" s="438">
        <v>0</v>
      </c>
      <c r="R445" s="33">
        <v>0</v>
      </c>
      <c r="S445" s="836">
        <v>6.4799999999999995</v>
      </c>
      <c r="T445" s="416">
        <f t="shared" si="325"/>
        <v>0</v>
      </c>
      <c r="U445" s="405">
        <v>0</v>
      </c>
      <c r="V445" s="405">
        <v>0</v>
      </c>
      <c r="W445" s="405">
        <v>0</v>
      </c>
      <c r="X445" s="405">
        <f t="shared" si="326"/>
        <v>0</v>
      </c>
      <c r="Y445" s="405">
        <v>0</v>
      </c>
      <c r="Z445" s="405">
        <v>0</v>
      </c>
      <c r="AA445" s="405">
        <v>0</v>
      </c>
      <c r="AB445" s="405">
        <f t="shared" si="327"/>
        <v>0</v>
      </c>
      <c r="AC445" s="405">
        <f t="shared" si="328"/>
        <v>0</v>
      </c>
      <c r="AD445" s="249">
        <f t="shared" si="345"/>
        <v>0</v>
      </c>
      <c r="AE445" s="249">
        <f t="shared" si="329"/>
        <v>0</v>
      </c>
      <c r="AF445" s="405">
        <v>0</v>
      </c>
      <c r="AG445" s="405">
        <v>0</v>
      </c>
      <c r="AH445" s="405">
        <v>0</v>
      </c>
      <c r="AI445" s="405">
        <f t="shared" si="330"/>
        <v>0</v>
      </c>
      <c r="AJ445" s="405">
        <f t="shared" si="331"/>
        <v>0</v>
      </c>
      <c r="AK445" s="407">
        <v>0</v>
      </c>
      <c r="AL445" s="407">
        <v>0</v>
      </c>
      <c r="AM445" s="407">
        <v>0</v>
      </c>
      <c r="AN445" s="407">
        <v>0</v>
      </c>
      <c r="AO445" s="407">
        <v>0</v>
      </c>
      <c r="AP445" s="407">
        <f t="shared" si="332"/>
        <v>0</v>
      </c>
      <c r="AQ445" s="407">
        <f t="shared" si="333"/>
        <v>0</v>
      </c>
      <c r="AR445" s="417">
        <f t="shared" si="334"/>
        <v>0</v>
      </c>
      <c r="AS445" s="112">
        <f t="shared" si="386"/>
        <v>2607203</v>
      </c>
      <c r="AT445" s="113">
        <f t="shared" si="387"/>
        <v>1906294</v>
      </c>
      <c r="AU445" s="113">
        <f t="shared" si="337"/>
        <v>0</v>
      </c>
      <c r="AV445" s="113">
        <f t="shared" si="388"/>
        <v>0</v>
      </c>
      <c r="AW445" s="113">
        <f t="shared" si="389"/>
        <v>644327</v>
      </c>
      <c r="AX445" s="113">
        <f t="shared" si="389"/>
        <v>38126</v>
      </c>
      <c r="AY445" s="113">
        <f t="shared" si="390"/>
        <v>18456</v>
      </c>
      <c r="AZ445" s="115">
        <f t="shared" si="391"/>
        <v>6.4799999999999995</v>
      </c>
      <c r="BA445" s="115">
        <f t="shared" si="392"/>
        <v>0</v>
      </c>
      <c r="BB445" s="115">
        <f t="shared" si="343"/>
        <v>0</v>
      </c>
      <c r="BC445" s="116">
        <f t="shared" si="393"/>
        <v>6.4799999999999995</v>
      </c>
    </row>
    <row r="446" spans="1:55" ht="14.1" customHeight="1" x14ac:dyDescent="0.2">
      <c r="A446" s="108">
        <v>87</v>
      </c>
      <c r="B446" s="105">
        <v>2498</v>
      </c>
      <c r="C446" s="106">
        <v>650021576</v>
      </c>
      <c r="D446" s="105">
        <v>70695539</v>
      </c>
      <c r="E446" s="107" t="s">
        <v>742</v>
      </c>
      <c r="F446" s="108">
        <v>3143</v>
      </c>
      <c r="G446" s="126" t="s">
        <v>632</v>
      </c>
      <c r="H446" s="109" t="s">
        <v>281</v>
      </c>
      <c r="I446" s="110">
        <v>1535652</v>
      </c>
      <c r="J446" s="425">
        <v>1130819</v>
      </c>
      <c r="K446" s="425">
        <v>0</v>
      </c>
      <c r="L446" s="425">
        <v>0</v>
      </c>
      <c r="M446" s="111">
        <v>382217</v>
      </c>
      <c r="N446" s="111">
        <v>22616</v>
      </c>
      <c r="O446" s="337">
        <v>0</v>
      </c>
      <c r="P446" s="287">
        <v>2.5</v>
      </c>
      <c r="Q446" s="427">
        <v>2.5</v>
      </c>
      <c r="R446" s="889">
        <v>0</v>
      </c>
      <c r="S446" s="843">
        <v>0</v>
      </c>
      <c r="T446" s="416">
        <f t="shared" si="325"/>
        <v>0</v>
      </c>
      <c r="U446" s="405">
        <v>0</v>
      </c>
      <c r="V446" s="405">
        <v>0</v>
      </c>
      <c r="W446" s="405">
        <v>0</v>
      </c>
      <c r="X446" s="405">
        <f t="shared" si="326"/>
        <v>0</v>
      </c>
      <c r="Y446" s="405">
        <v>0</v>
      </c>
      <c r="Z446" s="405">
        <v>0</v>
      </c>
      <c r="AA446" s="405">
        <v>0</v>
      </c>
      <c r="AB446" s="405">
        <f t="shared" si="327"/>
        <v>0</v>
      </c>
      <c r="AC446" s="405">
        <f t="shared" si="328"/>
        <v>0</v>
      </c>
      <c r="AD446" s="249">
        <f t="shared" si="345"/>
        <v>0</v>
      </c>
      <c r="AE446" s="249">
        <f t="shared" si="329"/>
        <v>0</v>
      </c>
      <c r="AF446" s="405">
        <v>0</v>
      </c>
      <c r="AG446" s="405">
        <v>0</v>
      </c>
      <c r="AH446" s="405">
        <v>0</v>
      </c>
      <c r="AI446" s="405">
        <f t="shared" si="330"/>
        <v>0</v>
      </c>
      <c r="AJ446" s="405">
        <f t="shared" si="331"/>
        <v>0</v>
      </c>
      <c r="AK446" s="407">
        <v>0</v>
      </c>
      <c r="AL446" s="407">
        <v>0</v>
      </c>
      <c r="AM446" s="407">
        <v>0</v>
      </c>
      <c r="AN446" s="407">
        <v>0</v>
      </c>
      <c r="AO446" s="407">
        <v>0</v>
      </c>
      <c r="AP446" s="407">
        <f t="shared" si="332"/>
        <v>0</v>
      </c>
      <c r="AQ446" s="407">
        <f t="shared" si="333"/>
        <v>0</v>
      </c>
      <c r="AR446" s="417">
        <f t="shared" si="334"/>
        <v>0</v>
      </c>
      <c r="AS446" s="112">
        <f t="shared" si="386"/>
        <v>1535652</v>
      </c>
      <c r="AT446" s="113">
        <f t="shared" si="387"/>
        <v>1130819</v>
      </c>
      <c r="AU446" s="113">
        <f t="shared" si="337"/>
        <v>0</v>
      </c>
      <c r="AV446" s="113">
        <f t="shared" si="388"/>
        <v>0</v>
      </c>
      <c r="AW446" s="113">
        <f t="shared" si="389"/>
        <v>382217</v>
      </c>
      <c r="AX446" s="113">
        <f t="shared" si="389"/>
        <v>22616</v>
      </c>
      <c r="AY446" s="113">
        <f t="shared" si="390"/>
        <v>0</v>
      </c>
      <c r="AZ446" s="115">
        <f t="shared" si="391"/>
        <v>2.5</v>
      </c>
      <c r="BA446" s="115">
        <f t="shared" si="392"/>
        <v>2.5</v>
      </c>
      <c r="BB446" s="115">
        <f t="shared" si="343"/>
        <v>0</v>
      </c>
      <c r="BC446" s="116">
        <f t="shared" si="393"/>
        <v>0</v>
      </c>
    </row>
    <row r="447" spans="1:55" ht="14.1" customHeight="1" x14ac:dyDescent="0.2">
      <c r="A447" s="108">
        <v>87</v>
      </c>
      <c r="B447" s="105">
        <v>2498</v>
      </c>
      <c r="C447" s="106">
        <v>650021576</v>
      </c>
      <c r="D447" s="105">
        <v>70695539</v>
      </c>
      <c r="E447" s="107" t="s">
        <v>742</v>
      </c>
      <c r="F447" s="108">
        <v>3143</v>
      </c>
      <c r="G447" s="126" t="s">
        <v>633</v>
      </c>
      <c r="H447" s="109" t="s">
        <v>282</v>
      </c>
      <c r="I447" s="110">
        <v>47750</v>
      </c>
      <c r="J447" s="436">
        <v>33660</v>
      </c>
      <c r="K447" s="436">
        <v>0</v>
      </c>
      <c r="L447" s="436">
        <v>0</v>
      </c>
      <c r="M447" s="111">
        <v>11377</v>
      </c>
      <c r="N447" s="111">
        <v>673</v>
      </c>
      <c r="O447" s="436">
        <v>2040</v>
      </c>
      <c r="P447" s="287">
        <v>0.14000000000000001</v>
      </c>
      <c r="Q447" s="437">
        <v>0</v>
      </c>
      <c r="R447" s="857">
        <v>0</v>
      </c>
      <c r="S447" s="845">
        <v>0.14000000000000001</v>
      </c>
      <c r="T447" s="416">
        <f t="shared" si="325"/>
        <v>0</v>
      </c>
      <c r="U447" s="405">
        <v>0</v>
      </c>
      <c r="V447" s="405">
        <v>0</v>
      </c>
      <c r="W447" s="405">
        <v>0</v>
      </c>
      <c r="X447" s="405">
        <f t="shared" si="326"/>
        <v>0</v>
      </c>
      <c r="Y447" s="405">
        <v>0</v>
      </c>
      <c r="Z447" s="405">
        <v>0</v>
      </c>
      <c r="AA447" s="405">
        <v>0</v>
      </c>
      <c r="AB447" s="405">
        <f t="shared" si="327"/>
        <v>0</v>
      </c>
      <c r="AC447" s="405">
        <f t="shared" si="328"/>
        <v>0</v>
      </c>
      <c r="AD447" s="249">
        <f t="shared" si="345"/>
        <v>0</v>
      </c>
      <c r="AE447" s="249">
        <f t="shared" si="329"/>
        <v>0</v>
      </c>
      <c r="AF447" s="405">
        <v>0</v>
      </c>
      <c r="AG447" s="405">
        <v>0</v>
      </c>
      <c r="AH447" s="405">
        <v>0</v>
      </c>
      <c r="AI447" s="405">
        <f t="shared" si="330"/>
        <v>0</v>
      </c>
      <c r="AJ447" s="405">
        <f t="shared" si="331"/>
        <v>0</v>
      </c>
      <c r="AK447" s="407">
        <v>0</v>
      </c>
      <c r="AL447" s="407">
        <v>0</v>
      </c>
      <c r="AM447" s="407">
        <v>0</v>
      </c>
      <c r="AN447" s="407">
        <v>0</v>
      </c>
      <c r="AO447" s="407">
        <v>0</v>
      </c>
      <c r="AP447" s="407">
        <f t="shared" si="332"/>
        <v>0</v>
      </c>
      <c r="AQ447" s="407">
        <f t="shared" si="333"/>
        <v>0</v>
      </c>
      <c r="AR447" s="417">
        <f t="shared" si="334"/>
        <v>0</v>
      </c>
      <c r="AS447" s="112">
        <f t="shared" si="386"/>
        <v>47750</v>
      </c>
      <c r="AT447" s="113">
        <f t="shared" si="387"/>
        <v>33660</v>
      </c>
      <c r="AU447" s="113">
        <f t="shared" si="337"/>
        <v>0</v>
      </c>
      <c r="AV447" s="113">
        <f t="shared" si="388"/>
        <v>0</v>
      </c>
      <c r="AW447" s="113">
        <f t="shared" si="389"/>
        <v>11377</v>
      </c>
      <c r="AX447" s="113">
        <f t="shared" si="389"/>
        <v>673</v>
      </c>
      <c r="AY447" s="113">
        <f t="shared" si="390"/>
        <v>2040</v>
      </c>
      <c r="AZ447" s="115">
        <f t="shared" si="391"/>
        <v>0.14000000000000001</v>
      </c>
      <c r="BA447" s="115">
        <f t="shared" si="392"/>
        <v>0</v>
      </c>
      <c r="BB447" s="115">
        <f t="shared" si="343"/>
        <v>0</v>
      </c>
      <c r="BC447" s="116">
        <f t="shared" si="393"/>
        <v>0.14000000000000001</v>
      </c>
    </row>
    <row r="448" spans="1:55" ht="14.1" customHeight="1" x14ac:dyDescent="0.2">
      <c r="A448" s="120">
        <v>87</v>
      </c>
      <c r="B448" s="117">
        <v>2498</v>
      </c>
      <c r="C448" s="118">
        <v>650021576</v>
      </c>
      <c r="D448" s="117">
        <v>70695539</v>
      </c>
      <c r="E448" s="119" t="s">
        <v>743</v>
      </c>
      <c r="F448" s="120"/>
      <c r="G448" s="119"/>
      <c r="H448" s="121"/>
      <c r="I448" s="122">
        <v>28761732</v>
      </c>
      <c r="J448" s="123">
        <v>20786788</v>
      </c>
      <c r="K448" s="123">
        <v>0</v>
      </c>
      <c r="L448" s="123">
        <v>70000</v>
      </c>
      <c r="M448" s="123">
        <v>7049594</v>
      </c>
      <c r="N448" s="123">
        <v>415734</v>
      </c>
      <c r="O448" s="123">
        <v>439616</v>
      </c>
      <c r="P448" s="124">
        <v>44.854899999999994</v>
      </c>
      <c r="Q448" s="124">
        <v>30.527300000000004</v>
      </c>
      <c r="R448" s="855">
        <v>0</v>
      </c>
      <c r="S448" s="125">
        <v>14.3276</v>
      </c>
      <c r="T448" s="824">
        <f t="shared" ref="T448:BC448" si="394">SUM(T442:T447)</f>
        <v>0</v>
      </c>
      <c r="U448" s="824">
        <f t="shared" si="394"/>
        <v>1928</v>
      </c>
      <c r="V448" s="824">
        <f t="shared" si="394"/>
        <v>-36819</v>
      </c>
      <c r="W448" s="824">
        <f t="shared" si="394"/>
        <v>0</v>
      </c>
      <c r="X448" s="824">
        <f t="shared" si="394"/>
        <v>-34891</v>
      </c>
      <c r="Y448" s="824">
        <f t="shared" si="394"/>
        <v>0</v>
      </c>
      <c r="Z448" s="824">
        <f t="shared" si="394"/>
        <v>0</v>
      </c>
      <c r="AA448" s="824">
        <f t="shared" si="394"/>
        <v>0</v>
      </c>
      <c r="AB448" s="824">
        <f t="shared" si="394"/>
        <v>0</v>
      </c>
      <c r="AC448" s="824">
        <f t="shared" si="394"/>
        <v>-34891</v>
      </c>
      <c r="AD448" s="824">
        <f t="shared" si="394"/>
        <v>-11793</v>
      </c>
      <c r="AE448" s="824">
        <f t="shared" si="394"/>
        <v>-697</v>
      </c>
      <c r="AF448" s="824">
        <f t="shared" si="394"/>
        <v>0</v>
      </c>
      <c r="AG448" s="824">
        <f t="shared" si="394"/>
        <v>50000</v>
      </c>
      <c r="AH448" s="824">
        <f t="shared" si="394"/>
        <v>0</v>
      </c>
      <c r="AI448" s="824">
        <f t="shared" si="394"/>
        <v>50000</v>
      </c>
      <c r="AJ448" s="824">
        <f t="shared" si="394"/>
        <v>2619</v>
      </c>
      <c r="AK448" s="900">
        <f t="shared" si="394"/>
        <v>0</v>
      </c>
      <c r="AL448" s="900">
        <f t="shared" si="394"/>
        <v>0</v>
      </c>
      <c r="AM448" s="900">
        <f t="shared" si="394"/>
        <v>0</v>
      </c>
      <c r="AN448" s="900">
        <f t="shared" si="394"/>
        <v>0</v>
      </c>
      <c r="AO448" s="900">
        <f t="shared" si="394"/>
        <v>0</v>
      </c>
      <c r="AP448" s="900">
        <f t="shared" si="394"/>
        <v>0</v>
      </c>
      <c r="AQ448" s="900">
        <f t="shared" si="394"/>
        <v>0</v>
      </c>
      <c r="AR448" s="904">
        <f t="shared" si="394"/>
        <v>0</v>
      </c>
      <c r="AS448" s="122">
        <f t="shared" si="394"/>
        <v>28764351</v>
      </c>
      <c r="AT448" s="123">
        <f t="shared" si="394"/>
        <v>20751897</v>
      </c>
      <c r="AU448" s="123">
        <f t="shared" si="394"/>
        <v>0</v>
      </c>
      <c r="AV448" s="123">
        <f t="shared" si="394"/>
        <v>70000</v>
      </c>
      <c r="AW448" s="123">
        <f t="shared" si="394"/>
        <v>7037801</v>
      </c>
      <c r="AX448" s="123">
        <f t="shared" si="394"/>
        <v>415037</v>
      </c>
      <c r="AY448" s="123">
        <f t="shared" si="394"/>
        <v>489616</v>
      </c>
      <c r="AZ448" s="124">
        <f t="shared" si="394"/>
        <v>44.854899999999994</v>
      </c>
      <c r="BA448" s="124">
        <f t="shared" si="394"/>
        <v>30.527300000000004</v>
      </c>
      <c r="BB448" s="124">
        <f t="shared" si="394"/>
        <v>0</v>
      </c>
      <c r="BC448" s="125">
        <f t="shared" si="394"/>
        <v>14.3276</v>
      </c>
    </row>
    <row r="449" spans="1:55" ht="14.1" customHeight="1" x14ac:dyDescent="0.2">
      <c r="A449" s="108">
        <v>88</v>
      </c>
      <c r="B449" s="105">
        <v>2499</v>
      </c>
      <c r="C449" s="106">
        <v>650025288</v>
      </c>
      <c r="D449" s="105">
        <v>70983283</v>
      </c>
      <c r="E449" s="107" t="s">
        <v>744</v>
      </c>
      <c r="F449" s="108">
        <v>3111</v>
      </c>
      <c r="G449" s="107" t="s">
        <v>315</v>
      </c>
      <c r="H449" s="109" t="s">
        <v>281</v>
      </c>
      <c r="I449" s="110">
        <v>2844473</v>
      </c>
      <c r="J449" s="111">
        <v>2083338</v>
      </c>
      <c r="K449" s="111">
        <v>0</v>
      </c>
      <c r="L449" s="111">
        <v>0</v>
      </c>
      <c r="M449" s="111">
        <v>704168</v>
      </c>
      <c r="N449" s="111">
        <v>41667</v>
      </c>
      <c r="O449" s="111">
        <v>15300</v>
      </c>
      <c r="P449" s="287">
        <v>4.8091999999999997</v>
      </c>
      <c r="Q449" s="287">
        <v>3.8874</v>
      </c>
      <c r="R449" s="404">
        <v>0</v>
      </c>
      <c r="S449" s="844">
        <v>0.92179999999999995</v>
      </c>
      <c r="T449" s="416">
        <f t="shared" si="325"/>
        <v>0</v>
      </c>
      <c r="U449" s="405">
        <v>0</v>
      </c>
      <c r="V449" s="405">
        <v>0</v>
      </c>
      <c r="W449" s="405">
        <v>0</v>
      </c>
      <c r="X449" s="405">
        <f t="shared" si="326"/>
        <v>0</v>
      </c>
      <c r="Y449" s="405">
        <v>0</v>
      </c>
      <c r="Z449" s="405">
        <v>0</v>
      </c>
      <c r="AA449" s="405">
        <v>0</v>
      </c>
      <c r="AB449" s="405">
        <f t="shared" si="327"/>
        <v>0</v>
      </c>
      <c r="AC449" s="405">
        <f t="shared" si="328"/>
        <v>0</v>
      </c>
      <c r="AD449" s="249">
        <f t="shared" si="345"/>
        <v>0</v>
      </c>
      <c r="AE449" s="249">
        <f t="shared" si="329"/>
        <v>0</v>
      </c>
      <c r="AF449" s="405">
        <v>0</v>
      </c>
      <c r="AG449" s="405">
        <v>0</v>
      </c>
      <c r="AH449" s="405">
        <v>0</v>
      </c>
      <c r="AI449" s="405">
        <f t="shared" si="330"/>
        <v>0</v>
      </c>
      <c r="AJ449" s="405">
        <f t="shared" si="331"/>
        <v>0</v>
      </c>
      <c r="AK449" s="407">
        <v>0</v>
      </c>
      <c r="AL449" s="407">
        <v>0</v>
      </c>
      <c r="AM449" s="407">
        <v>0</v>
      </c>
      <c r="AN449" s="407">
        <v>0</v>
      </c>
      <c r="AO449" s="407">
        <v>0</v>
      </c>
      <c r="AP449" s="407">
        <f t="shared" si="332"/>
        <v>0</v>
      </c>
      <c r="AQ449" s="407">
        <f t="shared" si="333"/>
        <v>0</v>
      </c>
      <c r="AR449" s="417">
        <f t="shared" si="334"/>
        <v>0</v>
      </c>
      <c r="AS449" s="112">
        <f t="shared" ref="AS449:AS454" si="395">I449+AJ449</f>
        <v>2844473</v>
      </c>
      <c r="AT449" s="113">
        <f t="shared" ref="AT449:AT454" si="396">J449+X449</f>
        <v>2083338</v>
      </c>
      <c r="AU449" s="113">
        <f t="shared" si="337"/>
        <v>0</v>
      </c>
      <c r="AV449" s="113">
        <f t="shared" ref="AV449:AV454" si="397">L449+AB449</f>
        <v>0</v>
      </c>
      <c r="AW449" s="113">
        <f t="shared" ref="AW449:AX454" si="398">M449+AD449</f>
        <v>704168</v>
      </c>
      <c r="AX449" s="113">
        <f t="shared" si="398"/>
        <v>41667</v>
      </c>
      <c r="AY449" s="113">
        <f t="shared" ref="AY449:AY454" si="399">O449+AI449</f>
        <v>15300</v>
      </c>
      <c r="AZ449" s="115">
        <f t="shared" ref="AZ449:AZ454" si="400">P449+AR449</f>
        <v>4.8091999999999997</v>
      </c>
      <c r="BA449" s="115">
        <f t="shared" ref="BA449:BA454" si="401">Q449+AP449</f>
        <v>3.8874</v>
      </c>
      <c r="BB449" s="115">
        <f t="shared" si="343"/>
        <v>0</v>
      </c>
      <c r="BC449" s="116">
        <f t="shared" ref="BC449:BC454" si="402">S449+AQ449</f>
        <v>0.92179999999999995</v>
      </c>
    </row>
    <row r="450" spans="1:55" ht="14.1" customHeight="1" x14ac:dyDescent="0.2">
      <c r="A450" s="108">
        <v>88</v>
      </c>
      <c r="B450" s="105">
        <v>2499</v>
      </c>
      <c r="C450" s="106">
        <v>650025288</v>
      </c>
      <c r="D450" s="105">
        <v>70983283</v>
      </c>
      <c r="E450" s="107" t="s">
        <v>744</v>
      </c>
      <c r="F450" s="108">
        <v>3117</v>
      </c>
      <c r="G450" s="107" t="s">
        <v>318</v>
      </c>
      <c r="H450" s="109" t="s">
        <v>281</v>
      </c>
      <c r="I450" s="110">
        <v>4446882</v>
      </c>
      <c r="J450" s="111">
        <v>3107270</v>
      </c>
      <c r="K450" s="111">
        <v>0</v>
      </c>
      <c r="L450" s="111">
        <v>0</v>
      </c>
      <c r="M450" s="111">
        <v>1050258</v>
      </c>
      <c r="N450" s="111">
        <v>62144</v>
      </c>
      <c r="O450" s="111">
        <v>227210</v>
      </c>
      <c r="P450" s="287">
        <v>6.6282999999999994</v>
      </c>
      <c r="Q450" s="287">
        <v>4.1368</v>
      </c>
      <c r="R450" s="404">
        <v>0</v>
      </c>
      <c r="S450" s="844">
        <v>2.4914999999999998</v>
      </c>
      <c r="T450" s="416">
        <f t="shared" si="325"/>
        <v>0</v>
      </c>
      <c r="U450" s="405">
        <v>0</v>
      </c>
      <c r="V450" s="405">
        <v>-36819</v>
      </c>
      <c r="W450" s="405">
        <v>0</v>
      </c>
      <c r="X450" s="405">
        <f t="shared" si="326"/>
        <v>-36819</v>
      </c>
      <c r="Y450" s="405">
        <v>0</v>
      </c>
      <c r="Z450" s="405">
        <v>0</v>
      </c>
      <c r="AA450" s="405">
        <v>0</v>
      </c>
      <c r="AB450" s="405">
        <f t="shared" si="327"/>
        <v>0</v>
      </c>
      <c r="AC450" s="405">
        <f t="shared" si="328"/>
        <v>-36819</v>
      </c>
      <c r="AD450" s="249">
        <f t="shared" si="345"/>
        <v>-12445</v>
      </c>
      <c r="AE450" s="249">
        <f t="shared" si="329"/>
        <v>-736</v>
      </c>
      <c r="AF450" s="405">
        <v>0</v>
      </c>
      <c r="AG450" s="405">
        <v>50000</v>
      </c>
      <c r="AH450" s="405">
        <v>0</v>
      </c>
      <c r="AI450" s="405">
        <f t="shared" si="330"/>
        <v>50000</v>
      </c>
      <c r="AJ450" s="405">
        <f t="shared" si="331"/>
        <v>0</v>
      </c>
      <c r="AK450" s="407">
        <v>0</v>
      </c>
      <c r="AL450" s="407">
        <v>0</v>
      </c>
      <c r="AM450" s="407">
        <v>0</v>
      </c>
      <c r="AN450" s="407">
        <v>0</v>
      </c>
      <c r="AO450" s="407">
        <v>0</v>
      </c>
      <c r="AP450" s="407">
        <f t="shared" si="332"/>
        <v>0</v>
      </c>
      <c r="AQ450" s="407">
        <f t="shared" si="333"/>
        <v>0</v>
      </c>
      <c r="AR450" s="417">
        <f t="shared" si="334"/>
        <v>0</v>
      </c>
      <c r="AS450" s="112">
        <f t="shared" si="395"/>
        <v>4446882</v>
      </c>
      <c r="AT450" s="113">
        <f t="shared" si="396"/>
        <v>3070451</v>
      </c>
      <c r="AU450" s="113">
        <f t="shared" si="337"/>
        <v>0</v>
      </c>
      <c r="AV450" s="113">
        <f t="shared" si="397"/>
        <v>0</v>
      </c>
      <c r="AW450" s="113">
        <f t="shared" si="398"/>
        <v>1037813</v>
      </c>
      <c r="AX450" s="113">
        <f t="shared" si="398"/>
        <v>61408</v>
      </c>
      <c r="AY450" s="113">
        <f t="shared" si="399"/>
        <v>277210</v>
      </c>
      <c r="AZ450" s="115">
        <f t="shared" si="400"/>
        <v>6.6282999999999994</v>
      </c>
      <c r="BA450" s="115">
        <f t="shared" si="401"/>
        <v>4.1368</v>
      </c>
      <c r="BB450" s="115">
        <f t="shared" si="343"/>
        <v>0</v>
      </c>
      <c r="BC450" s="116">
        <f t="shared" si="402"/>
        <v>2.4914999999999998</v>
      </c>
    </row>
    <row r="451" spans="1:55" ht="14.1" customHeight="1" x14ac:dyDescent="0.2">
      <c r="A451" s="108">
        <v>88</v>
      </c>
      <c r="B451" s="105">
        <v>2499</v>
      </c>
      <c r="C451" s="106">
        <v>650025288</v>
      </c>
      <c r="D451" s="105">
        <v>70983283</v>
      </c>
      <c r="E451" s="107" t="s">
        <v>744</v>
      </c>
      <c r="F451" s="108">
        <v>3117</v>
      </c>
      <c r="G451" s="107" t="s">
        <v>316</v>
      </c>
      <c r="H451" s="109" t="s">
        <v>282</v>
      </c>
      <c r="I451" s="110">
        <v>300583</v>
      </c>
      <c r="J451" s="28">
        <v>221342</v>
      </c>
      <c r="K451" s="28">
        <v>0</v>
      </c>
      <c r="L451" s="28">
        <v>0</v>
      </c>
      <c r="M451" s="111">
        <v>74814</v>
      </c>
      <c r="N451" s="111">
        <v>4427</v>
      </c>
      <c r="O451" s="28">
        <v>0</v>
      </c>
      <c r="P451" s="287">
        <v>0.64</v>
      </c>
      <c r="Q451" s="274">
        <v>0.64</v>
      </c>
      <c r="R451" s="890">
        <v>0</v>
      </c>
      <c r="S451" s="843">
        <v>0</v>
      </c>
      <c r="T451" s="416">
        <f t="shared" si="325"/>
        <v>0</v>
      </c>
      <c r="U451" s="405">
        <v>0</v>
      </c>
      <c r="V451" s="405">
        <v>0</v>
      </c>
      <c r="W451" s="405">
        <v>0</v>
      </c>
      <c r="X451" s="405">
        <f t="shared" si="326"/>
        <v>0</v>
      </c>
      <c r="Y451" s="405">
        <v>0</v>
      </c>
      <c r="Z451" s="405">
        <v>0</v>
      </c>
      <c r="AA451" s="405">
        <v>0</v>
      </c>
      <c r="AB451" s="405">
        <f t="shared" si="327"/>
        <v>0</v>
      </c>
      <c r="AC451" s="405">
        <f t="shared" si="328"/>
        <v>0</v>
      </c>
      <c r="AD451" s="249">
        <f t="shared" si="345"/>
        <v>0</v>
      </c>
      <c r="AE451" s="249">
        <f t="shared" si="329"/>
        <v>0</v>
      </c>
      <c r="AF451" s="405">
        <v>0</v>
      </c>
      <c r="AG451" s="405">
        <v>0</v>
      </c>
      <c r="AH451" s="405">
        <v>0</v>
      </c>
      <c r="AI451" s="405">
        <f t="shared" si="330"/>
        <v>0</v>
      </c>
      <c r="AJ451" s="405">
        <f t="shared" si="331"/>
        <v>0</v>
      </c>
      <c r="AK451" s="407">
        <v>0</v>
      </c>
      <c r="AL451" s="407">
        <v>0</v>
      </c>
      <c r="AM451" s="407">
        <v>0</v>
      </c>
      <c r="AN451" s="407">
        <v>0</v>
      </c>
      <c r="AO451" s="407">
        <v>0</v>
      </c>
      <c r="AP451" s="407">
        <f t="shared" si="332"/>
        <v>0</v>
      </c>
      <c r="AQ451" s="407">
        <f t="shared" si="333"/>
        <v>0</v>
      </c>
      <c r="AR451" s="417">
        <f t="shared" si="334"/>
        <v>0</v>
      </c>
      <c r="AS451" s="112">
        <f t="shared" si="395"/>
        <v>300583</v>
      </c>
      <c r="AT451" s="113">
        <f t="shared" si="396"/>
        <v>221342</v>
      </c>
      <c r="AU451" s="113">
        <f t="shared" si="337"/>
        <v>0</v>
      </c>
      <c r="AV451" s="113">
        <f t="shared" si="397"/>
        <v>0</v>
      </c>
      <c r="AW451" s="113">
        <f t="shared" si="398"/>
        <v>74814</v>
      </c>
      <c r="AX451" s="113">
        <f t="shared" si="398"/>
        <v>4427</v>
      </c>
      <c r="AY451" s="113">
        <f t="shared" si="399"/>
        <v>0</v>
      </c>
      <c r="AZ451" s="115">
        <f t="shared" si="400"/>
        <v>0.64</v>
      </c>
      <c r="BA451" s="115">
        <f t="shared" si="401"/>
        <v>0.64</v>
      </c>
      <c r="BB451" s="115">
        <f t="shared" si="343"/>
        <v>0</v>
      </c>
      <c r="BC451" s="116">
        <f t="shared" si="402"/>
        <v>0</v>
      </c>
    </row>
    <row r="452" spans="1:55" ht="14.1" customHeight="1" x14ac:dyDescent="0.2">
      <c r="A452" s="108">
        <v>88</v>
      </c>
      <c r="B452" s="105">
        <v>2499</v>
      </c>
      <c r="C452" s="106">
        <v>650025288</v>
      </c>
      <c r="D452" s="105">
        <v>70983283</v>
      </c>
      <c r="E452" s="107" t="s">
        <v>744</v>
      </c>
      <c r="F452" s="108">
        <v>3141</v>
      </c>
      <c r="G452" s="107" t="s">
        <v>319</v>
      </c>
      <c r="H452" s="109" t="s">
        <v>282</v>
      </c>
      <c r="I452" s="110">
        <v>971185</v>
      </c>
      <c r="J452" s="30">
        <v>711528</v>
      </c>
      <c r="K452" s="30">
        <v>0</v>
      </c>
      <c r="L452" s="30">
        <v>0</v>
      </c>
      <c r="M452" s="111">
        <v>240496</v>
      </c>
      <c r="N452" s="111">
        <v>14231</v>
      </c>
      <c r="O452" s="30">
        <v>4930</v>
      </c>
      <c r="P452" s="287">
        <v>2.42</v>
      </c>
      <c r="Q452" s="438">
        <v>0</v>
      </c>
      <c r="R452" s="33">
        <v>0</v>
      </c>
      <c r="S452" s="836">
        <v>2.42</v>
      </c>
      <c r="T452" s="416">
        <f t="shared" si="325"/>
        <v>0</v>
      </c>
      <c r="U452" s="405">
        <v>0</v>
      </c>
      <c r="V452" s="405">
        <v>0</v>
      </c>
      <c r="W452" s="405">
        <v>0</v>
      </c>
      <c r="X452" s="405">
        <f t="shared" si="326"/>
        <v>0</v>
      </c>
      <c r="Y452" s="405">
        <v>0</v>
      </c>
      <c r="Z452" s="405">
        <v>0</v>
      </c>
      <c r="AA452" s="405">
        <v>0</v>
      </c>
      <c r="AB452" s="405">
        <f t="shared" si="327"/>
        <v>0</v>
      </c>
      <c r="AC452" s="405">
        <f t="shared" si="328"/>
        <v>0</v>
      </c>
      <c r="AD452" s="249">
        <f t="shared" si="345"/>
        <v>0</v>
      </c>
      <c r="AE452" s="249">
        <f t="shared" si="329"/>
        <v>0</v>
      </c>
      <c r="AF452" s="405">
        <v>0</v>
      </c>
      <c r="AG452" s="405">
        <v>0</v>
      </c>
      <c r="AH452" s="405">
        <v>0</v>
      </c>
      <c r="AI452" s="405">
        <f t="shared" si="330"/>
        <v>0</v>
      </c>
      <c r="AJ452" s="405">
        <f t="shared" si="331"/>
        <v>0</v>
      </c>
      <c r="AK452" s="407">
        <v>0</v>
      </c>
      <c r="AL452" s="407">
        <v>0</v>
      </c>
      <c r="AM452" s="407">
        <v>0</v>
      </c>
      <c r="AN452" s="407">
        <v>0</v>
      </c>
      <c r="AO452" s="407">
        <v>0</v>
      </c>
      <c r="AP452" s="407">
        <f t="shared" si="332"/>
        <v>0</v>
      </c>
      <c r="AQ452" s="407">
        <f t="shared" si="333"/>
        <v>0</v>
      </c>
      <c r="AR452" s="417">
        <f t="shared" si="334"/>
        <v>0</v>
      </c>
      <c r="AS452" s="112">
        <f t="shared" si="395"/>
        <v>971185</v>
      </c>
      <c r="AT452" s="113">
        <f t="shared" si="396"/>
        <v>711528</v>
      </c>
      <c r="AU452" s="113">
        <f t="shared" si="337"/>
        <v>0</v>
      </c>
      <c r="AV452" s="113">
        <f t="shared" si="397"/>
        <v>0</v>
      </c>
      <c r="AW452" s="113">
        <f t="shared" si="398"/>
        <v>240496</v>
      </c>
      <c r="AX452" s="113">
        <f t="shared" si="398"/>
        <v>14231</v>
      </c>
      <c r="AY452" s="113">
        <f t="shared" si="399"/>
        <v>4930</v>
      </c>
      <c r="AZ452" s="115">
        <f t="shared" si="400"/>
        <v>2.42</v>
      </c>
      <c r="BA452" s="115">
        <f t="shared" si="401"/>
        <v>0</v>
      </c>
      <c r="BB452" s="115">
        <f t="shared" si="343"/>
        <v>0</v>
      </c>
      <c r="BC452" s="116">
        <f t="shared" si="402"/>
        <v>2.42</v>
      </c>
    </row>
    <row r="453" spans="1:55" ht="14.1" customHeight="1" x14ac:dyDescent="0.2">
      <c r="A453" s="108">
        <v>88</v>
      </c>
      <c r="B453" s="105">
        <v>2499</v>
      </c>
      <c r="C453" s="106">
        <v>650025288</v>
      </c>
      <c r="D453" s="105">
        <v>70983283</v>
      </c>
      <c r="E453" s="107" t="s">
        <v>744</v>
      </c>
      <c r="F453" s="108">
        <v>3143</v>
      </c>
      <c r="G453" s="126" t="s">
        <v>632</v>
      </c>
      <c r="H453" s="109" t="s">
        <v>281</v>
      </c>
      <c r="I453" s="110">
        <v>1013584</v>
      </c>
      <c r="J453" s="425">
        <v>746380</v>
      </c>
      <c r="K453" s="425">
        <v>0</v>
      </c>
      <c r="L453" s="425">
        <v>0</v>
      </c>
      <c r="M453" s="111">
        <v>252276</v>
      </c>
      <c r="N453" s="111">
        <v>14928</v>
      </c>
      <c r="O453" s="337">
        <v>0</v>
      </c>
      <c r="P453" s="287">
        <v>1.6073999999999999</v>
      </c>
      <c r="Q453" s="427">
        <v>1.6073999999999999</v>
      </c>
      <c r="R453" s="889">
        <v>0</v>
      </c>
      <c r="S453" s="843">
        <v>0</v>
      </c>
      <c r="T453" s="416">
        <f t="shared" si="325"/>
        <v>0</v>
      </c>
      <c r="U453" s="405">
        <v>0</v>
      </c>
      <c r="V453" s="405">
        <v>0</v>
      </c>
      <c r="W453" s="405">
        <v>0</v>
      </c>
      <c r="X453" s="405">
        <f t="shared" si="326"/>
        <v>0</v>
      </c>
      <c r="Y453" s="405">
        <v>0</v>
      </c>
      <c r="Z453" s="405">
        <v>0</v>
      </c>
      <c r="AA453" s="405">
        <v>0</v>
      </c>
      <c r="AB453" s="405">
        <f t="shared" si="327"/>
        <v>0</v>
      </c>
      <c r="AC453" s="405">
        <f t="shared" si="328"/>
        <v>0</v>
      </c>
      <c r="AD453" s="249">
        <f t="shared" si="345"/>
        <v>0</v>
      </c>
      <c r="AE453" s="249">
        <f t="shared" si="329"/>
        <v>0</v>
      </c>
      <c r="AF453" s="405">
        <v>0</v>
      </c>
      <c r="AG453" s="405">
        <v>0</v>
      </c>
      <c r="AH453" s="405">
        <v>0</v>
      </c>
      <c r="AI453" s="405">
        <f t="shared" si="330"/>
        <v>0</v>
      </c>
      <c r="AJ453" s="405">
        <f t="shared" si="331"/>
        <v>0</v>
      </c>
      <c r="AK453" s="407">
        <v>0</v>
      </c>
      <c r="AL453" s="407">
        <v>0</v>
      </c>
      <c r="AM453" s="407">
        <v>0</v>
      </c>
      <c r="AN453" s="407">
        <v>0</v>
      </c>
      <c r="AO453" s="407">
        <v>0</v>
      </c>
      <c r="AP453" s="407">
        <f t="shared" si="332"/>
        <v>0</v>
      </c>
      <c r="AQ453" s="407">
        <f t="shared" si="333"/>
        <v>0</v>
      </c>
      <c r="AR453" s="417">
        <f t="shared" si="334"/>
        <v>0</v>
      </c>
      <c r="AS453" s="112">
        <f t="shared" si="395"/>
        <v>1013584</v>
      </c>
      <c r="AT453" s="113">
        <f t="shared" si="396"/>
        <v>746380</v>
      </c>
      <c r="AU453" s="113">
        <f t="shared" si="337"/>
        <v>0</v>
      </c>
      <c r="AV453" s="113">
        <f t="shared" si="397"/>
        <v>0</v>
      </c>
      <c r="AW453" s="113">
        <f t="shared" si="398"/>
        <v>252276</v>
      </c>
      <c r="AX453" s="113">
        <f t="shared" si="398"/>
        <v>14928</v>
      </c>
      <c r="AY453" s="113">
        <f t="shared" si="399"/>
        <v>0</v>
      </c>
      <c r="AZ453" s="115">
        <f t="shared" si="400"/>
        <v>1.6073999999999999</v>
      </c>
      <c r="BA453" s="115">
        <f t="shared" si="401"/>
        <v>1.6073999999999999</v>
      </c>
      <c r="BB453" s="115">
        <f t="shared" si="343"/>
        <v>0</v>
      </c>
      <c r="BC453" s="116">
        <f t="shared" si="402"/>
        <v>0</v>
      </c>
    </row>
    <row r="454" spans="1:55" ht="14.1" customHeight="1" x14ac:dyDescent="0.2">
      <c r="A454" s="108">
        <v>88</v>
      </c>
      <c r="B454" s="105">
        <v>2499</v>
      </c>
      <c r="C454" s="106">
        <v>650025288</v>
      </c>
      <c r="D454" s="105">
        <v>70983283</v>
      </c>
      <c r="E454" s="107" t="s">
        <v>744</v>
      </c>
      <c r="F454" s="108">
        <v>3143</v>
      </c>
      <c r="G454" s="126" t="s">
        <v>633</v>
      </c>
      <c r="H454" s="109" t="s">
        <v>282</v>
      </c>
      <c r="I454" s="110">
        <v>28088</v>
      </c>
      <c r="J454" s="436">
        <v>19800</v>
      </c>
      <c r="K454" s="436">
        <v>0</v>
      </c>
      <c r="L454" s="436">
        <v>0</v>
      </c>
      <c r="M454" s="111">
        <v>6692</v>
      </c>
      <c r="N454" s="111">
        <v>396</v>
      </c>
      <c r="O454" s="436">
        <v>1200</v>
      </c>
      <c r="P454" s="287">
        <v>0.08</v>
      </c>
      <c r="Q454" s="437">
        <v>0</v>
      </c>
      <c r="R454" s="857">
        <v>0</v>
      </c>
      <c r="S454" s="845">
        <v>0.08</v>
      </c>
      <c r="T454" s="416">
        <f t="shared" si="325"/>
        <v>0</v>
      </c>
      <c r="U454" s="405">
        <v>0</v>
      </c>
      <c r="V454" s="405">
        <v>0</v>
      </c>
      <c r="W454" s="405">
        <v>0</v>
      </c>
      <c r="X454" s="405">
        <f t="shared" si="326"/>
        <v>0</v>
      </c>
      <c r="Y454" s="405">
        <v>0</v>
      </c>
      <c r="Z454" s="405">
        <v>0</v>
      </c>
      <c r="AA454" s="405">
        <v>0</v>
      </c>
      <c r="AB454" s="405">
        <f t="shared" si="327"/>
        <v>0</v>
      </c>
      <c r="AC454" s="405">
        <f t="shared" si="328"/>
        <v>0</v>
      </c>
      <c r="AD454" s="249">
        <f t="shared" si="345"/>
        <v>0</v>
      </c>
      <c r="AE454" s="249">
        <f t="shared" si="329"/>
        <v>0</v>
      </c>
      <c r="AF454" s="405">
        <v>0</v>
      </c>
      <c r="AG454" s="405">
        <v>0</v>
      </c>
      <c r="AH454" s="405">
        <v>0</v>
      </c>
      <c r="AI454" s="405">
        <f t="shared" si="330"/>
        <v>0</v>
      </c>
      <c r="AJ454" s="405">
        <f t="shared" si="331"/>
        <v>0</v>
      </c>
      <c r="AK454" s="407">
        <v>0</v>
      </c>
      <c r="AL454" s="407">
        <v>0</v>
      </c>
      <c r="AM454" s="407">
        <v>0</v>
      </c>
      <c r="AN454" s="407">
        <v>0</v>
      </c>
      <c r="AO454" s="407">
        <v>0</v>
      </c>
      <c r="AP454" s="407">
        <f t="shared" si="332"/>
        <v>0</v>
      </c>
      <c r="AQ454" s="407">
        <f t="shared" si="333"/>
        <v>0</v>
      </c>
      <c r="AR454" s="417">
        <f t="shared" si="334"/>
        <v>0</v>
      </c>
      <c r="AS454" s="112">
        <f t="shared" si="395"/>
        <v>28088</v>
      </c>
      <c r="AT454" s="113">
        <f t="shared" si="396"/>
        <v>19800</v>
      </c>
      <c r="AU454" s="113">
        <f t="shared" si="337"/>
        <v>0</v>
      </c>
      <c r="AV454" s="113">
        <f t="shared" si="397"/>
        <v>0</v>
      </c>
      <c r="AW454" s="113">
        <f t="shared" si="398"/>
        <v>6692</v>
      </c>
      <c r="AX454" s="113">
        <f t="shared" si="398"/>
        <v>396</v>
      </c>
      <c r="AY454" s="113">
        <f t="shared" si="399"/>
        <v>1200</v>
      </c>
      <c r="AZ454" s="115">
        <f t="shared" si="400"/>
        <v>0.08</v>
      </c>
      <c r="BA454" s="115">
        <f t="shared" si="401"/>
        <v>0</v>
      </c>
      <c r="BB454" s="115">
        <f t="shared" si="343"/>
        <v>0</v>
      </c>
      <c r="BC454" s="116">
        <f t="shared" si="402"/>
        <v>0.08</v>
      </c>
    </row>
    <row r="455" spans="1:55" ht="14.1" customHeight="1" x14ac:dyDescent="0.2">
      <c r="A455" s="120">
        <v>88</v>
      </c>
      <c r="B455" s="117">
        <v>2499</v>
      </c>
      <c r="C455" s="118">
        <v>650025288</v>
      </c>
      <c r="D455" s="117">
        <v>70983283</v>
      </c>
      <c r="E455" s="119" t="s">
        <v>745</v>
      </c>
      <c r="F455" s="120"/>
      <c r="G455" s="119"/>
      <c r="H455" s="121"/>
      <c r="I455" s="122">
        <v>9604795</v>
      </c>
      <c r="J455" s="123">
        <v>6889658</v>
      </c>
      <c r="K455" s="123">
        <v>0</v>
      </c>
      <c r="L455" s="123">
        <v>0</v>
      </c>
      <c r="M455" s="123">
        <v>2328704</v>
      </c>
      <c r="N455" s="123">
        <v>137793</v>
      </c>
      <c r="O455" s="123">
        <v>248640</v>
      </c>
      <c r="P455" s="124">
        <v>16.184899999999999</v>
      </c>
      <c r="Q455" s="124">
        <v>10.271600000000001</v>
      </c>
      <c r="R455" s="855">
        <v>0</v>
      </c>
      <c r="S455" s="125">
        <v>5.9132999999999996</v>
      </c>
      <c r="T455" s="824">
        <f t="shared" ref="T455:BC455" si="403">SUM(T449:T454)</f>
        <v>0</v>
      </c>
      <c r="U455" s="824">
        <f t="shared" si="403"/>
        <v>0</v>
      </c>
      <c r="V455" s="824">
        <f t="shared" si="403"/>
        <v>-36819</v>
      </c>
      <c r="W455" s="824">
        <f t="shared" si="403"/>
        <v>0</v>
      </c>
      <c r="X455" s="824">
        <f t="shared" si="403"/>
        <v>-36819</v>
      </c>
      <c r="Y455" s="824">
        <f t="shared" si="403"/>
        <v>0</v>
      </c>
      <c r="Z455" s="824">
        <f t="shared" si="403"/>
        <v>0</v>
      </c>
      <c r="AA455" s="824">
        <f t="shared" si="403"/>
        <v>0</v>
      </c>
      <c r="AB455" s="824">
        <f t="shared" si="403"/>
        <v>0</v>
      </c>
      <c r="AC455" s="824">
        <f t="shared" si="403"/>
        <v>-36819</v>
      </c>
      <c r="AD455" s="824">
        <f t="shared" si="403"/>
        <v>-12445</v>
      </c>
      <c r="AE455" s="824">
        <f t="shared" si="403"/>
        <v>-736</v>
      </c>
      <c r="AF455" s="824">
        <f t="shared" si="403"/>
        <v>0</v>
      </c>
      <c r="AG455" s="824">
        <f t="shared" si="403"/>
        <v>50000</v>
      </c>
      <c r="AH455" s="824">
        <f t="shared" si="403"/>
        <v>0</v>
      </c>
      <c r="AI455" s="824">
        <f t="shared" si="403"/>
        <v>50000</v>
      </c>
      <c r="AJ455" s="824">
        <f t="shared" si="403"/>
        <v>0</v>
      </c>
      <c r="AK455" s="900">
        <f t="shared" si="403"/>
        <v>0</v>
      </c>
      <c r="AL455" s="900">
        <f t="shared" si="403"/>
        <v>0</v>
      </c>
      <c r="AM455" s="900">
        <f t="shared" si="403"/>
        <v>0</v>
      </c>
      <c r="AN455" s="900">
        <f t="shared" si="403"/>
        <v>0</v>
      </c>
      <c r="AO455" s="900">
        <f t="shared" si="403"/>
        <v>0</v>
      </c>
      <c r="AP455" s="900">
        <f t="shared" si="403"/>
        <v>0</v>
      </c>
      <c r="AQ455" s="900">
        <f t="shared" si="403"/>
        <v>0</v>
      </c>
      <c r="AR455" s="904">
        <f t="shared" si="403"/>
        <v>0</v>
      </c>
      <c r="AS455" s="122">
        <f t="shared" si="403"/>
        <v>9604795</v>
      </c>
      <c r="AT455" s="123">
        <f t="shared" si="403"/>
        <v>6852839</v>
      </c>
      <c r="AU455" s="123">
        <f t="shared" si="403"/>
        <v>0</v>
      </c>
      <c r="AV455" s="123">
        <f t="shared" si="403"/>
        <v>0</v>
      </c>
      <c r="AW455" s="123">
        <f t="shared" si="403"/>
        <v>2316259</v>
      </c>
      <c r="AX455" s="123">
        <f t="shared" si="403"/>
        <v>137057</v>
      </c>
      <c r="AY455" s="123">
        <f t="shared" si="403"/>
        <v>298640</v>
      </c>
      <c r="AZ455" s="124">
        <f t="shared" si="403"/>
        <v>16.184899999999999</v>
      </c>
      <c r="BA455" s="124">
        <f t="shared" si="403"/>
        <v>10.271600000000001</v>
      </c>
      <c r="BB455" s="124">
        <f t="shared" si="403"/>
        <v>0</v>
      </c>
      <c r="BC455" s="125">
        <f t="shared" si="403"/>
        <v>5.9132999999999996</v>
      </c>
    </row>
    <row r="456" spans="1:55" ht="14.1" customHeight="1" x14ac:dyDescent="0.2">
      <c r="A456" s="108">
        <v>89</v>
      </c>
      <c r="B456" s="105">
        <v>2331</v>
      </c>
      <c r="C456" s="106">
        <v>691014302</v>
      </c>
      <c r="D456" s="105" t="s">
        <v>805</v>
      </c>
      <c r="E456" s="107" t="s">
        <v>812</v>
      </c>
      <c r="F456" s="108">
        <v>3111</v>
      </c>
      <c r="G456" s="107" t="s">
        <v>315</v>
      </c>
      <c r="H456" s="109" t="s">
        <v>281</v>
      </c>
      <c r="I456" s="110">
        <v>2428277</v>
      </c>
      <c r="J456" s="111">
        <v>1780837</v>
      </c>
      <c r="K456" s="111">
        <v>0</v>
      </c>
      <c r="L456" s="111">
        <v>0</v>
      </c>
      <c r="M456" s="111">
        <v>601923</v>
      </c>
      <c r="N456" s="111">
        <v>35617</v>
      </c>
      <c r="O456" s="111">
        <v>9900</v>
      </c>
      <c r="P456" s="287">
        <v>3.8249000000000004</v>
      </c>
      <c r="Q456" s="287">
        <v>2.99</v>
      </c>
      <c r="R456" s="404">
        <v>0</v>
      </c>
      <c r="S456" s="844">
        <v>0.83489999999999998</v>
      </c>
      <c r="T456" s="416">
        <f t="shared" si="325"/>
        <v>0</v>
      </c>
      <c r="U456" s="405">
        <v>0</v>
      </c>
      <c r="V456" s="405">
        <v>-7364</v>
      </c>
      <c r="W456" s="405">
        <v>0</v>
      </c>
      <c r="X456" s="405">
        <f t="shared" si="326"/>
        <v>-7364</v>
      </c>
      <c r="Y456" s="405">
        <v>0</v>
      </c>
      <c r="Z456" s="405">
        <v>0</v>
      </c>
      <c r="AA456" s="405">
        <v>0</v>
      </c>
      <c r="AB456" s="405">
        <f t="shared" si="327"/>
        <v>0</v>
      </c>
      <c r="AC456" s="405">
        <f t="shared" si="328"/>
        <v>-7364</v>
      </c>
      <c r="AD456" s="249">
        <f t="shared" si="345"/>
        <v>-2489</v>
      </c>
      <c r="AE456" s="249">
        <f t="shared" si="329"/>
        <v>-147</v>
      </c>
      <c r="AF456" s="405">
        <v>0</v>
      </c>
      <c r="AG456" s="405">
        <v>10000</v>
      </c>
      <c r="AH456" s="405">
        <v>0</v>
      </c>
      <c r="AI456" s="405">
        <f t="shared" si="330"/>
        <v>10000</v>
      </c>
      <c r="AJ456" s="405">
        <f t="shared" si="331"/>
        <v>0</v>
      </c>
      <c r="AK456" s="407">
        <v>0</v>
      </c>
      <c r="AL456" s="407">
        <v>0</v>
      </c>
      <c r="AM456" s="407">
        <v>0</v>
      </c>
      <c r="AN456" s="407">
        <v>0</v>
      </c>
      <c r="AO456" s="407">
        <v>0</v>
      </c>
      <c r="AP456" s="407">
        <f t="shared" si="332"/>
        <v>0</v>
      </c>
      <c r="AQ456" s="407">
        <f t="shared" si="333"/>
        <v>0</v>
      </c>
      <c r="AR456" s="417">
        <f t="shared" si="334"/>
        <v>0</v>
      </c>
      <c r="AS456" s="112">
        <f>I456+AJ456</f>
        <v>2428277</v>
      </c>
      <c r="AT456" s="113">
        <f>J456+X456</f>
        <v>1773473</v>
      </c>
      <c r="AU456" s="113">
        <f t="shared" si="337"/>
        <v>0</v>
      </c>
      <c r="AV456" s="113">
        <f>L456+AB456</f>
        <v>0</v>
      </c>
      <c r="AW456" s="113">
        <f>M456+AD456</f>
        <v>599434</v>
      </c>
      <c r="AX456" s="113">
        <f>N456+AE456</f>
        <v>35470</v>
      </c>
      <c r="AY456" s="113">
        <f>O456+AI456</f>
        <v>19900</v>
      </c>
      <c r="AZ456" s="115">
        <f>P456+AR456</f>
        <v>3.8249000000000004</v>
      </c>
      <c r="BA456" s="115">
        <f>Q456+AP456</f>
        <v>2.99</v>
      </c>
      <c r="BB456" s="115">
        <f t="shared" si="343"/>
        <v>0</v>
      </c>
      <c r="BC456" s="116">
        <f>S456+AQ456</f>
        <v>0.83489999999999998</v>
      </c>
    </row>
    <row r="457" spans="1:55" ht="14.1" customHeight="1" x14ac:dyDescent="0.2">
      <c r="A457" s="108">
        <v>89</v>
      </c>
      <c r="B457" s="105">
        <v>2331</v>
      </c>
      <c r="C457" s="106">
        <v>691014302</v>
      </c>
      <c r="D457" s="105" t="s">
        <v>805</v>
      </c>
      <c r="E457" s="107" t="s">
        <v>812</v>
      </c>
      <c r="F457" s="108">
        <v>3141</v>
      </c>
      <c r="G457" s="107" t="s">
        <v>319</v>
      </c>
      <c r="H457" s="109" t="s">
        <v>282</v>
      </c>
      <c r="I457" s="110">
        <v>373964</v>
      </c>
      <c r="J457" s="30">
        <v>274439</v>
      </c>
      <c r="K457" s="30">
        <v>0</v>
      </c>
      <c r="L457" s="30">
        <v>0</v>
      </c>
      <c r="M457" s="111">
        <v>92760</v>
      </c>
      <c r="N457" s="111">
        <v>5489</v>
      </c>
      <c r="O457" s="30">
        <v>1276</v>
      </c>
      <c r="P457" s="287">
        <v>0.92999999999999994</v>
      </c>
      <c r="Q457" s="438">
        <v>0</v>
      </c>
      <c r="R457" s="33">
        <v>0</v>
      </c>
      <c r="S457" s="845">
        <v>0.92999999999999994</v>
      </c>
      <c r="T457" s="416">
        <f t="shared" si="325"/>
        <v>0</v>
      </c>
      <c r="U457" s="405">
        <v>0</v>
      </c>
      <c r="V457" s="405">
        <v>0</v>
      </c>
      <c r="W457" s="405">
        <v>0</v>
      </c>
      <c r="X457" s="405">
        <f t="shared" si="326"/>
        <v>0</v>
      </c>
      <c r="Y457" s="405">
        <v>0</v>
      </c>
      <c r="Z457" s="405">
        <v>0</v>
      </c>
      <c r="AA457" s="405">
        <v>0</v>
      </c>
      <c r="AB457" s="405">
        <f t="shared" si="327"/>
        <v>0</v>
      </c>
      <c r="AC457" s="405">
        <f t="shared" si="328"/>
        <v>0</v>
      </c>
      <c r="AD457" s="249">
        <f t="shared" si="345"/>
        <v>0</v>
      </c>
      <c r="AE457" s="249">
        <f t="shared" si="329"/>
        <v>0</v>
      </c>
      <c r="AF457" s="405">
        <v>0</v>
      </c>
      <c r="AG457" s="405">
        <v>0</v>
      </c>
      <c r="AH457" s="405">
        <v>0</v>
      </c>
      <c r="AI457" s="405">
        <f t="shared" si="330"/>
        <v>0</v>
      </c>
      <c r="AJ457" s="405">
        <f t="shared" si="331"/>
        <v>0</v>
      </c>
      <c r="AK457" s="407">
        <v>0</v>
      </c>
      <c r="AL457" s="407">
        <v>0</v>
      </c>
      <c r="AM457" s="407">
        <v>0</v>
      </c>
      <c r="AN457" s="407">
        <v>0</v>
      </c>
      <c r="AO457" s="407">
        <v>0</v>
      </c>
      <c r="AP457" s="407">
        <f t="shared" si="332"/>
        <v>0</v>
      </c>
      <c r="AQ457" s="407">
        <f t="shared" si="333"/>
        <v>0</v>
      </c>
      <c r="AR457" s="417">
        <f t="shared" si="334"/>
        <v>0</v>
      </c>
      <c r="AS457" s="112">
        <f>I457+AJ457</f>
        <v>373964</v>
      </c>
      <c r="AT457" s="113">
        <f>J457+X457</f>
        <v>274439</v>
      </c>
      <c r="AU457" s="113">
        <f t="shared" si="337"/>
        <v>0</v>
      </c>
      <c r="AV457" s="113">
        <f>L457+AB457</f>
        <v>0</v>
      </c>
      <c r="AW457" s="113">
        <f>M457+AD457</f>
        <v>92760</v>
      </c>
      <c r="AX457" s="113">
        <f>N457+AE457</f>
        <v>5489</v>
      </c>
      <c r="AY457" s="113">
        <f>O457+AI457</f>
        <v>1276</v>
      </c>
      <c r="AZ457" s="115">
        <f>P457+AR457</f>
        <v>0.92999999999999994</v>
      </c>
      <c r="BA457" s="115">
        <f>Q457+AP457</f>
        <v>0</v>
      </c>
      <c r="BB457" s="115">
        <f t="shared" si="343"/>
        <v>0</v>
      </c>
      <c r="BC457" s="116">
        <f>S457+AQ457</f>
        <v>0.92999999999999994</v>
      </c>
    </row>
    <row r="458" spans="1:55" ht="14.1" customHeight="1" x14ac:dyDescent="0.2">
      <c r="A458" s="120">
        <v>89</v>
      </c>
      <c r="B458" s="117">
        <v>2331</v>
      </c>
      <c r="C458" s="118">
        <v>691014302</v>
      </c>
      <c r="D458" s="117" t="s">
        <v>805</v>
      </c>
      <c r="E458" s="119" t="s">
        <v>813</v>
      </c>
      <c r="F458" s="360"/>
      <c r="G458" s="119"/>
      <c r="H458" s="121"/>
      <c r="I458" s="122">
        <v>2802241</v>
      </c>
      <c r="J458" s="123">
        <v>2055276</v>
      </c>
      <c r="K458" s="123">
        <v>0</v>
      </c>
      <c r="L458" s="123">
        <v>0</v>
      </c>
      <c r="M458" s="123">
        <v>694683</v>
      </c>
      <c r="N458" s="123">
        <v>41106</v>
      </c>
      <c r="O458" s="123">
        <v>11176</v>
      </c>
      <c r="P458" s="124">
        <v>4.7549000000000001</v>
      </c>
      <c r="Q458" s="124">
        <v>2.99</v>
      </c>
      <c r="R458" s="855">
        <v>0</v>
      </c>
      <c r="S458" s="125">
        <v>1.7648999999999999</v>
      </c>
      <c r="T458" s="824">
        <f t="shared" ref="T458:BC458" si="404">SUM(T456:T457)</f>
        <v>0</v>
      </c>
      <c r="U458" s="824">
        <f t="shared" si="404"/>
        <v>0</v>
      </c>
      <c r="V458" s="824">
        <f t="shared" si="404"/>
        <v>-7364</v>
      </c>
      <c r="W458" s="824">
        <f t="shared" si="404"/>
        <v>0</v>
      </c>
      <c r="X458" s="824">
        <f t="shared" si="404"/>
        <v>-7364</v>
      </c>
      <c r="Y458" s="824">
        <f t="shared" si="404"/>
        <v>0</v>
      </c>
      <c r="Z458" s="824">
        <f t="shared" si="404"/>
        <v>0</v>
      </c>
      <c r="AA458" s="824">
        <f t="shared" si="404"/>
        <v>0</v>
      </c>
      <c r="AB458" s="824">
        <f t="shared" si="404"/>
        <v>0</v>
      </c>
      <c r="AC458" s="824">
        <f t="shared" si="404"/>
        <v>-7364</v>
      </c>
      <c r="AD458" s="824">
        <f t="shared" si="404"/>
        <v>-2489</v>
      </c>
      <c r="AE458" s="824">
        <f t="shared" si="404"/>
        <v>-147</v>
      </c>
      <c r="AF458" s="824">
        <f t="shared" si="404"/>
        <v>0</v>
      </c>
      <c r="AG458" s="824">
        <f t="shared" si="404"/>
        <v>10000</v>
      </c>
      <c r="AH458" s="824">
        <f t="shared" si="404"/>
        <v>0</v>
      </c>
      <c r="AI458" s="824">
        <f t="shared" si="404"/>
        <v>10000</v>
      </c>
      <c r="AJ458" s="824">
        <f t="shared" si="404"/>
        <v>0</v>
      </c>
      <c r="AK458" s="900">
        <f t="shared" si="404"/>
        <v>0</v>
      </c>
      <c r="AL458" s="900">
        <f t="shared" si="404"/>
        <v>0</v>
      </c>
      <c r="AM458" s="900">
        <f t="shared" si="404"/>
        <v>0</v>
      </c>
      <c r="AN458" s="900">
        <f t="shared" si="404"/>
        <v>0</v>
      </c>
      <c r="AO458" s="900">
        <f t="shared" si="404"/>
        <v>0</v>
      </c>
      <c r="AP458" s="900">
        <f t="shared" si="404"/>
        <v>0</v>
      </c>
      <c r="AQ458" s="900">
        <f t="shared" si="404"/>
        <v>0</v>
      </c>
      <c r="AR458" s="904">
        <f t="shared" si="404"/>
        <v>0</v>
      </c>
      <c r="AS458" s="122">
        <f t="shared" si="404"/>
        <v>2802241</v>
      </c>
      <c r="AT458" s="123">
        <f t="shared" si="404"/>
        <v>2047912</v>
      </c>
      <c r="AU458" s="123">
        <f t="shared" si="404"/>
        <v>0</v>
      </c>
      <c r="AV458" s="123">
        <f t="shared" si="404"/>
        <v>0</v>
      </c>
      <c r="AW458" s="123">
        <f t="shared" si="404"/>
        <v>692194</v>
      </c>
      <c r="AX458" s="123">
        <f t="shared" si="404"/>
        <v>40959</v>
      </c>
      <c r="AY458" s="123">
        <f t="shared" si="404"/>
        <v>21176</v>
      </c>
      <c r="AZ458" s="124">
        <f t="shared" si="404"/>
        <v>4.7549000000000001</v>
      </c>
      <c r="BA458" s="124">
        <f t="shared" si="404"/>
        <v>2.99</v>
      </c>
      <c r="BB458" s="124">
        <f t="shared" si="404"/>
        <v>0</v>
      </c>
      <c r="BC458" s="125">
        <f t="shared" si="404"/>
        <v>1.7648999999999999</v>
      </c>
    </row>
    <row r="459" spans="1:55" ht="14.1" customHeight="1" x14ac:dyDescent="0.2">
      <c r="A459" s="108">
        <v>90</v>
      </c>
      <c r="B459" s="347">
        <v>2332</v>
      </c>
      <c r="C459" s="347">
        <v>691015295</v>
      </c>
      <c r="D459" s="348">
        <v>10988122</v>
      </c>
      <c r="E459" s="345" t="s">
        <v>826</v>
      </c>
      <c r="F459" s="361">
        <v>3111</v>
      </c>
      <c r="G459" s="362" t="s">
        <v>315</v>
      </c>
      <c r="H459" s="109" t="s">
        <v>281</v>
      </c>
      <c r="I459" s="110">
        <v>4726600</v>
      </c>
      <c r="J459" s="111">
        <v>3464322</v>
      </c>
      <c r="K459" s="111">
        <v>0</v>
      </c>
      <c r="L459" s="111">
        <v>0</v>
      </c>
      <c r="M459" s="111">
        <v>1170941</v>
      </c>
      <c r="N459" s="111">
        <v>69287</v>
      </c>
      <c r="O459" s="111">
        <v>22050</v>
      </c>
      <c r="P459" s="287">
        <v>8.4680999999999997</v>
      </c>
      <c r="Q459" s="287">
        <v>6.4839000000000002</v>
      </c>
      <c r="R459" s="404">
        <v>0</v>
      </c>
      <c r="S459" s="844">
        <v>1.9842</v>
      </c>
      <c r="T459" s="416">
        <f t="shared" si="325"/>
        <v>0</v>
      </c>
      <c r="U459" s="405">
        <v>0</v>
      </c>
      <c r="V459" s="405">
        <v>-29455</v>
      </c>
      <c r="W459" s="405">
        <v>0</v>
      </c>
      <c r="X459" s="405">
        <f t="shared" si="326"/>
        <v>-29455</v>
      </c>
      <c r="Y459" s="405">
        <v>0</v>
      </c>
      <c r="Z459" s="405">
        <v>0</v>
      </c>
      <c r="AA459" s="405">
        <v>0</v>
      </c>
      <c r="AB459" s="405">
        <f t="shared" si="327"/>
        <v>0</v>
      </c>
      <c r="AC459" s="405">
        <f t="shared" si="328"/>
        <v>-29455</v>
      </c>
      <c r="AD459" s="249">
        <f t="shared" si="345"/>
        <v>-9956</v>
      </c>
      <c r="AE459" s="249">
        <f t="shared" si="329"/>
        <v>-589</v>
      </c>
      <c r="AF459" s="405">
        <v>0</v>
      </c>
      <c r="AG459" s="405">
        <v>40000</v>
      </c>
      <c r="AH459" s="405">
        <v>0</v>
      </c>
      <c r="AI459" s="405">
        <f t="shared" si="330"/>
        <v>40000</v>
      </c>
      <c r="AJ459" s="405">
        <f t="shared" si="331"/>
        <v>0</v>
      </c>
      <c r="AK459" s="407">
        <v>0</v>
      </c>
      <c r="AL459" s="407">
        <v>0</v>
      </c>
      <c r="AM459" s="407">
        <v>0</v>
      </c>
      <c r="AN459" s="407">
        <v>0</v>
      </c>
      <c r="AO459" s="407">
        <v>0</v>
      </c>
      <c r="AP459" s="407">
        <f t="shared" si="332"/>
        <v>0</v>
      </c>
      <c r="AQ459" s="407">
        <f t="shared" si="333"/>
        <v>0</v>
      </c>
      <c r="AR459" s="417">
        <f t="shared" si="334"/>
        <v>0</v>
      </c>
      <c r="AS459" s="112">
        <f>I459+AJ459</f>
        <v>4726600</v>
      </c>
      <c r="AT459" s="113">
        <f>J459+X459</f>
        <v>3434867</v>
      </c>
      <c r="AU459" s="113">
        <f t="shared" si="337"/>
        <v>0</v>
      </c>
      <c r="AV459" s="113">
        <f>L459+AB459</f>
        <v>0</v>
      </c>
      <c r="AW459" s="113">
        <f t="shared" ref="AW459:AX461" si="405">M459+AD459</f>
        <v>1160985</v>
      </c>
      <c r="AX459" s="113">
        <f t="shared" si="405"/>
        <v>68698</v>
      </c>
      <c r="AY459" s="113">
        <f>O459+AI459</f>
        <v>62050</v>
      </c>
      <c r="AZ459" s="115">
        <f>P459+AR459</f>
        <v>8.4680999999999997</v>
      </c>
      <c r="BA459" s="115">
        <f>Q459+AP459</f>
        <v>6.4839000000000002</v>
      </c>
      <c r="BB459" s="115">
        <f t="shared" si="343"/>
        <v>0</v>
      </c>
      <c r="BC459" s="116">
        <f>S459+AQ459</f>
        <v>1.9842</v>
      </c>
    </row>
    <row r="460" spans="1:55" ht="14.1" customHeight="1" x14ac:dyDescent="0.2">
      <c r="A460" s="108">
        <v>90</v>
      </c>
      <c r="B460" s="347">
        <v>2332</v>
      </c>
      <c r="C460" s="347">
        <v>691015295</v>
      </c>
      <c r="D460" s="348">
        <v>10988122</v>
      </c>
      <c r="E460" s="345" t="s">
        <v>826</v>
      </c>
      <c r="F460" s="361">
        <v>3111</v>
      </c>
      <c r="G460" s="362" t="s">
        <v>316</v>
      </c>
      <c r="H460" s="109" t="s">
        <v>281</v>
      </c>
      <c r="I460" s="110">
        <v>72470</v>
      </c>
      <c r="J460" s="111">
        <v>47475</v>
      </c>
      <c r="K460" s="111">
        <v>0</v>
      </c>
      <c r="L460" s="111">
        <v>0</v>
      </c>
      <c r="M460" s="111">
        <v>16046</v>
      </c>
      <c r="N460" s="111">
        <v>949</v>
      </c>
      <c r="O460" s="111">
        <v>8000</v>
      </c>
      <c r="P460" s="287">
        <v>0.16</v>
      </c>
      <c r="Q460" s="287">
        <v>0.16</v>
      </c>
      <c r="R460" s="404">
        <v>0</v>
      </c>
      <c r="S460" s="844">
        <v>0</v>
      </c>
      <c r="T460" s="416">
        <f t="shared" si="325"/>
        <v>0</v>
      </c>
      <c r="U460" s="405">
        <v>0</v>
      </c>
      <c r="V460" s="405">
        <v>0</v>
      </c>
      <c r="W460" s="405">
        <v>0</v>
      </c>
      <c r="X460" s="405">
        <f t="shared" si="326"/>
        <v>0</v>
      </c>
      <c r="Y460" s="405">
        <v>0</v>
      </c>
      <c r="Z460" s="405">
        <v>0</v>
      </c>
      <c r="AA460" s="405">
        <v>0</v>
      </c>
      <c r="AB460" s="405">
        <f t="shared" si="327"/>
        <v>0</v>
      </c>
      <c r="AC460" s="405">
        <f t="shared" si="328"/>
        <v>0</v>
      </c>
      <c r="AD460" s="249">
        <f t="shared" si="345"/>
        <v>0</v>
      </c>
      <c r="AE460" s="249">
        <f t="shared" si="329"/>
        <v>0</v>
      </c>
      <c r="AF460" s="405">
        <v>0</v>
      </c>
      <c r="AG460" s="405">
        <v>0</v>
      </c>
      <c r="AH460" s="405">
        <v>0</v>
      </c>
      <c r="AI460" s="405">
        <f t="shared" si="330"/>
        <v>0</v>
      </c>
      <c r="AJ460" s="405">
        <f t="shared" si="331"/>
        <v>0</v>
      </c>
      <c r="AK460" s="407">
        <v>0</v>
      </c>
      <c r="AL460" s="407">
        <v>0</v>
      </c>
      <c r="AM460" s="407">
        <v>0</v>
      </c>
      <c r="AN460" s="407">
        <v>0</v>
      </c>
      <c r="AO460" s="407">
        <v>0</v>
      </c>
      <c r="AP460" s="407">
        <f t="shared" si="332"/>
        <v>0</v>
      </c>
      <c r="AQ460" s="407">
        <f t="shared" si="333"/>
        <v>0</v>
      </c>
      <c r="AR460" s="417">
        <f t="shared" si="334"/>
        <v>0</v>
      </c>
      <c r="AS460" s="112">
        <f>I460+AJ460</f>
        <v>72470</v>
      </c>
      <c r="AT460" s="113">
        <f>J460+X460</f>
        <v>47475</v>
      </c>
      <c r="AU460" s="113">
        <f t="shared" si="337"/>
        <v>0</v>
      </c>
      <c r="AV460" s="113">
        <f>L460+AB460</f>
        <v>0</v>
      </c>
      <c r="AW460" s="113">
        <f t="shared" si="405"/>
        <v>16046</v>
      </c>
      <c r="AX460" s="113">
        <f t="shared" si="405"/>
        <v>949</v>
      </c>
      <c r="AY460" s="113">
        <f>O460+AI460</f>
        <v>8000</v>
      </c>
      <c r="AZ460" s="115">
        <f>P460+AR460</f>
        <v>0.16</v>
      </c>
      <c r="BA460" s="115">
        <f>Q460+AP460</f>
        <v>0.16</v>
      </c>
      <c r="BB460" s="115">
        <f t="shared" si="343"/>
        <v>0</v>
      </c>
      <c r="BC460" s="116">
        <f>S460+AQ460</f>
        <v>0</v>
      </c>
    </row>
    <row r="461" spans="1:55" ht="14.1" customHeight="1" x14ac:dyDescent="0.2">
      <c r="A461" s="349">
        <v>90</v>
      </c>
      <c r="B461" s="350">
        <v>2332</v>
      </c>
      <c r="C461" s="347">
        <v>691015295</v>
      </c>
      <c r="D461" s="348">
        <v>10988122</v>
      </c>
      <c r="E461" s="345" t="s">
        <v>826</v>
      </c>
      <c r="F461" s="351">
        <v>3141</v>
      </c>
      <c r="G461" s="352" t="s">
        <v>319</v>
      </c>
      <c r="H461" s="109" t="s">
        <v>282</v>
      </c>
      <c r="I461" s="110">
        <v>267710</v>
      </c>
      <c r="J461" s="30">
        <v>195737</v>
      </c>
      <c r="K461" s="30">
        <v>0</v>
      </c>
      <c r="L461" s="30">
        <v>0</v>
      </c>
      <c r="M461" s="111">
        <v>66159</v>
      </c>
      <c r="N461" s="111">
        <v>3914</v>
      </c>
      <c r="O461" s="30">
        <v>1900</v>
      </c>
      <c r="P461" s="287">
        <v>0.67</v>
      </c>
      <c r="Q461" s="438">
        <v>0</v>
      </c>
      <c r="R461" s="33">
        <v>0</v>
      </c>
      <c r="S461" s="845">
        <v>0.67</v>
      </c>
      <c r="T461" s="416">
        <f t="shared" ref="T461" si="406">Y461*-1</f>
        <v>0</v>
      </c>
      <c r="U461" s="405">
        <v>0</v>
      </c>
      <c r="V461" s="405">
        <v>0</v>
      </c>
      <c r="W461" s="405">
        <v>0</v>
      </c>
      <c r="X461" s="405">
        <f t="shared" ref="X461" si="407">SUM(T461:W461)</f>
        <v>0</v>
      </c>
      <c r="Y461" s="405">
        <v>0</v>
      </c>
      <c r="Z461" s="405">
        <v>0</v>
      </c>
      <c r="AA461" s="405">
        <v>0</v>
      </c>
      <c r="AB461" s="405">
        <f t="shared" ref="AB461" si="408">SUM(Y461:AA461)</f>
        <v>0</v>
      </c>
      <c r="AC461" s="405">
        <f t="shared" ref="AC461" si="409">X461+AB461</f>
        <v>0</v>
      </c>
      <c r="AD461" s="249">
        <f t="shared" ref="AD461" si="410">ROUND((X461+Y461+Z461)*33.8%,0)</f>
        <v>0</v>
      </c>
      <c r="AE461" s="249">
        <f t="shared" ref="AE461" si="411">ROUND(X461*2%,0)</f>
        <v>0</v>
      </c>
      <c r="AF461" s="405">
        <v>0</v>
      </c>
      <c r="AG461" s="405">
        <v>0</v>
      </c>
      <c r="AH461" s="405">
        <v>0</v>
      </c>
      <c r="AI461" s="405">
        <f t="shared" ref="AI461" si="412">SUM(AF461:AH461)</f>
        <v>0</v>
      </c>
      <c r="AJ461" s="405">
        <f t="shared" ref="AJ461" si="413">AC461+AD461+AE461+AI461</f>
        <v>0</v>
      </c>
      <c r="AK461" s="407">
        <v>0</v>
      </c>
      <c r="AL461" s="407">
        <v>0</v>
      </c>
      <c r="AM461" s="407">
        <v>0</v>
      </c>
      <c r="AN461" s="407">
        <v>0</v>
      </c>
      <c r="AO461" s="407">
        <v>0</v>
      </c>
      <c r="AP461" s="407">
        <f t="shared" ref="AP461" si="414">AK461+AM461+AN461</f>
        <v>0</v>
      </c>
      <c r="AQ461" s="407">
        <f t="shared" ref="AQ461" si="415">AL461+AO461</f>
        <v>0</v>
      </c>
      <c r="AR461" s="417">
        <f t="shared" ref="AR461" si="416">SUM(AP461:AQ461)</f>
        <v>0</v>
      </c>
      <c r="AS461" s="112">
        <f>I461+AJ461</f>
        <v>267710</v>
      </c>
      <c r="AT461" s="113">
        <f>J461+X461</f>
        <v>195737</v>
      </c>
      <c r="AU461" s="113">
        <f t="shared" ref="AU461" si="417">K461</f>
        <v>0</v>
      </c>
      <c r="AV461" s="113">
        <f>L461+AB461</f>
        <v>0</v>
      </c>
      <c r="AW461" s="113">
        <f t="shared" si="405"/>
        <v>66159</v>
      </c>
      <c r="AX461" s="113">
        <f t="shared" si="405"/>
        <v>3914</v>
      </c>
      <c r="AY461" s="113">
        <f>O461+AI461</f>
        <v>1900</v>
      </c>
      <c r="AZ461" s="115">
        <f>P461+AR461</f>
        <v>0.67</v>
      </c>
      <c r="BA461" s="115">
        <f>Q461+AP461</f>
        <v>0</v>
      </c>
      <c r="BB461" s="115">
        <f t="shared" ref="BB461" si="418">R461</f>
        <v>0</v>
      </c>
      <c r="BC461" s="116">
        <f>S461+AQ461</f>
        <v>0.67</v>
      </c>
    </row>
    <row r="462" spans="1:55" ht="14.1" customHeight="1" thickBot="1" x14ac:dyDescent="0.25">
      <c r="A462" s="353">
        <v>90</v>
      </c>
      <c r="B462" s="354">
        <v>2332</v>
      </c>
      <c r="C462" s="354">
        <v>691015295</v>
      </c>
      <c r="D462" s="355">
        <v>10988122</v>
      </c>
      <c r="E462" s="346" t="s">
        <v>827</v>
      </c>
      <c r="F462" s="356"/>
      <c r="G462" s="357"/>
      <c r="H462" s="357"/>
      <c r="I462" s="444">
        <v>5066780</v>
      </c>
      <c r="J462" s="445">
        <v>3707534</v>
      </c>
      <c r="K462" s="445">
        <v>0</v>
      </c>
      <c r="L462" s="445">
        <v>0</v>
      </c>
      <c r="M462" s="445">
        <v>1253146</v>
      </c>
      <c r="N462" s="445">
        <v>74150</v>
      </c>
      <c r="O462" s="445">
        <v>31950</v>
      </c>
      <c r="P462" s="446">
        <v>9.2980999999999998</v>
      </c>
      <c r="Q462" s="446">
        <v>6.6439000000000004</v>
      </c>
      <c r="R462" s="860">
        <v>0</v>
      </c>
      <c r="S462" s="850">
        <v>2.6541999999999999</v>
      </c>
      <c r="T462" s="827">
        <f t="shared" ref="T462:BC462" si="419">SUM(T459:T461)</f>
        <v>0</v>
      </c>
      <c r="U462" s="827">
        <f t="shared" si="419"/>
        <v>0</v>
      </c>
      <c r="V462" s="827">
        <f t="shared" si="419"/>
        <v>-29455</v>
      </c>
      <c r="W462" s="827">
        <f t="shared" si="419"/>
        <v>0</v>
      </c>
      <c r="X462" s="827">
        <f t="shared" si="419"/>
        <v>-29455</v>
      </c>
      <c r="Y462" s="827">
        <f t="shared" si="419"/>
        <v>0</v>
      </c>
      <c r="Z462" s="827">
        <f t="shared" si="419"/>
        <v>0</v>
      </c>
      <c r="AA462" s="827">
        <f t="shared" si="419"/>
        <v>0</v>
      </c>
      <c r="AB462" s="827">
        <f t="shared" si="419"/>
        <v>0</v>
      </c>
      <c r="AC462" s="827">
        <f t="shared" si="419"/>
        <v>-29455</v>
      </c>
      <c r="AD462" s="827">
        <f t="shared" si="419"/>
        <v>-9956</v>
      </c>
      <c r="AE462" s="827">
        <f t="shared" si="419"/>
        <v>-589</v>
      </c>
      <c r="AF462" s="827">
        <f t="shared" si="419"/>
        <v>0</v>
      </c>
      <c r="AG462" s="827">
        <f t="shared" si="419"/>
        <v>40000</v>
      </c>
      <c r="AH462" s="827">
        <f t="shared" si="419"/>
        <v>0</v>
      </c>
      <c r="AI462" s="827">
        <f t="shared" si="419"/>
        <v>40000</v>
      </c>
      <c r="AJ462" s="827">
        <f t="shared" si="419"/>
        <v>0</v>
      </c>
      <c r="AK462" s="903">
        <f t="shared" si="419"/>
        <v>0</v>
      </c>
      <c r="AL462" s="903">
        <f t="shared" si="419"/>
        <v>0</v>
      </c>
      <c r="AM462" s="903">
        <f t="shared" si="419"/>
        <v>0</v>
      </c>
      <c r="AN462" s="903">
        <f t="shared" si="419"/>
        <v>0</v>
      </c>
      <c r="AO462" s="903">
        <f t="shared" si="419"/>
        <v>0</v>
      </c>
      <c r="AP462" s="903">
        <f t="shared" si="419"/>
        <v>0</v>
      </c>
      <c r="AQ462" s="903">
        <f t="shared" si="419"/>
        <v>0</v>
      </c>
      <c r="AR462" s="907">
        <f t="shared" si="419"/>
        <v>0</v>
      </c>
      <c r="AS462" s="854">
        <f t="shared" si="419"/>
        <v>5066780</v>
      </c>
      <c r="AT462" s="358">
        <f t="shared" si="419"/>
        <v>3678079</v>
      </c>
      <c r="AU462" s="358">
        <f t="shared" si="419"/>
        <v>0</v>
      </c>
      <c r="AV462" s="358">
        <f t="shared" si="419"/>
        <v>0</v>
      </c>
      <c r="AW462" s="358">
        <f t="shared" si="419"/>
        <v>1243190</v>
      </c>
      <c r="AX462" s="358">
        <f t="shared" si="419"/>
        <v>73561</v>
      </c>
      <c r="AY462" s="358">
        <f t="shared" si="419"/>
        <v>71950</v>
      </c>
      <c r="AZ462" s="359">
        <f t="shared" si="419"/>
        <v>9.2980999999999998</v>
      </c>
      <c r="BA462" s="359">
        <f t="shared" si="419"/>
        <v>6.6439000000000004</v>
      </c>
      <c r="BB462" s="359">
        <f t="shared" si="419"/>
        <v>0</v>
      </c>
      <c r="BC462" s="783">
        <f t="shared" si="419"/>
        <v>2.6541999999999999</v>
      </c>
    </row>
    <row r="463" spans="1:55" ht="14.1" customHeight="1" thickBot="1" x14ac:dyDescent="0.25">
      <c r="A463" s="456"/>
      <c r="B463" s="457"/>
      <c r="C463" s="457"/>
      <c r="D463" s="457"/>
      <c r="E463" s="458" t="s">
        <v>746</v>
      </c>
      <c r="F463" s="457"/>
      <c r="G463" s="457"/>
      <c r="H463" s="457"/>
      <c r="I463" s="447">
        <f t="shared" ref="I463:BC463" si="420">I462+I458+I455+I448+I441+I434+I427+I420+I413+I407+I404+I397+I390+I386+I380+I373+I371+I367+I360+I355+I348+I342+I333+I330+I326+I322+I320+I314+I310+I303+I296+I294+I286+I281+I274+I270+I264+I260+I256+I254+I247+I241+I235+I229+I223+I217+I211+I204+I198+I192+I185+I178+I172+I166+I160+I155+I149+I143+I137+I130+I123+I118+I114+I111+I107+I103+I100+I96+I92+I89+I85+I81+I78+I74+I69+I66+I62+I58+I54+I51+I48+I45+I41+I38+I34+I30+I27+I22+I18+I13</f>
        <v>1706069926</v>
      </c>
      <c r="J463" s="851">
        <f t="shared" si="420"/>
        <v>1225410865</v>
      </c>
      <c r="K463" s="851">
        <f t="shared" si="420"/>
        <v>2425080</v>
      </c>
      <c r="L463" s="851">
        <f t="shared" si="420"/>
        <v>8354413</v>
      </c>
      <c r="M463" s="851">
        <f t="shared" si="420"/>
        <v>416895345</v>
      </c>
      <c r="N463" s="851">
        <f t="shared" si="420"/>
        <v>24508226</v>
      </c>
      <c r="O463" s="851">
        <f t="shared" si="420"/>
        <v>30901077</v>
      </c>
      <c r="P463" s="852">
        <f t="shared" si="420"/>
        <v>2648.9036999999994</v>
      </c>
      <c r="Q463" s="852">
        <f t="shared" si="420"/>
        <v>1911.6431000000009</v>
      </c>
      <c r="R463" s="852">
        <f t="shared" si="420"/>
        <v>7.0003000000000011</v>
      </c>
      <c r="S463" s="853">
        <f t="shared" si="420"/>
        <v>737.26059999999984</v>
      </c>
      <c r="T463" s="861">
        <f t="shared" si="420"/>
        <v>-421200</v>
      </c>
      <c r="U463" s="363">
        <f t="shared" si="420"/>
        <v>66401</v>
      </c>
      <c r="V463" s="363">
        <f t="shared" si="420"/>
        <v>-1454129</v>
      </c>
      <c r="W463" s="363">
        <f t="shared" si="420"/>
        <v>22840</v>
      </c>
      <c r="X463" s="363">
        <f t="shared" si="420"/>
        <v>-1786088</v>
      </c>
      <c r="Y463" s="363">
        <f t="shared" si="420"/>
        <v>421200</v>
      </c>
      <c r="Z463" s="363">
        <f t="shared" si="420"/>
        <v>0</v>
      </c>
      <c r="AA463" s="363">
        <f t="shared" si="420"/>
        <v>0</v>
      </c>
      <c r="AB463" s="363">
        <f t="shared" si="420"/>
        <v>421200</v>
      </c>
      <c r="AC463" s="363">
        <f t="shared" si="420"/>
        <v>-1364888</v>
      </c>
      <c r="AD463" s="363">
        <f t="shared" si="420"/>
        <v>-461326</v>
      </c>
      <c r="AE463" s="363">
        <f t="shared" si="420"/>
        <v>-35719</v>
      </c>
      <c r="AF463" s="363">
        <f t="shared" si="420"/>
        <v>14200</v>
      </c>
      <c r="AG463" s="363">
        <f t="shared" ref="AG463" si="421">AG462+AG458+AG455+AG448+AG441+AG434+AG427+AG420+AG413+AG407+AG404+AG397+AG390+AG386+AG380+AG373+AG371+AG367+AG360+AG355+AG348+AG342+AG333+AG330+AG326+AG322+AG320+AG314+AG310+AG303+AG296+AG294+AG286+AG281+AG274+AG270+AG264+AG260+AG256+AG254+AG247+AG241+AG235+AG229+AG223+AG217+AG211+AG204+AG198+AG192+AG185+AG178+AG172+AG166+AG160+AG155+AG149+AG143+AG137+AG130+AG123+AG118+AG114+AG111+AG107+AG103+AG100+AG96+AG92+AG89+AG85+AG81+AG78+AG74+AG69+AG66+AG62+AG58+AG54+AG51+AG48+AG45+AG41+AG38+AG34+AG30+AG27+AG22+AG18+AG13</f>
        <v>1974700</v>
      </c>
      <c r="AH463" s="363">
        <f t="shared" si="420"/>
        <v>0</v>
      </c>
      <c r="AI463" s="363">
        <f t="shared" si="420"/>
        <v>1988900</v>
      </c>
      <c r="AJ463" s="363">
        <f t="shared" si="420"/>
        <v>126967</v>
      </c>
      <c r="AK463" s="364">
        <f t="shared" si="420"/>
        <v>-0.21000000000000005</v>
      </c>
      <c r="AL463" s="364">
        <f t="shared" si="420"/>
        <v>-0.35</v>
      </c>
      <c r="AM463" s="364">
        <f t="shared" si="420"/>
        <v>0.18</v>
      </c>
      <c r="AN463" s="364">
        <f t="shared" si="420"/>
        <v>0.04</v>
      </c>
      <c r="AO463" s="364">
        <f t="shared" si="420"/>
        <v>0</v>
      </c>
      <c r="AP463" s="364">
        <f t="shared" si="420"/>
        <v>9.9999999999999811E-3</v>
      </c>
      <c r="AQ463" s="364">
        <f t="shared" si="420"/>
        <v>-0.35</v>
      </c>
      <c r="AR463" s="364">
        <f t="shared" si="420"/>
        <v>-0.34000000000000014</v>
      </c>
      <c r="AS463" s="838">
        <f t="shared" si="420"/>
        <v>1706196893</v>
      </c>
      <c r="AT463" s="363">
        <f t="shared" si="420"/>
        <v>1223624777</v>
      </c>
      <c r="AU463" s="363">
        <f t="shared" ref="AU463" si="422">AU462+AU458+AU455+AU448+AU441+AU434+AU427+AU420+AU413+AU407+AU404+AU397+AU390+AU386+AU380+AU373+AU371+AU367+AU360+AU355+AU348+AU342+AU333+AU330+AU326+AU322+AU320+AU314+AU310+AU303+AU296+AU294+AU286+AU281+AU274+AU270+AU264+AU260+AU256+AU254+AU247+AU241+AU235+AU229+AU223+AU217+AU211+AU204+AU198+AU192+AU185+AU178+AU172+AU166+AU160+AU155+AU149+AU143+AU137+AU130+AU123+AU118+AU114+AU111+AU107+AU103+AU100+AU96+AU92+AU89+AU85+AU81+AU78+AU74+AU69+AU66+AU62+AU58+AU54+AU51+AU48+AU45+AU41+AU38+AU34+AU30+AU27+AU22+AU18+AU13</f>
        <v>2425080</v>
      </c>
      <c r="AV463" s="363">
        <f t="shared" si="420"/>
        <v>8775613</v>
      </c>
      <c r="AW463" s="363">
        <f t="shared" si="420"/>
        <v>416434019</v>
      </c>
      <c r="AX463" s="363">
        <f t="shared" si="420"/>
        <v>24472507</v>
      </c>
      <c r="AY463" s="363">
        <f t="shared" si="420"/>
        <v>32889977</v>
      </c>
      <c r="AZ463" s="364">
        <f t="shared" si="420"/>
        <v>2648.5636999999992</v>
      </c>
      <c r="BA463" s="364">
        <f t="shared" si="420"/>
        <v>1911.6531000000009</v>
      </c>
      <c r="BB463" s="364">
        <f t="shared" si="420"/>
        <v>7.0003000000000011</v>
      </c>
      <c r="BC463" s="784">
        <f t="shared" si="420"/>
        <v>736.91059999999982</v>
      </c>
    </row>
    <row r="464" spans="1:55" ht="14.1" customHeight="1" x14ac:dyDescent="0.2">
      <c r="I464" s="94">
        <f>J463+L463+M463+N463+O463</f>
        <v>1706069926</v>
      </c>
      <c r="P464" s="95">
        <f>Q463+S463</f>
        <v>2648.9037000000008</v>
      </c>
      <c r="T464" s="94"/>
      <c r="U464" s="94"/>
      <c r="V464" s="94"/>
      <c r="W464" s="94"/>
      <c r="X464" s="216">
        <f>SUM(T463:W463)</f>
        <v>-1786088</v>
      </c>
      <c r="Y464" s="217">
        <f>T463+Y463</f>
        <v>0</v>
      </c>
      <c r="Z464" s="217"/>
      <c r="AA464" s="217"/>
      <c r="AB464" s="216">
        <f>SUM(Y463:AA463)</f>
        <v>421200</v>
      </c>
      <c r="AC464" s="216">
        <f>X463+AB463</f>
        <v>-1364888</v>
      </c>
      <c r="AD464" s="218"/>
      <c r="AE464" s="218"/>
      <c r="AF464" s="217"/>
      <c r="AG464" s="217"/>
      <c r="AH464" s="217"/>
      <c r="AI464" s="216">
        <f>SUM(AF463:AH463)</f>
        <v>1988900</v>
      </c>
      <c r="AJ464" s="216">
        <f>AC463+AD463+AE463+AI463</f>
        <v>126967</v>
      </c>
      <c r="AK464" s="137"/>
      <c r="AL464" s="137"/>
      <c r="AM464" s="137"/>
      <c r="AN464" s="137"/>
      <c r="AO464" s="137"/>
      <c r="AP464" s="138">
        <f>AK463+AM463+AN463</f>
        <v>9.9999999999999464E-3</v>
      </c>
      <c r="AQ464" s="138">
        <f>AL463+AO463</f>
        <v>-0.35</v>
      </c>
      <c r="AR464" s="138">
        <f>SUM(AP463:AQ463)</f>
        <v>-0.33999999999999997</v>
      </c>
      <c r="AS464" s="94">
        <f>AT463+AV463+AW463+AX463+AY463</f>
        <v>1706196893</v>
      </c>
      <c r="AZ464" s="95">
        <f>BA463+BC463</f>
        <v>2648.5637000000006</v>
      </c>
    </row>
    <row r="465" spans="4:55" ht="14.1" customHeight="1" thickBot="1" x14ac:dyDescent="0.25">
      <c r="H465" s="91"/>
      <c r="I465" s="139">
        <f ca="1">J466+L466+M466+N466+O466</f>
        <v>1706069926</v>
      </c>
      <c r="J465" s="91"/>
      <c r="K465" s="91"/>
      <c r="L465" s="91"/>
      <c r="M465" s="91"/>
      <c r="N465" s="91"/>
      <c r="O465" s="91"/>
      <c r="P465" s="140">
        <f ca="1">Q466+S466</f>
        <v>2648.9036999999998</v>
      </c>
      <c r="Q465" s="266"/>
      <c r="R465" s="266"/>
      <c r="S465" s="266"/>
      <c r="T465" s="312"/>
      <c r="U465" s="312"/>
      <c r="V465" s="312"/>
      <c r="W465" s="312"/>
      <c r="X465" s="300">
        <f ca="1">SUM(T466:W466)</f>
        <v>-1786088</v>
      </c>
      <c r="Y465" s="301"/>
      <c r="Z465" s="301"/>
      <c r="AA465" s="301"/>
      <c r="AB465" s="300">
        <f ca="1">SUM(Y466:AA466)</f>
        <v>421200</v>
      </c>
      <c r="AC465" s="300">
        <f ca="1">X466+AB466</f>
        <v>-1364888</v>
      </c>
      <c r="AD465" s="302"/>
      <c r="AE465" s="302"/>
      <c r="AF465" s="301"/>
      <c r="AG465" s="301"/>
      <c r="AH465" s="301"/>
      <c r="AI465" s="300">
        <f ca="1">SUM(AF466:AH466)</f>
        <v>1988900</v>
      </c>
      <c r="AJ465" s="300">
        <f ca="1">AC466+AD466+AE466+AI466</f>
        <v>126967</v>
      </c>
      <c r="AK465" s="303"/>
      <c r="AL465" s="303"/>
      <c r="AM465" s="303"/>
      <c r="AN465" s="303"/>
      <c r="AO465" s="303"/>
      <c r="AP465" s="304">
        <f ca="1">AK466+AM466+AN466</f>
        <v>9.9999999999999742E-3</v>
      </c>
      <c r="AQ465" s="304">
        <f ca="1">AL466+AO466</f>
        <v>-0.35000000000000003</v>
      </c>
      <c r="AR465" s="304">
        <f ca="1">SUM(AP466:AQ466)</f>
        <v>-0.34000000000000014</v>
      </c>
      <c r="AS465" s="94">
        <f ca="1">AT466+AV466+AW466+AX466+AY466</f>
        <v>1706196893</v>
      </c>
      <c r="AZ465" s="95">
        <f ca="1">BA466+BC466</f>
        <v>2648.5637000000002</v>
      </c>
    </row>
    <row r="466" spans="4:55" customFormat="1" ht="13.5" thickBot="1" x14ac:dyDescent="0.25">
      <c r="D466" s="46"/>
      <c r="E466" s="47"/>
      <c r="F466" s="46"/>
      <c r="G466" s="80"/>
      <c r="H466" s="48" t="s">
        <v>0</v>
      </c>
      <c r="I466" s="211">
        <f t="shared" ref="I466:BA466" ca="1" si="423">SUM(I467:I476)</f>
        <v>1706069926</v>
      </c>
      <c r="J466" s="60">
        <f t="shared" ca="1" si="423"/>
        <v>1225410865</v>
      </c>
      <c r="K466" s="60">
        <f t="shared" ca="1" si="423"/>
        <v>2425080</v>
      </c>
      <c r="L466" s="60">
        <f t="shared" ref="L466" ca="1" si="424">SUM(L467:L476)</f>
        <v>8354413</v>
      </c>
      <c r="M466" s="60">
        <f t="shared" ca="1" si="423"/>
        <v>416895345</v>
      </c>
      <c r="N466" s="60">
        <f t="shared" ca="1" si="423"/>
        <v>24508226</v>
      </c>
      <c r="O466" s="60">
        <f t="shared" ca="1" si="423"/>
        <v>30901077</v>
      </c>
      <c r="P466" s="61">
        <f t="shared" ca="1" si="423"/>
        <v>2648.9036999999998</v>
      </c>
      <c r="Q466" s="61">
        <f t="shared" ca="1" si="423"/>
        <v>1911.6431</v>
      </c>
      <c r="R466" s="61">
        <f t="shared" ref="R466" ca="1" si="425">SUM(R467:R476)</f>
        <v>7.0003000000000011</v>
      </c>
      <c r="S466" s="62">
        <f t="shared" ca="1" si="423"/>
        <v>737.26059999999995</v>
      </c>
      <c r="T466" s="309">
        <f t="shared" ca="1" si="423"/>
        <v>-421200</v>
      </c>
      <c r="U466" s="310">
        <f t="shared" ref="U466" ca="1" si="426">SUM(U467:U476)</f>
        <v>66401</v>
      </c>
      <c r="V466" s="310">
        <f t="shared" ref="V466" ca="1" si="427">SUM(V467:V476)</f>
        <v>-1454129</v>
      </c>
      <c r="W466" s="310">
        <f t="shared" ca="1" si="423"/>
        <v>22840</v>
      </c>
      <c r="X466" s="310">
        <f t="shared" ca="1" si="423"/>
        <v>-1786088</v>
      </c>
      <c r="Y466" s="310">
        <f t="shared" ca="1" si="423"/>
        <v>421200</v>
      </c>
      <c r="Z466" s="310">
        <f t="shared" ref="Z466" ca="1" si="428">SUM(Z467:Z476)</f>
        <v>0</v>
      </c>
      <c r="AA466" s="310">
        <f t="shared" ca="1" si="423"/>
        <v>0</v>
      </c>
      <c r="AB466" s="310">
        <f t="shared" ca="1" si="423"/>
        <v>421200</v>
      </c>
      <c r="AC466" s="310">
        <f t="shared" ca="1" si="423"/>
        <v>-1364888</v>
      </c>
      <c r="AD466" s="310">
        <f t="shared" ca="1" si="423"/>
        <v>-461326</v>
      </c>
      <c r="AE466" s="310">
        <f t="shared" ca="1" si="423"/>
        <v>-35719</v>
      </c>
      <c r="AF466" s="310">
        <f t="shared" ca="1" si="423"/>
        <v>14200</v>
      </c>
      <c r="AG466" s="310">
        <f t="shared" ref="AG466" ca="1" si="429">SUM(AG467:AG476)</f>
        <v>1974700</v>
      </c>
      <c r="AH466" s="310">
        <f t="shared" ca="1" si="423"/>
        <v>0</v>
      </c>
      <c r="AI466" s="310">
        <f t="shared" ca="1" si="423"/>
        <v>1988900</v>
      </c>
      <c r="AJ466" s="310">
        <f t="shared" ca="1" si="423"/>
        <v>126967</v>
      </c>
      <c r="AK466" s="284">
        <f t="shared" ca="1" si="423"/>
        <v>-0.21000000000000002</v>
      </c>
      <c r="AL466" s="284">
        <f t="shared" ca="1" si="423"/>
        <v>-0.35000000000000003</v>
      </c>
      <c r="AM466" s="284">
        <f t="shared" ref="AM466" ca="1" si="430">SUM(AM467:AM476)</f>
        <v>0.18</v>
      </c>
      <c r="AN466" s="284">
        <f t="shared" ca="1" si="423"/>
        <v>0.04</v>
      </c>
      <c r="AO466" s="284">
        <f t="shared" ca="1" si="423"/>
        <v>0</v>
      </c>
      <c r="AP466" s="284">
        <f t="shared" ca="1" si="423"/>
        <v>9.9999999999998979E-3</v>
      </c>
      <c r="AQ466" s="284">
        <f t="shared" ca="1" si="423"/>
        <v>-0.35000000000000003</v>
      </c>
      <c r="AR466" s="311">
        <f t="shared" ca="1" si="423"/>
        <v>-0.33999999999999964</v>
      </c>
      <c r="AS466" s="211">
        <f t="shared" ca="1" si="423"/>
        <v>1706196893</v>
      </c>
      <c r="AT466" s="60">
        <f t="shared" ca="1" si="423"/>
        <v>1223624777</v>
      </c>
      <c r="AU466" s="60">
        <f t="shared" ref="AU466" ca="1" si="431">SUM(AU467:AU476)</f>
        <v>2425080</v>
      </c>
      <c r="AV466" s="60">
        <f t="shared" ca="1" si="423"/>
        <v>8775613</v>
      </c>
      <c r="AW466" s="60">
        <f t="shared" ca="1" si="423"/>
        <v>416434019</v>
      </c>
      <c r="AX466" s="60">
        <f t="shared" ca="1" si="423"/>
        <v>24472507</v>
      </c>
      <c r="AY466" s="60">
        <f t="shared" ca="1" si="423"/>
        <v>32889977</v>
      </c>
      <c r="AZ466" s="61">
        <f t="shared" ca="1" si="423"/>
        <v>2648.5636999999997</v>
      </c>
      <c r="BA466" s="61">
        <f t="shared" ca="1" si="423"/>
        <v>1911.6531</v>
      </c>
      <c r="BB466" s="61">
        <f t="shared" ref="BB466" ca="1" si="432">SUM(BB467:BB476)</f>
        <v>7.0003000000000011</v>
      </c>
      <c r="BC466" s="313">
        <f t="shared" ref="BC466" ca="1" si="433">SUM(BC467:BC476)</f>
        <v>736.91060000000004</v>
      </c>
    </row>
    <row r="467" spans="4:55" customFormat="1" ht="12.75" x14ac:dyDescent="0.2">
      <c r="D467" s="46"/>
      <c r="E467" s="47"/>
      <c r="F467" s="46"/>
      <c r="G467" s="80"/>
      <c r="H467" s="227">
        <v>3111</v>
      </c>
      <c r="I467" s="57">
        <f t="shared" ref="I467:BC467" ca="1" si="434">SUMIF($F$12:$F$463,"=3111",I$12:I$411)</f>
        <v>357632729</v>
      </c>
      <c r="J467" s="225">
        <f t="shared" ca="1" si="434"/>
        <v>259374162</v>
      </c>
      <c r="K467" s="225">
        <f t="shared" ca="1" si="434"/>
        <v>0</v>
      </c>
      <c r="L467" s="225">
        <f t="shared" ca="1" si="434"/>
        <v>848601</v>
      </c>
      <c r="M467" s="225">
        <f t="shared" ca="1" si="434"/>
        <v>87923888</v>
      </c>
      <c r="N467" s="225">
        <f t="shared" ca="1" si="434"/>
        <v>5187492</v>
      </c>
      <c r="O467" s="225">
        <f t="shared" ca="1" si="434"/>
        <v>4298586</v>
      </c>
      <c r="P467" s="226">
        <f t="shared" ca="1" si="434"/>
        <v>608.92160000000013</v>
      </c>
      <c r="Q467" s="226">
        <f t="shared" ca="1" si="434"/>
        <v>466.35090000000002</v>
      </c>
      <c r="R467" s="226">
        <f t="shared" ca="1" si="434"/>
        <v>0</v>
      </c>
      <c r="S467" s="429">
        <f t="shared" ca="1" si="434"/>
        <v>142.57069999999996</v>
      </c>
      <c r="T467" s="58">
        <f t="shared" ca="1" si="434"/>
        <v>0</v>
      </c>
      <c r="U467" s="225">
        <f t="shared" ca="1" si="434"/>
        <v>21653</v>
      </c>
      <c r="V467" s="225">
        <f t="shared" ca="1" si="434"/>
        <v>-524083</v>
      </c>
      <c r="W467" s="225">
        <f t="shared" ca="1" si="434"/>
        <v>0</v>
      </c>
      <c r="X467" s="225">
        <f t="shared" ca="1" si="434"/>
        <v>-502430</v>
      </c>
      <c r="Y467" s="225">
        <f t="shared" ca="1" si="434"/>
        <v>0</v>
      </c>
      <c r="Z467" s="225">
        <f t="shared" ca="1" si="434"/>
        <v>0</v>
      </c>
      <c r="AA467" s="225">
        <f t="shared" ca="1" si="434"/>
        <v>0</v>
      </c>
      <c r="AB467" s="225">
        <f t="shared" ca="1" si="434"/>
        <v>0</v>
      </c>
      <c r="AC467" s="225">
        <f t="shared" ca="1" si="434"/>
        <v>-502430</v>
      </c>
      <c r="AD467" s="225">
        <f t="shared" ca="1" si="434"/>
        <v>-169816</v>
      </c>
      <c r="AE467" s="225">
        <f t="shared" ca="1" si="434"/>
        <v>-10049</v>
      </c>
      <c r="AF467" s="225">
        <f t="shared" ca="1" si="434"/>
        <v>4700</v>
      </c>
      <c r="AG467" s="225">
        <f t="shared" ca="1" si="434"/>
        <v>711700</v>
      </c>
      <c r="AH467" s="225">
        <f t="shared" ca="1" si="434"/>
        <v>0</v>
      </c>
      <c r="AI467" s="225">
        <f t="shared" ca="1" si="434"/>
        <v>716400</v>
      </c>
      <c r="AJ467" s="225">
        <f t="shared" ca="1" si="434"/>
        <v>34105</v>
      </c>
      <c r="AK467" s="226">
        <f t="shared" ca="1" si="434"/>
        <v>0</v>
      </c>
      <c r="AL467" s="226">
        <f t="shared" ca="1" si="434"/>
        <v>0</v>
      </c>
      <c r="AM467" s="226">
        <f t="shared" ca="1" si="434"/>
        <v>0.06</v>
      </c>
      <c r="AN467" s="226">
        <f t="shared" ca="1" si="434"/>
        <v>0</v>
      </c>
      <c r="AO467" s="226">
        <f t="shared" ca="1" si="434"/>
        <v>0</v>
      </c>
      <c r="AP467" s="226">
        <f t="shared" ca="1" si="434"/>
        <v>0.06</v>
      </c>
      <c r="AQ467" s="226">
        <f t="shared" ca="1" si="434"/>
        <v>0</v>
      </c>
      <c r="AR467" s="306">
        <f t="shared" ca="1" si="434"/>
        <v>0.06</v>
      </c>
      <c r="AS467" s="57">
        <f t="shared" ca="1" si="434"/>
        <v>357666834</v>
      </c>
      <c r="AT467" s="225">
        <f t="shared" ca="1" si="434"/>
        <v>258871732</v>
      </c>
      <c r="AU467" s="225">
        <f t="shared" ca="1" si="434"/>
        <v>0</v>
      </c>
      <c r="AV467" s="225">
        <f t="shared" ca="1" si="434"/>
        <v>848601</v>
      </c>
      <c r="AW467" s="225">
        <f t="shared" ca="1" si="434"/>
        <v>87754072</v>
      </c>
      <c r="AX467" s="225">
        <f t="shared" ca="1" si="434"/>
        <v>5177443</v>
      </c>
      <c r="AY467" s="225">
        <f t="shared" ca="1" si="434"/>
        <v>5014986</v>
      </c>
      <c r="AZ467" s="226">
        <f t="shared" ca="1" si="434"/>
        <v>608.98160000000007</v>
      </c>
      <c r="BA467" s="226">
        <f t="shared" ca="1" si="434"/>
        <v>466.41090000000003</v>
      </c>
      <c r="BB467" s="226">
        <f t="shared" ca="1" si="434"/>
        <v>0</v>
      </c>
      <c r="BC467" s="292">
        <f t="shared" ca="1" si="434"/>
        <v>142.57069999999996</v>
      </c>
    </row>
    <row r="468" spans="4:55" customFormat="1" ht="12.75" x14ac:dyDescent="0.2">
      <c r="D468" s="46"/>
      <c r="E468" s="47"/>
      <c r="F468" s="46"/>
      <c r="G468" s="80"/>
      <c r="H468" s="32">
        <v>3113</v>
      </c>
      <c r="I468" s="49">
        <f t="shared" ref="I468:BC468" si="435">SUMIF($F$12:$F$463,"=3113",I$12:I$463)</f>
        <v>943800267</v>
      </c>
      <c r="J468" s="50">
        <f t="shared" si="435"/>
        <v>673624690</v>
      </c>
      <c r="K468" s="50">
        <f t="shared" si="435"/>
        <v>2367340</v>
      </c>
      <c r="L468" s="50">
        <f t="shared" si="435"/>
        <v>4389044</v>
      </c>
      <c r="M468" s="50">
        <f t="shared" si="435"/>
        <v>229082734</v>
      </c>
      <c r="N468" s="50">
        <f t="shared" si="435"/>
        <v>13472489</v>
      </c>
      <c r="O468" s="50">
        <f t="shared" si="435"/>
        <v>23231310</v>
      </c>
      <c r="P468" s="51">
        <f t="shared" si="435"/>
        <v>1320.0124999999998</v>
      </c>
      <c r="Q468" s="51">
        <f t="shared" si="435"/>
        <v>1068.4608999999998</v>
      </c>
      <c r="R468" s="51">
        <f t="shared" si="435"/>
        <v>6.8336000000000015</v>
      </c>
      <c r="S468" s="430">
        <f t="shared" si="435"/>
        <v>251.55160000000006</v>
      </c>
      <c r="T468" s="75">
        <f t="shared" si="435"/>
        <v>-496200</v>
      </c>
      <c r="U468" s="50">
        <f t="shared" si="435"/>
        <v>30807</v>
      </c>
      <c r="V468" s="50">
        <f t="shared" si="435"/>
        <v>-804861</v>
      </c>
      <c r="W468" s="50">
        <f t="shared" si="435"/>
        <v>22840</v>
      </c>
      <c r="X468" s="50">
        <f t="shared" si="435"/>
        <v>-1247414</v>
      </c>
      <c r="Y468" s="50">
        <f t="shared" si="435"/>
        <v>496200</v>
      </c>
      <c r="Z468" s="50">
        <f t="shared" si="435"/>
        <v>0</v>
      </c>
      <c r="AA468" s="50">
        <f t="shared" si="435"/>
        <v>0</v>
      </c>
      <c r="AB468" s="50">
        <f t="shared" si="435"/>
        <v>496200</v>
      </c>
      <c r="AC468" s="50">
        <f t="shared" si="435"/>
        <v>-751214</v>
      </c>
      <c r="AD468" s="50">
        <f t="shared" si="435"/>
        <v>-253910</v>
      </c>
      <c r="AE468" s="50">
        <f t="shared" si="435"/>
        <v>-24946</v>
      </c>
      <c r="AF468" s="50">
        <f t="shared" si="435"/>
        <v>9500</v>
      </c>
      <c r="AG468" s="50">
        <f t="shared" si="435"/>
        <v>1093000</v>
      </c>
      <c r="AH468" s="50">
        <f t="shared" si="435"/>
        <v>0</v>
      </c>
      <c r="AI468" s="50">
        <f t="shared" si="435"/>
        <v>1102500</v>
      </c>
      <c r="AJ468" s="50">
        <f t="shared" si="435"/>
        <v>72430</v>
      </c>
      <c r="AK468" s="51">
        <f t="shared" si="435"/>
        <v>-0.5</v>
      </c>
      <c r="AL468" s="51">
        <f t="shared" si="435"/>
        <v>-0.34</v>
      </c>
      <c r="AM468" s="51">
        <f t="shared" si="435"/>
        <v>6.9999999999999993E-2</v>
      </c>
      <c r="AN468" s="51">
        <f t="shared" si="435"/>
        <v>0.04</v>
      </c>
      <c r="AO468" s="51">
        <f t="shared" si="435"/>
        <v>0</v>
      </c>
      <c r="AP468" s="51">
        <f t="shared" si="435"/>
        <v>-0.39000000000000007</v>
      </c>
      <c r="AQ468" s="51">
        <f t="shared" si="435"/>
        <v>-0.34</v>
      </c>
      <c r="AR468" s="307">
        <f t="shared" si="435"/>
        <v>-0.72999999999999976</v>
      </c>
      <c r="AS468" s="49">
        <f t="shared" si="435"/>
        <v>943872697</v>
      </c>
      <c r="AT468" s="50">
        <f t="shared" si="435"/>
        <v>672377276</v>
      </c>
      <c r="AU468" s="50">
        <f t="shared" si="435"/>
        <v>2367340</v>
      </c>
      <c r="AV468" s="50">
        <f t="shared" si="435"/>
        <v>4885244</v>
      </c>
      <c r="AW468" s="50">
        <f t="shared" si="435"/>
        <v>228828824</v>
      </c>
      <c r="AX468" s="50">
        <f t="shared" si="435"/>
        <v>13447543</v>
      </c>
      <c r="AY468" s="50">
        <f t="shared" si="435"/>
        <v>24333810</v>
      </c>
      <c r="AZ468" s="51">
        <f t="shared" si="435"/>
        <v>1319.2825</v>
      </c>
      <c r="BA468" s="51">
        <f t="shared" si="435"/>
        <v>1068.0708999999999</v>
      </c>
      <c r="BB468" s="51">
        <f t="shared" si="435"/>
        <v>6.8336000000000015</v>
      </c>
      <c r="BC468" s="293">
        <f t="shared" si="435"/>
        <v>251.21160000000006</v>
      </c>
    </row>
    <row r="469" spans="4:55" customFormat="1" ht="12.75" x14ac:dyDescent="0.2">
      <c r="D469" s="46"/>
      <c r="E469" s="47"/>
      <c r="F469" s="46"/>
      <c r="G469" s="80"/>
      <c r="H469" s="32">
        <v>3114</v>
      </c>
      <c r="I469" s="49">
        <f t="shared" ref="I469:BC469" si="436">SUMIF($F$12:$F$463,"=3114",I$12:I$463)</f>
        <v>57401474</v>
      </c>
      <c r="J469" s="50">
        <f t="shared" si="436"/>
        <v>41416489</v>
      </c>
      <c r="K469" s="50">
        <f t="shared" si="436"/>
        <v>0</v>
      </c>
      <c r="L469" s="50">
        <f t="shared" si="436"/>
        <v>145568</v>
      </c>
      <c r="M469" s="50">
        <f t="shared" si="436"/>
        <v>14047977</v>
      </c>
      <c r="N469" s="50">
        <f t="shared" si="436"/>
        <v>828330</v>
      </c>
      <c r="O469" s="50">
        <f t="shared" si="436"/>
        <v>963110</v>
      </c>
      <c r="P469" s="51">
        <f t="shared" si="436"/>
        <v>83.602699999999984</v>
      </c>
      <c r="Q469" s="51">
        <f t="shared" si="436"/>
        <v>69.088700000000003</v>
      </c>
      <c r="R469" s="51">
        <f t="shared" si="436"/>
        <v>0</v>
      </c>
      <c r="S469" s="430">
        <f t="shared" si="436"/>
        <v>14.513999999999999</v>
      </c>
      <c r="T469" s="75">
        <f t="shared" si="436"/>
        <v>0</v>
      </c>
      <c r="U469" s="50">
        <f t="shared" si="436"/>
        <v>0</v>
      </c>
      <c r="V469" s="50">
        <f t="shared" si="436"/>
        <v>-51547</v>
      </c>
      <c r="W469" s="50">
        <f t="shared" si="436"/>
        <v>0</v>
      </c>
      <c r="X469" s="50">
        <f t="shared" si="436"/>
        <v>-51547</v>
      </c>
      <c r="Y469" s="50">
        <f t="shared" si="436"/>
        <v>0</v>
      </c>
      <c r="Z469" s="50">
        <f t="shared" si="436"/>
        <v>0</v>
      </c>
      <c r="AA469" s="50">
        <f t="shared" si="436"/>
        <v>0</v>
      </c>
      <c r="AB469" s="50">
        <f t="shared" si="436"/>
        <v>0</v>
      </c>
      <c r="AC469" s="50">
        <f t="shared" si="436"/>
        <v>-51547</v>
      </c>
      <c r="AD469" s="50">
        <f t="shared" si="436"/>
        <v>-17422</v>
      </c>
      <c r="AE469" s="50">
        <f t="shared" si="436"/>
        <v>-1031</v>
      </c>
      <c r="AF469" s="50">
        <f t="shared" si="436"/>
        <v>0</v>
      </c>
      <c r="AG469" s="50">
        <f t="shared" si="436"/>
        <v>70000</v>
      </c>
      <c r="AH469" s="50">
        <f t="shared" si="436"/>
        <v>0</v>
      </c>
      <c r="AI469" s="50">
        <f t="shared" si="436"/>
        <v>70000</v>
      </c>
      <c r="AJ469" s="50">
        <f t="shared" si="436"/>
        <v>0</v>
      </c>
      <c r="AK469" s="51">
        <f t="shared" si="436"/>
        <v>0</v>
      </c>
      <c r="AL469" s="51">
        <f t="shared" si="436"/>
        <v>0</v>
      </c>
      <c r="AM469" s="51">
        <f t="shared" si="436"/>
        <v>0</v>
      </c>
      <c r="AN469" s="51">
        <f t="shared" si="436"/>
        <v>0</v>
      </c>
      <c r="AO469" s="51">
        <f t="shared" si="436"/>
        <v>0</v>
      </c>
      <c r="AP469" s="51">
        <f t="shared" si="436"/>
        <v>0</v>
      </c>
      <c r="AQ469" s="51">
        <f t="shared" si="436"/>
        <v>0</v>
      </c>
      <c r="AR469" s="307">
        <f t="shared" si="436"/>
        <v>0</v>
      </c>
      <c r="AS469" s="49">
        <f t="shared" si="436"/>
        <v>57401474</v>
      </c>
      <c r="AT469" s="50">
        <f t="shared" si="436"/>
        <v>41364942</v>
      </c>
      <c r="AU469" s="50">
        <f t="shared" si="436"/>
        <v>0</v>
      </c>
      <c r="AV469" s="50">
        <f t="shared" si="436"/>
        <v>145568</v>
      </c>
      <c r="AW469" s="50">
        <f t="shared" si="436"/>
        <v>14030555</v>
      </c>
      <c r="AX469" s="50">
        <f t="shared" si="436"/>
        <v>827299</v>
      </c>
      <c r="AY469" s="50">
        <f t="shared" si="436"/>
        <v>1033110</v>
      </c>
      <c r="AZ469" s="51">
        <f t="shared" si="436"/>
        <v>83.602699999999984</v>
      </c>
      <c r="BA469" s="51">
        <f t="shared" si="436"/>
        <v>69.088700000000003</v>
      </c>
      <c r="BB469" s="51">
        <f t="shared" si="436"/>
        <v>0</v>
      </c>
      <c r="BC469" s="293">
        <f t="shared" si="436"/>
        <v>14.513999999999999</v>
      </c>
    </row>
    <row r="470" spans="4:55" customFormat="1" ht="12.75" x14ac:dyDescent="0.2">
      <c r="D470" s="46"/>
      <c r="E470" s="47"/>
      <c r="F470" s="46"/>
      <c r="G470" s="80"/>
      <c r="H470" s="32">
        <v>3117</v>
      </c>
      <c r="I470" s="49">
        <f t="shared" ref="I470:BC470" si="437">SUMIF($F$12:$F$463,"=3117",I$12:I$463)</f>
        <v>44678288</v>
      </c>
      <c r="J470" s="50">
        <f t="shared" si="437"/>
        <v>31859924</v>
      </c>
      <c r="K470" s="50">
        <f t="shared" si="437"/>
        <v>57740</v>
      </c>
      <c r="L470" s="50">
        <f t="shared" si="437"/>
        <v>335800</v>
      </c>
      <c r="M470" s="50">
        <f t="shared" si="437"/>
        <v>10882155</v>
      </c>
      <c r="N470" s="50">
        <f t="shared" si="437"/>
        <v>637199</v>
      </c>
      <c r="O470" s="50">
        <f t="shared" si="437"/>
        <v>963210</v>
      </c>
      <c r="P470" s="51">
        <f t="shared" si="437"/>
        <v>68.241600000000005</v>
      </c>
      <c r="Q470" s="51">
        <f t="shared" si="437"/>
        <v>50.342100000000009</v>
      </c>
      <c r="R470" s="51">
        <f t="shared" si="437"/>
        <v>0.16669999999999999</v>
      </c>
      <c r="S470" s="430">
        <f t="shared" si="437"/>
        <v>17.899499999999996</v>
      </c>
      <c r="T470" s="75">
        <f t="shared" si="437"/>
        <v>0</v>
      </c>
      <c r="U470" s="50">
        <f t="shared" si="437"/>
        <v>13941</v>
      </c>
      <c r="V470" s="50">
        <f t="shared" si="437"/>
        <v>-73638</v>
      </c>
      <c r="W470" s="50">
        <f t="shared" si="437"/>
        <v>0</v>
      </c>
      <c r="X470" s="50">
        <f t="shared" si="437"/>
        <v>-59697</v>
      </c>
      <c r="Y470" s="50">
        <f t="shared" si="437"/>
        <v>0</v>
      </c>
      <c r="Z470" s="50">
        <f t="shared" si="437"/>
        <v>0</v>
      </c>
      <c r="AA470" s="50">
        <f t="shared" si="437"/>
        <v>0</v>
      </c>
      <c r="AB470" s="50">
        <f t="shared" si="437"/>
        <v>0</v>
      </c>
      <c r="AC470" s="50">
        <f t="shared" si="437"/>
        <v>-59697</v>
      </c>
      <c r="AD470" s="50">
        <f t="shared" si="437"/>
        <v>-20178</v>
      </c>
      <c r="AE470" s="50">
        <f t="shared" si="437"/>
        <v>-1193</v>
      </c>
      <c r="AF470" s="50">
        <f t="shared" si="437"/>
        <v>0</v>
      </c>
      <c r="AG470" s="50">
        <f t="shared" si="437"/>
        <v>100000</v>
      </c>
      <c r="AH470" s="50">
        <f t="shared" si="437"/>
        <v>0</v>
      </c>
      <c r="AI470" s="50">
        <f t="shared" si="437"/>
        <v>100000</v>
      </c>
      <c r="AJ470" s="50">
        <f t="shared" si="437"/>
        <v>18932</v>
      </c>
      <c r="AK470" s="51">
        <f t="shared" si="437"/>
        <v>0</v>
      </c>
      <c r="AL470" s="51">
        <f t="shared" si="437"/>
        <v>0</v>
      </c>
      <c r="AM470" s="51">
        <f t="shared" si="437"/>
        <v>0.05</v>
      </c>
      <c r="AN470" s="51">
        <f t="shared" si="437"/>
        <v>0</v>
      </c>
      <c r="AO470" s="51">
        <f t="shared" si="437"/>
        <v>0</v>
      </c>
      <c r="AP470" s="51">
        <f t="shared" si="437"/>
        <v>0.05</v>
      </c>
      <c r="AQ470" s="51">
        <f t="shared" si="437"/>
        <v>0</v>
      </c>
      <c r="AR470" s="307">
        <f t="shared" si="437"/>
        <v>0.05</v>
      </c>
      <c r="AS470" s="49">
        <f t="shared" si="437"/>
        <v>44697220</v>
      </c>
      <c r="AT470" s="50">
        <f t="shared" si="437"/>
        <v>31800227</v>
      </c>
      <c r="AU470" s="50">
        <f t="shared" si="437"/>
        <v>57740</v>
      </c>
      <c r="AV470" s="50">
        <f t="shared" si="437"/>
        <v>335800</v>
      </c>
      <c r="AW470" s="50">
        <f t="shared" si="437"/>
        <v>10861977</v>
      </c>
      <c r="AX470" s="50">
        <f t="shared" si="437"/>
        <v>636006</v>
      </c>
      <c r="AY470" s="50">
        <f t="shared" si="437"/>
        <v>1063210</v>
      </c>
      <c r="AZ470" s="51">
        <f t="shared" si="437"/>
        <v>68.291600000000003</v>
      </c>
      <c r="BA470" s="51">
        <f t="shared" si="437"/>
        <v>50.392100000000006</v>
      </c>
      <c r="BB470" s="51">
        <f t="shared" si="437"/>
        <v>0.16669999999999999</v>
      </c>
      <c r="BC470" s="293">
        <f t="shared" si="437"/>
        <v>17.899499999999996</v>
      </c>
    </row>
    <row r="471" spans="4:55" customFormat="1" ht="12.75" x14ac:dyDescent="0.2">
      <c r="D471" s="46"/>
      <c r="E471" s="47"/>
      <c r="F471" s="46"/>
      <c r="G471" s="80"/>
      <c r="H471" s="32">
        <v>3122</v>
      </c>
      <c r="I471" s="49">
        <f t="shared" ref="I471:BC471" si="438">SUMIF($F$12:$F$411,"=3122",I$12:I$411)</f>
        <v>0</v>
      </c>
      <c r="J471" s="50">
        <f t="shared" si="438"/>
        <v>0</v>
      </c>
      <c r="K471" s="50">
        <f t="shared" si="438"/>
        <v>0</v>
      </c>
      <c r="L471" s="50">
        <f t="shared" si="438"/>
        <v>0</v>
      </c>
      <c r="M471" s="50">
        <f t="shared" si="438"/>
        <v>0</v>
      </c>
      <c r="N471" s="50">
        <f t="shared" si="438"/>
        <v>0</v>
      </c>
      <c r="O471" s="50">
        <f t="shared" si="438"/>
        <v>0</v>
      </c>
      <c r="P471" s="51">
        <f t="shared" si="438"/>
        <v>0</v>
      </c>
      <c r="Q471" s="51">
        <f t="shared" si="438"/>
        <v>0</v>
      </c>
      <c r="R471" s="51">
        <f t="shared" si="438"/>
        <v>0</v>
      </c>
      <c r="S471" s="430">
        <f t="shared" si="438"/>
        <v>0</v>
      </c>
      <c r="T471" s="75">
        <f t="shared" si="438"/>
        <v>0</v>
      </c>
      <c r="U471" s="50">
        <f t="shared" si="438"/>
        <v>0</v>
      </c>
      <c r="V471" s="50">
        <f t="shared" si="438"/>
        <v>0</v>
      </c>
      <c r="W471" s="50">
        <f t="shared" si="438"/>
        <v>0</v>
      </c>
      <c r="X471" s="50">
        <f t="shared" si="438"/>
        <v>0</v>
      </c>
      <c r="Y471" s="50">
        <f t="shared" si="438"/>
        <v>0</v>
      </c>
      <c r="Z471" s="50">
        <f t="shared" si="438"/>
        <v>0</v>
      </c>
      <c r="AA471" s="50">
        <f t="shared" si="438"/>
        <v>0</v>
      </c>
      <c r="AB471" s="50">
        <f t="shared" si="438"/>
        <v>0</v>
      </c>
      <c r="AC471" s="50">
        <f t="shared" si="438"/>
        <v>0</v>
      </c>
      <c r="AD471" s="50">
        <f t="shared" si="438"/>
        <v>0</v>
      </c>
      <c r="AE471" s="50">
        <f t="shared" si="438"/>
        <v>0</v>
      </c>
      <c r="AF471" s="50">
        <f t="shared" si="438"/>
        <v>0</v>
      </c>
      <c r="AG471" s="50">
        <f t="shared" si="438"/>
        <v>0</v>
      </c>
      <c r="AH471" s="50">
        <f t="shared" si="438"/>
        <v>0</v>
      </c>
      <c r="AI471" s="50">
        <f t="shared" si="438"/>
        <v>0</v>
      </c>
      <c r="AJ471" s="50">
        <f t="shared" si="438"/>
        <v>0</v>
      </c>
      <c r="AK471" s="51">
        <f t="shared" si="438"/>
        <v>0</v>
      </c>
      <c r="AL471" s="51">
        <f t="shared" si="438"/>
        <v>0</v>
      </c>
      <c r="AM471" s="51">
        <f t="shared" si="438"/>
        <v>0</v>
      </c>
      <c r="AN471" s="51">
        <f t="shared" si="438"/>
        <v>0</v>
      </c>
      <c r="AO471" s="51">
        <f t="shared" si="438"/>
        <v>0</v>
      </c>
      <c r="AP471" s="51">
        <f t="shared" si="438"/>
        <v>0</v>
      </c>
      <c r="AQ471" s="51">
        <f t="shared" si="438"/>
        <v>0</v>
      </c>
      <c r="AR471" s="307">
        <f t="shared" si="438"/>
        <v>0</v>
      </c>
      <c r="AS471" s="49">
        <f t="shared" si="438"/>
        <v>0</v>
      </c>
      <c r="AT471" s="50">
        <f t="shared" si="438"/>
        <v>0</v>
      </c>
      <c r="AU471" s="50">
        <f t="shared" si="438"/>
        <v>0</v>
      </c>
      <c r="AV471" s="50">
        <f t="shared" si="438"/>
        <v>0</v>
      </c>
      <c r="AW471" s="50">
        <f t="shared" si="438"/>
        <v>0</v>
      </c>
      <c r="AX471" s="50">
        <f t="shared" si="438"/>
        <v>0</v>
      </c>
      <c r="AY471" s="50">
        <f t="shared" si="438"/>
        <v>0</v>
      </c>
      <c r="AZ471" s="51">
        <f t="shared" si="438"/>
        <v>0</v>
      </c>
      <c r="BA471" s="51">
        <f t="shared" si="438"/>
        <v>0</v>
      </c>
      <c r="BB471" s="51">
        <f t="shared" si="438"/>
        <v>0</v>
      </c>
      <c r="BC471" s="293">
        <f t="shared" si="438"/>
        <v>0</v>
      </c>
    </row>
    <row r="472" spans="4:55" customFormat="1" ht="12.75" x14ac:dyDescent="0.2">
      <c r="D472" s="46"/>
      <c r="E472" s="47"/>
      <c r="F472" s="46"/>
      <c r="G472" s="80"/>
      <c r="H472" s="32">
        <v>3124</v>
      </c>
      <c r="I472" s="49">
        <f t="shared" ref="I472:BC472" si="439">SUMIF($F$12:$F$411,"=3124",I$12:I$411)</f>
        <v>0</v>
      </c>
      <c r="J472" s="50">
        <f t="shared" si="439"/>
        <v>0</v>
      </c>
      <c r="K472" s="50">
        <f t="shared" si="439"/>
        <v>0</v>
      </c>
      <c r="L472" s="50">
        <f t="shared" si="439"/>
        <v>0</v>
      </c>
      <c r="M472" s="50">
        <f t="shared" si="439"/>
        <v>0</v>
      </c>
      <c r="N472" s="50">
        <f t="shared" si="439"/>
        <v>0</v>
      </c>
      <c r="O472" s="50">
        <f t="shared" si="439"/>
        <v>0</v>
      </c>
      <c r="P472" s="51">
        <f t="shared" si="439"/>
        <v>0</v>
      </c>
      <c r="Q472" s="51">
        <f t="shared" si="439"/>
        <v>0</v>
      </c>
      <c r="R472" s="51">
        <f t="shared" si="439"/>
        <v>0</v>
      </c>
      <c r="S472" s="430">
        <f t="shared" si="439"/>
        <v>0</v>
      </c>
      <c r="T472" s="75">
        <f t="shared" si="439"/>
        <v>0</v>
      </c>
      <c r="U472" s="50">
        <f t="shared" si="439"/>
        <v>0</v>
      </c>
      <c r="V472" s="50">
        <f t="shared" si="439"/>
        <v>0</v>
      </c>
      <c r="W472" s="50">
        <f t="shared" si="439"/>
        <v>0</v>
      </c>
      <c r="X472" s="50">
        <f t="shared" si="439"/>
        <v>0</v>
      </c>
      <c r="Y472" s="50">
        <f t="shared" si="439"/>
        <v>0</v>
      </c>
      <c r="Z472" s="50">
        <f t="shared" si="439"/>
        <v>0</v>
      </c>
      <c r="AA472" s="50">
        <f t="shared" si="439"/>
        <v>0</v>
      </c>
      <c r="AB472" s="50">
        <f t="shared" si="439"/>
        <v>0</v>
      </c>
      <c r="AC472" s="50">
        <f t="shared" si="439"/>
        <v>0</v>
      </c>
      <c r="AD472" s="50">
        <f t="shared" si="439"/>
        <v>0</v>
      </c>
      <c r="AE472" s="50">
        <f t="shared" si="439"/>
        <v>0</v>
      </c>
      <c r="AF472" s="50">
        <f t="shared" si="439"/>
        <v>0</v>
      </c>
      <c r="AG472" s="50">
        <f t="shared" si="439"/>
        <v>0</v>
      </c>
      <c r="AH472" s="50">
        <f t="shared" si="439"/>
        <v>0</v>
      </c>
      <c r="AI472" s="50">
        <f t="shared" si="439"/>
        <v>0</v>
      </c>
      <c r="AJ472" s="50">
        <f t="shared" si="439"/>
        <v>0</v>
      </c>
      <c r="AK472" s="51">
        <f t="shared" si="439"/>
        <v>0</v>
      </c>
      <c r="AL472" s="51">
        <f t="shared" si="439"/>
        <v>0</v>
      </c>
      <c r="AM472" s="51">
        <f t="shared" si="439"/>
        <v>0</v>
      </c>
      <c r="AN472" s="51">
        <f t="shared" si="439"/>
        <v>0</v>
      </c>
      <c r="AO472" s="51">
        <f t="shared" si="439"/>
        <v>0</v>
      </c>
      <c r="AP472" s="51">
        <f t="shared" si="439"/>
        <v>0</v>
      </c>
      <c r="AQ472" s="51">
        <f t="shared" si="439"/>
        <v>0</v>
      </c>
      <c r="AR472" s="307">
        <f t="shared" si="439"/>
        <v>0</v>
      </c>
      <c r="AS472" s="49">
        <f t="shared" si="439"/>
        <v>0</v>
      </c>
      <c r="AT472" s="50">
        <f t="shared" si="439"/>
        <v>0</v>
      </c>
      <c r="AU472" s="50">
        <f t="shared" si="439"/>
        <v>0</v>
      </c>
      <c r="AV472" s="50">
        <f t="shared" si="439"/>
        <v>0</v>
      </c>
      <c r="AW472" s="50">
        <f t="shared" si="439"/>
        <v>0</v>
      </c>
      <c r="AX472" s="50">
        <f t="shared" si="439"/>
        <v>0</v>
      </c>
      <c r="AY472" s="50">
        <f t="shared" si="439"/>
        <v>0</v>
      </c>
      <c r="AZ472" s="51">
        <f t="shared" si="439"/>
        <v>0</v>
      </c>
      <c r="BA472" s="51">
        <f t="shared" si="439"/>
        <v>0</v>
      </c>
      <c r="BB472" s="51">
        <f t="shared" si="439"/>
        <v>0</v>
      </c>
      <c r="BC472" s="293">
        <f t="shared" si="439"/>
        <v>0</v>
      </c>
    </row>
    <row r="473" spans="4:55" customFormat="1" ht="12.75" x14ac:dyDescent="0.2">
      <c r="D473" s="46"/>
      <c r="E473" s="47"/>
      <c r="F473" s="46"/>
      <c r="G473" s="80"/>
      <c r="H473" s="32">
        <v>3141</v>
      </c>
      <c r="I473" s="49">
        <f t="shared" ref="I473:BC473" si="440">SUMIF($F$12:$F$463,"=3141",I$12:I$463)</f>
        <v>112741429</v>
      </c>
      <c r="J473" s="50">
        <f t="shared" si="440"/>
        <v>81881181</v>
      </c>
      <c r="K473" s="50">
        <f t="shared" si="440"/>
        <v>0</v>
      </c>
      <c r="L473" s="50">
        <f t="shared" si="440"/>
        <v>514400</v>
      </c>
      <c r="M473" s="50">
        <f t="shared" si="440"/>
        <v>27849701</v>
      </c>
      <c r="N473" s="50">
        <f t="shared" si="440"/>
        <v>1637623</v>
      </c>
      <c r="O473" s="50">
        <f t="shared" si="440"/>
        <v>858524</v>
      </c>
      <c r="P473" s="51">
        <f t="shared" si="440"/>
        <v>278.39000000000004</v>
      </c>
      <c r="Q473" s="51">
        <f t="shared" si="440"/>
        <v>0</v>
      </c>
      <c r="R473" s="51">
        <f t="shared" si="440"/>
        <v>0</v>
      </c>
      <c r="S473" s="430">
        <f t="shared" si="440"/>
        <v>278.39000000000004</v>
      </c>
      <c r="T473" s="75">
        <f t="shared" si="440"/>
        <v>-28000</v>
      </c>
      <c r="U473" s="50">
        <f t="shared" si="440"/>
        <v>0</v>
      </c>
      <c r="V473" s="50">
        <f t="shared" si="440"/>
        <v>0</v>
      </c>
      <c r="W473" s="50">
        <f t="shared" si="440"/>
        <v>0</v>
      </c>
      <c r="X473" s="50">
        <f t="shared" si="440"/>
        <v>-28000</v>
      </c>
      <c r="Y473" s="50">
        <f t="shared" si="440"/>
        <v>28000</v>
      </c>
      <c r="Z473" s="50">
        <f t="shared" si="440"/>
        <v>0</v>
      </c>
      <c r="AA473" s="50">
        <f t="shared" si="440"/>
        <v>0</v>
      </c>
      <c r="AB473" s="50">
        <f t="shared" si="440"/>
        <v>28000</v>
      </c>
      <c r="AC473" s="50">
        <f t="shared" si="440"/>
        <v>0</v>
      </c>
      <c r="AD473" s="50">
        <f t="shared" si="440"/>
        <v>0</v>
      </c>
      <c r="AE473" s="50">
        <f t="shared" si="440"/>
        <v>-560</v>
      </c>
      <c r="AF473" s="50">
        <f t="shared" si="440"/>
        <v>0</v>
      </c>
      <c r="AG473" s="50">
        <f t="shared" si="440"/>
        <v>0</v>
      </c>
      <c r="AH473" s="50">
        <f t="shared" si="440"/>
        <v>0</v>
      </c>
      <c r="AI473" s="50">
        <f t="shared" si="440"/>
        <v>0</v>
      </c>
      <c r="AJ473" s="50">
        <f t="shared" si="440"/>
        <v>-560</v>
      </c>
      <c r="AK473" s="51">
        <f t="shared" si="440"/>
        <v>0</v>
      </c>
      <c r="AL473" s="51">
        <f t="shared" si="440"/>
        <v>-1.0000000000000002E-2</v>
      </c>
      <c r="AM473" s="51">
        <f t="shared" si="440"/>
        <v>0</v>
      </c>
      <c r="AN473" s="51">
        <f t="shared" si="440"/>
        <v>0</v>
      </c>
      <c r="AO473" s="51">
        <f t="shared" si="440"/>
        <v>0</v>
      </c>
      <c r="AP473" s="51">
        <f t="shared" si="440"/>
        <v>0</v>
      </c>
      <c r="AQ473" s="51">
        <f t="shared" si="440"/>
        <v>-1.0000000000000002E-2</v>
      </c>
      <c r="AR473" s="307">
        <f t="shared" si="440"/>
        <v>-1.0000000000000002E-2</v>
      </c>
      <c r="AS473" s="49">
        <f t="shared" si="440"/>
        <v>112740869</v>
      </c>
      <c r="AT473" s="50">
        <f t="shared" si="440"/>
        <v>81853181</v>
      </c>
      <c r="AU473" s="50">
        <f t="shared" si="440"/>
        <v>0</v>
      </c>
      <c r="AV473" s="50">
        <f t="shared" si="440"/>
        <v>542400</v>
      </c>
      <c r="AW473" s="50">
        <f t="shared" si="440"/>
        <v>27849701</v>
      </c>
      <c r="AX473" s="50">
        <f t="shared" si="440"/>
        <v>1637063</v>
      </c>
      <c r="AY473" s="50">
        <f t="shared" si="440"/>
        <v>858524</v>
      </c>
      <c r="AZ473" s="51">
        <f t="shared" si="440"/>
        <v>278.38000000000005</v>
      </c>
      <c r="BA473" s="51">
        <f t="shared" si="440"/>
        <v>0</v>
      </c>
      <c r="BB473" s="51">
        <f t="shared" si="440"/>
        <v>0</v>
      </c>
      <c r="BC473" s="293">
        <f t="shared" si="440"/>
        <v>278.38000000000005</v>
      </c>
    </row>
    <row r="474" spans="4:55" customFormat="1" ht="12.75" x14ac:dyDescent="0.2">
      <c r="D474" s="46"/>
      <c r="E474" s="47"/>
      <c r="F474" s="46"/>
      <c r="G474" s="80"/>
      <c r="H474" s="32">
        <v>3143</v>
      </c>
      <c r="I474" s="49">
        <f t="shared" ref="I474:BC474" si="441">SUMIF($F$12:$F$463,"=3143",I$12:I$463)</f>
        <v>96441895</v>
      </c>
      <c r="J474" s="50">
        <f t="shared" si="441"/>
        <v>70725401</v>
      </c>
      <c r="K474" s="50">
        <f t="shared" si="441"/>
        <v>0</v>
      </c>
      <c r="L474" s="50">
        <f t="shared" si="441"/>
        <v>196000</v>
      </c>
      <c r="M474" s="50">
        <f t="shared" si="441"/>
        <v>23971431</v>
      </c>
      <c r="N474" s="50">
        <f t="shared" si="441"/>
        <v>1414513</v>
      </c>
      <c r="O474" s="50">
        <f t="shared" si="441"/>
        <v>134550</v>
      </c>
      <c r="P474" s="51">
        <f t="shared" si="441"/>
        <v>156.11570000000006</v>
      </c>
      <c r="Q474" s="51">
        <f t="shared" si="441"/>
        <v>146.76569999999998</v>
      </c>
      <c r="R474" s="51">
        <f t="shared" si="441"/>
        <v>0</v>
      </c>
      <c r="S474" s="430">
        <f t="shared" si="441"/>
        <v>9.35</v>
      </c>
      <c r="T474" s="75">
        <f t="shared" si="441"/>
        <v>-27000</v>
      </c>
      <c r="U474" s="50">
        <f t="shared" si="441"/>
        <v>0</v>
      </c>
      <c r="V474" s="50">
        <f t="shared" si="441"/>
        <v>0</v>
      </c>
      <c r="W474" s="50">
        <f t="shared" si="441"/>
        <v>0</v>
      </c>
      <c r="X474" s="50">
        <f t="shared" si="441"/>
        <v>-27000</v>
      </c>
      <c r="Y474" s="50">
        <f t="shared" si="441"/>
        <v>27000</v>
      </c>
      <c r="Z474" s="50">
        <f t="shared" si="441"/>
        <v>0</v>
      </c>
      <c r="AA474" s="50">
        <f t="shared" si="441"/>
        <v>0</v>
      </c>
      <c r="AB474" s="50">
        <f t="shared" si="441"/>
        <v>27000</v>
      </c>
      <c r="AC474" s="50">
        <f t="shared" si="441"/>
        <v>0</v>
      </c>
      <c r="AD474" s="50">
        <f t="shared" si="441"/>
        <v>0</v>
      </c>
      <c r="AE474" s="50">
        <f t="shared" si="441"/>
        <v>-540</v>
      </c>
      <c r="AF474" s="50">
        <f t="shared" si="441"/>
        <v>0</v>
      </c>
      <c r="AG474" s="50">
        <f t="shared" si="441"/>
        <v>0</v>
      </c>
      <c r="AH474" s="50">
        <f t="shared" si="441"/>
        <v>0</v>
      </c>
      <c r="AI474" s="50">
        <f t="shared" si="441"/>
        <v>0</v>
      </c>
      <c r="AJ474" s="50">
        <f t="shared" si="441"/>
        <v>-540</v>
      </c>
      <c r="AK474" s="51">
        <f t="shared" si="441"/>
        <v>0.05</v>
      </c>
      <c r="AL474" s="51">
        <f t="shared" si="441"/>
        <v>0</v>
      </c>
      <c r="AM474" s="51">
        <f t="shared" si="441"/>
        <v>0</v>
      </c>
      <c r="AN474" s="51">
        <f t="shared" si="441"/>
        <v>0</v>
      </c>
      <c r="AO474" s="51">
        <f t="shared" si="441"/>
        <v>0</v>
      </c>
      <c r="AP474" s="51">
        <f t="shared" si="441"/>
        <v>0.05</v>
      </c>
      <c r="AQ474" s="51">
        <f t="shared" si="441"/>
        <v>0</v>
      </c>
      <c r="AR474" s="307">
        <f t="shared" si="441"/>
        <v>0.05</v>
      </c>
      <c r="AS474" s="49">
        <f t="shared" si="441"/>
        <v>96441355</v>
      </c>
      <c r="AT474" s="50">
        <f t="shared" si="441"/>
        <v>70698401</v>
      </c>
      <c r="AU474" s="50">
        <f t="shared" si="441"/>
        <v>0</v>
      </c>
      <c r="AV474" s="50">
        <f t="shared" si="441"/>
        <v>223000</v>
      </c>
      <c r="AW474" s="50">
        <f t="shared" si="441"/>
        <v>23971431</v>
      </c>
      <c r="AX474" s="50">
        <f t="shared" si="441"/>
        <v>1413973</v>
      </c>
      <c r="AY474" s="50">
        <f t="shared" si="441"/>
        <v>134550</v>
      </c>
      <c r="AZ474" s="51">
        <f t="shared" si="441"/>
        <v>156.16570000000004</v>
      </c>
      <c r="BA474" s="51">
        <f t="shared" si="441"/>
        <v>146.81569999999999</v>
      </c>
      <c r="BB474" s="51">
        <f t="shared" si="441"/>
        <v>0</v>
      </c>
      <c r="BC474" s="293">
        <f t="shared" si="441"/>
        <v>9.35</v>
      </c>
    </row>
    <row r="475" spans="4:55" customFormat="1" ht="12.75" x14ac:dyDescent="0.2">
      <c r="D475" s="46"/>
      <c r="E475" s="47"/>
      <c r="F475" s="46"/>
      <c r="G475" s="80"/>
      <c r="H475" s="32">
        <v>3231</v>
      </c>
      <c r="I475" s="49">
        <f t="shared" ref="I475:BC475" si="442">SUMIF($F$12:$F$463,"=3231",I$12:I$463)</f>
        <v>76757074</v>
      </c>
      <c r="J475" s="50">
        <f t="shared" si="442"/>
        <v>56015065</v>
      </c>
      <c r="K475" s="50">
        <f t="shared" si="442"/>
        <v>0</v>
      </c>
      <c r="L475" s="50">
        <f t="shared" si="442"/>
        <v>330000</v>
      </c>
      <c r="M475" s="50">
        <f t="shared" si="442"/>
        <v>19044633</v>
      </c>
      <c r="N475" s="50">
        <f t="shared" si="442"/>
        <v>1120301</v>
      </c>
      <c r="O475" s="50">
        <f t="shared" si="442"/>
        <v>247075</v>
      </c>
      <c r="P475" s="51">
        <f t="shared" si="442"/>
        <v>108.1896</v>
      </c>
      <c r="Q475" s="51">
        <f t="shared" si="442"/>
        <v>96.364799999999988</v>
      </c>
      <c r="R475" s="51">
        <f t="shared" si="442"/>
        <v>0</v>
      </c>
      <c r="S475" s="430">
        <f t="shared" si="442"/>
        <v>11.8248</v>
      </c>
      <c r="T475" s="75">
        <f t="shared" si="442"/>
        <v>130000</v>
      </c>
      <c r="U475" s="50">
        <f t="shared" si="442"/>
        <v>0</v>
      </c>
      <c r="V475" s="50">
        <f t="shared" si="442"/>
        <v>0</v>
      </c>
      <c r="W475" s="50">
        <f t="shared" si="442"/>
        <v>0</v>
      </c>
      <c r="X475" s="50">
        <f t="shared" si="442"/>
        <v>130000</v>
      </c>
      <c r="Y475" s="50">
        <f t="shared" si="442"/>
        <v>-130000</v>
      </c>
      <c r="Z475" s="50">
        <f t="shared" si="442"/>
        <v>0</v>
      </c>
      <c r="AA475" s="50">
        <f t="shared" si="442"/>
        <v>0</v>
      </c>
      <c r="AB475" s="50">
        <f t="shared" si="442"/>
        <v>-130000</v>
      </c>
      <c r="AC475" s="50">
        <f t="shared" si="442"/>
        <v>0</v>
      </c>
      <c r="AD475" s="50">
        <f t="shared" si="442"/>
        <v>0</v>
      </c>
      <c r="AE475" s="50">
        <f t="shared" si="442"/>
        <v>2600</v>
      </c>
      <c r="AF475" s="50">
        <f t="shared" si="442"/>
        <v>0</v>
      </c>
      <c r="AG475" s="50">
        <f t="shared" si="442"/>
        <v>0</v>
      </c>
      <c r="AH475" s="50">
        <f t="shared" si="442"/>
        <v>0</v>
      </c>
      <c r="AI475" s="50">
        <f t="shared" si="442"/>
        <v>0</v>
      </c>
      <c r="AJ475" s="50">
        <f t="shared" si="442"/>
        <v>2600</v>
      </c>
      <c r="AK475" s="51">
        <f t="shared" si="442"/>
        <v>0.24</v>
      </c>
      <c r="AL475" s="51">
        <f t="shared" si="442"/>
        <v>0</v>
      </c>
      <c r="AM475" s="51">
        <f t="shared" si="442"/>
        <v>0</v>
      </c>
      <c r="AN475" s="51">
        <f t="shared" si="442"/>
        <v>0</v>
      </c>
      <c r="AO475" s="51">
        <f t="shared" si="442"/>
        <v>0</v>
      </c>
      <c r="AP475" s="51">
        <f t="shared" si="442"/>
        <v>0.24</v>
      </c>
      <c r="AQ475" s="51">
        <f t="shared" si="442"/>
        <v>0</v>
      </c>
      <c r="AR475" s="307">
        <f t="shared" si="442"/>
        <v>0.24</v>
      </c>
      <c r="AS475" s="49">
        <f t="shared" si="442"/>
        <v>76759674</v>
      </c>
      <c r="AT475" s="50">
        <f t="shared" si="442"/>
        <v>56145065</v>
      </c>
      <c r="AU475" s="50">
        <f t="shared" si="442"/>
        <v>0</v>
      </c>
      <c r="AV475" s="50">
        <f t="shared" si="442"/>
        <v>200000</v>
      </c>
      <c r="AW475" s="50">
        <f t="shared" si="442"/>
        <v>19044633</v>
      </c>
      <c r="AX475" s="50">
        <f t="shared" si="442"/>
        <v>1122901</v>
      </c>
      <c r="AY475" s="50">
        <f t="shared" si="442"/>
        <v>247075</v>
      </c>
      <c r="AZ475" s="51">
        <f t="shared" si="442"/>
        <v>108.42959999999999</v>
      </c>
      <c r="BA475" s="51">
        <f t="shared" si="442"/>
        <v>96.604799999999983</v>
      </c>
      <c r="BB475" s="51">
        <f t="shared" si="442"/>
        <v>0</v>
      </c>
      <c r="BC475" s="293">
        <f t="shared" si="442"/>
        <v>11.8248</v>
      </c>
    </row>
    <row r="476" spans="4:55" customFormat="1" ht="13.5" thickBot="1" x14ac:dyDescent="0.25">
      <c r="D476" s="46"/>
      <c r="E476" s="47"/>
      <c r="F476" s="46"/>
      <c r="G476" s="80"/>
      <c r="H476" s="210">
        <v>3233</v>
      </c>
      <c r="I476" s="52">
        <f t="shared" ref="I476:BC476" si="443">SUMIF($F$12:$F$463,"=3233",I$12:I$463)</f>
        <v>16616770</v>
      </c>
      <c r="J476" s="53">
        <f t="shared" si="443"/>
        <v>10513953</v>
      </c>
      <c r="K476" s="53">
        <f t="shared" si="443"/>
        <v>0</v>
      </c>
      <c r="L476" s="53">
        <f t="shared" si="443"/>
        <v>1595000</v>
      </c>
      <c r="M476" s="53">
        <f t="shared" si="443"/>
        <v>4092826</v>
      </c>
      <c r="N476" s="53">
        <f t="shared" si="443"/>
        <v>210279</v>
      </c>
      <c r="O476" s="53">
        <f t="shared" si="443"/>
        <v>204712</v>
      </c>
      <c r="P476" s="224">
        <f t="shared" si="443"/>
        <v>25.43</v>
      </c>
      <c r="Q476" s="224">
        <f t="shared" si="443"/>
        <v>14.27</v>
      </c>
      <c r="R476" s="224">
        <f t="shared" si="443"/>
        <v>0</v>
      </c>
      <c r="S476" s="431">
        <f t="shared" si="443"/>
        <v>11.16</v>
      </c>
      <c r="T476" s="230">
        <f t="shared" si="443"/>
        <v>0</v>
      </c>
      <c r="U476" s="53">
        <f t="shared" si="443"/>
        <v>0</v>
      </c>
      <c r="V476" s="53">
        <f t="shared" si="443"/>
        <v>0</v>
      </c>
      <c r="W476" s="53">
        <f t="shared" si="443"/>
        <v>0</v>
      </c>
      <c r="X476" s="53">
        <f t="shared" si="443"/>
        <v>0</v>
      </c>
      <c r="Y476" s="53">
        <f t="shared" si="443"/>
        <v>0</v>
      </c>
      <c r="Z476" s="53">
        <f t="shared" si="443"/>
        <v>0</v>
      </c>
      <c r="AA476" s="53">
        <f t="shared" si="443"/>
        <v>0</v>
      </c>
      <c r="AB476" s="53">
        <f t="shared" si="443"/>
        <v>0</v>
      </c>
      <c r="AC476" s="53">
        <f t="shared" si="443"/>
        <v>0</v>
      </c>
      <c r="AD476" s="53">
        <f t="shared" si="443"/>
        <v>0</v>
      </c>
      <c r="AE476" s="53">
        <f t="shared" si="443"/>
        <v>0</v>
      </c>
      <c r="AF476" s="53">
        <f t="shared" si="443"/>
        <v>0</v>
      </c>
      <c r="AG476" s="53">
        <f t="shared" si="443"/>
        <v>0</v>
      </c>
      <c r="AH476" s="53">
        <f t="shared" si="443"/>
        <v>0</v>
      </c>
      <c r="AI476" s="53">
        <f t="shared" si="443"/>
        <v>0</v>
      </c>
      <c r="AJ476" s="53">
        <f t="shared" si="443"/>
        <v>0</v>
      </c>
      <c r="AK476" s="224">
        <f t="shared" si="443"/>
        <v>0</v>
      </c>
      <c r="AL476" s="224">
        <f t="shared" si="443"/>
        <v>0</v>
      </c>
      <c r="AM476" s="224">
        <f t="shared" si="443"/>
        <v>0</v>
      </c>
      <c r="AN476" s="224">
        <f t="shared" si="443"/>
        <v>0</v>
      </c>
      <c r="AO476" s="224">
        <f t="shared" si="443"/>
        <v>0</v>
      </c>
      <c r="AP476" s="224">
        <f t="shared" si="443"/>
        <v>0</v>
      </c>
      <c r="AQ476" s="224">
        <f t="shared" si="443"/>
        <v>0</v>
      </c>
      <c r="AR476" s="308">
        <f t="shared" si="443"/>
        <v>0</v>
      </c>
      <c r="AS476" s="52">
        <f t="shared" si="443"/>
        <v>16616770</v>
      </c>
      <c r="AT476" s="53">
        <f t="shared" si="443"/>
        <v>10513953</v>
      </c>
      <c r="AU476" s="53">
        <f t="shared" si="443"/>
        <v>0</v>
      </c>
      <c r="AV476" s="53">
        <f t="shared" si="443"/>
        <v>1595000</v>
      </c>
      <c r="AW476" s="53">
        <f t="shared" si="443"/>
        <v>4092826</v>
      </c>
      <c r="AX476" s="53">
        <f t="shared" si="443"/>
        <v>210279</v>
      </c>
      <c r="AY476" s="53">
        <f t="shared" si="443"/>
        <v>204712</v>
      </c>
      <c r="AZ476" s="224">
        <f t="shared" si="443"/>
        <v>25.43</v>
      </c>
      <c r="BA476" s="224">
        <f t="shared" si="443"/>
        <v>14.27</v>
      </c>
      <c r="BB476" s="224">
        <f t="shared" si="443"/>
        <v>0</v>
      </c>
      <c r="BC476" s="294">
        <f t="shared" si="443"/>
        <v>11.16</v>
      </c>
    </row>
    <row r="479" spans="4:55" x14ac:dyDescent="0.2">
      <c r="E479" s="91"/>
      <c r="I479" s="92"/>
      <c r="J479" s="92"/>
      <c r="K479" s="92"/>
      <c r="L479" s="92"/>
      <c r="M479" s="92"/>
      <c r="N479" s="92"/>
      <c r="O479" s="92"/>
      <c r="P479" s="285"/>
      <c r="Q479" s="285"/>
      <c r="R479" s="285"/>
      <c r="S479" s="285"/>
    </row>
    <row r="480" spans="4:55" x14ac:dyDescent="0.2">
      <c r="E480" s="91"/>
      <c r="I480" s="92"/>
      <c r="J480" s="92"/>
      <c r="K480" s="92"/>
      <c r="L480" s="92"/>
      <c r="M480" s="92"/>
      <c r="N480" s="92"/>
      <c r="O480" s="92"/>
      <c r="P480" s="285"/>
      <c r="Q480" s="285"/>
      <c r="R480" s="285"/>
      <c r="S480" s="285"/>
    </row>
    <row r="481" spans="1:55" x14ac:dyDescent="0.2">
      <c r="E481" s="91"/>
      <c r="J481" s="93"/>
      <c r="K481" s="93"/>
      <c r="L481" s="93"/>
      <c r="O481" s="93"/>
      <c r="Q481" s="141"/>
      <c r="R481" s="141"/>
      <c r="S481" s="141"/>
    </row>
    <row r="482" spans="1:55" s="92" customFormat="1" x14ac:dyDescent="0.2">
      <c r="B482" s="91"/>
      <c r="C482" s="91"/>
      <c r="D482" s="91"/>
      <c r="E482" s="91"/>
      <c r="I482" s="93"/>
      <c r="J482" s="93"/>
      <c r="K482" s="93"/>
      <c r="L482" s="93"/>
      <c r="M482" s="94"/>
      <c r="N482" s="94"/>
      <c r="O482" s="93"/>
      <c r="P482" s="141"/>
      <c r="Q482" s="141"/>
      <c r="R482" s="141"/>
      <c r="S482" s="141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141"/>
      <c r="AL482" s="141"/>
      <c r="AM482" s="141"/>
      <c r="AN482" s="141"/>
      <c r="AO482" s="141"/>
      <c r="AP482" s="141"/>
      <c r="AQ482" s="141"/>
      <c r="AR482" s="141"/>
      <c r="AS482" s="93"/>
      <c r="AT482" s="93"/>
      <c r="AU482" s="93"/>
      <c r="AV482" s="93"/>
      <c r="AW482" s="93"/>
      <c r="AX482" s="93"/>
      <c r="AY482" s="93"/>
      <c r="AZ482" s="141"/>
      <c r="BA482" s="141"/>
      <c r="BB482" s="141"/>
      <c r="BC482" s="285"/>
    </row>
    <row r="483" spans="1:55" x14ac:dyDescent="0.2">
      <c r="E483" s="91"/>
      <c r="J483" s="93"/>
      <c r="K483" s="93"/>
      <c r="L483" s="93"/>
      <c r="O483" s="93"/>
      <c r="Q483" s="141"/>
      <c r="R483" s="141"/>
      <c r="S483" s="141"/>
    </row>
    <row r="484" spans="1:55" s="92" customFormat="1" x14ac:dyDescent="0.2">
      <c r="B484" s="91"/>
      <c r="C484" s="91"/>
      <c r="D484" s="91"/>
      <c r="E484" s="91"/>
      <c r="I484" s="93"/>
      <c r="J484" s="93"/>
      <c r="K484" s="93"/>
      <c r="L484" s="93"/>
      <c r="M484" s="94"/>
      <c r="N484" s="94"/>
      <c r="O484" s="93"/>
      <c r="P484" s="141"/>
      <c r="Q484" s="141"/>
      <c r="R484" s="141"/>
      <c r="S484" s="141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141"/>
      <c r="AL484" s="141"/>
      <c r="AM484" s="141"/>
      <c r="AN484" s="141"/>
      <c r="AO484" s="141"/>
      <c r="AP484" s="141"/>
      <c r="AQ484" s="141"/>
      <c r="AR484" s="141"/>
      <c r="AS484" s="93"/>
      <c r="AT484" s="93"/>
      <c r="AU484" s="93"/>
      <c r="AV484" s="93"/>
      <c r="AW484" s="93"/>
      <c r="AX484" s="93"/>
      <c r="AY484" s="93"/>
      <c r="AZ484" s="141"/>
      <c r="BA484" s="141"/>
      <c r="BB484" s="141"/>
      <c r="BC484" s="285"/>
    </row>
    <row r="485" spans="1:55" s="92" customFormat="1" x14ac:dyDescent="0.2">
      <c r="B485" s="91"/>
      <c r="C485" s="91"/>
      <c r="D485" s="91"/>
      <c r="E485" s="91"/>
      <c r="I485" s="93"/>
      <c r="J485" s="93"/>
      <c r="K485" s="93"/>
      <c r="L485" s="93"/>
      <c r="M485" s="94"/>
      <c r="N485" s="94"/>
      <c r="O485" s="93"/>
      <c r="P485" s="141"/>
      <c r="Q485" s="141"/>
      <c r="R485" s="141"/>
      <c r="S485" s="141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141"/>
      <c r="AL485" s="141"/>
      <c r="AM485" s="141"/>
      <c r="AN485" s="141"/>
      <c r="AO485" s="141"/>
      <c r="AP485" s="141"/>
      <c r="AQ485" s="141"/>
      <c r="AR485" s="141"/>
      <c r="AS485" s="93"/>
      <c r="AT485" s="93"/>
      <c r="AU485" s="93"/>
      <c r="AV485" s="93"/>
      <c r="AW485" s="93"/>
      <c r="AX485" s="93"/>
      <c r="AY485" s="93"/>
      <c r="AZ485" s="141"/>
      <c r="BA485" s="141"/>
      <c r="BB485" s="141"/>
      <c r="BC485" s="285"/>
    </row>
    <row r="486" spans="1:55" s="93" customFormat="1" x14ac:dyDescent="0.2">
      <c r="A486" s="92"/>
      <c r="B486" s="91"/>
      <c r="C486" s="91"/>
      <c r="D486" s="91"/>
      <c r="E486" s="91"/>
      <c r="F486" s="92"/>
      <c r="G486" s="92"/>
      <c r="H486" s="92"/>
      <c r="M486" s="94"/>
      <c r="N486" s="94"/>
      <c r="P486" s="141"/>
      <c r="Q486" s="141"/>
      <c r="R486" s="141"/>
      <c r="S486" s="141"/>
      <c r="AK486" s="141"/>
      <c r="AL486" s="141"/>
      <c r="AM486" s="141"/>
      <c r="AN486" s="141"/>
      <c r="AO486" s="141"/>
      <c r="AP486" s="141"/>
      <c r="AQ486" s="141"/>
      <c r="AR486" s="141"/>
      <c r="AZ486" s="141"/>
      <c r="BA486" s="141"/>
      <c r="BB486" s="141"/>
      <c r="BC486" s="141"/>
    </row>
    <row r="487" spans="1:55" s="93" customFormat="1" x14ac:dyDescent="0.2">
      <c r="A487" s="92"/>
      <c r="B487" s="91"/>
      <c r="C487" s="91"/>
      <c r="D487" s="91"/>
      <c r="E487" s="91"/>
      <c r="F487" s="92"/>
      <c r="G487" s="92"/>
      <c r="H487" s="92"/>
      <c r="M487" s="94"/>
      <c r="N487" s="94"/>
      <c r="P487" s="141"/>
      <c r="Q487" s="141"/>
      <c r="R487" s="141"/>
      <c r="S487" s="141"/>
      <c r="AK487" s="141"/>
      <c r="AL487" s="141"/>
      <c r="AM487" s="141"/>
      <c r="AN487" s="141"/>
      <c r="AO487" s="141"/>
      <c r="AP487" s="141"/>
      <c r="AQ487" s="141"/>
      <c r="AR487" s="141"/>
      <c r="AZ487" s="141"/>
      <c r="BA487" s="141"/>
      <c r="BB487" s="141"/>
      <c r="BC487" s="141"/>
    </row>
    <row r="488" spans="1:55" s="93" customFormat="1" x14ac:dyDescent="0.2">
      <c r="A488" s="92"/>
      <c r="B488" s="91"/>
      <c r="C488" s="91"/>
      <c r="D488" s="91"/>
      <c r="E488" s="91"/>
      <c r="F488" s="92"/>
      <c r="G488" s="92"/>
      <c r="H488" s="92"/>
      <c r="M488" s="94"/>
      <c r="N488" s="94"/>
      <c r="P488" s="141"/>
      <c r="Q488" s="141"/>
      <c r="R488" s="141"/>
      <c r="S488" s="141"/>
      <c r="AK488" s="141"/>
      <c r="AL488" s="141"/>
      <c r="AM488" s="141"/>
      <c r="AN488" s="141"/>
      <c r="AO488" s="141"/>
      <c r="AP488" s="141"/>
      <c r="AQ488" s="141"/>
      <c r="AR488" s="141"/>
      <c r="AZ488" s="141"/>
      <c r="BA488" s="141"/>
      <c r="BB488" s="141"/>
      <c r="BC488" s="141"/>
    </row>
    <row r="489" spans="1:55" s="93" customFormat="1" x14ac:dyDescent="0.2">
      <c r="A489" s="92"/>
      <c r="B489" s="91"/>
      <c r="C489" s="91"/>
      <c r="D489" s="91"/>
      <c r="E489" s="91"/>
      <c r="F489" s="92"/>
      <c r="G489" s="92"/>
      <c r="H489" s="92"/>
      <c r="M489" s="94"/>
      <c r="N489" s="94"/>
      <c r="P489" s="141"/>
      <c r="Q489" s="141"/>
      <c r="R489" s="141"/>
      <c r="S489" s="141"/>
      <c r="AK489" s="141"/>
      <c r="AL489" s="141"/>
      <c r="AM489" s="141"/>
      <c r="AN489" s="141"/>
      <c r="AO489" s="141"/>
      <c r="AP489" s="141"/>
      <c r="AQ489" s="141"/>
      <c r="AR489" s="141"/>
      <c r="AZ489" s="141"/>
      <c r="BA489" s="141"/>
      <c r="BB489" s="141"/>
      <c r="BC489" s="141"/>
    </row>
    <row r="490" spans="1:55" x14ac:dyDescent="0.2">
      <c r="E490" s="91"/>
      <c r="J490" s="93"/>
      <c r="K490" s="93"/>
      <c r="L490" s="93"/>
      <c r="O490" s="93"/>
      <c r="Q490" s="141"/>
      <c r="R490" s="141"/>
      <c r="S490" s="141"/>
    </row>
    <row r="492" spans="1:55" s="93" customFormat="1" ht="15" customHeight="1" x14ac:dyDescent="0.2">
      <c r="A492" s="92"/>
      <c r="B492" s="91"/>
      <c r="C492" s="91"/>
      <c r="D492" s="91"/>
      <c r="E492" s="92"/>
      <c r="F492" s="92"/>
      <c r="G492" s="92"/>
      <c r="H492" s="92"/>
      <c r="J492" s="94"/>
      <c r="K492" s="94"/>
      <c r="L492" s="94"/>
      <c r="M492" s="94"/>
      <c r="N492" s="94"/>
      <c r="O492" s="94"/>
      <c r="P492" s="141"/>
      <c r="Q492" s="95"/>
      <c r="R492" s="95"/>
      <c r="S492" s="95"/>
      <c r="AK492" s="141"/>
      <c r="AL492" s="141"/>
      <c r="AM492" s="141"/>
      <c r="AN492" s="141"/>
      <c r="AO492" s="141"/>
      <c r="AP492" s="141"/>
      <c r="AQ492" s="141"/>
      <c r="AR492" s="141"/>
      <c r="AZ492" s="141"/>
      <c r="BA492" s="141"/>
      <c r="BB492" s="141"/>
      <c r="BC492" s="141"/>
    </row>
    <row r="493" spans="1:55" s="93" customFormat="1" ht="15" customHeight="1" x14ac:dyDescent="0.2">
      <c r="A493" s="92"/>
      <c r="B493" s="91"/>
      <c r="C493" s="91"/>
      <c r="D493" s="91"/>
      <c r="E493" s="92"/>
      <c r="F493" s="92"/>
      <c r="G493" s="92"/>
      <c r="H493" s="92"/>
      <c r="J493" s="94"/>
      <c r="K493" s="94"/>
      <c r="L493" s="94"/>
      <c r="M493" s="94"/>
      <c r="N493" s="94"/>
      <c r="O493" s="94"/>
      <c r="P493" s="141"/>
      <c r="Q493" s="95"/>
      <c r="R493" s="95"/>
      <c r="S493" s="95"/>
      <c r="AK493" s="141"/>
      <c r="AL493" s="141"/>
      <c r="AM493" s="141"/>
      <c r="AN493" s="141"/>
      <c r="AO493" s="141"/>
      <c r="AP493" s="141"/>
      <c r="AQ493" s="141"/>
      <c r="AR493" s="141"/>
      <c r="AZ493" s="141"/>
      <c r="BA493" s="141"/>
      <c r="BB493" s="141"/>
      <c r="BC493" s="141"/>
    </row>
    <row r="494" spans="1:55" s="93" customFormat="1" ht="15" customHeight="1" x14ac:dyDescent="0.2">
      <c r="A494" s="92"/>
      <c r="B494" s="91"/>
      <c r="C494" s="91"/>
      <c r="D494" s="91"/>
      <c r="E494" s="92"/>
      <c r="F494" s="92"/>
      <c r="G494" s="92"/>
      <c r="H494" s="92"/>
      <c r="J494" s="94"/>
      <c r="K494" s="94"/>
      <c r="L494" s="94"/>
      <c r="M494" s="94"/>
      <c r="N494" s="94"/>
      <c r="O494" s="94"/>
      <c r="P494" s="141"/>
      <c r="Q494" s="95"/>
      <c r="R494" s="95"/>
      <c r="S494" s="95"/>
      <c r="AK494" s="141"/>
      <c r="AL494" s="141"/>
      <c r="AM494" s="141"/>
      <c r="AN494" s="141"/>
      <c r="AO494" s="141"/>
      <c r="AP494" s="141"/>
      <c r="AQ494" s="141"/>
      <c r="AR494" s="141"/>
      <c r="AZ494" s="141"/>
      <c r="BA494" s="141"/>
      <c r="BB494" s="141"/>
      <c r="BC494" s="141"/>
    </row>
    <row r="495" spans="1:55" s="93" customFormat="1" ht="15" customHeight="1" x14ac:dyDescent="0.2">
      <c r="A495" s="92"/>
      <c r="B495" s="91"/>
      <c r="C495" s="91"/>
      <c r="D495" s="91"/>
      <c r="E495" s="92"/>
      <c r="F495" s="92"/>
      <c r="G495" s="92"/>
      <c r="H495" s="92"/>
      <c r="J495" s="94"/>
      <c r="K495" s="94"/>
      <c r="L495" s="94"/>
      <c r="M495" s="94"/>
      <c r="N495" s="94"/>
      <c r="O495" s="94"/>
      <c r="P495" s="141"/>
      <c r="Q495" s="95"/>
      <c r="R495" s="95"/>
      <c r="S495" s="95"/>
      <c r="AK495" s="141"/>
      <c r="AL495" s="141"/>
      <c r="AM495" s="141"/>
      <c r="AN495" s="141"/>
      <c r="AO495" s="141"/>
      <c r="AP495" s="141"/>
      <c r="AQ495" s="141"/>
      <c r="AR495" s="141"/>
      <c r="AZ495" s="141"/>
      <c r="BA495" s="141"/>
      <c r="BB495" s="141"/>
      <c r="BC495" s="141"/>
    </row>
    <row r="496" spans="1:55" s="93" customFormat="1" ht="15" customHeight="1" x14ac:dyDescent="0.2">
      <c r="A496" s="92"/>
      <c r="B496" s="91"/>
      <c r="C496" s="91"/>
      <c r="D496" s="91"/>
      <c r="E496" s="92"/>
      <c r="F496" s="92"/>
      <c r="G496" s="92"/>
      <c r="H496" s="92"/>
      <c r="J496" s="94"/>
      <c r="K496" s="94"/>
      <c r="L496" s="94"/>
      <c r="M496" s="94"/>
      <c r="N496" s="94"/>
      <c r="O496" s="94"/>
      <c r="P496" s="141"/>
      <c r="Q496" s="95"/>
      <c r="R496" s="95"/>
      <c r="S496" s="95"/>
      <c r="AK496" s="141"/>
      <c r="AL496" s="141"/>
      <c r="AM496" s="141"/>
      <c r="AN496" s="141"/>
      <c r="AO496" s="141"/>
      <c r="AP496" s="141"/>
      <c r="AQ496" s="141"/>
      <c r="AR496" s="141"/>
      <c r="AZ496" s="141"/>
      <c r="BA496" s="141"/>
      <c r="BB496" s="141"/>
      <c r="BC496" s="141"/>
    </row>
    <row r="497" spans="1:55" s="93" customFormat="1" ht="15" customHeight="1" x14ac:dyDescent="0.2">
      <c r="A497" s="92"/>
      <c r="B497" s="91"/>
      <c r="C497" s="91"/>
      <c r="D497" s="91"/>
      <c r="E497" s="92"/>
      <c r="F497" s="92"/>
      <c r="G497" s="92"/>
      <c r="H497" s="92"/>
      <c r="J497" s="94"/>
      <c r="K497" s="94"/>
      <c r="L497" s="94"/>
      <c r="M497" s="94"/>
      <c r="N497" s="94"/>
      <c r="O497" s="94"/>
      <c r="P497" s="141"/>
      <c r="Q497" s="95"/>
      <c r="R497" s="95"/>
      <c r="S497" s="95"/>
      <c r="AK497" s="141"/>
      <c r="AL497" s="141"/>
      <c r="AM497" s="141"/>
      <c r="AN497" s="141"/>
      <c r="AO497" s="141"/>
      <c r="AP497" s="141"/>
      <c r="AQ497" s="141"/>
      <c r="AR497" s="141"/>
      <c r="AZ497" s="141"/>
      <c r="BA497" s="141"/>
      <c r="BB497" s="141"/>
      <c r="BC497" s="141"/>
    </row>
    <row r="498" spans="1:55" s="93" customFormat="1" ht="15" customHeight="1" x14ac:dyDescent="0.2">
      <c r="A498" s="92"/>
      <c r="B498" s="91"/>
      <c r="C498" s="91"/>
      <c r="D498" s="91"/>
      <c r="E498" s="92"/>
      <c r="F498" s="92"/>
      <c r="G498" s="92"/>
      <c r="H498" s="92"/>
      <c r="J498" s="94"/>
      <c r="K498" s="94"/>
      <c r="L498" s="94"/>
      <c r="M498" s="94"/>
      <c r="N498" s="94"/>
      <c r="O498" s="94"/>
      <c r="P498" s="141"/>
      <c r="Q498" s="95"/>
      <c r="R498" s="95"/>
      <c r="S498" s="95"/>
      <c r="AK498" s="141"/>
      <c r="AL498" s="141"/>
      <c r="AM498" s="141"/>
      <c r="AN498" s="141"/>
      <c r="AO498" s="141"/>
      <c r="AP498" s="141"/>
      <c r="AQ498" s="141"/>
      <c r="AR498" s="141"/>
      <c r="AZ498" s="141"/>
      <c r="BA498" s="141"/>
      <c r="BB498" s="141"/>
      <c r="BC498" s="141"/>
    </row>
    <row r="499" spans="1:55" s="93" customFormat="1" ht="15" customHeight="1" x14ac:dyDescent="0.2">
      <c r="A499" s="92"/>
      <c r="B499" s="91"/>
      <c r="C499" s="91"/>
      <c r="D499" s="91"/>
      <c r="E499" s="92"/>
      <c r="F499" s="92"/>
      <c r="G499" s="92"/>
      <c r="H499" s="92"/>
      <c r="J499" s="94"/>
      <c r="K499" s="94"/>
      <c r="L499" s="94"/>
      <c r="M499" s="94"/>
      <c r="N499" s="94"/>
      <c r="O499" s="94"/>
      <c r="P499" s="141"/>
      <c r="Q499" s="95"/>
      <c r="R499" s="95"/>
      <c r="S499" s="95"/>
      <c r="AK499" s="141"/>
      <c r="AL499" s="141"/>
      <c r="AM499" s="141"/>
      <c r="AN499" s="141"/>
      <c r="AO499" s="141"/>
      <c r="AP499" s="141"/>
      <c r="AQ499" s="141"/>
      <c r="AR499" s="141"/>
      <c r="AZ499" s="141"/>
      <c r="BA499" s="141"/>
      <c r="BB499" s="141"/>
      <c r="BC499" s="141"/>
    </row>
    <row r="500" spans="1:55" s="93" customFormat="1" ht="15" customHeight="1" x14ac:dyDescent="0.2">
      <c r="A500" s="92"/>
      <c r="B500" s="91"/>
      <c r="C500" s="91"/>
      <c r="D500" s="91"/>
      <c r="E500" s="92"/>
      <c r="F500" s="92"/>
      <c r="G500" s="92"/>
      <c r="H500" s="92"/>
      <c r="J500" s="94"/>
      <c r="K500" s="94"/>
      <c r="L500" s="94"/>
      <c r="M500" s="94"/>
      <c r="N500" s="94"/>
      <c r="O500" s="94"/>
      <c r="P500" s="141"/>
      <c r="Q500" s="95"/>
      <c r="R500" s="95"/>
      <c r="S500" s="95"/>
      <c r="AK500" s="141"/>
      <c r="AL500" s="141"/>
      <c r="AM500" s="141"/>
      <c r="AN500" s="141"/>
      <c r="AO500" s="141"/>
      <c r="AP500" s="141"/>
      <c r="AQ500" s="141"/>
      <c r="AR500" s="141"/>
      <c r="AZ500" s="141"/>
      <c r="BA500" s="141"/>
      <c r="BB500" s="141"/>
      <c r="BC500" s="141"/>
    </row>
    <row r="501" spans="1:55" s="93" customFormat="1" ht="15" customHeight="1" x14ac:dyDescent="0.2">
      <c r="A501" s="92"/>
      <c r="B501" s="91"/>
      <c r="C501" s="91"/>
      <c r="D501" s="91"/>
      <c r="E501" s="92"/>
      <c r="F501" s="92"/>
      <c r="G501" s="92"/>
      <c r="H501" s="92"/>
      <c r="J501" s="94"/>
      <c r="K501" s="94"/>
      <c r="L501" s="94"/>
      <c r="M501" s="94"/>
      <c r="N501" s="94"/>
      <c r="O501" s="94"/>
      <c r="P501" s="141"/>
      <c r="Q501" s="95"/>
      <c r="R501" s="95"/>
      <c r="S501" s="95"/>
      <c r="AK501" s="141"/>
      <c r="AL501" s="141"/>
      <c r="AM501" s="141"/>
      <c r="AN501" s="141"/>
      <c r="AO501" s="141"/>
      <c r="AP501" s="141"/>
      <c r="AQ501" s="141"/>
      <c r="AR501" s="141"/>
      <c r="AZ501" s="141"/>
      <c r="BA501" s="141"/>
      <c r="BB501" s="141"/>
      <c r="BC501" s="141"/>
    </row>
    <row r="502" spans="1:55" s="93" customFormat="1" ht="15" customHeight="1" x14ac:dyDescent="0.2">
      <c r="A502" s="92"/>
      <c r="B502" s="91"/>
      <c r="C502" s="91"/>
      <c r="D502" s="91"/>
      <c r="E502" s="92"/>
      <c r="F502" s="92"/>
      <c r="G502" s="92"/>
      <c r="H502" s="92"/>
      <c r="J502" s="94"/>
      <c r="K502" s="94"/>
      <c r="L502" s="94"/>
      <c r="M502" s="94"/>
      <c r="N502" s="94"/>
      <c r="O502" s="94"/>
      <c r="P502" s="141"/>
      <c r="Q502" s="95"/>
      <c r="R502" s="95"/>
      <c r="S502" s="95"/>
      <c r="AK502" s="141"/>
      <c r="AL502" s="141"/>
      <c r="AM502" s="141"/>
      <c r="AN502" s="141"/>
      <c r="AO502" s="141"/>
      <c r="AP502" s="141"/>
      <c r="AQ502" s="141"/>
      <c r="AR502" s="141"/>
      <c r="AZ502" s="141"/>
      <c r="BA502" s="141"/>
      <c r="BB502" s="141"/>
      <c r="BC502" s="141"/>
    </row>
    <row r="503" spans="1:55" s="93" customFormat="1" ht="15" customHeight="1" x14ac:dyDescent="0.2">
      <c r="A503" s="92"/>
      <c r="B503" s="91"/>
      <c r="C503" s="91"/>
      <c r="D503" s="91"/>
      <c r="E503" s="92"/>
      <c r="F503" s="142"/>
      <c r="G503" s="92"/>
      <c r="H503" s="92"/>
      <c r="P503" s="141"/>
      <c r="Q503" s="141"/>
      <c r="R503" s="141"/>
      <c r="S503" s="141"/>
      <c r="AK503" s="141"/>
      <c r="AL503" s="141"/>
      <c r="AM503" s="141"/>
      <c r="AN503" s="141"/>
      <c r="AO503" s="141"/>
      <c r="AP503" s="141"/>
      <c r="AQ503" s="141"/>
      <c r="AR503" s="141"/>
      <c r="AZ503" s="141"/>
      <c r="BA503" s="141"/>
      <c r="BB503" s="141"/>
      <c r="BC503" s="141"/>
    </row>
    <row r="504" spans="1:55" s="93" customFormat="1" ht="15" customHeight="1" x14ac:dyDescent="0.2">
      <c r="A504" s="92"/>
      <c r="B504" s="91"/>
      <c r="C504" s="91"/>
      <c r="D504" s="91"/>
      <c r="E504" s="92"/>
      <c r="F504" s="142"/>
      <c r="G504" s="92"/>
      <c r="H504" s="92"/>
      <c r="P504" s="141"/>
      <c r="Q504" s="141"/>
      <c r="R504" s="141"/>
      <c r="S504" s="141"/>
      <c r="AK504" s="141"/>
      <c r="AL504" s="141"/>
      <c r="AM504" s="141"/>
      <c r="AN504" s="141"/>
      <c r="AO504" s="141"/>
      <c r="AP504" s="141"/>
      <c r="AQ504" s="141"/>
      <c r="AR504" s="141"/>
      <c r="AZ504" s="141"/>
      <c r="BA504" s="141"/>
      <c r="BB504" s="141"/>
      <c r="BC504" s="141"/>
    </row>
    <row r="505" spans="1:55" s="93" customFormat="1" ht="15" customHeight="1" x14ac:dyDescent="0.2">
      <c r="A505" s="92"/>
      <c r="B505" s="91"/>
      <c r="C505" s="91"/>
      <c r="D505" s="91"/>
      <c r="E505" s="92"/>
      <c r="F505" s="142"/>
      <c r="G505" s="92"/>
      <c r="H505" s="92"/>
      <c r="P505" s="141"/>
      <c r="Q505" s="141"/>
      <c r="R505" s="141"/>
      <c r="S505" s="141"/>
      <c r="AK505" s="141"/>
      <c r="AL505" s="141"/>
      <c r="AM505" s="141"/>
      <c r="AN505" s="141"/>
      <c r="AO505" s="141"/>
      <c r="AP505" s="141"/>
      <c r="AQ505" s="141"/>
      <c r="AR505" s="141"/>
      <c r="AZ505" s="141"/>
      <c r="BA505" s="141"/>
      <c r="BB505" s="141"/>
      <c r="BC505" s="141"/>
    </row>
    <row r="506" spans="1:55" s="93" customFormat="1" ht="15" customHeight="1" x14ac:dyDescent="0.2">
      <c r="A506" s="92"/>
      <c r="B506" s="91"/>
      <c r="C506" s="91"/>
      <c r="D506" s="91"/>
      <c r="E506" s="92"/>
      <c r="F506" s="142"/>
      <c r="G506" s="92"/>
      <c r="H506" s="92"/>
      <c r="P506" s="141"/>
      <c r="Q506" s="141"/>
      <c r="R506" s="141"/>
      <c r="S506" s="141"/>
      <c r="AK506" s="141"/>
      <c r="AL506" s="141"/>
      <c r="AM506" s="141"/>
      <c r="AN506" s="141"/>
      <c r="AO506" s="141"/>
      <c r="AP506" s="141"/>
      <c r="AQ506" s="141"/>
      <c r="AR506" s="141"/>
      <c r="AZ506" s="141"/>
      <c r="BA506" s="141"/>
      <c r="BB506" s="141"/>
      <c r="BC506" s="141"/>
    </row>
    <row r="507" spans="1:55" s="93" customFormat="1" ht="15" customHeight="1" x14ac:dyDescent="0.2">
      <c r="A507" s="92"/>
      <c r="B507" s="91"/>
      <c r="C507" s="91"/>
      <c r="D507" s="91"/>
      <c r="E507" s="92"/>
      <c r="F507" s="142"/>
      <c r="G507" s="92"/>
      <c r="H507" s="92"/>
      <c r="P507" s="141"/>
      <c r="Q507" s="141"/>
      <c r="R507" s="141"/>
      <c r="S507" s="141"/>
      <c r="AK507" s="141"/>
      <c r="AL507" s="141"/>
      <c r="AM507" s="141"/>
      <c r="AN507" s="141"/>
      <c r="AO507" s="141"/>
      <c r="AP507" s="141"/>
      <c r="AQ507" s="141"/>
      <c r="AR507" s="141"/>
      <c r="AZ507" s="141"/>
      <c r="BA507" s="141"/>
      <c r="BB507" s="141"/>
      <c r="BC507" s="141"/>
    </row>
    <row r="533" spans="1:55" s="93" customFormat="1" ht="15" customHeight="1" x14ac:dyDescent="0.2">
      <c r="A533" s="92"/>
      <c r="B533" s="91"/>
      <c r="C533" s="91"/>
      <c r="D533" s="91"/>
      <c r="E533" s="92"/>
      <c r="F533" s="142"/>
      <c r="G533" s="92"/>
      <c r="H533" s="92"/>
      <c r="P533" s="141"/>
      <c r="Q533" s="141"/>
      <c r="R533" s="141"/>
      <c r="S533" s="141"/>
      <c r="AK533" s="141"/>
      <c r="AL533" s="141"/>
      <c r="AM533" s="141"/>
      <c r="AN533" s="141"/>
      <c r="AO533" s="141"/>
      <c r="AP533" s="141"/>
      <c r="AQ533" s="141"/>
      <c r="AR533" s="141"/>
      <c r="AZ533" s="141"/>
      <c r="BA533" s="141"/>
      <c r="BB533" s="141"/>
      <c r="BC533" s="141"/>
    </row>
    <row r="534" spans="1:55" s="93" customFormat="1" ht="15" customHeight="1" x14ac:dyDescent="0.2">
      <c r="A534" s="92"/>
      <c r="B534" s="91"/>
      <c r="C534" s="91"/>
      <c r="D534" s="91"/>
      <c r="E534" s="92"/>
      <c r="F534" s="142"/>
      <c r="G534" s="92"/>
      <c r="H534" s="92"/>
      <c r="P534" s="141"/>
      <c r="Q534" s="141"/>
      <c r="R534" s="141"/>
      <c r="S534" s="141"/>
      <c r="AK534" s="141"/>
      <c r="AL534" s="141"/>
      <c r="AM534" s="141"/>
      <c r="AN534" s="141"/>
      <c r="AO534" s="141"/>
      <c r="AP534" s="141"/>
      <c r="AQ534" s="141"/>
      <c r="AR534" s="141"/>
      <c r="AZ534" s="141"/>
      <c r="BA534" s="141"/>
      <c r="BB534" s="141"/>
      <c r="BC534" s="141"/>
    </row>
    <row r="552" spans="1:55" s="93" customFormat="1" x14ac:dyDescent="0.2">
      <c r="A552" s="92"/>
      <c r="B552" s="91"/>
      <c r="C552" s="91"/>
      <c r="D552" s="91"/>
      <c r="E552" s="142"/>
      <c r="F552" s="92"/>
      <c r="G552" s="92"/>
      <c r="H552" s="92"/>
      <c r="J552" s="94"/>
      <c r="K552" s="94"/>
      <c r="L552" s="94"/>
      <c r="M552" s="94"/>
      <c r="N552" s="94"/>
      <c r="O552" s="94"/>
      <c r="P552" s="141"/>
      <c r="Q552" s="95"/>
      <c r="R552" s="95"/>
      <c r="S552" s="95"/>
      <c r="AK552" s="141"/>
      <c r="AL552" s="141"/>
      <c r="AM552" s="141"/>
      <c r="AN552" s="141"/>
      <c r="AO552" s="141"/>
      <c r="AP552" s="141"/>
      <c r="AQ552" s="141"/>
      <c r="AR552" s="141"/>
      <c r="AZ552" s="141"/>
      <c r="BA552" s="141"/>
      <c r="BB552" s="141"/>
      <c r="BC552" s="141"/>
    </row>
    <row r="553" spans="1:55" s="93" customFormat="1" x14ac:dyDescent="0.2">
      <c r="A553" s="92"/>
      <c r="B553" s="91"/>
      <c r="C553" s="91"/>
      <c r="D553" s="91"/>
      <c r="E553" s="142"/>
      <c r="F553" s="92"/>
      <c r="G553" s="92"/>
      <c r="H553" s="92"/>
      <c r="J553" s="94"/>
      <c r="K553" s="94"/>
      <c r="L553" s="94"/>
      <c r="M553" s="94"/>
      <c r="N553" s="94"/>
      <c r="O553" s="94"/>
      <c r="P553" s="141"/>
      <c r="Q553" s="95"/>
      <c r="R553" s="95"/>
      <c r="S553" s="95"/>
      <c r="AK553" s="141"/>
      <c r="AL553" s="141"/>
      <c r="AM553" s="141"/>
      <c r="AN553" s="141"/>
      <c r="AO553" s="141"/>
      <c r="AP553" s="141"/>
      <c r="AQ553" s="141"/>
      <c r="AR553" s="141"/>
      <c r="AZ553" s="141"/>
      <c r="BA553" s="141"/>
      <c r="BB553" s="141"/>
      <c r="BC553" s="141"/>
    </row>
    <row r="561" spans="1:55" s="93" customFormat="1" x14ac:dyDescent="0.2">
      <c r="A561" s="92"/>
      <c r="B561" s="91"/>
      <c r="C561" s="91"/>
      <c r="D561" s="91"/>
      <c r="E561" s="92"/>
      <c r="F561" s="92"/>
      <c r="G561" s="92"/>
      <c r="H561" s="92"/>
      <c r="P561" s="141"/>
      <c r="Q561" s="141"/>
      <c r="R561" s="141"/>
      <c r="S561" s="141"/>
      <c r="AK561" s="141"/>
      <c r="AL561" s="141"/>
      <c r="AM561" s="141"/>
      <c r="AN561" s="141"/>
      <c r="AO561" s="141"/>
      <c r="AP561" s="141"/>
      <c r="AQ561" s="141"/>
      <c r="AR561" s="141"/>
      <c r="AZ561" s="141"/>
      <c r="BA561" s="141"/>
      <c r="BB561" s="141"/>
      <c r="BC561" s="141"/>
    </row>
    <row r="562" spans="1:55" s="93" customFormat="1" ht="15" customHeight="1" x14ac:dyDescent="0.2">
      <c r="A562" s="92"/>
      <c r="B562" s="91"/>
      <c r="C562" s="91"/>
      <c r="D562" s="91"/>
      <c r="E562" s="92"/>
      <c r="F562" s="92"/>
      <c r="G562" s="142"/>
      <c r="H562" s="92"/>
      <c r="I562" s="98"/>
      <c r="J562" s="98"/>
      <c r="K562" s="98"/>
      <c r="L562" s="98"/>
      <c r="M562" s="98"/>
      <c r="N562" s="98"/>
      <c r="O562" s="98"/>
      <c r="P562" s="141"/>
      <c r="Q562" s="141"/>
      <c r="R562" s="141"/>
      <c r="S562" s="141"/>
      <c r="AK562" s="141"/>
      <c r="AL562" s="141"/>
      <c r="AM562" s="141"/>
      <c r="AN562" s="141"/>
      <c r="AO562" s="141"/>
      <c r="AP562" s="141"/>
      <c r="AQ562" s="141"/>
      <c r="AR562" s="141"/>
      <c r="AZ562" s="141"/>
      <c r="BA562" s="141"/>
      <c r="BB562" s="141"/>
      <c r="BC562" s="141"/>
    </row>
    <row r="563" spans="1:55" s="93" customFormat="1" ht="15" customHeight="1" x14ac:dyDescent="0.2">
      <c r="A563" s="92"/>
      <c r="B563" s="91"/>
      <c r="C563" s="91"/>
      <c r="D563" s="91"/>
      <c r="E563" s="92"/>
      <c r="F563" s="92"/>
      <c r="G563" s="142"/>
      <c r="H563" s="92"/>
      <c r="I563" s="98"/>
      <c r="J563" s="98"/>
      <c r="K563" s="98"/>
      <c r="L563" s="98"/>
      <c r="M563" s="98"/>
      <c r="N563" s="98"/>
      <c r="O563" s="98"/>
      <c r="P563" s="141"/>
      <c r="Q563" s="141"/>
      <c r="R563" s="141"/>
      <c r="S563" s="141"/>
      <c r="AK563" s="141"/>
      <c r="AL563" s="141"/>
      <c r="AM563" s="141"/>
      <c r="AN563" s="141"/>
      <c r="AO563" s="141"/>
      <c r="AP563" s="141"/>
      <c r="AQ563" s="141"/>
      <c r="AR563" s="141"/>
      <c r="AZ563" s="141"/>
      <c r="BA563" s="141"/>
      <c r="BB563" s="141"/>
      <c r="BC563" s="141"/>
    </row>
    <row r="564" spans="1:55" s="93" customFormat="1" ht="15" customHeight="1" x14ac:dyDescent="0.2">
      <c r="A564" s="92"/>
      <c r="B564" s="91"/>
      <c r="C564" s="91"/>
      <c r="D564" s="91"/>
      <c r="E564" s="92"/>
      <c r="F564" s="92"/>
      <c r="G564" s="142"/>
      <c r="H564" s="92"/>
      <c r="I564" s="98"/>
      <c r="J564" s="98"/>
      <c r="K564" s="98"/>
      <c r="L564" s="98"/>
      <c r="M564" s="98"/>
      <c r="N564" s="98"/>
      <c r="O564" s="98"/>
      <c r="P564" s="141"/>
      <c r="Q564" s="141"/>
      <c r="R564" s="141"/>
      <c r="S564" s="141"/>
      <c r="AK564" s="141"/>
      <c r="AL564" s="141"/>
      <c r="AM564" s="141"/>
      <c r="AN564" s="141"/>
      <c r="AO564" s="141"/>
      <c r="AP564" s="141"/>
      <c r="AQ564" s="141"/>
      <c r="AR564" s="141"/>
      <c r="AZ564" s="141"/>
      <c r="BA564" s="141"/>
      <c r="BB564" s="141"/>
      <c r="BC564" s="141"/>
    </row>
    <row r="565" spans="1:55" s="93" customFormat="1" ht="15" customHeight="1" x14ac:dyDescent="0.2">
      <c r="A565" s="92"/>
      <c r="B565" s="91"/>
      <c r="C565" s="91"/>
      <c r="D565" s="91"/>
      <c r="E565" s="92"/>
      <c r="F565" s="92"/>
      <c r="G565" s="142"/>
      <c r="H565" s="92"/>
      <c r="I565" s="98"/>
      <c r="J565" s="98"/>
      <c r="K565" s="98"/>
      <c r="L565" s="98"/>
      <c r="M565" s="98"/>
      <c r="N565" s="98"/>
      <c r="O565" s="98"/>
      <c r="P565" s="141"/>
      <c r="Q565" s="141"/>
      <c r="R565" s="141"/>
      <c r="S565" s="141"/>
      <c r="AK565" s="141"/>
      <c r="AL565" s="141"/>
      <c r="AM565" s="141"/>
      <c r="AN565" s="141"/>
      <c r="AO565" s="141"/>
      <c r="AP565" s="141"/>
      <c r="AQ565" s="141"/>
      <c r="AR565" s="141"/>
      <c r="AZ565" s="141"/>
      <c r="BA565" s="141"/>
      <c r="BB565" s="141"/>
      <c r="BC565" s="141"/>
    </row>
    <row r="566" spans="1:55" s="93" customFormat="1" ht="15" customHeight="1" x14ac:dyDescent="0.2">
      <c r="A566" s="92"/>
      <c r="B566" s="91"/>
      <c r="C566" s="91"/>
      <c r="D566" s="91"/>
      <c r="E566" s="92"/>
      <c r="F566" s="92"/>
      <c r="G566" s="142"/>
      <c r="H566" s="92"/>
      <c r="I566" s="98"/>
      <c r="J566" s="98"/>
      <c r="K566" s="98"/>
      <c r="L566" s="98"/>
      <c r="M566" s="98"/>
      <c r="N566" s="98"/>
      <c r="O566" s="98"/>
      <c r="P566" s="141"/>
      <c r="Q566" s="141"/>
      <c r="R566" s="141"/>
      <c r="S566" s="141"/>
      <c r="AK566" s="141"/>
      <c r="AL566" s="141"/>
      <c r="AM566" s="141"/>
      <c r="AN566" s="141"/>
      <c r="AO566" s="141"/>
      <c r="AP566" s="141"/>
      <c r="AQ566" s="141"/>
      <c r="AR566" s="141"/>
      <c r="AZ566" s="141"/>
      <c r="BA566" s="141"/>
      <c r="BB566" s="141"/>
      <c r="BC566" s="141"/>
    </row>
    <row r="567" spans="1:55" s="93" customFormat="1" ht="15" customHeight="1" x14ac:dyDescent="0.2">
      <c r="A567" s="92"/>
      <c r="B567" s="91"/>
      <c r="C567" s="91"/>
      <c r="D567" s="91"/>
      <c r="E567" s="92"/>
      <c r="F567" s="92"/>
      <c r="G567" s="142"/>
      <c r="H567" s="92"/>
      <c r="I567" s="98"/>
      <c r="J567" s="98"/>
      <c r="K567" s="98"/>
      <c r="L567" s="98"/>
      <c r="M567" s="98"/>
      <c r="N567" s="98"/>
      <c r="O567" s="98"/>
      <c r="P567" s="141"/>
      <c r="Q567" s="141"/>
      <c r="R567" s="141"/>
      <c r="S567" s="141"/>
      <c r="AK567" s="141"/>
      <c r="AL567" s="141"/>
      <c r="AM567" s="141"/>
      <c r="AN567" s="141"/>
      <c r="AO567" s="141"/>
      <c r="AP567" s="141"/>
      <c r="AQ567" s="141"/>
      <c r="AR567" s="141"/>
      <c r="AZ567" s="141"/>
      <c r="BA567" s="141"/>
      <c r="BB567" s="141"/>
      <c r="BC567" s="141"/>
    </row>
    <row r="568" spans="1:55" s="93" customFormat="1" ht="15" customHeight="1" x14ac:dyDescent="0.2">
      <c r="A568" s="92"/>
      <c r="B568" s="91"/>
      <c r="C568" s="91"/>
      <c r="D568" s="91"/>
      <c r="E568" s="92"/>
      <c r="F568" s="92"/>
      <c r="G568" s="142"/>
      <c r="H568" s="92"/>
      <c r="I568" s="98"/>
      <c r="J568" s="98"/>
      <c r="K568" s="98"/>
      <c r="L568" s="98"/>
      <c r="M568" s="98"/>
      <c r="N568" s="98"/>
      <c r="O568" s="98"/>
      <c r="P568" s="141"/>
      <c r="Q568" s="141"/>
      <c r="R568" s="141"/>
      <c r="S568" s="141"/>
      <c r="AK568" s="141"/>
      <c r="AL568" s="141"/>
      <c r="AM568" s="141"/>
      <c r="AN568" s="141"/>
      <c r="AO568" s="141"/>
      <c r="AP568" s="141"/>
      <c r="AQ568" s="141"/>
      <c r="AR568" s="141"/>
      <c r="AZ568" s="141"/>
      <c r="BA568" s="141"/>
      <c r="BB568" s="141"/>
      <c r="BC568" s="141"/>
    </row>
    <row r="569" spans="1:55" s="93" customFormat="1" ht="15" customHeight="1" x14ac:dyDescent="0.2">
      <c r="A569" s="92"/>
      <c r="B569" s="91"/>
      <c r="C569" s="91"/>
      <c r="D569" s="91"/>
      <c r="E569" s="92"/>
      <c r="F569" s="92"/>
      <c r="G569" s="142"/>
      <c r="H569" s="92"/>
      <c r="I569" s="98"/>
      <c r="J569" s="98"/>
      <c r="K569" s="98"/>
      <c r="L569" s="98"/>
      <c r="M569" s="98"/>
      <c r="N569" s="98"/>
      <c r="O569" s="98"/>
      <c r="P569" s="141"/>
      <c r="Q569" s="141"/>
      <c r="R569" s="141"/>
      <c r="S569" s="141"/>
      <c r="AK569" s="141"/>
      <c r="AL569" s="141"/>
      <c r="AM569" s="141"/>
      <c r="AN569" s="141"/>
      <c r="AO569" s="141"/>
      <c r="AP569" s="141"/>
      <c r="AQ569" s="141"/>
      <c r="AR569" s="141"/>
      <c r="AZ569" s="141"/>
      <c r="BA569" s="141"/>
      <c r="BB569" s="141"/>
      <c r="BC569" s="141"/>
    </row>
    <row r="570" spans="1:55" s="93" customFormat="1" ht="15" customHeight="1" x14ac:dyDescent="0.2">
      <c r="A570" s="92"/>
      <c r="B570" s="91"/>
      <c r="C570" s="91"/>
      <c r="D570" s="91"/>
      <c r="E570" s="92"/>
      <c r="F570" s="92"/>
      <c r="G570" s="142"/>
      <c r="H570" s="92"/>
      <c r="I570" s="98"/>
      <c r="J570" s="98"/>
      <c r="K570" s="98"/>
      <c r="L570" s="98"/>
      <c r="M570" s="98"/>
      <c r="N570" s="98"/>
      <c r="O570" s="98"/>
      <c r="P570" s="141"/>
      <c r="Q570" s="141"/>
      <c r="R570" s="141"/>
      <c r="S570" s="141"/>
      <c r="AK570" s="141"/>
      <c r="AL570" s="141"/>
      <c r="AM570" s="141"/>
      <c r="AN570" s="141"/>
      <c r="AO570" s="141"/>
      <c r="AP570" s="141"/>
      <c r="AQ570" s="141"/>
      <c r="AR570" s="141"/>
      <c r="AZ570" s="141"/>
      <c r="BA570" s="141"/>
      <c r="BB570" s="141"/>
      <c r="BC570" s="141"/>
    </row>
    <row r="571" spans="1:55" s="93" customFormat="1" ht="15" customHeight="1" x14ac:dyDescent="0.2">
      <c r="A571" s="92"/>
      <c r="B571" s="91"/>
      <c r="C571" s="91"/>
      <c r="D571" s="91"/>
      <c r="E571" s="92"/>
      <c r="F571" s="92"/>
      <c r="G571" s="142"/>
      <c r="H571" s="92"/>
      <c r="P571" s="141"/>
      <c r="Q571" s="141"/>
      <c r="R571" s="141"/>
      <c r="S571" s="141"/>
      <c r="AK571" s="141"/>
      <c r="AL571" s="141"/>
      <c r="AM571" s="141"/>
      <c r="AN571" s="141"/>
      <c r="AO571" s="141"/>
      <c r="AP571" s="141"/>
      <c r="AQ571" s="141"/>
      <c r="AR571" s="141"/>
      <c r="AZ571" s="141"/>
      <c r="BA571" s="141"/>
      <c r="BB571" s="141"/>
      <c r="BC571" s="141"/>
    </row>
    <row r="590" spans="9:19" ht="15" customHeight="1" x14ac:dyDescent="0.2">
      <c r="I590" s="98"/>
      <c r="J590" s="98"/>
      <c r="K590" s="98"/>
      <c r="L590" s="98"/>
      <c r="M590" s="98"/>
      <c r="N590" s="98"/>
      <c r="O590" s="98"/>
      <c r="Q590" s="141"/>
      <c r="R590" s="141"/>
      <c r="S590" s="141"/>
    </row>
    <row r="591" spans="9:19" ht="15" customHeight="1" x14ac:dyDescent="0.2">
      <c r="I591" s="98"/>
      <c r="J591" s="98"/>
      <c r="K591" s="98"/>
      <c r="L591" s="98"/>
      <c r="M591" s="98"/>
      <c r="N591" s="98"/>
      <c r="O591" s="98"/>
      <c r="Q591" s="141"/>
      <c r="R591" s="141"/>
      <c r="S591" s="141"/>
    </row>
    <row r="592" spans="9:19" ht="15" customHeight="1" x14ac:dyDescent="0.2">
      <c r="I592" s="98"/>
      <c r="J592" s="98"/>
      <c r="K592" s="98"/>
      <c r="L592" s="98"/>
      <c r="M592" s="98"/>
      <c r="N592" s="98"/>
      <c r="O592" s="98"/>
      <c r="Q592" s="141"/>
      <c r="R592" s="141"/>
      <c r="S592" s="141"/>
    </row>
    <row r="593" spans="9:19" ht="15" customHeight="1" x14ac:dyDescent="0.2">
      <c r="I593" s="98"/>
      <c r="J593" s="98"/>
      <c r="K593" s="98"/>
      <c r="L593" s="98"/>
      <c r="M593" s="98"/>
      <c r="N593" s="98"/>
      <c r="O593" s="98"/>
      <c r="Q593" s="141"/>
      <c r="R593" s="141"/>
      <c r="S593" s="141"/>
    </row>
    <row r="594" spans="9:19" ht="15" customHeight="1" x14ac:dyDescent="0.2">
      <c r="I594" s="98"/>
      <c r="J594" s="98"/>
      <c r="K594" s="98"/>
      <c r="L594" s="98"/>
      <c r="M594" s="98"/>
      <c r="N594" s="98"/>
      <c r="O594" s="98"/>
      <c r="Q594" s="141"/>
      <c r="R594" s="141"/>
      <c r="S594" s="141"/>
    </row>
    <row r="595" spans="9:19" ht="15" customHeight="1" x14ac:dyDescent="0.2">
      <c r="I595" s="98"/>
      <c r="J595" s="98"/>
      <c r="K595" s="98"/>
      <c r="L595" s="98"/>
      <c r="M595" s="98"/>
      <c r="N595" s="98"/>
      <c r="O595" s="98"/>
      <c r="Q595" s="141"/>
      <c r="R595" s="141"/>
      <c r="S595" s="141"/>
    </row>
    <row r="596" spans="9:19" ht="15" customHeight="1" x14ac:dyDescent="0.2">
      <c r="I596" s="98"/>
      <c r="J596" s="98"/>
      <c r="K596" s="98"/>
      <c r="L596" s="98"/>
      <c r="M596" s="98"/>
      <c r="N596" s="98"/>
      <c r="O596" s="98"/>
      <c r="Q596" s="141"/>
      <c r="R596" s="141"/>
      <c r="S596" s="141"/>
    </row>
    <row r="597" spans="9:19" ht="15" customHeight="1" x14ac:dyDescent="0.2"/>
    <row r="678" spans="5:19" x14ac:dyDescent="0.2">
      <c r="P678" s="95"/>
    </row>
    <row r="681" spans="5:19" x14ac:dyDescent="0.2">
      <c r="P681" s="95"/>
    </row>
    <row r="683" spans="5:19" x14ac:dyDescent="0.2">
      <c r="J683" s="93"/>
      <c r="K683" s="93"/>
      <c r="L683" s="93"/>
      <c r="M683" s="93"/>
      <c r="N683" s="93"/>
      <c r="O683" s="93"/>
      <c r="Q683" s="141"/>
      <c r="R683" s="141"/>
      <c r="S683" s="141"/>
    </row>
    <row r="684" spans="5:19" x14ac:dyDescent="0.2">
      <c r="E684" s="91"/>
      <c r="J684" s="98"/>
      <c r="K684" s="98"/>
      <c r="L684" s="98"/>
      <c r="Q684" s="141"/>
      <c r="R684" s="141"/>
    </row>
    <row r="685" spans="5:19" x14ac:dyDescent="0.2">
      <c r="E685" s="91"/>
      <c r="J685" s="98"/>
      <c r="K685" s="98"/>
      <c r="L685" s="98"/>
      <c r="Q685" s="141"/>
      <c r="R685" s="141"/>
    </row>
    <row r="686" spans="5:19" x14ac:dyDescent="0.2">
      <c r="E686" s="91"/>
      <c r="J686" s="98"/>
      <c r="K686" s="98"/>
      <c r="L686" s="98"/>
      <c r="Q686" s="141"/>
      <c r="R686" s="141"/>
    </row>
    <row r="687" spans="5:19" x14ac:dyDescent="0.2">
      <c r="E687" s="91"/>
      <c r="J687" s="98"/>
      <c r="K687" s="98"/>
      <c r="L687" s="98"/>
      <c r="Q687" s="141"/>
      <c r="R687" s="141"/>
    </row>
    <row r="688" spans="5:19" x14ac:dyDescent="0.2">
      <c r="E688" s="91"/>
      <c r="J688" s="98"/>
      <c r="K688" s="98"/>
      <c r="L688" s="98"/>
      <c r="Q688" s="141"/>
      <c r="R688" s="141"/>
    </row>
    <row r="689" spans="5:18" x14ac:dyDescent="0.2">
      <c r="E689" s="91"/>
      <c r="J689" s="98"/>
      <c r="K689" s="98"/>
      <c r="L689" s="98"/>
      <c r="Q689" s="141"/>
      <c r="R689" s="141"/>
    </row>
    <row r="690" spans="5:18" x14ac:dyDescent="0.2">
      <c r="E690" s="91"/>
      <c r="J690" s="98"/>
      <c r="K690" s="98"/>
      <c r="L690" s="98"/>
      <c r="Q690" s="141"/>
      <c r="R690" s="141"/>
    </row>
    <row r="691" spans="5:18" x14ac:dyDescent="0.2">
      <c r="E691" s="91"/>
      <c r="J691" s="98"/>
      <c r="K691" s="98"/>
      <c r="L691" s="98"/>
      <c r="Q691" s="141"/>
      <c r="R691" s="141"/>
    </row>
    <row r="692" spans="5:18" x14ac:dyDescent="0.2">
      <c r="E692" s="91"/>
      <c r="J692" s="98"/>
      <c r="K692" s="98"/>
      <c r="L692" s="98"/>
      <c r="Q692" s="141"/>
      <c r="R692" s="141"/>
    </row>
    <row r="693" spans="5:18" x14ac:dyDescent="0.2">
      <c r="E693" s="91"/>
      <c r="J693" s="98"/>
      <c r="K693" s="98"/>
      <c r="L693" s="98"/>
      <c r="Q693" s="141"/>
      <c r="R693" s="141"/>
    </row>
    <row r="694" spans="5:18" x14ac:dyDescent="0.2">
      <c r="E694" s="91"/>
      <c r="J694" s="98"/>
      <c r="K694" s="98"/>
      <c r="L694" s="98"/>
      <c r="Q694" s="141"/>
      <c r="R694" s="141"/>
    </row>
    <row r="695" spans="5:18" x14ac:dyDescent="0.2">
      <c r="E695" s="91"/>
      <c r="J695" s="98"/>
      <c r="K695" s="98"/>
      <c r="L695" s="98"/>
      <c r="Q695" s="141"/>
      <c r="R695" s="141"/>
    </row>
    <row r="696" spans="5:18" x14ac:dyDescent="0.2">
      <c r="E696" s="91"/>
      <c r="J696" s="98"/>
      <c r="K696" s="98"/>
      <c r="L696" s="98"/>
      <c r="Q696" s="141"/>
      <c r="R696" s="141"/>
    </row>
    <row r="698" spans="5:18" x14ac:dyDescent="0.2">
      <c r="E698" s="91"/>
      <c r="J698" s="98"/>
      <c r="K698" s="98"/>
      <c r="L698" s="98"/>
      <c r="Q698" s="141"/>
      <c r="R698" s="141"/>
    </row>
    <row r="699" spans="5:18" ht="12.75" x14ac:dyDescent="0.2">
      <c r="E699" s="419"/>
      <c r="J699" s="98"/>
      <c r="K699" s="98"/>
      <c r="L699" s="98"/>
      <c r="Q699" s="141"/>
      <c r="R699" s="141"/>
    </row>
    <row r="700" spans="5:18" ht="12.75" x14ac:dyDescent="0.2">
      <c r="E700" s="419"/>
      <c r="J700" s="98"/>
      <c r="K700" s="98"/>
      <c r="L700" s="98"/>
      <c r="Q700" s="141"/>
      <c r="R700" s="141"/>
    </row>
    <row r="701" spans="5:18" ht="12.75" x14ac:dyDescent="0.2">
      <c r="E701" s="419"/>
      <c r="J701" s="98"/>
      <c r="K701" s="98"/>
      <c r="L701" s="98"/>
      <c r="Q701" s="141"/>
      <c r="R701" s="141"/>
    </row>
    <row r="702" spans="5:18" ht="12.75" x14ac:dyDescent="0.2">
      <c r="E702" s="419"/>
    </row>
    <row r="703" spans="5:18" ht="12.75" x14ac:dyDescent="0.2">
      <c r="E703" s="419"/>
    </row>
    <row r="704" spans="5:18" ht="12.75" x14ac:dyDescent="0.2">
      <c r="E704" s="419"/>
    </row>
    <row r="705" spans="5:19" ht="12.75" x14ac:dyDescent="0.2">
      <c r="E705" s="419"/>
    </row>
    <row r="706" spans="5:19" ht="12.75" x14ac:dyDescent="0.2">
      <c r="E706" s="419"/>
    </row>
    <row r="707" spans="5:19" ht="12.75" x14ac:dyDescent="0.2">
      <c r="E707" s="419"/>
    </row>
    <row r="708" spans="5:19" ht="12.75" x14ac:dyDescent="0.2">
      <c r="E708" s="419"/>
    </row>
    <row r="709" spans="5:19" ht="12.75" x14ac:dyDescent="0.2">
      <c r="E709" s="419"/>
    </row>
    <row r="710" spans="5:19" ht="12.75" x14ac:dyDescent="0.2">
      <c r="E710" s="419"/>
    </row>
    <row r="711" spans="5:19" ht="12.75" x14ac:dyDescent="0.2">
      <c r="E711" s="419"/>
    </row>
    <row r="712" spans="5:19" ht="12.75" x14ac:dyDescent="0.2">
      <c r="E712" s="419"/>
    </row>
    <row r="713" spans="5:19" ht="12.75" x14ac:dyDescent="0.2">
      <c r="E713" s="419"/>
    </row>
    <row r="714" spans="5:19" ht="12.75" x14ac:dyDescent="0.2">
      <c r="E714" s="419"/>
    </row>
    <row r="715" spans="5:19" ht="12.75" x14ac:dyDescent="0.2">
      <c r="E715" s="419"/>
    </row>
    <row r="716" spans="5:19" x14ac:dyDescent="0.2">
      <c r="E716" s="91"/>
      <c r="J716" s="98"/>
      <c r="K716" s="98"/>
      <c r="L716" s="98"/>
      <c r="O716" s="98"/>
      <c r="Q716" s="141"/>
      <c r="R716" s="141"/>
      <c r="S716" s="141"/>
    </row>
    <row r="717" spans="5:19" x14ac:dyDescent="0.2">
      <c r="E717" s="91"/>
      <c r="J717" s="98"/>
      <c r="K717" s="98"/>
      <c r="L717" s="98"/>
      <c r="O717" s="98"/>
      <c r="Q717" s="141"/>
      <c r="R717" s="141"/>
      <c r="S717" s="141"/>
    </row>
    <row r="718" spans="5:19" x14ac:dyDescent="0.2">
      <c r="E718" s="91"/>
      <c r="J718" s="98"/>
      <c r="K718" s="98"/>
      <c r="L718" s="98"/>
      <c r="O718" s="98"/>
      <c r="Q718" s="141"/>
      <c r="R718" s="141"/>
      <c r="S718" s="141"/>
    </row>
    <row r="719" spans="5:19" x14ac:dyDescent="0.2">
      <c r="E719" s="91"/>
      <c r="J719" s="98"/>
      <c r="K719" s="98"/>
      <c r="L719" s="98"/>
      <c r="O719" s="98"/>
      <c r="Q719" s="141"/>
      <c r="R719" s="141"/>
      <c r="S719" s="141"/>
    </row>
    <row r="720" spans="5:19" x14ac:dyDescent="0.2">
      <c r="E720" s="91"/>
      <c r="J720" s="98"/>
      <c r="K720" s="98"/>
      <c r="L720" s="98"/>
      <c r="O720" s="98"/>
      <c r="Q720" s="141"/>
      <c r="R720" s="141"/>
      <c r="S720" s="141"/>
    </row>
    <row r="721" spans="5:19" x14ac:dyDescent="0.2">
      <c r="E721" s="91"/>
      <c r="J721" s="98"/>
      <c r="K721" s="98"/>
      <c r="L721" s="98"/>
      <c r="O721" s="98"/>
      <c r="Q721" s="141"/>
      <c r="R721" s="141"/>
      <c r="S721" s="141"/>
    </row>
    <row r="722" spans="5:19" x14ac:dyDescent="0.2">
      <c r="E722" s="91"/>
      <c r="J722" s="98"/>
      <c r="K722" s="98"/>
      <c r="L722" s="98"/>
      <c r="O722" s="98"/>
      <c r="Q722" s="141"/>
      <c r="R722" s="141"/>
      <c r="S722" s="141"/>
    </row>
    <row r="723" spans="5:19" x14ac:dyDescent="0.2">
      <c r="E723" s="91"/>
      <c r="J723" s="98"/>
      <c r="K723" s="98"/>
      <c r="L723" s="98"/>
      <c r="O723" s="98"/>
      <c r="Q723" s="141"/>
      <c r="R723" s="141"/>
      <c r="S723" s="141"/>
    </row>
    <row r="724" spans="5:19" x14ac:dyDescent="0.2">
      <c r="E724" s="91"/>
      <c r="J724" s="98"/>
      <c r="K724" s="98"/>
      <c r="L724" s="98"/>
      <c r="O724" s="98"/>
      <c r="Q724" s="141"/>
      <c r="R724" s="141"/>
      <c r="S724" s="141"/>
    </row>
    <row r="725" spans="5:19" x14ac:dyDescent="0.2">
      <c r="E725" s="91"/>
      <c r="J725" s="98"/>
      <c r="K725" s="98"/>
      <c r="L725" s="98"/>
      <c r="O725" s="98"/>
      <c r="Q725" s="141"/>
      <c r="R725" s="141"/>
      <c r="S725" s="141"/>
    </row>
    <row r="726" spans="5:19" x14ac:dyDescent="0.2">
      <c r="E726" s="91"/>
      <c r="J726" s="98"/>
      <c r="K726" s="98"/>
      <c r="L726" s="98"/>
      <c r="O726" s="98"/>
      <c r="Q726" s="141"/>
      <c r="R726" s="141"/>
      <c r="S726" s="141"/>
    </row>
    <row r="728" spans="5:19" ht="15" customHeight="1" x14ac:dyDescent="0.2"/>
    <row r="729" spans="5:19" ht="15" customHeight="1" x14ac:dyDescent="0.2"/>
    <row r="730" spans="5:19" ht="15" customHeight="1" x14ac:dyDescent="0.2"/>
    <row r="731" spans="5:19" ht="15" customHeight="1" x14ac:dyDescent="0.2"/>
    <row r="732" spans="5:19" ht="15" customHeight="1" x14ac:dyDescent="0.2"/>
    <row r="733" spans="5:19" ht="15" customHeight="1" x14ac:dyDescent="0.2"/>
    <row r="734" spans="5:19" ht="15" customHeight="1" x14ac:dyDescent="0.2"/>
    <row r="735" spans="5:19" ht="15" customHeight="1" x14ac:dyDescent="0.2"/>
    <row r="736" spans="5:19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3" spans="5:19" ht="15" customHeight="1" x14ac:dyDescent="0.2">
      <c r="E753" s="91"/>
      <c r="J753" s="93"/>
      <c r="K753" s="93"/>
      <c r="L753" s="93"/>
      <c r="O753" s="93"/>
      <c r="Q753" s="141"/>
      <c r="R753" s="141"/>
      <c r="S753" s="141"/>
    </row>
    <row r="754" spans="5:19" ht="15" customHeight="1" x14ac:dyDescent="0.2">
      <c r="E754" s="91"/>
      <c r="J754" s="93"/>
      <c r="K754" s="93"/>
      <c r="L754" s="93"/>
      <c r="O754" s="93"/>
      <c r="Q754" s="141"/>
      <c r="R754" s="141"/>
      <c r="S754" s="141"/>
    </row>
    <row r="755" spans="5:19" ht="15" customHeight="1" x14ac:dyDescent="0.2">
      <c r="E755" s="91"/>
      <c r="J755" s="93"/>
      <c r="K755" s="93"/>
      <c r="L755" s="93"/>
      <c r="O755" s="93"/>
      <c r="Q755" s="141"/>
      <c r="R755" s="141"/>
      <c r="S755" s="141"/>
    </row>
    <row r="756" spans="5:19" ht="15" customHeight="1" x14ac:dyDescent="0.2">
      <c r="E756" s="91"/>
      <c r="J756" s="93"/>
      <c r="K756" s="93"/>
      <c r="L756" s="93"/>
      <c r="O756" s="93"/>
      <c r="Q756" s="141"/>
      <c r="R756" s="141"/>
      <c r="S756" s="141"/>
    </row>
    <row r="757" spans="5:19" ht="15" customHeight="1" x14ac:dyDescent="0.2">
      <c r="E757" s="91"/>
      <c r="J757" s="93"/>
      <c r="K757" s="93"/>
      <c r="L757" s="93"/>
      <c r="O757" s="93"/>
      <c r="Q757" s="141"/>
      <c r="R757" s="141"/>
      <c r="S757" s="141"/>
    </row>
    <row r="758" spans="5:19" ht="15" customHeight="1" x14ac:dyDescent="0.2">
      <c r="E758" s="91"/>
      <c r="J758" s="93"/>
      <c r="K758" s="93"/>
      <c r="L758" s="93"/>
      <c r="O758" s="93"/>
      <c r="Q758" s="141"/>
      <c r="R758" s="141"/>
      <c r="S758" s="141"/>
    </row>
    <row r="759" spans="5:19" ht="15" customHeight="1" x14ac:dyDescent="0.2">
      <c r="E759" s="91"/>
      <c r="J759" s="93"/>
      <c r="K759" s="93"/>
      <c r="L759" s="93"/>
      <c r="O759" s="93"/>
      <c r="Q759" s="141"/>
      <c r="R759" s="141"/>
      <c r="S759" s="141"/>
    </row>
    <row r="760" spans="5:19" ht="15" customHeight="1" x14ac:dyDescent="0.2">
      <c r="E760" s="91"/>
      <c r="J760" s="93"/>
      <c r="K760" s="93"/>
      <c r="L760" s="93"/>
      <c r="O760" s="93"/>
      <c r="Q760" s="141"/>
      <c r="R760" s="141"/>
      <c r="S760" s="141"/>
    </row>
    <row r="761" spans="5:19" ht="15" customHeight="1" x14ac:dyDescent="0.2">
      <c r="E761" s="91"/>
      <c r="J761" s="93"/>
      <c r="K761" s="93"/>
      <c r="L761" s="93"/>
      <c r="O761" s="93"/>
      <c r="Q761" s="141"/>
      <c r="R761" s="141"/>
      <c r="S761" s="141"/>
    </row>
    <row r="762" spans="5:19" ht="15" customHeight="1" x14ac:dyDescent="0.2">
      <c r="E762" s="91"/>
      <c r="J762" s="93"/>
      <c r="K762" s="93"/>
      <c r="L762" s="93"/>
      <c r="O762" s="93"/>
      <c r="Q762" s="141"/>
      <c r="R762" s="141"/>
      <c r="S762" s="141"/>
    </row>
    <row r="763" spans="5:19" ht="15" customHeight="1" x14ac:dyDescent="0.2">
      <c r="E763" s="91"/>
      <c r="J763" s="93"/>
      <c r="K763" s="93"/>
      <c r="L763" s="93"/>
      <c r="O763" s="93"/>
      <c r="Q763" s="141"/>
      <c r="R763" s="141"/>
      <c r="S763" s="141"/>
    </row>
    <row r="764" spans="5:19" ht="15" customHeight="1" x14ac:dyDescent="0.2">
      <c r="E764" s="91"/>
      <c r="J764" s="93"/>
      <c r="K764" s="93"/>
      <c r="L764" s="93"/>
      <c r="O764" s="93"/>
      <c r="Q764" s="141"/>
      <c r="R764" s="141"/>
      <c r="S764" s="141"/>
    </row>
    <row r="765" spans="5:19" ht="15" customHeight="1" x14ac:dyDescent="0.2">
      <c r="E765" s="91"/>
      <c r="J765" s="93"/>
      <c r="K765" s="93"/>
      <c r="L765" s="93"/>
      <c r="O765" s="93"/>
      <c r="Q765" s="141"/>
      <c r="R765" s="141"/>
      <c r="S765" s="141"/>
    </row>
    <row r="766" spans="5:19" ht="12" customHeight="1" x14ac:dyDescent="0.2">
      <c r="E766" s="91"/>
    </row>
    <row r="767" spans="5:19" ht="12" customHeight="1" x14ac:dyDescent="0.2">
      <c r="E767" s="91"/>
    </row>
    <row r="768" spans="5:19" ht="12" customHeight="1" x14ac:dyDescent="0.2">
      <c r="E768" s="91"/>
    </row>
    <row r="769" spans="5:5" ht="12" customHeight="1" x14ac:dyDescent="0.2">
      <c r="E769" s="91"/>
    </row>
    <row r="770" spans="5:5" ht="12" customHeight="1" x14ac:dyDescent="0.2">
      <c r="E770" s="91"/>
    </row>
    <row r="771" spans="5:5" ht="12" customHeight="1" x14ac:dyDescent="0.2">
      <c r="E771" s="91"/>
    </row>
    <row r="772" spans="5:5" ht="12" customHeight="1" x14ac:dyDescent="0.2">
      <c r="E772" s="91"/>
    </row>
    <row r="773" spans="5:5" ht="12" customHeight="1" x14ac:dyDescent="0.2">
      <c r="E773" s="91"/>
    </row>
    <row r="774" spans="5:5" ht="12" customHeight="1" x14ac:dyDescent="0.2">
      <c r="E774" s="91"/>
    </row>
    <row r="775" spans="5:5" ht="12" customHeight="1" x14ac:dyDescent="0.2">
      <c r="E775" s="91"/>
    </row>
    <row r="776" spans="5:5" ht="12" customHeight="1" x14ac:dyDescent="0.2"/>
    <row r="777" spans="5:5" ht="12" customHeight="1" x14ac:dyDescent="0.2"/>
    <row r="778" spans="5:5" ht="12" customHeight="1" x14ac:dyDescent="0.2"/>
    <row r="779" spans="5:5" ht="12" customHeight="1" x14ac:dyDescent="0.2"/>
    <row r="780" spans="5:5" ht="12" customHeight="1" x14ac:dyDescent="0.2"/>
    <row r="781" spans="5:5" ht="12" customHeight="1" x14ac:dyDescent="0.2"/>
    <row r="782" spans="5:5" ht="12" customHeight="1" x14ac:dyDescent="0.2"/>
    <row r="783" spans="5:5" ht="12" customHeight="1" x14ac:dyDescent="0.2"/>
    <row r="784" spans="5:5" ht="12" customHeight="1" x14ac:dyDescent="0.2"/>
    <row r="785" spans="9:20" ht="12" customHeight="1" x14ac:dyDescent="0.2"/>
    <row r="786" spans="9:20" ht="12" customHeight="1" x14ac:dyDescent="0.2"/>
    <row r="787" spans="9:20" ht="12" customHeight="1" x14ac:dyDescent="0.2"/>
    <row r="788" spans="9:20" ht="12" customHeight="1" x14ac:dyDescent="0.2"/>
    <row r="789" spans="9:20" ht="12" customHeight="1" x14ac:dyDescent="0.2"/>
    <row r="790" spans="9:20" ht="12" customHeight="1" x14ac:dyDescent="0.2"/>
    <row r="791" spans="9:20" ht="12" customHeight="1" x14ac:dyDescent="0.2"/>
    <row r="792" spans="9:20" ht="12" customHeight="1" x14ac:dyDescent="0.2"/>
    <row r="794" spans="9:20" x14ac:dyDescent="0.2">
      <c r="P794" s="95"/>
    </row>
    <row r="795" spans="9:20" x14ac:dyDescent="0.2">
      <c r="J795" s="93"/>
      <c r="K795" s="93"/>
      <c r="L795" s="93"/>
      <c r="M795" s="93"/>
      <c r="N795" s="93"/>
      <c r="O795" s="93"/>
      <c r="Q795" s="141"/>
      <c r="R795" s="141"/>
      <c r="S795" s="141"/>
    </row>
    <row r="796" spans="9:20" x14ac:dyDescent="0.2">
      <c r="I796" s="92"/>
      <c r="J796" s="92"/>
      <c r="K796" s="92"/>
      <c r="L796" s="92"/>
      <c r="M796" s="92"/>
      <c r="N796" s="92"/>
      <c r="O796" s="92"/>
      <c r="P796" s="285"/>
      <c r="Q796" s="285"/>
      <c r="R796" s="285"/>
      <c r="S796" s="285"/>
      <c r="T796" s="829"/>
    </row>
    <row r="797" spans="9:20" x14ac:dyDescent="0.2">
      <c r="J797" s="93"/>
      <c r="K797" s="93"/>
      <c r="L797" s="93"/>
      <c r="M797" s="93"/>
      <c r="N797" s="93"/>
      <c r="O797" s="93"/>
      <c r="Q797" s="141"/>
      <c r="R797" s="141"/>
      <c r="S797" s="141"/>
    </row>
    <row r="798" spans="9:20" x14ac:dyDescent="0.2">
      <c r="J798" s="93"/>
      <c r="K798" s="93"/>
      <c r="L798" s="93"/>
      <c r="M798" s="93"/>
      <c r="N798" s="93"/>
      <c r="O798" s="93"/>
      <c r="Q798" s="141"/>
      <c r="R798" s="141"/>
      <c r="S798" s="141"/>
    </row>
    <row r="799" spans="9:20" x14ac:dyDescent="0.2">
      <c r="J799" s="93"/>
      <c r="K799" s="93"/>
      <c r="L799" s="93"/>
      <c r="M799" s="93"/>
      <c r="N799" s="93"/>
      <c r="O799" s="93"/>
      <c r="P799" s="93"/>
      <c r="Q799" s="93"/>
      <c r="R799" s="93"/>
      <c r="S799" s="93"/>
    </row>
    <row r="800" spans="9:20" x14ac:dyDescent="0.2">
      <c r="J800" s="93"/>
      <c r="K800" s="93"/>
      <c r="L800" s="93"/>
      <c r="M800" s="93"/>
      <c r="N800" s="93"/>
      <c r="O800" s="93"/>
      <c r="P800" s="93"/>
      <c r="Q800" s="93"/>
      <c r="R800" s="93"/>
      <c r="S800" s="93"/>
    </row>
    <row r="803" spans="10:19" x14ac:dyDescent="0.2">
      <c r="J803" s="93"/>
      <c r="K803" s="93"/>
      <c r="L803" s="93"/>
      <c r="M803" s="93"/>
      <c r="N803" s="93"/>
      <c r="O803" s="93"/>
      <c r="P803" s="93"/>
      <c r="Q803" s="93"/>
      <c r="R803" s="93"/>
      <c r="S803" s="93"/>
    </row>
    <row r="804" spans="10:19" x14ac:dyDescent="0.2">
      <c r="J804" s="93"/>
      <c r="K804" s="93"/>
      <c r="L804" s="93"/>
      <c r="M804" s="93"/>
      <c r="N804" s="93"/>
      <c r="O804" s="93"/>
      <c r="P804" s="93"/>
      <c r="Q804" s="93"/>
      <c r="R804" s="93"/>
      <c r="S804" s="93"/>
    </row>
    <row r="805" spans="10:19" x14ac:dyDescent="0.2">
      <c r="J805" s="93"/>
      <c r="K805" s="93"/>
      <c r="L805" s="93"/>
      <c r="M805" s="93"/>
      <c r="N805" s="93"/>
      <c r="O805" s="93"/>
      <c r="P805" s="93"/>
      <c r="Q805" s="93"/>
      <c r="R805" s="93"/>
      <c r="S805" s="93"/>
    </row>
  </sheetData>
  <mergeCells count="51">
    <mergeCell ref="BA9:BA10"/>
    <mergeCell ref="AJ7:AJ10"/>
    <mergeCell ref="BC9:BC10"/>
    <mergeCell ref="BA8:BC8"/>
    <mergeCell ref="Y7:AB8"/>
    <mergeCell ref="AF9:AF10"/>
    <mergeCell ref="AH9:AH10"/>
    <mergeCell ref="AI9:AI10"/>
    <mergeCell ref="AF7:AI8"/>
    <mergeCell ref="AS6:BC7"/>
    <mergeCell ref="AK7:AR7"/>
    <mergeCell ref="AK8:AL9"/>
    <mergeCell ref="AN8:AO9"/>
    <mergeCell ref="AP8:AR9"/>
    <mergeCell ref="AS8:AS10"/>
    <mergeCell ref="AZ8:AZ10"/>
    <mergeCell ref="AY9:AY10"/>
    <mergeCell ref="AT8:AY8"/>
    <mergeCell ref="AM8:AM9"/>
    <mergeCell ref="T7:X8"/>
    <mergeCell ref="Y9:Y10"/>
    <mergeCell ref="Z9:Z10"/>
    <mergeCell ref="AA9:AA10"/>
    <mergeCell ref="AB9:AB10"/>
    <mergeCell ref="T9:T10"/>
    <mergeCell ref="U9:U10"/>
    <mergeCell ref="W9:W10"/>
    <mergeCell ref="X9:X10"/>
    <mergeCell ref="V9:V10"/>
    <mergeCell ref="Q8:S8"/>
    <mergeCell ref="AT9:AV9"/>
    <mergeCell ref="AW9:AW10"/>
    <mergeCell ref="AX9:AX10"/>
    <mergeCell ref="AG9:AG10"/>
    <mergeCell ref="R9:R10"/>
    <mergeCell ref="BB9:BB10"/>
    <mergeCell ref="I6:S7"/>
    <mergeCell ref="A3:E3"/>
    <mergeCell ref="AC7:AC10"/>
    <mergeCell ref="AD7:AD10"/>
    <mergeCell ref="I8:I10"/>
    <mergeCell ref="P8:P10"/>
    <mergeCell ref="T6:AR6"/>
    <mergeCell ref="J9:L9"/>
    <mergeCell ref="M9:M10"/>
    <mergeCell ref="N9:N10"/>
    <mergeCell ref="O9:O10"/>
    <mergeCell ref="J8:O8"/>
    <mergeCell ref="Q9:Q10"/>
    <mergeCell ref="S9:S10"/>
    <mergeCell ref="AE7:AE10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251"/>
  <sheetViews>
    <sheetView zoomScaleNormal="100" workbookViewId="0">
      <pane xSplit="8" ySplit="11" topLeftCell="AL122" activePane="bottomRight" state="frozen"/>
      <selection activeCell="AX419" sqref="AX419"/>
      <selection pane="topRight" activeCell="AX419" sqref="AX419"/>
      <selection pane="bottomLeft" activeCell="AX419" sqref="AX419"/>
      <selection pane="bottomRight" activeCell="AS6" sqref="AS6:BC7"/>
    </sheetView>
  </sheetViews>
  <sheetFormatPr defaultColWidth="9.140625" defaultRowHeight="15" x14ac:dyDescent="0.25"/>
  <cols>
    <col min="1" max="1" width="5" style="144" customWidth="1"/>
    <col min="2" max="2" width="4.7109375" style="143" bestFit="1" customWidth="1"/>
    <col min="3" max="3" width="8.7109375" style="143" customWidth="1"/>
    <col min="4" max="4" width="7.85546875" style="143" customWidth="1"/>
    <col min="5" max="5" width="29.42578125" style="144" customWidth="1"/>
    <col min="6" max="6" width="4.42578125" style="144" customWidth="1"/>
    <col min="7" max="7" width="10.28515625" style="144" customWidth="1"/>
    <col min="8" max="8" width="8" style="144" customWidth="1"/>
    <col min="9" max="9" width="10.7109375" style="96" customWidth="1"/>
    <col min="10" max="15" width="10.7109375" style="145" customWidth="1"/>
    <col min="16" max="16" width="11.7109375" style="97" customWidth="1"/>
    <col min="17" max="19" width="10.7109375" style="146" customWidth="1"/>
    <col min="20" max="36" width="10.7109375" style="96" customWidth="1"/>
    <col min="37" max="44" width="10.7109375" style="97" customWidth="1"/>
    <col min="45" max="51" width="10.7109375" style="96" customWidth="1"/>
    <col min="52" max="52" width="11.7109375" style="97" customWidth="1"/>
    <col min="53" max="55" width="10.7109375" style="97" customWidth="1"/>
    <col min="56" max="16384" width="9.140625" style="143"/>
  </cols>
  <sheetData>
    <row r="1" spans="1:55" ht="12.75" customHeight="1" x14ac:dyDescent="0.25">
      <c r="A1" s="90" t="s">
        <v>2</v>
      </c>
      <c r="B1" s="90"/>
      <c r="C1" s="81"/>
      <c r="D1" s="90"/>
      <c r="E1" s="90"/>
      <c r="I1" s="144"/>
      <c r="J1" s="144"/>
      <c r="K1" s="144"/>
      <c r="L1" s="144"/>
      <c r="M1" s="144"/>
      <c r="N1" s="144"/>
      <c r="O1" s="144"/>
      <c r="P1" s="432"/>
      <c r="Q1" s="432"/>
      <c r="R1" s="432"/>
      <c r="S1" s="432"/>
      <c r="T1" s="432"/>
      <c r="U1" s="432"/>
      <c r="V1" s="432"/>
      <c r="W1" s="432"/>
      <c r="X1" s="432"/>
      <c r="Y1" s="432"/>
      <c r="Z1" s="432"/>
      <c r="AA1" s="432"/>
      <c r="AB1" s="176"/>
      <c r="AC1" s="176"/>
      <c r="AD1" s="176"/>
      <c r="AE1" s="176"/>
      <c r="AF1" s="176"/>
      <c r="AG1" s="176"/>
      <c r="AH1" s="176"/>
      <c r="AI1" s="176"/>
      <c r="AJ1" s="176"/>
      <c r="AK1" s="432"/>
      <c r="AL1" s="432"/>
      <c r="AM1" s="432"/>
      <c r="AN1" s="432"/>
      <c r="AO1" s="432"/>
      <c r="AP1" s="432"/>
      <c r="AQ1" s="432"/>
      <c r="AR1" s="432"/>
      <c r="AS1" s="145"/>
      <c r="AT1" s="145"/>
      <c r="AU1" s="145"/>
      <c r="AV1" s="145"/>
      <c r="AW1" s="145"/>
      <c r="AX1" s="145"/>
      <c r="AY1" s="145"/>
      <c r="AZ1" s="146"/>
      <c r="BA1" s="146"/>
      <c r="BB1" s="146"/>
      <c r="BC1" s="146"/>
    </row>
    <row r="2" spans="1:55" ht="12.75" customHeight="1" x14ac:dyDescent="0.25">
      <c r="A2" s="90" t="s">
        <v>3</v>
      </c>
      <c r="B2" s="90"/>
      <c r="C2" s="81"/>
      <c r="D2" s="90"/>
      <c r="E2" s="90"/>
      <c r="I2" s="178"/>
      <c r="J2" s="178"/>
      <c r="K2" s="178"/>
      <c r="L2" s="178"/>
      <c r="M2" s="178"/>
      <c r="N2" s="178"/>
      <c r="O2" s="178"/>
      <c r="P2" s="223"/>
      <c r="Q2" s="223"/>
      <c r="R2" s="223"/>
      <c r="S2" s="223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223"/>
      <c r="AL2" s="223"/>
      <c r="AM2" s="223"/>
      <c r="AN2" s="223"/>
      <c r="AO2" s="223"/>
      <c r="AP2" s="223"/>
      <c r="AQ2" s="223"/>
      <c r="AR2" s="223"/>
      <c r="AS2" s="178"/>
      <c r="AT2" s="178"/>
      <c r="AU2" s="178"/>
      <c r="AV2" s="178"/>
      <c r="AW2" s="178"/>
      <c r="AX2" s="178"/>
      <c r="AY2" s="178"/>
      <c r="AZ2" s="223"/>
      <c r="BA2" s="223"/>
      <c r="BB2" s="223"/>
    </row>
    <row r="3" spans="1:55" ht="12.75" customHeight="1" x14ac:dyDescent="0.25">
      <c r="A3" s="958" t="s">
        <v>4</v>
      </c>
      <c r="B3" s="958"/>
      <c r="C3" s="958"/>
      <c r="D3" s="958"/>
      <c r="E3" s="958"/>
      <c r="I3" s="144"/>
      <c r="N3" s="178"/>
      <c r="O3" s="178"/>
      <c r="P3" s="223"/>
      <c r="Q3" s="223"/>
      <c r="R3" s="223"/>
      <c r="S3" s="223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779"/>
      <c r="AL3" s="779"/>
      <c r="AM3" s="779"/>
      <c r="AN3" s="779"/>
      <c r="AO3" s="779"/>
      <c r="AP3" s="779"/>
      <c r="AQ3" s="179"/>
      <c r="AR3" s="223"/>
      <c r="AS3" s="178"/>
      <c r="AT3" s="178"/>
      <c r="AU3" s="178"/>
      <c r="AV3" s="178"/>
      <c r="AW3" s="178"/>
      <c r="AX3" s="178"/>
      <c r="AY3" s="178"/>
      <c r="AZ3" s="223"/>
      <c r="BA3" s="223"/>
      <c r="BB3" s="223"/>
    </row>
    <row r="4" spans="1:55" ht="12.75" customHeight="1" x14ac:dyDescent="0.25">
      <c r="A4" s="143"/>
      <c r="B4" s="90"/>
      <c r="C4" s="90"/>
      <c r="D4" s="90"/>
      <c r="E4" s="90"/>
      <c r="I4" s="178"/>
      <c r="J4" s="178"/>
      <c r="K4" s="178"/>
      <c r="L4" s="178"/>
      <c r="M4" s="178"/>
      <c r="N4" s="178"/>
      <c r="O4" s="178"/>
      <c r="P4" s="223"/>
      <c r="Q4" s="223"/>
      <c r="R4" s="223"/>
      <c r="S4" s="223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779"/>
      <c r="AL4" s="779"/>
      <c r="AM4" s="779"/>
      <c r="AN4" s="779"/>
      <c r="AO4" s="779"/>
      <c r="AP4" s="779"/>
      <c r="AQ4" s="179"/>
      <c r="AR4" s="223"/>
      <c r="AS4" s="178"/>
      <c r="AT4" s="178"/>
      <c r="AU4" s="178"/>
      <c r="AV4" s="178"/>
      <c r="AW4" s="178"/>
      <c r="AX4" s="178"/>
      <c r="AY4" s="178"/>
      <c r="AZ4" s="223"/>
      <c r="BA4" s="223"/>
      <c r="BB4" s="223"/>
    </row>
    <row r="5" spans="1:55" ht="16.5" thickBot="1" x14ac:dyDescent="0.3">
      <c r="A5" s="290" t="s">
        <v>856</v>
      </c>
      <c r="B5" s="91"/>
      <c r="C5" s="91"/>
      <c r="D5" s="91"/>
      <c r="E5" s="92"/>
      <c r="F5" s="485"/>
      <c r="G5" s="485"/>
      <c r="H5" s="92"/>
      <c r="I5" s="184"/>
      <c r="J5" s="184"/>
      <c r="K5" s="184"/>
      <c r="L5" s="184"/>
      <c r="M5" s="184"/>
      <c r="N5" s="184"/>
      <c r="O5" s="184"/>
      <c r="P5" s="272"/>
      <c r="Q5" s="272"/>
      <c r="R5" s="272"/>
      <c r="S5" s="272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779"/>
      <c r="AL5" s="779"/>
      <c r="AM5" s="779"/>
      <c r="AN5" s="779"/>
      <c r="AO5" s="779"/>
      <c r="AP5" s="779"/>
      <c r="AQ5" s="180"/>
      <c r="AR5" s="272"/>
      <c r="AS5" s="184"/>
      <c r="AT5" s="184"/>
      <c r="AU5" s="184"/>
      <c r="AV5" s="184"/>
      <c r="AW5" s="184"/>
      <c r="AX5" s="184"/>
      <c r="AY5" s="184"/>
      <c r="AZ5" s="272"/>
      <c r="BA5" s="272"/>
      <c r="BB5" s="272"/>
    </row>
    <row r="6" spans="1:55" x14ac:dyDescent="0.25">
      <c r="I6" s="952" t="s">
        <v>849</v>
      </c>
      <c r="J6" s="953"/>
      <c r="K6" s="953"/>
      <c r="L6" s="953"/>
      <c r="M6" s="953"/>
      <c r="N6" s="953"/>
      <c r="O6" s="953"/>
      <c r="P6" s="953"/>
      <c r="Q6" s="953"/>
      <c r="R6" s="953"/>
      <c r="S6" s="954"/>
      <c r="T6" s="968" t="s">
        <v>829</v>
      </c>
      <c r="U6" s="969"/>
      <c r="V6" s="969"/>
      <c r="W6" s="969"/>
      <c r="X6" s="969"/>
      <c r="Y6" s="969"/>
      <c r="Z6" s="969"/>
      <c r="AA6" s="969"/>
      <c r="AB6" s="969"/>
      <c r="AC6" s="969"/>
      <c r="AD6" s="969"/>
      <c r="AE6" s="969"/>
      <c r="AF6" s="969"/>
      <c r="AG6" s="969"/>
      <c r="AH6" s="969"/>
      <c r="AI6" s="969"/>
      <c r="AJ6" s="969"/>
      <c r="AK6" s="969"/>
      <c r="AL6" s="969"/>
      <c r="AM6" s="969"/>
      <c r="AN6" s="969"/>
      <c r="AO6" s="969"/>
      <c r="AP6" s="969"/>
      <c r="AQ6" s="969"/>
      <c r="AR6" s="969"/>
      <c r="AS6" s="1015" t="s">
        <v>857</v>
      </c>
      <c r="AT6" s="1016"/>
      <c r="AU6" s="1016"/>
      <c r="AV6" s="1016"/>
      <c r="AW6" s="1016"/>
      <c r="AX6" s="1016"/>
      <c r="AY6" s="1016"/>
      <c r="AZ6" s="1016"/>
      <c r="BA6" s="1016"/>
      <c r="BB6" s="1016"/>
      <c r="BC6" s="1017"/>
    </row>
    <row r="7" spans="1:55" ht="16.5" thickBot="1" x14ac:dyDescent="0.3">
      <c r="A7" s="143"/>
      <c r="B7" s="13"/>
      <c r="C7"/>
      <c r="D7" s="17"/>
      <c r="E7" s="13"/>
      <c r="I7" s="955"/>
      <c r="J7" s="956"/>
      <c r="K7" s="956"/>
      <c r="L7" s="956"/>
      <c r="M7" s="956"/>
      <c r="N7" s="956"/>
      <c r="O7" s="956"/>
      <c r="P7" s="956"/>
      <c r="Q7" s="956"/>
      <c r="R7" s="956"/>
      <c r="S7" s="957"/>
      <c r="T7" s="995" t="s">
        <v>287</v>
      </c>
      <c r="U7" s="996"/>
      <c r="V7" s="996"/>
      <c r="W7" s="996"/>
      <c r="X7" s="997"/>
      <c r="Y7" s="1007" t="s">
        <v>288</v>
      </c>
      <c r="Z7" s="996"/>
      <c r="AA7" s="996"/>
      <c r="AB7" s="997"/>
      <c r="AC7" s="959" t="s">
        <v>289</v>
      </c>
      <c r="AD7" s="959" t="s">
        <v>5</v>
      </c>
      <c r="AE7" s="959" t="s">
        <v>290</v>
      </c>
      <c r="AF7" s="1009" t="s">
        <v>291</v>
      </c>
      <c r="AG7" s="1010"/>
      <c r="AH7" s="1010"/>
      <c r="AI7" s="1011"/>
      <c r="AJ7" s="959" t="s">
        <v>313</v>
      </c>
      <c r="AK7" s="1021" t="s">
        <v>292</v>
      </c>
      <c r="AL7" s="1022"/>
      <c r="AM7" s="1022"/>
      <c r="AN7" s="1022"/>
      <c r="AO7" s="1022"/>
      <c r="AP7" s="1022"/>
      <c r="AQ7" s="1022"/>
      <c r="AR7" s="1022"/>
      <c r="AS7" s="1018"/>
      <c r="AT7" s="1019"/>
      <c r="AU7" s="1019"/>
      <c r="AV7" s="1019"/>
      <c r="AW7" s="1019"/>
      <c r="AX7" s="1019"/>
      <c r="AY7" s="1019"/>
      <c r="AZ7" s="1019"/>
      <c r="BA7" s="1019"/>
      <c r="BB7" s="1019"/>
      <c r="BC7" s="1020"/>
    </row>
    <row r="8" spans="1:55" s="147" customFormat="1" ht="15" customHeight="1" x14ac:dyDescent="0.25">
      <c r="A8" s="187"/>
      <c r="I8" s="962" t="s">
        <v>6</v>
      </c>
      <c r="J8" s="978" t="s">
        <v>823</v>
      </c>
      <c r="K8" s="979"/>
      <c r="L8" s="979"/>
      <c r="M8" s="979"/>
      <c r="N8" s="979"/>
      <c r="O8" s="980"/>
      <c r="P8" s="965" t="s">
        <v>284</v>
      </c>
      <c r="Q8" s="978" t="s">
        <v>824</v>
      </c>
      <c r="R8" s="979"/>
      <c r="S8" s="983"/>
      <c r="T8" s="998"/>
      <c r="U8" s="999"/>
      <c r="V8" s="999"/>
      <c r="W8" s="999"/>
      <c r="X8" s="1000"/>
      <c r="Y8" s="1008"/>
      <c r="Z8" s="999"/>
      <c r="AA8" s="999"/>
      <c r="AB8" s="1000"/>
      <c r="AC8" s="960"/>
      <c r="AD8" s="960"/>
      <c r="AE8" s="960"/>
      <c r="AF8" s="1012"/>
      <c r="AG8" s="1013"/>
      <c r="AH8" s="1013"/>
      <c r="AI8" s="1014"/>
      <c r="AJ8" s="960"/>
      <c r="AK8" s="1024" t="s">
        <v>293</v>
      </c>
      <c r="AL8" s="1025"/>
      <c r="AM8" s="993" t="s">
        <v>294</v>
      </c>
      <c r="AN8" s="1024" t="s">
        <v>295</v>
      </c>
      <c r="AO8" s="1025"/>
      <c r="AP8" s="1028" t="s">
        <v>296</v>
      </c>
      <c r="AQ8" s="1029"/>
      <c r="AR8" s="1029"/>
      <c r="AS8" s="962" t="s">
        <v>6</v>
      </c>
      <c r="AT8" s="990" t="s">
        <v>823</v>
      </c>
      <c r="AU8" s="991"/>
      <c r="AV8" s="991"/>
      <c r="AW8" s="991"/>
      <c r="AX8" s="991"/>
      <c r="AY8" s="992"/>
      <c r="AZ8" s="965" t="s">
        <v>284</v>
      </c>
      <c r="BA8" s="978" t="s">
        <v>825</v>
      </c>
      <c r="BB8" s="979"/>
      <c r="BC8" s="983"/>
    </row>
    <row r="9" spans="1:55" s="148" customFormat="1" ht="22.5" customHeight="1" thickBot="1" x14ac:dyDescent="0.25">
      <c r="A9" s="186" t="s">
        <v>792</v>
      </c>
      <c r="B9"/>
      <c r="C9"/>
      <c r="D9" s="20"/>
      <c r="E9"/>
      <c r="F9" s="101"/>
      <c r="G9" s="102"/>
      <c r="H9" s="102"/>
      <c r="I9" s="963"/>
      <c r="J9" s="971" t="s">
        <v>830</v>
      </c>
      <c r="K9" s="972"/>
      <c r="L9" s="973"/>
      <c r="M9" s="974" t="s">
        <v>5</v>
      </c>
      <c r="N9" s="974" t="s">
        <v>1</v>
      </c>
      <c r="O9" s="976" t="s">
        <v>7</v>
      </c>
      <c r="P9" s="966"/>
      <c r="Q9" s="950" t="s">
        <v>285</v>
      </c>
      <c r="R9" s="950" t="s">
        <v>846</v>
      </c>
      <c r="S9" s="981" t="s">
        <v>286</v>
      </c>
      <c r="T9" s="1005" t="s">
        <v>297</v>
      </c>
      <c r="U9" s="1003" t="s">
        <v>294</v>
      </c>
      <c r="V9" s="1003" t="s">
        <v>842</v>
      </c>
      <c r="W9" s="1003" t="s">
        <v>295</v>
      </c>
      <c r="X9" s="1003" t="s">
        <v>788</v>
      </c>
      <c r="Y9" s="1001" t="s">
        <v>298</v>
      </c>
      <c r="Z9" s="1003" t="s">
        <v>822</v>
      </c>
      <c r="AA9" s="1001" t="s">
        <v>299</v>
      </c>
      <c r="AB9" s="1003" t="s">
        <v>789</v>
      </c>
      <c r="AC9" s="960"/>
      <c r="AD9" s="960"/>
      <c r="AE9" s="960"/>
      <c r="AF9" s="1003" t="s">
        <v>294</v>
      </c>
      <c r="AG9" s="988" t="s">
        <v>844</v>
      </c>
      <c r="AH9" s="1003" t="s">
        <v>300</v>
      </c>
      <c r="AI9" s="1003" t="s">
        <v>790</v>
      </c>
      <c r="AJ9" s="960"/>
      <c r="AK9" s="1026"/>
      <c r="AL9" s="1027"/>
      <c r="AM9" s="994"/>
      <c r="AN9" s="1026"/>
      <c r="AO9" s="1027"/>
      <c r="AP9" s="1031"/>
      <c r="AQ9" s="1032"/>
      <c r="AR9" s="1032"/>
      <c r="AS9" s="963"/>
      <c r="AT9" s="984" t="s">
        <v>830</v>
      </c>
      <c r="AU9" s="985"/>
      <c r="AV9" s="985"/>
      <c r="AW9" s="986" t="s">
        <v>5</v>
      </c>
      <c r="AX9" s="986" t="s">
        <v>1</v>
      </c>
      <c r="AY9" s="986" t="s">
        <v>7</v>
      </c>
      <c r="AZ9" s="966"/>
      <c r="BA9" s="950" t="s">
        <v>285</v>
      </c>
      <c r="BB9" s="950" t="s">
        <v>846</v>
      </c>
      <c r="BC9" s="981" t="s">
        <v>286</v>
      </c>
    </row>
    <row r="10" spans="1:55" s="148" customFormat="1" ht="34.5" thickBot="1" x14ac:dyDescent="0.25">
      <c r="A10" s="103" t="s">
        <v>797</v>
      </c>
      <c r="B10" s="104" t="s">
        <v>563</v>
      </c>
      <c r="C10" s="104" t="s">
        <v>564</v>
      </c>
      <c r="D10" s="104" t="s">
        <v>268</v>
      </c>
      <c r="E10" s="245" t="s">
        <v>799</v>
      </c>
      <c r="F10" s="104" t="s">
        <v>0</v>
      </c>
      <c r="G10" s="191" t="s">
        <v>269</v>
      </c>
      <c r="H10" s="71" t="s">
        <v>280</v>
      </c>
      <c r="I10" s="964"/>
      <c r="J10" s="72" t="s">
        <v>278</v>
      </c>
      <c r="K10" s="886" t="s">
        <v>843</v>
      </c>
      <c r="L10" s="72" t="s">
        <v>288</v>
      </c>
      <c r="M10" s="975"/>
      <c r="N10" s="975"/>
      <c r="O10" s="977"/>
      <c r="P10" s="967"/>
      <c r="Q10" s="951"/>
      <c r="R10" s="951"/>
      <c r="S10" s="982"/>
      <c r="T10" s="1006"/>
      <c r="U10" s="1004"/>
      <c r="V10" s="1004"/>
      <c r="W10" s="1004"/>
      <c r="X10" s="1004"/>
      <c r="Y10" s="1002"/>
      <c r="Z10" s="1004"/>
      <c r="AA10" s="1002"/>
      <c r="AB10" s="1004"/>
      <c r="AC10" s="961"/>
      <c r="AD10" s="961"/>
      <c r="AE10" s="961"/>
      <c r="AF10" s="1004"/>
      <c r="AG10" s="989"/>
      <c r="AH10" s="1004"/>
      <c r="AI10" s="1004"/>
      <c r="AJ10" s="961"/>
      <c r="AK10" s="250" t="s">
        <v>285</v>
      </c>
      <c r="AL10" s="267" t="s">
        <v>286</v>
      </c>
      <c r="AM10" s="250" t="s">
        <v>285</v>
      </c>
      <c r="AN10" s="250" t="s">
        <v>285</v>
      </c>
      <c r="AO10" s="267" t="s">
        <v>286</v>
      </c>
      <c r="AP10" s="250" t="s">
        <v>285</v>
      </c>
      <c r="AQ10" s="267" t="s">
        <v>286</v>
      </c>
      <c r="AR10" s="267" t="s">
        <v>309</v>
      </c>
      <c r="AS10" s="964"/>
      <c r="AT10" s="73" t="s">
        <v>278</v>
      </c>
      <c r="AU10" s="886" t="s">
        <v>843</v>
      </c>
      <c r="AV10" s="785" t="s">
        <v>288</v>
      </c>
      <c r="AW10" s="987"/>
      <c r="AX10" s="987"/>
      <c r="AY10" s="987"/>
      <c r="AZ10" s="967"/>
      <c r="BA10" s="951"/>
      <c r="BB10" s="951"/>
      <c r="BC10" s="982"/>
    </row>
    <row r="11" spans="1:55" s="192" customFormat="1" ht="11.25" customHeight="1" thickBot="1" x14ac:dyDescent="0.25">
      <c r="A11" s="203" t="s">
        <v>565</v>
      </c>
      <c r="B11" s="204" t="s">
        <v>566</v>
      </c>
      <c r="C11" s="204" t="s">
        <v>270</v>
      </c>
      <c r="D11" s="204" t="s">
        <v>271</v>
      </c>
      <c r="E11" s="204" t="s">
        <v>567</v>
      </c>
      <c r="F11" s="204" t="s">
        <v>0</v>
      </c>
      <c r="G11" s="204" t="s">
        <v>568</v>
      </c>
      <c r="H11" s="205" t="s">
        <v>793</v>
      </c>
      <c r="I11" s="206" t="s">
        <v>272</v>
      </c>
      <c r="J11" s="207" t="s">
        <v>273</v>
      </c>
      <c r="K11" s="207" t="s">
        <v>273</v>
      </c>
      <c r="L11" s="207" t="s">
        <v>279</v>
      </c>
      <c r="M11" s="207" t="s">
        <v>274</v>
      </c>
      <c r="N11" s="207" t="s">
        <v>275</v>
      </c>
      <c r="O11" s="207" t="s">
        <v>276</v>
      </c>
      <c r="P11" s="342" t="s">
        <v>277</v>
      </c>
      <c r="Q11" s="339" t="s">
        <v>569</v>
      </c>
      <c r="R11" s="339" t="s">
        <v>569</v>
      </c>
      <c r="S11" s="839" t="s">
        <v>570</v>
      </c>
      <c r="T11" s="212" t="s">
        <v>301</v>
      </c>
      <c r="U11" s="341" t="s">
        <v>301</v>
      </c>
      <c r="V11" s="213" t="s">
        <v>301</v>
      </c>
      <c r="W11" s="213" t="s">
        <v>301</v>
      </c>
      <c r="X11" s="213" t="s">
        <v>301</v>
      </c>
      <c r="Y11" s="213" t="s">
        <v>302</v>
      </c>
      <c r="Z11" s="213" t="s">
        <v>302</v>
      </c>
      <c r="AA11" s="213" t="s">
        <v>303</v>
      </c>
      <c r="AB11" s="213" t="s">
        <v>302</v>
      </c>
      <c r="AC11" s="213" t="s">
        <v>304</v>
      </c>
      <c r="AD11" s="213" t="s">
        <v>305</v>
      </c>
      <c r="AE11" s="213" t="s">
        <v>306</v>
      </c>
      <c r="AF11" s="213" t="s">
        <v>308</v>
      </c>
      <c r="AG11" s="213" t="s">
        <v>307</v>
      </c>
      <c r="AH11" s="213" t="s">
        <v>307</v>
      </c>
      <c r="AI11" s="213" t="s">
        <v>307</v>
      </c>
      <c r="AJ11" s="213" t="s">
        <v>314</v>
      </c>
      <c r="AK11" s="214" t="s">
        <v>310</v>
      </c>
      <c r="AL11" s="214" t="s">
        <v>311</v>
      </c>
      <c r="AM11" s="214" t="s">
        <v>310</v>
      </c>
      <c r="AN11" s="214" t="s">
        <v>310</v>
      </c>
      <c r="AO11" s="214" t="s">
        <v>311</v>
      </c>
      <c r="AP11" s="214" t="s">
        <v>310</v>
      </c>
      <c r="AQ11" s="214" t="s">
        <v>311</v>
      </c>
      <c r="AR11" s="215" t="s">
        <v>312</v>
      </c>
      <c r="AS11" s="212" t="s">
        <v>272</v>
      </c>
      <c r="AT11" s="213" t="s">
        <v>841</v>
      </c>
      <c r="AU11" s="213" t="s">
        <v>845</v>
      </c>
      <c r="AV11" s="213" t="s">
        <v>279</v>
      </c>
      <c r="AW11" s="213" t="s">
        <v>274</v>
      </c>
      <c r="AX11" s="213" t="s">
        <v>275</v>
      </c>
      <c r="AY11" s="213" t="s">
        <v>276</v>
      </c>
      <c r="AZ11" s="214" t="s">
        <v>277</v>
      </c>
      <c r="BA11" s="214" t="s">
        <v>569</v>
      </c>
      <c r="BB11" s="214" t="s">
        <v>569</v>
      </c>
      <c r="BC11" s="273" t="s">
        <v>570</v>
      </c>
    </row>
    <row r="12" spans="1:55" s="152" customFormat="1" ht="14.1" customHeight="1" x14ac:dyDescent="0.2">
      <c r="A12" s="198">
        <v>1</v>
      </c>
      <c r="B12" s="199">
        <v>2323</v>
      </c>
      <c r="C12" s="200">
        <v>667000241</v>
      </c>
      <c r="D12" s="199">
        <v>71223461</v>
      </c>
      <c r="E12" s="199" t="s">
        <v>747</v>
      </c>
      <c r="F12" s="201">
        <v>3141</v>
      </c>
      <c r="G12" s="199" t="s">
        <v>319</v>
      </c>
      <c r="H12" s="202" t="s">
        <v>282</v>
      </c>
      <c r="I12" s="275">
        <v>4251667</v>
      </c>
      <c r="J12" s="439">
        <v>3055427</v>
      </c>
      <c r="K12" s="439">
        <v>0</v>
      </c>
      <c r="L12" s="439">
        <v>50000</v>
      </c>
      <c r="M12" s="276">
        <v>1049634</v>
      </c>
      <c r="N12" s="276">
        <v>61108</v>
      </c>
      <c r="O12" s="439">
        <v>35498</v>
      </c>
      <c r="P12" s="286">
        <v>10.18</v>
      </c>
      <c r="Q12" s="440">
        <v>0</v>
      </c>
      <c r="R12" s="440">
        <v>0</v>
      </c>
      <c r="S12" s="909">
        <v>10.18</v>
      </c>
      <c r="T12" s="291">
        <f>Y12*-1</f>
        <v>0</v>
      </c>
      <c r="U12" s="219">
        <v>0</v>
      </c>
      <c r="V12" s="219">
        <v>0</v>
      </c>
      <c r="W12" s="219">
        <v>0</v>
      </c>
      <c r="X12" s="219">
        <f>SUM(T12:W12)</f>
        <v>0</v>
      </c>
      <c r="Y12" s="219">
        <v>0</v>
      </c>
      <c r="Z12" s="219">
        <v>0</v>
      </c>
      <c r="AA12" s="219">
        <v>0</v>
      </c>
      <c r="AB12" s="219">
        <f>SUM(Y12:AA12)</f>
        <v>0</v>
      </c>
      <c r="AC12" s="219">
        <f>X12+AB12</f>
        <v>0</v>
      </c>
      <c r="AD12" s="220">
        <f>ROUND((X12+Y12+Z12)*33.8%,0)</f>
        <v>0</v>
      </c>
      <c r="AE12" s="220">
        <f>ROUND(X12*2%,0)</f>
        <v>0</v>
      </c>
      <c r="AF12" s="219">
        <v>0</v>
      </c>
      <c r="AG12" s="219">
        <v>0</v>
      </c>
      <c r="AH12" s="219">
        <v>0</v>
      </c>
      <c r="AI12" s="219">
        <f>SUM(AF12:AH12)</f>
        <v>0</v>
      </c>
      <c r="AJ12" s="219">
        <f>AC12+AD12+AE12+AI12</f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f>AK12+AM12+AN12</f>
        <v>0</v>
      </c>
      <c r="AQ12" s="221">
        <f>AL12+AO12</f>
        <v>0</v>
      </c>
      <c r="AR12" s="887">
        <f>SUM(AP12:AQ12)</f>
        <v>0</v>
      </c>
      <c r="AS12" s="291">
        <f>I12+AJ12</f>
        <v>4251667</v>
      </c>
      <c r="AT12" s="219">
        <f>J12+X12</f>
        <v>3055427</v>
      </c>
      <c r="AU12" s="219">
        <f>K12</f>
        <v>0</v>
      </c>
      <c r="AV12" s="219">
        <f>L12+AB12</f>
        <v>50000</v>
      </c>
      <c r="AW12" s="219">
        <f>M12+AD12</f>
        <v>1049634</v>
      </c>
      <c r="AX12" s="219">
        <f>N12+AE12</f>
        <v>61108</v>
      </c>
      <c r="AY12" s="219">
        <f>O12+AI12</f>
        <v>35498</v>
      </c>
      <c r="AZ12" s="221">
        <f>P12+AR12</f>
        <v>10.18</v>
      </c>
      <c r="BA12" s="221">
        <f>Q12+AP12</f>
        <v>0</v>
      </c>
      <c r="BB12" s="221">
        <f>R12</f>
        <v>0</v>
      </c>
      <c r="BC12" s="222">
        <f>S12+AQ12</f>
        <v>10.18</v>
      </c>
    </row>
    <row r="13" spans="1:55" s="152" customFormat="1" ht="14.1" customHeight="1" x14ac:dyDescent="0.2">
      <c r="A13" s="189">
        <v>1</v>
      </c>
      <c r="B13" s="154">
        <v>2323</v>
      </c>
      <c r="C13" s="155">
        <v>667000241</v>
      </c>
      <c r="D13" s="154">
        <v>71223461</v>
      </c>
      <c r="E13" s="154" t="s">
        <v>748</v>
      </c>
      <c r="F13" s="156"/>
      <c r="G13" s="157"/>
      <c r="H13" s="158"/>
      <c r="I13" s="153">
        <v>4251667</v>
      </c>
      <c r="J13" s="279">
        <v>3055427</v>
      </c>
      <c r="K13" s="279">
        <v>0</v>
      </c>
      <c r="L13" s="279">
        <v>50000</v>
      </c>
      <c r="M13" s="279">
        <v>1049634</v>
      </c>
      <c r="N13" s="279">
        <v>61108</v>
      </c>
      <c r="O13" s="279">
        <v>35498</v>
      </c>
      <c r="P13" s="441">
        <v>10.18</v>
      </c>
      <c r="Q13" s="441">
        <v>0</v>
      </c>
      <c r="R13" s="891">
        <v>0</v>
      </c>
      <c r="S13" s="891">
        <v>10.18</v>
      </c>
      <c r="T13" s="153">
        <f t="shared" ref="T13:BC13" si="0">SUM(T12)</f>
        <v>0</v>
      </c>
      <c r="U13" s="160">
        <f t="shared" si="0"/>
        <v>0</v>
      </c>
      <c r="V13" s="160">
        <f t="shared" si="0"/>
        <v>0</v>
      </c>
      <c r="W13" s="160">
        <f t="shared" si="0"/>
        <v>0</v>
      </c>
      <c r="X13" s="160">
        <f t="shared" si="0"/>
        <v>0</v>
      </c>
      <c r="Y13" s="160">
        <f t="shared" si="0"/>
        <v>0</v>
      </c>
      <c r="Z13" s="160">
        <f t="shared" si="0"/>
        <v>0</v>
      </c>
      <c r="AA13" s="160">
        <f t="shared" si="0"/>
        <v>0</v>
      </c>
      <c r="AB13" s="160">
        <f t="shared" si="0"/>
        <v>0</v>
      </c>
      <c r="AC13" s="160">
        <f t="shared" si="0"/>
        <v>0</v>
      </c>
      <c r="AD13" s="160">
        <f t="shared" si="0"/>
        <v>0</v>
      </c>
      <c r="AE13" s="160">
        <f t="shared" si="0"/>
        <v>0</v>
      </c>
      <c r="AF13" s="160">
        <f t="shared" si="0"/>
        <v>0</v>
      </c>
      <c r="AG13" s="160">
        <f t="shared" si="0"/>
        <v>0</v>
      </c>
      <c r="AH13" s="160">
        <f t="shared" si="0"/>
        <v>0</v>
      </c>
      <c r="AI13" s="160">
        <f t="shared" si="0"/>
        <v>0</v>
      </c>
      <c r="AJ13" s="160">
        <f t="shared" si="0"/>
        <v>0</v>
      </c>
      <c r="AK13" s="161">
        <f t="shared" si="0"/>
        <v>0</v>
      </c>
      <c r="AL13" s="161">
        <f t="shared" si="0"/>
        <v>0</v>
      </c>
      <c r="AM13" s="161">
        <f t="shared" si="0"/>
        <v>0</v>
      </c>
      <c r="AN13" s="161">
        <f t="shared" si="0"/>
        <v>0</v>
      </c>
      <c r="AO13" s="161">
        <f t="shared" si="0"/>
        <v>0</v>
      </c>
      <c r="AP13" s="161">
        <f t="shared" si="0"/>
        <v>0</v>
      </c>
      <c r="AQ13" s="161">
        <f t="shared" si="0"/>
        <v>0</v>
      </c>
      <c r="AR13" s="841">
        <f t="shared" si="0"/>
        <v>0</v>
      </c>
      <c r="AS13" s="153">
        <f t="shared" si="0"/>
        <v>4251667</v>
      </c>
      <c r="AT13" s="160">
        <f t="shared" si="0"/>
        <v>3055427</v>
      </c>
      <c r="AU13" s="160">
        <f t="shared" si="0"/>
        <v>0</v>
      </c>
      <c r="AV13" s="160">
        <f t="shared" si="0"/>
        <v>50000</v>
      </c>
      <c r="AW13" s="160">
        <f t="shared" si="0"/>
        <v>1049634</v>
      </c>
      <c r="AX13" s="160">
        <f t="shared" si="0"/>
        <v>61108</v>
      </c>
      <c r="AY13" s="160">
        <f t="shared" si="0"/>
        <v>35498</v>
      </c>
      <c r="AZ13" s="161">
        <f t="shared" si="0"/>
        <v>10.18</v>
      </c>
      <c r="BA13" s="161">
        <f t="shared" si="0"/>
        <v>0</v>
      </c>
      <c r="BB13" s="161">
        <f t="shared" si="0"/>
        <v>0</v>
      </c>
      <c r="BC13" s="162">
        <f t="shared" si="0"/>
        <v>10.18</v>
      </c>
    </row>
    <row r="14" spans="1:55" s="152" customFormat="1" ht="14.1" customHeight="1" x14ac:dyDescent="0.2">
      <c r="A14" s="188">
        <v>2</v>
      </c>
      <c r="B14" s="126">
        <v>2314</v>
      </c>
      <c r="C14" s="149">
        <v>600080358</v>
      </c>
      <c r="D14" s="126">
        <v>46745751</v>
      </c>
      <c r="E14" s="126" t="s">
        <v>749</v>
      </c>
      <c r="F14" s="150">
        <v>3114</v>
      </c>
      <c r="G14" s="247" t="s">
        <v>562</v>
      </c>
      <c r="H14" s="151" t="s">
        <v>281</v>
      </c>
      <c r="I14" s="110">
        <v>11143282</v>
      </c>
      <c r="J14" s="424">
        <v>8032923</v>
      </c>
      <c r="K14" s="424">
        <v>0</v>
      </c>
      <c r="L14" s="424">
        <v>48000</v>
      </c>
      <c r="M14" s="111">
        <v>2731351</v>
      </c>
      <c r="N14" s="111">
        <v>160658</v>
      </c>
      <c r="O14" s="424">
        <v>170350</v>
      </c>
      <c r="P14" s="287">
        <v>14.432799999999999</v>
      </c>
      <c r="Q14" s="426">
        <v>10.4345</v>
      </c>
      <c r="R14" s="892">
        <v>0</v>
      </c>
      <c r="S14" s="892">
        <v>3.9982999999999995</v>
      </c>
      <c r="T14" s="112">
        <f t="shared" ref="T14:T76" si="1">Y14*-1</f>
        <v>0</v>
      </c>
      <c r="U14" s="113">
        <v>0</v>
      </c>
      <c r="V14" s="113">
        <v>0</v>
      </c>
      <c r="W14" s="113">
        <v>0</v>
      </c>
      <c r="X14" s="113">
        <f t="shared" ref="X14:X76" si="2">SUM(T14:W14)</f>
        <v>0</v>
      </c>
      <c r="Y14" s="113">
        <v>0</v>
      </c>
      <c r="Z14" s="113">
        <v>0</v>
      </c>
      <c r="AA14" s="113">
        <v>0</v>
      </c>
      <c r="AB14" s="113">
        <f t="shared" ref="AB14:AB76" si="3">SUM(Y14:AA14)</f>
        <v>0</v>
      </c>
      <c r="AC14" s="113">
        <f t="shared" ref="AC14:AC76" si="4">X14+AB14</f>
        <v>0</v>
      </c>
      <c r="AD14" s="114">
        <f t="shared" ref="AD14:AD76" si="5">ROUND((X14+Y14+Z14)*33.8%,0)</f>
        <v>0</v>
      </c>
      <c r="AE14" s="114">
        <f t="shared" ref="AE14:AE76" si="6">ROUND(X14*2%,0)</f>
        <v>0</v>
      </c>
      <c r="AF14" s="113">
        <v>0</v>
      </c>
      <c r="AG14" s="113">
        <v>0</v>
      </c>
      <c r="AH14" s="113">
        <v>0</v>
      </c>
      <c r="AI14" s="113">
        <f t="shared" ref="AI14:AI76" si="7">SUM(AF14:AH14)</f>
        <v>0</v>
      </c>
      <c r="AJ14" s="113">
        <f t="shared" ref="AJ14:AJ76" si="8">AC14+AD14+AE14+AI14</f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f t="shared" ref="AP14:AP76" si="9">AK14+AM14+AN14</f>
        <v>0</v>
      </c>
      <c r="AQ14" s="115">
        <f t="shared" ref="AQ14:AQ76" si="10">AL14+AO14</f>
        <v>0</v>
      </c>
      <c r="AR14" s="370">
        <f t="shared" ref="AR14:AR76" si="11">SUM(AP14:AQ14)</f>
        <v>0</v>
      </c>
      <c r="AS14" s="112">
        <f t="shared" ref="AS14:AS76" si="12">I14+AJ14</f>
        <v>11143282</v>
      </c>
      <c r="AT14" s="113">
        <f t="shared" ref="AT14:AT76" si="13">J14+X14</f>
        <v>8032923</v>
      </c>
      <c r="AU14" s="113">
        <f t="shared" ref="AU14:AU76" si="14">K14</f>
        <v>0</v>
      </c>
      <c r="AV14" s="113">
        <f t="shared" ref="AV14:AV76" si="15">L14+AB14</f>
        <v>48000</v>
      </c>
      <c r="AW14" s="113">
        <f t="shared" ref="AW14:AW76" si="16">M14+AD14</f>
        <v>2731351</v>
      </c>
      <c r="AX14" s="113">
        <f t="shared" ref="AX14:AX76" si="17">N14+AE14</f>
        <v>160658</v>
      </c>
      <c r="AY14" s="113">
        <f t="shared" ref="AY14:AY76" si="18">O14+AI14</f>
        <v>170350</v>
      </c>
      <c r="AZ14" s="115">
        <f t="shared" ref="AZ14:AZ76" si="19">P14+AR14</f>
        <v>14.432799999999999</v>
      </c>
      <c r="BA14" s="115">
        <f t="shared" ref="BA14:BA76" si="20">Q14+AP14</f>
        <v>10.4345</v>
      </c>
      <c r="BB14" s="115">
        <f t="shared" ref="BB14:BB76" si="21">R14</f>
        <v>0</v>
      </c>
      <c r="BC14" s="116">
        <f t="shared" ref="BC14:BC76" si="22">S14+AQ14</f>
        <v>3.9982999999999995</v>
      </c>
    </row>
    <row r="15" spans="1:55" s="152" customFormat="1" ht="14.1" customHeight="1" x14ac:dyDescent="0.2">
      <c r="A15" s="188">
        <v>2</v>
      </c>
      <c r="B15" s="126">
        <v>2314</v>
      </c>
      <c r="C15" s="149">
        <v>600080358</v>
      </c>
      <c r="D15" s="126">
        <v>46745751</v>
      </c>
      <c r="E15" s="126" t="s">
        <v>749</v>
      </c>
      <c r="F15" s="150">
        <v>3114</v>
      </c>
      <c r="G15" s="82" t="s">
        <v>317</v>
      </c>
      <c r="H15" s="151" t="s">
        <v>281</v>
      </c>
      <c r="I15" s="110">
        <v>2188344</v>
      </c>
      <c r="J15" s="425">
        <v>1611446</v>
      </c>
      <c r="K15" s="425">
        <v>0</v>
      </c>
      <c r="L15" s="425">
        <v>0</v>
      </c>
      <c r="M15" s="111">
        <v>544669</v>
      </c>
      <c r="N15" s="111">
        <v>32229</v>
      </c>
      <c r="O15" s="338">
        <v>0</v>
      </c>
      <c r="P15" s="287">
        <v>3.9721000000000002</v>
      </c>
      <c r="Q15" s="427">
        <v>3.9721000000000002</v>
      </c>
      <c r="R15" s="889">
        <v>0</v>
      </c>
      <c r="S15" s="856">
        <v>0</v>
      </c>
      <c r="T15" s="112">
        <f t="shared" si="1"/>
        <v>0</v>
      </c>
      <c r="U15" s="113">
        <v>0</v>
      </c>
      <c r="V15" s="113">
        <v>0</v>
      </c>
      <c r="W15" s="113">
        <v>0</v>
      </c>
      <c r="X15" s="113">
        <f t="shared" si="2"/>
        <v>0</v>
      </c>
      <c r="Y15" s="113">
        <v>0</v>
      </c>
      <c r="Z15" s="113">
        <v>0</v>
      </c>
      <c r="AA15" s="113">
        <v>0</v>
      </c>
      <c r="AB15" s="113">
        <f t="shared" si="3"/>
        <v>0</v>
      </c>
      <c r="AC15" s="113">
        <f t="shared" si="4"/>
        <v>0</v>
      </c>
      <c r="AD15" s="114">
        <f t="shared" si="5"/>
        <v>0</v>
      </c>
      <c r="AE15" s="114">
        <f t="shared" si="6"/>
        <v>0</v>
      </c>
      <c r="AF15" s="113">
        <v>0</v>
      </c>
      <c r="AG15" s="113">
        <v>0</v>
      </c>
      <c r="AH15" s="113">
        <v>0</v>
      </c>
      <c r="AI15" s="113">
        <f t="shared" si="7"/>
        <v>0</v>
      </c>
      <c r="AJ15" s="113">
        <f t="shared" si="8"/>
        <v>0</v>
      </c>
      <c r="AK15" s="115">
        <v>0</v>
      </c>
      <c r="AL15" s="115">
        <v>0</v>
      </c>
      <c r="AM15" s="115">
        <v>0</v>
      </c>
      <c r="AN15" s="115">
        <v>0</v>
      </c>
      <c r="AO15" s="115">
        <v>0</v>
      </c>
      <c r="AP15" s="115">
        <f t="shared" si="9"/>
        <v>0</v>
      </c>
      <c r="AQ15" s="115">
        <f t="shared" si="10"/>
        <v>0</v>
      </c>
      <c r="AR15" s="370">
        <f t="shared" si="11"/>
        <v>0</v>
      </c>
      <c r="AS15" s="112">
        <f t="shared" si="12"/>
        <v>2188344</v>
      </c>
      <c r="AT15" s="113">
        <f t="shared" si="13"/>
        <v>1611446</v>
      </c>
      <c r="AU15" s="113">
        <f t="shared" si="14"/>
        <v>0</v>
      </c>
      <c r="AV15" s="113">
        <f t="shared" si="15"/>
        <v>0</v>
      </c>
      <c r="AW15" s="113">
        <f t="shared" si="16"/>
        <v>544669</v>
      </c>
      <c r="AX15" s="113">
        <f t="shared" si="17"/>
        <v>32229</v>
      </c>
      <c r="AY15" s="113">
        <f t="shared" si="18"/>
        <v>0</v>
      </c>
      <c r="AZ15" s="115">
        <f t="shared" si="19"/>
        <v>3.9721000000000002</v>
      </c>
      <c r="BA15" s="115">
        <f t="shared" si="20"/>
        <v>3.9721000000000002</v>
      </c>
      <c r="BB15" s="115">
        <f t="shared" si="21"/>
        <v>0</v>
      </c>
      <c r="BC15" s="116">
        <f t="shared" si="22"/>
        <v>0</v>
      </c>
    </row>
    <row r="16" spans="1:55" s="152" customFormat="1" ht="14.1" customHeight="1" x14ac:dyDescent="0.2">
      <c r="A16" s="188">
        <v>2</v>
      </c>
      <c r="B16" s="126">
        <v>2314</v>
      </c>
      <c r="C16" s="149">
        <v>600080358</v>
      </c>
      <c r="D16" s="126">
        <v>46745751</v>
      </c>
      <c r="E16" s="126" t="s">
        <v>749</v>
      </c>
      <c r="F16" s="150">
        <v>3114</v>
      </c>
      <c r="G16" s="82" t="s">
        <v>316</v>
      </c>
      <c r="H16" s="151" t="s">
        <v>281</v>
      </c>
      <c r="I16" s="110">
        <v>1500</v>
      </c>
      <c r="J16" s="425">
        <v>0</v>
      </c>
      <c r="K16" s="425">
        <v>0</v>
      </c>
      <c r="L16" s="425">
        <v>0</v>
      </c>
      <c r="M16" s="111">
        <v>0</v>
      </c>
      <c r="N16" s="111">
        <v>0</v>
      </c>
      <c r="O16" s="338">
        <v>1500</v>
      </c>
      <c r="P16" s="287">
        <v>0</v>
      </c>
      <c r="Q16" s="427">
        <v>0</v>
      </c>
      <c r="R16" s="889">
        <v>0</v>
      </c>
      <c r="S16" s="856">
        <v>0</v>
      </c>
      <c r="T16" s="112">
        <f t="shared" si="1"/>
        <v>0</v>
      </c>
      <c r="U16" s="113">
        <v>0</v>
      </c>
      <c r="V16" s="113">
        <v>0</v>
      </c>
      <c r="W16" s="113">
        <v>0</v>
      </c>
      <c r="X16" s="113">
        <f t="shared" si="2"/>
        <v>0</v>
      </c>
      <c r="Y16" s="113">
        <v>0</v>
      </c>
      <c r="Z16" s="113">
        <v>0</v>
      </c>
      <c r="AA16" s="113">
        <v>0</v>
      </c>
      <c r="AB16" s="113">
        <f t="shared" si="3"/>
        <v>0</v>
      </c>
      <c r="AC16" s="113">
        <f t="shared" si="4"/>
        <v>0</v>
      </c>
      <c r="AD16" s="114">
        <f t="shared" si="5"/>
        <v>0</v>
      </c>
      <c r="AE16" s="114">
        <f t="shared" si="6"/>
        <v>0</v>
      </c>
      <c r="AF16" s="113">
        <v>0</v>
      </c>
      <c r="AG16" s="113">
        <v>0</v>
      </c>
      <c r="AH16" s="113">
        <v>0</v>
      </c>
      <c r="AI16" s="113">
        <f t="shared" si="7"/>
        <v>0</v>
      </c>
      <c r="AJ16" s="113">
        <f t="shared" si="8"/>
        <v>0</v>
      </c>
      <c r="AK16" s="115">
        <v>0</v>
      </c>
      <c r="AL16" s="115">
        <v>0</v>
      </c>
      <c r="AM16" s="115">
        <v>0</v>
      </c>
      <c r="AN16" s="115">
        <v>0</v>
      </c>
      <c r="AO16" s="115">
        <v>0</v>
      </c>
      <c r="AP16" s="115">
        <f t="shared" si="9"/>
        <v>0</v>
      </c>
      <c r="AQ16" s="115">
        <f t="shared" si="10"/>
        <v>0</v>
      </c>
      <c r="AR16" s="370">
        <f t="shared" si="11"/>
        <v>0</v>
      </c>
      <c r="AS16" s="112">
        <f t="shared" si="12"/>
        <v>1500</v>
      </c>
      <c r="AT16" s="113">
        <f t="shared" si="13"/>
        <v>0</v>
      </c>
      <c r="AU16" s="113">
        <f t="shared" si="14"/>
        <v>0</v>
      </c>
      <c r="AV16" s="113">
        <f t="shared" si="15"/>
        <v>0</v>
      </c>
      <c r="AW16" s="113">
        <f t="shared" si="16"/>
        <v>0</v>
      </c>
      <c r="AX16" s="113">
        <f t="shared" si="17"/>
        <v>0</v>
      </c>
      <c r="AY16" s="113">
        <f t="shared" si="18"/>
        <v>1500</v>
      </c>
      <c r="AZ16" s="115">
        <f t="shared" si="19"/>
        <v>0</v>
      </c>
      <c r="BA16" s="115">
        <f t="shared" si="20"/>
        <v>0</v>
      </c>
      <c r="BB16" s="115">
        <f t="shared" si="21"/>
        <v>0</v>
      </c>
      <c r="BC16" s="116">
        <f t="shared" si="22"/>
        <v>0</v>
      </c>
    </row>
    <row r="17" spans="1:55" s="152" customFormat="1" ht="14.1" customHeight="1" x14ac:dyDescent="0.2">
      <c r="A17" s="188">
        <v>2</v>
      </c>
      <c r="B17" s="126">
        <v>2314</v>
      </c>
      <c r="C17" s="149">
        <v>600080358</v>
      </c>
      <c r="D17" s="126">
        <v>46745751</v>
      </c>
      <c r="E17" s="126" t="s">
        <v>749</v>
      </c>
      <c r="F17" s="150">
        <v>3143</v>
      </c>
      <c r="G17" s="126" t="s">
        <v>632</v>
      </c>
      <c r="H17" s="151" t="s">
        <v>281</v>
      </c>
      <c r="I17" s="110">
        <v>427146</v>
      </c>
      <c r="J17" s="28">
        <v>314540</v>
      </c>
      <c r="K17" s="28">
        <v>0</v>
      </c>
      <c r="L17" s="28">
        <v>0</v>
      </c>
      <c r="M17" s="111">
        <v>106315</v>
      </c>
      <c r="N17" s="111">
        <v>6291</v>
      </c>
      <c r="O17" s="338">
        <v>0</v>
      </c>
      <c r="P17" s="287">
        <v>0.68959999999999999</v>
      </c>
      <c r="Q17" s="21">
        <v>0.68959999999999999</v>
      </c>
      <c r="R17" s="259">
        <v>0</v>
      </c>
      <c r="S17" s="890">
        <v>0</v>
      </c>
      <c r="T17" s="112">
        <f t="shared" si="1"/>
        <v>0</v>
      </c>
      <c r="U17" s="113">
        <v>0</v>
      </c>
      <c r="V17" s="113">
        <v>0</v>
      </c>
      <c r="W17" s="113">
        <v>0</v>
      </c>
      <c r="X17" s="113">
        <f t="shared" si="2"/>
        <v>0</v>
      </c>
      <c r="Y17" s="113">
        <v>0</v>
      </c>
      <c r="Z17" s="113">
        <v>0</v>
      </c>
      <c r="AA17" s="113">
        <v>0</v>
      </c>
      <c r="AB17" s="113">
        <f t="shared" si="3"/>
        <v>0</v>
      </c>
      <c r="AC17" s="113">
        <f t="shared" si="4"/>
        <v>0</v>
      </c>
      <c r="AD17" s="114">
        <f t="shared" si="5"/>
        <v>0</v>
      </c>
      <c r="AE17" s="114">
        <f t="shared" si="6"/>
        <v>0</v>
      </c>
      <c r="AF17" s="113">
        <v>0</v>
      </c>
      <c r="AG17" s="113">
        <v>0</v>
      </c>
      <c r="AH17" s="113">
        <v>0</v>
      </c>
      <c r="AI17" s="113">
        <f t="shared" si="7"/>
        <v>0</v>
      </c>
      <c r="AJ17" s="113">
        <f t="shared" si="8"/>
        <v>0</v>
      </c>
      <c r="AK17" s="115"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f t="shared" si="9"/>
        <v>0</v>
      </c>
      <c r="AQ17" s="115">
        <f t="shared" si="10"/>
        <v>0</v>
      </c>
      <c r="AR17" s="370">
        <f t="shared" si="11"/>
        <v>0</v>
      </c>
      <c r="AS17" s="112">
        <f t="shared" si="12"/>
        <v>427146</v>
      </c>
      <c r="AT17" s="113">
        <f t="shared" si="13"/>
        <v>314540</v>
      </c>
      <c r="AU17" s="113">
        <f t="shared" si="14"/>
        <v>0</v>
      </c>
      <c r="AV17" s="113">
        <f t="shared" si="15"/>
        <v>0</v>
      </c>
      <c r="AW17" s="113">
        <f t="shared" si="16"/>
        <v>106315</v>
      </c>
      <c r="AX17" s="113">
        <f t="shared" si="17"/>
        <v>6291</v>
      </c>
      <c r="AY17" s="113">
        <f t="shared" si="18"/>
        <v>0</v>
      </c>
      <c r="AZ17" s="115">
        <f t="shared" si="19"/>
        <v>0.68959999999999999</v>
      </c>
      <c r="BA17" s="115">
        <f t="shared" si="20"/>
        <v>0.68959999999999999</v>
      </c>
      <c r="BB17" s="115">
        <f t="shared" si="21"/>
        <v>0</v>
      </c>
      <c r="BC17" s="116">
        <f t="shared" si="22"/>
        <v>0</v>
      </c>
    </row>
    <row r="18" spans="1:55" s="152" customFormat="1" ht="14.1" customHeight="1" x14ac:dyDescent="0.2">
      <c r="A18" s="188">
        <v>2</v>
      </c>
      <c r="B18" s="126">
        <v>2314</v>
      </c>
      <c r="C18" s="149">
        <v>600080358</v>
      </c>
      <c r="D18" s="126">
        <v>46745751</v>
      </c>
      <c r="E18" s="126" t="s">
        <v>749</v>
      </c>
      <c r="F18" s="150">
        <v>3143</v>
      </c>
      <c r="G18" s="126" t="s">
        <v>633</v>
      </c>
      <c r="H18" s="151" t="s">
        <v>282</v>
      </c>
      <c r="I18" s="110">
        <v>9129</v>
      </c>
      <c r="J18" s="434">
        <v>6435</v>
      </c>
      <c r="K18" s="434">
        <v>0</v>
      </c>
      <c r="L18" s="434">
        <v>0</v>
      </c>
      <c r="M18" s="111">
        <v>2175</v>
      </c>
      <c r="N18" s="111">
        <v>129</v>
      </c>
      <c r="O18" s="434">
        <v>390</v>
      </c>
      <c r="P18" s="287">
        <v>0.03</v>
      </c>
      <c r="Q18" s="435">
        <v>0</v>
      </c>
      <c r="R18" s="893">
        <v>0</v>
      </c>
      <c r="S18" s="893">
        <v>0.03</v>
      </c>
      <c r="T18" s="112">
        <f t="shared" si="1"/>
        <v>0</v>
      </c>
      <c r="U18" s="113">
        <v>0</v>
      </c>
      <c r="V18" s="113">
        <v>0</v>
      </c>
      <c r="W18" s="113">
        <v>0</v>
      </c>
      <c r="X18" s="113">
        <f t="shared" si="2"/>
        <v>0</v>
      </c>
      <c r="Y18" s="113">
        <v>0</v>
      </c>
      <c r="Z18" s="113">
        <v>0</v>
      </c>
      <c r="AA18" s="113">
        <v>0</v>
      </c>
      <c r="AB18" s="113">
        <f t="shared" si="3"/>
        <v>0</v>
      </c>
      <c r="AC18" s="113">
        <f t="shared" si="4"/>
        <v>0</v>
      </c>
      <c r="AD18" s="114">
        <f t="shared" si="5"/>
        <v>0</v>
      </c>
      <c r="AE18" s="114">
        <f t="shared" si="6"/>
        <v>0</v>
      </c>
      <c r="AF18" s="113">
        <v>0</v>
      </c>
      <c r="AG18" s="113">
        <v>0</v>
      </c>
      <c r="AH18" s="113">
        <v>0</v>
      </c>
      <c r="AI18" s="113">
        <f t="shared" si="7"/>
        <v>0</v>
      </c>
      <c r="AJ18" s="113">
        <f t="shared" si="8"/>
        <v>0</v>
      </c>
      <c r="AK18" s="115">
        <v>0</v>
      </c>
      <c r="AL18" s="115">
        <v>0</v>
      </c>
      <c r="AM18" s="115">
        <v>0</v>
      </c>
      <c r="AN18" s="115">
        <v>0</v>
      </c>
      <c r="AO18" s="115">
        <v>0</v>
      </c>
      <c r="AP18" s="115">
        <f t="shared" si="9"/>
        <v>0</v>
      </c>
      <c r="AQ18" s="115">
        <f t="shared" si="10"/>
        <v>0</v>
      </c>
      <c r="AR18" s="370">
        <f t="shared" si="11"/>
        <v>0</v>
      </c>
      <c r="AS18" s="112">
        <f t="shared" si="12"/>
        <v>9129</v>
      </c>
      <c r="AT18" s="113">
        <f t="shared" si="13"/>
        <v>6435</v>
      </c>
      <c r="AU18" s="113">
        <f t="shared" si="14"/>
        <v>0</v>
      </c>
      <c r="AV18" s="113">
        <f t="shared" si="15"/>
        <v>0</v>
      </c>
      <c r="AW18" s="113">
        <f t="shared" si="16"/>
        <v>2175</v>
      </c>
      <c r="AX18" s="113">
        <f t="shared" si="17"/>
        <v>129</v>
      </c>
      <c r="AY18" s="113">
        <f t="shared" si="18"/>
        <v>390</v>
      </c>
      <c r="AZ18" s="115">
        <f t="shared" si="19"/>
        <v>0.03</v>
      </c>
      <c r="BA18" s="115">
        <f t="shared" si="20"/>
        <v>0</v>
      </c>
      <c r="BB18" s="115">
        <f t="shared" si="21"/>
        <v>0</v>
      </c>
      <c r="BC18" s="116">
        <f t="shared" si="22"/>
        <v>0.03</v>
      </c>
    </row>
    <row r="19" spans="1:55" s="152" customFormat="1" ht="14.1" customHeight="1" x14ac:dyDescent="0.2">
      <c r="A19" s="189">
        <v>2</v>
      </c>
      <c r="B19" s="154">
        <v>2314</v>
      </c>
      <c r="C19" s="155">
        <v>600080358</v>
      </c>
      <c r="D19" s="154">
        <v>46745751</v>
      </c>
      <c r="E19" s="154" t="s">
        <v>750</v>
      </c>
      <c r="F19" s="156"/>
      <c r="G19" s="157"/>
      <c r="H19" s="158"/>
      <c r="I19" s="153">
        <v>13769401</v>
      </c>
      <c r="J19" s="279">
        <v>9965344</v>
      </c>
      <c r="K19" s="279">
        <v>0</v>
      </c>
      <c r="L19" s="279">
        <v>48000</v>
      </c>
      <c r="M19" s="279">
        <v>3384510</v>
      </c>
      <c r="N19" s="279">
        <v>199307</v>
      </c>
      <c r="O19" s="279">
        <v>172240</v>
      </c>
      <c r="P19" s="441">
        <v>19.124499999999998</v>
      </c>
      <c r="Q19" s="441">
        <v>15.096200000000001</v>
      </c>
      <c r="R19" s="891">
        <v>0</v>
      </c>
      <c r="S19" s="891">
        <v>4.0282999999999998</v>
      </c>
      <c r="T19" s="153">
        <f t="shared" ref="T19:BC19" si="23">SUM(T14:T18)</f>
        <v>0</v>
      </c>
      <c r="U19" s="160">
        <f t="shared" si="23"/>
        <v>0</v>
      </c>
      <c r="V19" s="160">
        <f t="shared" si="23"/>
        <v>0</v>
      </c>
      <c r="W19" s="160">
        <f t="shared" si="23"/>
        <v>0</v>
      </c>
      <c r="X19" s="160">
        <f t="shared" si="23"/>
        <v>0</v>
      </c>
      <c r="Y19" s="160">
        <f t="shared" si="23"/>
        <v>0</v>
      </c>
      <c r="Z19" s="160">
        <f t="shared" si="23"/>
        <v>0</v>
      </c>
      <c r="AA19" s="160">
        <f t="shared" si="23"/>
        <v>0</v>
      </c>
      <c r="AB19" s="160">
        <f t="shared" si="23"/>
        <v>0</v>
      </c>
      <c r="AC19" s="160">
        <f t="shared" si="23"/>
        <v>0</v>
      </c>
      <c r="AD19" s="160">
        <f t="shared" si="23"/>
        <v>0</v>
      </c>
      <c r="AE19" s="160">
        <f t="shared" si="23"/>
        <v>0</v>
      </c>
      <c r="AF19" s="160">
        <f t="shared" si="23"/>
        <v>0</v>
      </c>
      <c r="AG19" s="160">
        <f t="shared" si="23"/>
        <v>0</v>
      </c>
      <c r="AH19" s="160">
        <f t="shared" si="23"/>
        <v>0</v>
      </c>
      <c r="AI19" s="160">
        <f t="shared" si="23"/>
        <v>0</v>
      </c>
      <c r="AJ19" s="160">
        <f t="shared" si="23"/>
        <v>0</v>
      </c>
      <c r="AK19" s="161">
        <f t="shared" si="23"/>
        <v>0</v>
      </c>
      <c r="AL19" s="161">
        <f t="shared" si="23"/>
        <v>0</v>
      </c>
      <c r="AM19" s="161">
        <f t="shared" si="23"/>
        <v>0</v>
      </c>
      <c r="AN19" s="161">
        <f t="shared" si="23"/>
        <v>0</v>
      </c>
      <c r="AO19" s="161">
        <f t="shared" si="23"/>
        <v>0</v>
      </c>
      <c r="AP19" s="161">
        <f t="shared" si="23"/>
        <v>0</v>
      </c>
      <c r="AQ19" s="161">
        <f t="shared" si="23"/>
        <v>0</v>
      </c>
      <c r="AR19" s="841">
        <f t="shared" si="23"/>
        <v>0</v>
      </c>
      <c r="AS19" s="153">
        <f t="shared" si="23"/>
        <v>13769401</v>
      </c>
      <c r="AT19" s="160">
        <f t="shared" si="23"/>
        <v>9965344</v>
      </c>
      <c r="AU19" s="160">
        <f t="shared" si="23"/>
        <v>0</v>
      </c>
      <c r="AV19" s="160">
        <f t="shared" si="23"/>
        <v>48000</v>
      </c>
      <c r="AW19" s="160">
        <f t="shared" si="23"/>
        <v>3384510</v>
      </c>
      <c r="AX19" s="160">
        <f t="shared" si="23"/>
        <v>199307</v>
      </c>
      <c r="AY19" s="160">
        <f t="shared" si="23"/>
        <v>172240</v>
      </c>
      <c r="AZ19" s="161">
        <f t="shared" si="23"/>
        <v>19.124499999999998</v>
      </c>
      <c r="BA19" s="161">
        <f t="shared" si="23"/>
        <v>15.096200000000001</v>
      </c>
      <c r="BB19" s="161">
        <f t="shared" si="23"/>
        <v>0</v>
      </c>
      <c r="BC19" s="162">
        <f t="shared" si="23"/>
        <v>4.0282999999999998</v>
      </c>
    </row>
    <row r="20" spans="1:55" s="152" customFormat="1" ht="14.1" customHeight="1" x14ac:dyDescent="0.2">
      <c r="A20" s="188">
        <v>3</v>
      </c>
      <c r="B20" s="159">
        <v>2448</v>
      </c>
      <c r="C20" s="149">
        <v>600080269</v>
      </c>
      <c r="D20" s="126">
        <v>63154617</v>
      </c>
      <c r="E20" s="126" t="s">
        <v>751</v>
      </c>
      <c r="F20" s="150">
        <v>3111</v>
      </c>
      <c r="G20" s="126" t="s">
        <v>315</v>
      </c>
      <c r="H20" s="151" t="s">
        <v>281</v>
      </c>
      <c r="I20" s="110">
        <v>13813021</v>
      </c>
      <c r="J20" s="111">
        <v>9847070</v>
      </c>
      <c r="K20" s="111">
        <v>0</v>
      </c>
      <c r="L20" s="111">
        <v>250000</v>
      </c>
      <c r="M20" s="111">
        <v>3412810</v>
      </c>
      <c r="N20" s="111">
        <v>196941</v>
      </c>
      <c r="O20" s="111">
        <v>106200</v>
      </c>
      <c r="P20" s="287">
        <v>23.048299999999998</v>
      </c>
      <c r="Q20" s="287">
        <v>18.45</v>
      </c>
      <c r="R20" s="404">
        <v>0</v>
      </c>
      <c r="S20" s="404">
        <v>4.5983000000000001</v>
      </c>
      <c r="T20" s="112">
        <f t="shared" si="1"/>
        <v>0</v>
      </c>
      <c r="U20" s="113">
        <v>0</v>
      </c>
      <c r="V20" s="113">
        <v>0</v>
      </c>
      <c r="W20" s="113">
        <v>0</v>
      </c>
      <c r="X20" s="113">
        <f t="shared" si="2"/>
        <v>0</v>
      </c>
      <c r="Y20" s="113">
        <v>0</v>
      </c>
      <c r="Z20" s="113">
        <v>0</v>
      </c>
      <c r="AA20" s="113">
        <v>0</v>
      </c>
      <c r="AB20" s="113">
        <f t="shared" si="3"/>
        <v>0</v>
      </c>
      <c r="AC20" s="113">
        <f t="shared" si="4"/>
        <v>0</v>
      </c>
      <c r="AD20" s="114">
        <f t="shared" si="5"/>
        <v>0</v>
      </c>
      <c r="AE20" s="114">
        <f t="shared" si="6"/>
        <v>0</v>
      </c>
      <c r="AF20" s="113">
        <v>0</v>
      </c>
      <c r="AG20" s="113">
        <v>0</v>
      </c>
      <c r="AH20" s="113">
        <v>0</v>
      </c>
      <c r="AI20" s="113">
        <f t="shared" si="7"/>
        <v>0</v>
      </c>
      <c r="AJ20" s="113">
        <f t="shared" si="8"/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f t="shared" si="9"/>
        <v>0</v>
      </c>
      <c r="AQ20" s="115">
        <f t="shared" si="10"/>
        <v>0</v>
      </c>
      <c r="AR20" s="370">
        <f t="shared" si="11"/>
        <v>0</v>
      </c>
      <c r="AS20" s="112">
        <f t="shared" si="12"/>
        <v>13813021</v>
      </c>
      <c r="AT20" s="113">
        <f t="shared" si="13"/>
        <v>9847070</v>
      </c>
      <c r="AU20" s="113">
        <f t="shared" si="14"/>
        <v>0</v>
      </c>
      <c r="AV20" s="113">
        <f t="shared" si="15"/>
        <v>250000</v>
      </c>
      <c r="AW20" s="113">
        <f t="shared" si="16"/>
        <v>3412810</v>
      </c>
      <c r="AX20" s="113">
        <f t="shared" si="17"/>
        <v>196941</v>
      </c>
      <c r="AY20" s="113">
        <f t="shared" si="18"/>
        <v>106200</v>
      </c>
      <c r="AZ20" s="115">
        <f t="shared" si="19"/>
        <v>23.048299999999998</v>
      </c>
      <c r="BA20" s="115">
        <f t="shared" si="20"/>
        <v>18.45</v>
      </c>
      <c r="BB20" s="115">
        <f t="shared" si="21"/>
        <v>0</v>
      </c>
      <c r="BC20" s="116">
        <f t="shared" si="22"/>
        <v>4.5983000000000001</v>
      </c>
    </row>
    <row r="21" spans="1:55" s="152" customFormat="1" ht="14.1" customHeight="1" x14ac:dyDescent="0.2">
      <c r="A21" s="188">
        <v>3</v>
      </c>
      <c r="B21" s="159">
        <v>2448</v>
      </c>
      <c r="C21" s="149">
        <v>600080269</v>
      </c>
      <c r="D21" s="126">
        <v>63154617</v>
      </c>
      <c r="E21" s="126" t="s">
        <v>751</v>
      </c>
      <c r="F21" s="150">
        <v>3113</v>
      </c>
      <c r="G21" s="126" t="s">
        <v>318</v>
      </c>
      <c r="H21" s="151" t="s">
        <v>281</v>
      </c>
      <c r="I21" s="110">
        <v>57177991</v>
      </c>
      <c r="J21" s="111">
        <v>40285885</v>
      </c>
      <c r="K21" s="111">
        <v>0</v>
      </c>
      <c r="L21" s="111">
        <v>250000</v>
      </c>
      <c r="M21" s="111">
        <v>13701129</v>
      </c>
      <c r="N21" s="111">
        <v>805717</v>
      </c>
      <c r="O21" s="111">
        <v>2135260</v>
      </c>
      <c r="P21" s="287">
        <v>76.139200000000002</v>
      </c>
      <c r="Q21" s="287">
        <v>60.12</v>
      </c>
      <c r="R21" s="404">
        <v>0</v>
      </c>
      <c r="S21" s="404">
        <v>16.019199999999998</v>
      </c>
      <c r="T21" s="112">
        <f t="shared" si="1"/>
        <v>-80000</v>
      </c>
      <c r="U21" s="113">
        <v>0</v>
      </c>
      <c r="V21" s="113">
        <v>0</v>
      </c>
      <c r="W21" s="113">
        <v>0</v>
      </c>
      <c r="X21" s="113">
        <f t="shared" si="2"/>
        <v>-80000</v>
      </c>
      <c r="Y21" s="113">
        <v>80000</v>
      </c>
      <c r="Z21" s="113">
        <v>0</v>
      </c>
      <c r="AA21" s="113">
        <v>0</v>
      </c>
      <c r="AB21" s="113">
        <f t="shared" si="3"/>
        <v>80000</v>
      </c>
      <c r="AC21" s="113">
        <f t="shared" si="4"/>
        <v>0</v>
      </c>
      <c r="AD21" s="114">
        <f t="shared" si="5"/>
        <v>0</v>
      </c>
      <c r="AE21" s="114">
        <f t="shared" si="6"/>
        <v>-1600</v>
      </c>
      <c r="AF21" s="113">
        <v>0</v>
      </c>
      <c r="AG21" s="113">
        <v>0</v>
      </c>
      <c r="AH21" s="113">
        <v>0</v>
      </c>
      <c r="AI21" s="113">
        <f t="shared" si="7"/>
        <v>0</v>
      </c>
      <c r="AJ21" s="113">
        <f t="shared" si="8"/>
        <v>-1600</v>
      </c>
      <c r="AK21" s="115">
        <v>-0.12</v>
      </c>
      <c r="AL21" s="115">
        <v>-0.1</v>
      </c>
      <c r="AM21" s="115">
        <v>0</v>
      </c>
      <c r="AN21" s="115">
        <v>0</v>
      </c>
      <c r="AO21" s="115">
        <v>0</v>
      </c>
      <c r="AP21" s="115">
        <f t="shared" si="9"/>
        <v>-0.12</v>
      </c>
      <c r="AQ21" s="115">
        <f t="shared" si="10"/>
        <v>-0.1</v>
      </c>
      <c r="AR21" s="370">
        <f t="shared" si="11"/>
        <v>-0.22</v>
      </c>
      <c r="AS21" s="112">
        <f t="shared" si="12"/>
        <v>57176391</v>
      </c>
      <c r="AT21" s="113">
        <f t="shared" si="13"/>
        <v>40205885</v>
      </c>
      <c r="AU21" s="113">
        <f t="shared" si="14"/>
        <v>0</v>
      </c>
      <c r="AV21" s="113">
        <f t="shared" si="15"/>
        <v>330000</v>
      </c>
      <c r="AW21" s="113">
        <f t="shared" si="16"/>
        <v>13701129</v>
      </c>
      <c r="AX21" s="113">
        <f t="shared" si="17"/>
        <v>804117</v>
      </c>
      <c r="AY21" s="113">
        <f t="shared" si="18"/>
        <v>2135260</v>
      </c>
      <c r="AZ21" s="115">
        <f t="shared" si="19"/>
        <v>75.919200000000004</v>
      </c>
      <c r="BA21" s="115">
        <f t="shared" si="20"/>
        <v>60</v>
      </c>
      <c r="BB21" s="115">
        <f t="shared" si="21"/>
        <v>0</v>
      </c>
      <c r="BC21" s="116">
        <f t="shared" si="22"/>
        <v>15.919199999999998</v>
      </c>
    </row>
    <row r="22" spans="1:55" s="152" customFormat="1" ht="14.1" customHeight="1" x14ac:dyDescent="0.2">
      <c r="A22" s="188">
        <v>3</v>
      </c>
      <c r="B22" s="126">
        <v>2448</v>
      </c>
      <c r="C22" s="149">
        <v>600080269</v>
      </c>
      <c r="D22" s="126">
        <v>63154617</v>
      </c>
      <c r="E22" s="126" t="s">
        <v>751</v>
      </c>
      <c r="F22" s="150">
        <v>3113</v>
      </c>
      <c r="G22" s="126" t="s">
        <v>316</v>
      </c>
      <c r="H22" s="151" t="s">
        <v>282</v>
      </c>
      <c r="I22" s="110">
        <v>7357228</v>
      </c>
      <c r="J22" s="28">
        <v>5391368</v>
      </c>
      <c r="K22" s="28">
        <v>0</v>
      </c>
      <c r="L22" s="28">
        <v>0</v>
      </c>
      <c r="M22" s="111">
        <v>1822282</v>
      </c>
      <c r="N22" s="111">
        <v>107828</v>
      </c>
      <c r="O22" s="28">
        <v>35750</v>
      </c>
      <c r="P22" s="287">
        <v>15.660000000000004</v>
      </c>
      <c r="Q22" s="274">
        <v>15.660000000000004</v>
      </c>
      <c r="R22" s="890">
        <v>0</v>
      </c>
      <c r="S22" s="890">
        <v>0</v>
      </c>
      <c r="T22" s="112">
        <f t="shared" si="1"/>
        <v>0</v>
      </c>
      <c r="U22" s="113">
        <v>21653</v>
      </c>
      <c r="V22" s="113">
        <v>0</v>
      </c>
      <c r="W22" s="113">
        <v>0</v>
      </c>
      <c r="X22" s="113">
        <f t="shared" si="2"/>
        <v>21653</v>
      </c>
      <c r="Y22" s="113">
        <v>0</v>
      </c>
      <c r="Z22" s="113">
        <v>0</v>
      </c>
      <c r="AA22" s="113">
        <v>0</v>
      </c>
      <c r="AB22" s="113">
        <f t="shared" si="3"/>
        <v>0</v>
      </c>
      <c r="AC22" s="113">
        <f t="shared" si="4"/>
        <v>21653</v>
      </c>
      <c r="AD22" s="114">
        <f t="shared" si="5"/>
        <v>7319</v>
      </c>
      <c r="AE22" s="114">
        <f t="shared" si="6"/>
        <v>433</v>
      </c>
      <c r="AF22" s="113">
        <v>0</v>
      </c>
      <c r="AG22" s="113">
        <v>0</v>
      </c>
      <c r="AH22" s="113">
        <v>0</v>
      </c>
      <c r="AI22" s="113">
        <f t="shared" si="7"/>
        <v>0</v>
      </c>
      <c r="AJ22" s="113">
        <f t="shared" si="8"/>
        <v>29405</v>
      </c>
      <c r="AK22" s="115">
        <v>0</v>
      </c>
      <c r="AL22" s="115">
        <v>0</v>
      </c>
      <c r="AM22" s="115">
        <v>0.06</v>
      </c>
      <c r="AN22" s="115">
        <v>0</v>
      </c>
      <c r="AO22" s="115">
        <v>0</v>
      </c>
      <c r="AP22" s="115">
        <f t="shared" si="9"/>
        <v>0.06</v>
      </c>
      <c r="AQ22" s="115">
        <f t="shared" si="10"/>
        <v>0</v>
      </c>
      <c r="AR22" s="370">
        <f t="shared" si="11"/>
        <v>0.06</v>
      </c>
      <c r="AS22" s="112">
        <f t="shared" si="12"/>
        <v>7386633</v>
      </c>
      <c r="AT22" s="113">
        <f t="shared" si="13"/>
        <v>5413021</v>
      </c>
      <c r="AU22" s="113">
        <f t="shared" si="14"/>
        <v>0</v>
      </c>
      <c r="AV22" s="113">
        <f t="shared" si="15"/>
        <v>0</v>
      </c>
      <c r="AW22" s="113">
        <f t="shared" si="16"/>
        <v>1829601</v>
      </c>
      <c r="AX22" s="113">
        <f t="shared" si="17"/>
        <v>108261</v>
      </c>
      <c r="AY22" s="113">
        <f t="shared" si="18"/>
        <v>35750</v>
      </c>
      <c r="AZ22" s="115">
        <f t="shared" si="19"/>
        <v>15.720000000000004</v>
      </c>
      <c r="BA22" s="115">
        <f t="shared" si="20"/>
        <v>15.720000000000004</v>
      </c>
      <c r="BB22" s="115">
        <f t="shared" si="21"/>
        <v>0</v>
      </c>
      <c r="BC22" s="116">
        <f t="shared" si="22"/>
        <v>0</v>
      </c>
    </row>
    <row r="23" spans="1:55" s="152" customFormat="1" ht="14.1" customHeight="1" x14ac:dyDescent="0.2">
      <c r="A23" s="188">
        <v>3</v>
      </c>
      <c r="B23" s="159">
        <v>2448</v>
      </c>
      <c r="C23" s="149">
        <v>600080269</v>
      </c>
      <c r="D23" s="126">
        <v>63154617</v>
      </c>
      <c r="E23" s="159" t="s">
        <v>751</v>
      </c>
      <c r="F23" s="150">
        <v>3141</v>
      </c>
      <c r="G23" s="126" t="s">
        <v>319</v>
      </c>
      <c r="H23" s="151" t="s">
        <v>282</v>
      </c>
      <c r="I23" s="110">
        <v>3734544</v>
      </c>
      <c r="J23" s="30">
        <v>2678686</v>
      </c>
      <c r="K23" s="30">
        <v>0</v>
      </c>
      <c r="L23" s="30">
        <v>50000</v>
      </c>
      <c r="M23" s="111">
        <v>922296</v>
      </c>
      <c r="N23" s="111">
        <v>53574</v>
      </c>
      <c r="O23" s="30">
        <v>29988</v>
      </c>
      <c r="P23" s="287">
        <v>9.2799999999999994</v>
      </c>
      <c r="Q23" s="438">
        <v>0</v>
      </c>
      <c r="R23" s="33">
        <v>0</v>
      </c>
      <c r="S23" s="33">
        <v>9.2799999999999994</v>
      </c>
      <c r="T23" s="112">
        <f t="shared" si="1"/>
        <v>0</v>
      </c>
      <c r="U23" s="113">
        <v>0</v>
      </c>
      <c r="V23" s="113">
        <v>0</v>
      </c>
      <c r="W23" s="113">
        <v>0</v>
      </c>
      <c r="X23" s="113">
        <f t="shared" si="2"/>
        <v>0</v>
      </c>
      <c r="Y23" s="113">
        <v>0</v>
      </c>
      <c r="Z23" s="113">
        <v>0</v>
      </c>
      <c r="AA23" s="113">
        <v>0</v>
      </c>
      <c r="AB23" s="113">
        <f t="shared" si="3"/>
        <v>0</v>
      </c>
      <c r="AC23" s="113">
        <f t="shared" si="4"/>
        <v>0</v>
      </c>
      <c r="AD23" s="114">
        <f t="shared" si="5"/>
        <v>0</v>
      </c>
      <c r="AE23" s="114">
        <f t="shared" si="6"/>
        <v>0</v>
      </c>
      <c r="AF23" s="113">
        <v>0</v>
      </c>
      <c r="AG23" s="113">
        <v>0</v>
      </c>
      <c r="AH23" s="113">
        <v>0</v>
      </c>
      <c r="AI23" s="113">
        <f t="shared" si="7"/>
        <v>0</v>
      </c>
      <c r="AJ23" s="113">
        <f t="shared" si="8"/>
        <v>0</v>
      </c>
      <c r="AK23" s="115">
        <v>0</v>
      </c>
      <c r="AL23" s="115">
        <v>0</v>
      </c>
      <c r="AM23" s="115">
        <v>0</v>
      </c>
      <c r="AN23" s="115">
        <v>0</v>
      </c>
      <c r="AO23" s="115">
        <v>0</v>
      </c>
      <c r="AP23" s="115">
        <f t="shared" si="9"/>
        <v>0</v>
      </c>
      <c r="AQ23" s="115">
        <f t="shared" si="10"/>
        <v>0</v>
      </c>
      <c r="AR23" s="370">
        <f t="shared" si="11"/>
        <v>0</v>
      </c>
      <c r="AS23" s="112">
        <f t="shared" si="12"/>
        <v>3734544</v>
      </c>
      <c r="AT23" s="113">
        <f t="shared" si="13"/>
        <v>2678686</v>
      </c>
      <c r="AU23" s="113">
        <f t="shared" si="14"/>
        <v>0</v>
      </c>
      <c r="AV23" s="113">
        <f t="shared" si="15"/>
        <v>50000</v>
      </c>
      <c r="AW23" s="113">
        <f t="shared" si="16"/>
        <v>922296</v>
      </c>
      <c r="AX23" s="113">
        <f t="shared" si="17"/>
        <v>53574</v>
      </c>
      <c r="AY23" s="113">
        <f t="shared" si="18"/>
        <v>29988</v>
      </c>
      <c r="AZ23" s="115">
        <f t="shared" si="19"/>
        <v>9.2799999999999994</v>
      </c>
      <c r="BA23" s="115">
        <f t="shared" si="20"/>
        <v>0</v>
      </c>
      <c r="BB23" s="115">
        <f t="shared" si="21"/>
        <v>0</v>
      </c>
      <c r="BC23" s="116">
        <f t="shared" si="22"/>
        <v>9.2799999999999994</v>
      </c>
    </row>
    <row r="24" spans="1:55" s="152" customFormat="1" ht="14.1" customHeight="1" x14ac:dyDescent="0.2">
      <c r="A24" s="188">
        <v>3</v>
      </c>
      <c r="B24" s="126">
        <v>2448</v>
      </c>
      <c r="C24" s="149">
        <v>600080269</v>
      </c>
      <c r="D24" s="126">
        <v>63154617</v>
      </c>
      <c r="E24" s="126" t="s">
        <v>751</v>
      </c>
      <c r="F24" s="150">
        <v>3143</v>
      </c>
      <c r="G24" s="126" t="s">
        <v>632</v>
      </c>
      <c r="H24" s="151" t="s">
        <v>281</v>
      </c>
      <c r="I24" s="110">
        <v>4130219</v>
      </c>
      <c r="J24" s="28">
        <v>2958635</v>
      </c>
      <c r="K24" s="28">
        <v>0</v>
      </c>
      <c r="L24" s="28">
        <v>84000</v>
      </c>
      <c r="M24" s="111">
        <v>1028411</v>
      </c>
      <c r="N24" s="111">
        <v>59173</v>
      </c>
      <c r="O24" s="338">
        <v>0</v>
      </c>
      <c r="P24" s="287">
        <v>6.1400000000000006</v>
      </c>
      <c r="Q24" s="21">
        <v>6.1400000000000006</v>
      </c>
      <c r="R24" s="259">
        <v>0</v>
      </c>
      <c r="S24" s="890">
        <v>0</v>
      </c>
      <c r="T24" s="112">
        <f t="shared" si="1"/>
        <v>-20000</v>
      </c>
      <c r="U24" s="113">
        <v>0</v>
      </c>
      <c r="V24" s="113">
        <v>0</v>
      </c>
      <c r="W24" s="113">
        <v>0</v>
      </c>
      <c r="X24" s="113">
        <f t="shared" si="2"/>
        <v>-20000</v>
      </c>
      <c r="Y24" s="113">
        <v>20000</v>
      </c>
      <c r="Z24" s="113">
        <v>0</v>
      </c>
      <c r="AA24" s="113">
        <v>0</v>
      </c>
      <c r="AB24" s="113">
        <f t="shared" si="3"/>
        <v>20000</v>
      </c>
      <c r="AC24" s="113">
        <f t="shared" si="4"/>
        <v>0</v>
      </c>
      <c r="AD24" s="114">
        <f t="shared" si="5"/>
        <v>0</v>
      </c>
      <c r="AE24" s="114">
        <f t="shared" si="6"/>
        <v>-400</v>
      </c>
      <c r="AF24" s="113">
        <v>0</v>
      </c>
      <c r="AG24" s="113">
        <v>0</v>
      </c>
      <c r="AH24" s="113">
        <v>0</v>
      </c>
      <c r="AI24" s="113">
        <f t="shared" si="7"/>
        <v>0</v>
      </c>
      <c r="AJ24" s="113">
        <f t="shared" si="8"/>
        <v>-400</v>
      </c>
      <c r="AK24" s="115">
        <v>-0.05</v>
      </c>
      <c r="AL24" s="115">
        <v>0</v>
      </c>
      <c r="AM24" s="115">
        <v>0</v>
      </c>
      <c r="AN24" s="115">
        <v>0</v>
      </c>
      <c r="AO24" s="115">
        <v>0</v>
      </c>
      <c r="AP24" s="115">
        <f t="shared" si="9"/>
        <v>-0.05</v>
      </c>
      <c r="AQ24" s="115">
        <f t="shared" si="10"/>
        <v>0</v>
      </c>
      <c r="AR24" s="370">
        <f t="shared" si="11"/>
        <v>-0.05</v>
      </c>
      <c r="AS24" s="112">
        <f t="shared" si="12"/>
        <v>4129819</v>
      </c>
      <c r="AT24" s="113">
        <f t="shared" si="13"/>
        <v>2938635</v>
      </c>
      <c r="AU24" s="113">
        <f t="shared" si="14"/>
        <v>0</v>
      </c>
      <c r="AV24" s="113">
        <f t="shared" si="15"/>
        <v>104000</v>
      </c>
      <c r="AW24" s="113">
        <f t="shared" si="16"/>
        <v>1028411</v>
      </c>
      <c r="AX24" s="113">
        <f t="shared" si="17"/>
        <v>58773</v>
      </c>
      <c r="AY24" s="113">
        <f t="shared" si="18"/>
        <v>0</v>
      </c>
      <c r="AZ24" s="115">
        <f t="shared" si="19"/>
        <v>6.0900000000000007</v>
      </c>
      <c r="BA24" s="115">
        <f t="shared" si="20"/>
        <v>6.0900000000000007</v>
      </c>
      <c r="BB24" s="115">
        <f t="shared" si="21"/>
        <v>0</v>
      </c>
      <c r="BC24" s="116">
        <f t="shared" si="22"/>
        <v>0</v>
      </c>
    </row>
    <row r="25" spans="1:55" s="152" customFormat="1" ht="14.1" customHeight="1" x14ac:dyDescent="0.2">
      <c r="A25" s="188">
        <v>3</v>
      </c>
      <c r="B25" s="126">
        <v>2448</v>
      </c>
      <c r="C25" s="149">
        <v>600080269</v>
      </c>
      <c r="D25" s="126">
        <v>63154617</v>
      </c>
      <c r="E25" s="126" t="s">
        <v>751</v>
      </c>
      <c r="F25" s="150">
        <v>3143</v>
      </c>
      <c r="G25" s="126" t="s">
        <v>633</v>
      </c>
      <c r="H25" s="151" t="s">
        <v>282</v>
      </c>
      <c r="I25" s="110">
        <v>145357</v>
      </c>
      <c r="J25" s="436">
        <v>102465</v>
      </c>
      <c r="K25" s="436">
        <v>0</v>
      </c>
      <c r="L25" s="436">
        <v>0</v>
      </c>
      <c r="M25" s="111">
        <v>34633</v>
      </c>
      <c r="N25" s="111">
        <v>2049</v>
      </c>
      <c r="O25" s="436">
        <v>6210</v>
      </c>
      <c r="P25" s="287">
        <v>0.43</v>
      </c>
      <c r="Q25" s="437">
        <v>0</v>
      </c>
      <c r="R25" s="857">
        <v>0</v>
      </c>
      <c r="S25" s="857">
        <v>0.43</v>
      </c>
      <c r="T25" s="112">
        <f t="shared" si="1"/>
        <v>0</v>
      </c>
      <c r="U25" s="113">
        <v>0</v>
      </c>
      <c r="V25" s="113">
        <v>0</v>
      </c>
      <c r="W25" s="113">
        <v>0</v>
      </c>
      <c r="X25" s="113">
        <f t="shared" si="2"/>
        <v>0</v>
      </c>
      <c r="Y25" s="113">
        <v>0</v>
      </c>
      <c r="Z25" s="113">
        <v>0</v>
      </c>
      <c r="AA25" s="113">
        <v>0</v>
      </c>
      <c r="AB25" s="113">
        <f t="shared" si="3"/>
        <v>0</v>
      </c>
      <c r="AC25" s="113">
        <f t="shared" si="4"/>
        <v>0</v>
      </c>
      <c r="AD25" s="114">
        <f t="shared" si="5"/>
        <v>0</v>
      </c>
      <c r="AE25" s="114">
        <f t="shared" si="6"/>
        <v>0</v>
      </c>
      <c r="AF25" s="113">
        <v>0</v>
      </c>
      <c r="AG25" s="113">
        <v>0</v>
      </c>
      <c r="AH25" s="113">
        <v>0</v>
      </c>
      <c r="AI25" s="113">
        <f t="shared" si="7"/>
        <v>0</v>
      </c>
      <c r="AJ25" s="113">
        <f t="shared" si="8"/>
        <v>0</v>
      </c>
      <c r="AK25" s="115"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f t="shared" si="9"/>
        <v>0</v>
      </c>
      <c r="AQ25" s="115">
        <f t="shared" si="10"/>
        <v>0</v>
      </c>
      <c r="AR25" s="370">
        <f t="shared" si="11"/>
        <v>0</v>
      </c>
      <c r="AS25" s="112">
        <f t="shared" si="12"/>
        <v>145357</v>
      </c>
      <c r="AT25" s="113">
        <f t="shared" si="13"/>
        <v>102465</v>
      </c>
      <c r="AU25" s="113">
        <f t="shared" si="14"/>
        <v>0</v>
      </c>
      <c r="AV25" s="113">
        <f t="shared" si="15"/>
        <v>0</v>
      </c>
      <c r="AW25" s="113">
        <f t="shared" si="16"/>
        <v>34633</v>
      </c>
      <c r="AX25" s="113">
        <f t="shared" si="17"/>
        <v>2049</v>
      </c>
      <c r="AY25" s="113">
        <f t="shared" si="18"/>
        <v>6210</v>
      </c>
      <c r="AZ25" s="115">
        <f t="shared" si="19"/>
        <v>0.43</v>
      </c>
      <c r="BA25" s="115">
        <f t="shared" si="20"/>
        <v>0</v>
      </c>
      <c r="BB25" s="115">
        <f t="shared" si="21"/>
        <v>0</v>
      </c>
      <c r="BC25" s="116">
        <f t="shared" si="22"/>
        <v>0.43</v>
      </c>
    </row>
    <row r="26" spans="1:55" s="152" customFormat="1" ht="14.1" customHeight="1" x14ac:dyDescent="0.2">
      <c r="A26" s="188">
        <v>3</v>
      </c>
      <c r="B26" s="126">
        <v>2448</v>
      </c>
      <c r="C26" s="149">
        <v>600080269</v>
      </c>
      <c r="D26" s="126">
        <v>63154617</v>
      </c>
      <c r="E26" s="126" t="s">
        <v>751</v>
      </c>
      <c r="F26" s="150">
        <v>3231</v>
      </c>
      <c r="G26" s="126" t="s">
        <v>320</v>
      </c>
      <c r="H26" s="151" t="s">
        <v>281</v>
      </c>
      <c r="I26" s="110">
        <v>8013024</v>
      </c>
      <c r="J26" s="337">
        <v>5733081</v>
      </c>
      <c r="K26" s="337">
        <v>0</v>
      </c>
      <c r="L26" s="337">
        <v>150000</v>
      </c>
      <c r="M26" s="111">
        <v>1988481</v>
      </c>
      <c r="N26" s="111">
        <v>114662</v>
      </c>
      <c r="O26" s="338">
        <v>26800</v>
      </c>
      <c r="P26" s="287">
        <v>11.289499999999999</v>
      </c>
      <c r="Q26" s="428">
        <v>10.005800000000001</v>
      </c>
      <c r="R26" s="856">
        <v>0</v>
      </c>
      <c r="S26" s="856">
        <v>1.2836999999999998</v>
      </c>
      <c r="T26" s="112">
        <f t="shared" si="1"/>
        <v>0</v>
      </c>
      <c r="U26" s="113">
        <v>0</v>
      </c>
      <c r="V26" s="113">
        <v>0</v>
      </c>
      <c r="W26" s="113">
        <v>0</v>
      </c>
      <c r="X26" s="113">
        <f t="shared" si="2"/>
        <v>0</v>
      </c>
      <c r="Y26" s="113">
        <v>0</v>
      </c>
      <c r="Z26" s="113">
        <v>0</v>
      </c>
      <c r="AA26" s="113">
        <v>0</v>
      </c>
      <c r="AB26" s="113">
        <f t="shared" si="3"/>
        <v>0</v>
      </c>
      <c r="AC26" s="113">
        <f t="shared" si="4"/>
        <v>0</v>
      </c>
      <c r="AD26" s="114">
        <f t="shared" si="5"/>
        <v>0</v>
      </c>
      <c r="AE26" s="114">
        <f t="shared" si="6"/>
        <v>0</v>
      </c>
      <c r="AF26" s="113">
        <v>0</v>
      </c>
      <c r="AG26" s="113">
        <v>0</v>
      </c>
      <c r="AH26" s="113">
        <v>0</v>
      </c>
      <c r="AI26" s="113">
        <f t="shared" si="7"/>
        <v>0</v>
      </c>
      <c r="AJ26" s="113">
        <f t="shared" si="8"/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f t="shared" si="9"/>
        <v>0</v>
      </c>
      <c r="AQ26" s="115">
        <f t="shared" si="10"/>
        <v>0</v>
      </c>
      <c r="AR26" s="370">
        <f t="shared" si="11"/>
        <v>0</v>
      </c>
      <c r="AS26" s="112">
        <f t="shared" si="12"/>
        <v>8013024</v>
      </c>
      <c r="AT26" s="113">
        <f t="shared" si="13"/>
        <v>5733081</v>
      </c>
      <c r="AU26" s="113">
        <f t="shared" si="14"/>
        <v>0</v>
      </c>
      <c r="AV26" s="113">
        <f t="shared" si="15"/>
        <v>150000</v>
      </c>
      <c r="AW26" s="113">
        <f t="shared" si="16"/>
        <v>1988481</v>
      </c>
      <c r="AX26" s="113">
        <f t="shared" si="17"/>
        <v>114662</v>
      </c>
      <c r="AY26" s="113">
        <f t="shared" si="18"/>
        <v>26800</v>
      </c>
      <c r="AZ26" s="115">
        <f t="shared" si="19"/>
        <v>11.289499999999999</v>
      </c>
      <c r="BA26" s="115">
        <f t="shared" si="20"/>
        <v>10.005800000000001</v>
      </c>
      <c r="BB26" s="115">
        <f t="shared" si="21"/>
        <v>0</v>
      </c>
      <c r="BC26" s="116">
        <f t="shared" si="22"/>
        <v>1.2836999999999998</v>
      </c>
    </row>
    <row r="27" spans="1:55" s="152" customFormat="1" ht="14.1" customHeight="1" x14ac:dyDescent="0.2">
      <c r="A27" s="188">
        <v>3</v>
      </c>
      <c r="B27" s="126">
        <v>2448</v>
      </c>
      <c r="C27" s="149">
        <v>600080269</v>
      </c>
      <c r="D27" s="126">
        <v>63154617</v>
      </c>
      <c r="E27" s="126" t="s">
        <v>751</v>
      </c>
      <c r="F27" s="150">
        <v>3233</v>
      </c>
      <c r="G27" s="126" t="s">
        <v>322</v>
      </c>
      <c r="H27" s="151" t="s">
        <v>282</v>
      </c>
      <c r="I27" s="110">
        <v>2143817</v>
      </c>
      <c r="J27" s="337">
        <v>1552130</v>
      </c>
      <c r="K27" s="337">
        <v>0</v>
      </c>
      <c r="L27" s="337">
        <v>16000</v>
      </c>
      <c r="M27" s="111">
        <v>530028</v>
      </c>
      <c r="N27" s="111">
        <v>31043</v>
      </c>
      <c r="O27" s="338">
        <v>14616</v>
      </c>
      <c r="P27" s="287">
        <v>3.4200000000000004</v>
      </c>
      <c r="Q27" s="274">
        <v>2.5100000000000002</v>
      </c>
      <c r="R27" s="890">
        <v>0</v>
      </c>
      <c r="S27" s="890">
        <v>0.91</v>
      </c>
      <c r="T27" s="112">
        <f t="shared" si="1"/>
        <v>0</v>
      </c>
      <c r="U27" s="113">
        <v>0</v>
      </c>
      <c r="V27" s="113">
        <v>0</v>
      </c>
      <c r="W27" s="113">
        <v>0</v>
      </c>
      <c r="X27" s="113">
        <f t="shared" si="2"/>
        <v>0</v>
      </c>
      <c r="Y27" s="113">
        <v>0</v>
      </c>
      <c r="Z27" s="113">
        <v>0</v>
      </c>
      <c r="AA27" s="113">
        <v>0</v>
      </c>
      <c r="AB27" s="113">
        <f t="shared" si="3"/>
        <v>0</v>
      </c>
      <c r="AC27" s="113">
        <f t="shared" si="4"/>
        <v>0</v>
      </c>
      <c r="AD27" s="114">
        <f t="shared" si="5"/>
        <v>0</v>
      </c>
      <c r="AE27" s="114">
        <f t="shared" si="6"/>
        <v>0</v>
      </c>
      <c r="AF27" s="113">
        <v>0</v>
      </c>
      <c r="AG27" s="113">
        <v>0</v>
      </c>
      <c r="AH27" s="113">
        <v>0</v>
      </c>
      <c r="AI27" s="113">
        <f t="shared" si="7"/>
        <v>0</v>
      </c>
      <c r="AJ27" s="113">
        <f t="shared" si="8"/>
        <v>0</v>
      </c>
      <c r="AK27" s="115">
        <v>0</v>
      </c>
      <c r="AL27" s="115">
        <v>0</v>
      </c>
      <c r="AM27" s="115">
        <v>0</v>
      </c>
      <c r="AN27" s="115">
        <v>0</v>
      </c>
      <c r="AO27" s="115">
        <v>0</v>
      </c>
      <c r="AP27" s="115">
        <f t="shared" si="9"/>
        <v>0</v>
      </c>
      <c r="AQ27" s="115">
        <f t="shared" si="10"/>
        <v>0</v>
      </c>
      <c r="AR27" s="370">
        <f t="shared" si="11"/>
        <v>0</v>
      </c>
      <c r="AS27" s="112">
        <f t="shared" si="12"/>
        <v>2143817</v>
      </c>
      <c r="AT27" s="113">
        <f t="shared" si="13"/>
        <v>1552130</v>
      </c>
      <c r="AU27" s="113">
        <f t="shared" si="14"/>
        <v>0</v>
      </c>
      <c r="AV27" s="113">
        <f t="shared" si="15"/>
        <v>16000</v>
      </c>
      <c r="AW27" s="113">
        <f t="shared" si="16"/>
        <v>530028</v>
      </c>
      <c r="AX27" s="113">
        <f t="shared" si="17"/>
        <v>31043</v>
      </c>
      <c r="AY27" s="113">
        <f t="shared" si="18"/>
        <v>14616</v>
      </c>
      <c r="AZ27" s="115">
        <f t="shared" si="19"/>
        <v>3.4200000000000004</v>
      </c>
      <c r="BA27" s="115">
        <f t="shared" si="20"/>
        <v>2.5100000000000002</v>
      </c>
      <c r="BB27" s="115">
        <f t="shared" si="21"/>
        <v>0</v>
      </c>
      <c r="BC27" s="116">
        <f t="shared" si="22"/>
        <v>0.91</v>
      </c>
    </row>
    <row r="28" spans="1:55" s="152" customFormat="1" ht="14.1" customHeight="1" x14ac:dyDescent="0.2">
      <c r="A28" s="189">
        <v>3</v>
      </c>
      <c r="B28" s="154">
        <v>2448</v>
      </c>
      <c r="C28" s="155">
        <v>600080269</v>
      </c>
      <c r="D28" s="154">
        <v>63154617</v>
      </c>
      <c r="E28" s="154" t="s">
        <v>752</v>
      </c>
      <c r="F28" s="156"/>
      <c r="G28" s="157"/>
      <c r="H28" s="158"/>
      <c r="I28" s="153">
        <v>96515201</v>
      </c>
      <c r="J28" s="279">
        <v>68549320</v>
      </c>
      <c r="K28" s="279">
        <v>0</v>
      </c>
      <c r="L28" s="279">
        <v>800000</v>
      </c>
      <c r="M28" s="279">
        <v>23440070</v>
      </c>
      <c r="N28" s="279">
        <v>1370987</v>
      </c>
      <c r="O28" s="279">
        <v>2354824</v>
      </c>
      <c r="P28" s="441">
        <v>145.40699999999998</v>
      </c>
      <c r="Q28" s="441">
        <v>112.8858</v>
      </c>
      <c r="R28" s="891">
        <v>0</v>
      </c>
      <c r="S28" s="891">
        <v>32.5212</v>
      </c>
      <c r="T28" s="153">
        <f t="shared" ref="T28:BC28" si="24">SUM(T20:T27)</f>
        <v>-100000</v>
      </c>
      <c r="U28" s="160">
        <f t="shared" si="24"/>
        <v>21653</v>
      </c>
      <c r="V28" s="160">
        <f t="shared" si="24"/>
        <v>0</v>
      </c>
      <c r="W28" s="160">
        <f t="shared" si="24"/>
        <v>0</v>
      </c>
      <c r="X28" s="160">
        <f t="shared" si="24"/>
        <v>-78347</v>
      </c>
      <c r="Y28" s="160">
        <f t="shared" si="24"/>
        <v>100000</v>
      </c>
      <c r="Z28" s="160">
        <f t="shared" si="24"/>
        <v>0</v>
      </c>
      <c r="AA28" s="160">
        <f t="shared" si="24"/>
        <v>0</v>
      </c>
      <c r="AB28" s="160">
        <f t="shared" si="24"/>
        <v>100000</v>
      </c>
      <c r="AC28" s="160">
        <f t="shared" si="24"/>
        <v>21653</v>
      </c>
      <c r="AD28" s="160">
        <f t="shared" si="24"/>
        <v>7319</v>
      </c>
      <c r="AE28" s="160">
        <f t="shared" si="24"/>
        <v>-1567</v>
      </c>
      <c r="AF28" s="160">
        <f t="shared" si="24"/>
        <v>0</v>
      </c>
      <c r="AG28" s="160">
        <f t="shared" si="24"/>
        <v>0</v>
      </c>
      <c r="AH28" s="160">
        <f t="shared" si="24"/>
        <v>0</v>
      </c>
      <c r="AI28" s="160">
        <f t="shared" si="24"/>
        <v>0</v>
      </c>
      <c r="AJ28" s="160">
        <f t="shared" si="24"/>
        <v>27405</v>
      </c>
      <c r="AK28" s="161">
        <f t="shared" si="24"/>
        <v>-0.16999999999999998</v>
      </c>
      <c r="AL28" s="161">
        <f t="shared" si="24"/>
        <v>-0.1</v>
      </c>
      <c r="AM28" s="161">
        <f t="shared" si="24"/>
        <v>0.06</v>
      </c>
      <c r="AN28" s="161">
        <f t="shared" si="24"/>
        <v>0</v>
      </c>
      <c r="AO28" s="161">
        <f t="shared" si="24"/>
        <v>0</v>
      </c>
      <c r="AP28" s="161">
        <f t="shared" si="24"/>
        <v>-0.11</v>
      </c>
      <c r="AQ28" s="161">
        <f t="shared" si="24"/>
        <v>-0.1</v>
      </c>
      <c r="AR28" s="841">
        <f t="shared" si="24"/>
        <v>-0.21000000000000002</v>
      </c>
      <c r="AS28" s="153">
        <f t="shared" si="24"/>
        <v>96542606</v>
      </c>
      <c r="AT28" s="160">
        <f t="shared" si="24"/>
        <v>68470973</v>
      </c>
      <c r="AU28" s="160">
        <f t="shared" si="24"/>
        <v>0</v>
      </c>
      <c r="AV28" s="160">
        <f t="shared" si="24"/>
        <v>900000</v>
      </c>
      <c r="AW28" s="160">
        <f t="shared" si="24"/>
        <v>23447389</v>
      </c>
      <c r="AX28" s="160">
        <f t="shared" si="24"/>
        <v>1369420</v>
      </c>
      <c r="AY28" s="160">
        <f t="shared" si="24"/>
        <v>2354824</v>
      </c>
      <c r="AZ28" s="161">
        <f t="shared" si="24"/>
        <v>145.197</v>
      </c>
      <c r="BA28" s="161">
        <f t="shared" si="24"/>
        <v>112.77580000000002</v>
      </c>
      <c r="BB28" s="161">
        <f t="shared" si="24"/>
        <v>0</v>
      </c>
      <c r="BC28" s="162">
        <f t="shared" si="24"/>
        <v>32.421199999999999</v>
      </c>
    </row>
    <row r="29" spans="1:55" s="152" customFormat="1" ht="14.1" customHeight="1" x14ac:dyDescent="0.2">
      <c r="A29" s="188">
        <v>4</v>
      </c>
      <c r="B29" s="159">
        <v>2450</v>
      </c>
      <c r="C29" s="149">
        <v>600080234</v>
      </c>
      <c r="D29" s="126">
        <v>72745045</v>
      </c>
      <c r="E29" s="126" t="s">
        <v>753</v>
      </c>
      <c r="F29" s="150">
        <v>3111</v>
      </c>
      <c r="G29" s="126" t="s">
        <v>315</v>
      </c>
      <c r="H29" s="151" t="s">
        <v>281</v>
      </c>
      <c r="I29" s="110">
        <v>1326197</v>
      </c>
      <c r="J29" s="111">
        <v>947310</v>
      </c>
      <c r="K29" s="111">
        <v>0</v>
      </c>
      <c r="L29" s="111">
        <v>25000</v>
      </c>
      <c r="M29" s="111">
        <v>328641</v>
      </c>
      <c r="N29" s="111">
        <v>18946</v>
      </c>
      <c r="O29" s="111">
        <v>6300</v>
      </c>
      <c r="P29" s="287">
        <v>2.4609000000000001</v>
      </c>
      <c r="Q29" s="287">
        <v>2</v>
      </c>
      <c r="R29" s="404">
        <v>0</v>
      </c>
      <c r="S29" s="404">
        <v>0.46089999999999998</v>
      </c>
      <c r="T29" s="112">
        <f t="shared" si="1"/>
        <v>0</v>
      </c>
      <c r="U29" s="113">
        <v>0</v>
      </c>
      <c r="V29" s="113">
        <v>0</v>
      </c>
      <c r="W29" s="113">
        <v>0</v>
      </c>
      <c r="X29" s="113">
        <f t="shared" si="2"/>
        <v>0</v>
      </c>
      <c r="Y29" s="113">
        <v>0</v>
      </c>
      <c r="Z29" s="113">
        <v>0</v>
      </c>
      <c r="AA29" s="113">
        <v>0</v>
      </c>
      <c r="AB29" s="113">
        <f t="shared" si="3"/>
        <v>0</v>
      </c>
      <c r="AC29" s="113">
        <f t="shared" si="4"/>
        <v>0</v>
      </c>
      <c r="AD29" s="114">
        <f t="shared" si="5"/>
        <v>0</v>
      </c>
      <c r="AE29" s="114">
        <f t="shared" si="6"/>
        <v>0</v>
      </c>
      <c r="AF29" s="113">
        <v>0</v>
      </c>
      <c r="AG29" s="113">
        <v>0</v>
      </c>
      <c r="AH29" s="113">
        <v>0</v>
      </c>
      <c r="AI29" s="113">
        <f t="shared" si="7"/>
        <v>0</v>
      </c>
      <c r="AJ29" s="113">
        <f t="shared" si="8"/>
        <v>0</v>
      </c>
      <c r="AK29" s="115"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f t="shared" si="9"/>
        <v>0</v>
      </c>
      <c r="AQ29" s="115">
        <f t="shared" si="10"/>
        <v>0</v>
      </c>
      <c r="AR29" s="370">
        <f t="shared" si="11"/>
        <v>0</v>
      </c>
      <c r="AS29" s="112">
        <f t="shared" si="12"/>
        <v>1326197</v>
      </c>
      <c r="AT29" s="113">
        <f t="shared" si="13"/>
        <v>947310</v>
      </c>
      <c r="AU29" s="113">
        <f t="shared" si="14"/>
        <v>0</v>
      </c>
      <c r="AV29" s="113">
        <f t="shared" si="15"/>
        <v>25000</v>
      </c>
      <c r="AW29" s="113">
        <f t="shared" si="16"/>
        <v>328641</v>
      </c>
      <c r="AX29" s="113">
        <f t="shared" si="17"/>
        <v>18946</v>
      </c>
      <c r="AY29" s="113">
        <f t="shared" si="18"/>
        <v>6300</v>
      </c>
      <c r="AZ29" s="115">
        <f t="shared" si="19"/>
        <v>2.4609000000000001</v>
      </c>
      <c r="BA29" s="115">
        <f t="shared" si="20"/>
        <v>2</v>
      </c>
      <c r="BB29" s="115">
        <f t="shared" si="21"/>
        <v>0</v>
      </c>
      <c r="BC29" s="116">
        <f t="shared" si="22"/>
        <v>0.46089999999999998</v>
      </c>
    </row>
    <row r="30" spans="1:55" s="152" customFormat="1" ht="14.1" customHeight="1" x14ac:dyDescent="0.2">
      <c r="A30" s="188">
        <v>4</v>
      </c>
      <c r="B30" s="163">
        <v>2450</v>
      </c>
      <c r="C30" s="149">
        <v>600080234</v>
      </c>
      <c r="D30" s="126">
        <v>72745045</v>
      </c>
      <c r="E30" s="163" t="s">
        <v>753</v>
      </c>
      <c r="F30" s="164">
        <v>3117</v>
      </c>
      <c r="G30" s="163" t="s">
        <v>333</v>
      </c>
      <c r="H30" s="151" t="s">
        <v>281</v>
      </c>
      <c r="I30" s="110">
        <v>2480800</v>
      </c>
      <c r="J30" s="111">
        <v>1801731</v>
      </c>
      <c r="K30" s="111">
        <v>0</v>
      </c>
      <c r="L30" s="111">
        <v>5000</v>
      </c>
      <c r="M30" s="111">
        <v>610674</v>
      </c>
      <c r="N30" s="111">
        <v>36035</v>
      </c>
      <c r="O30" s="111">
        <v>27360</v>
      </c>
      <c r="P30" s="287">
        <v>3.6206</v>
      </c>
      <c r="Q30" s="287">
        <v>2.5909</v>
      </c>
      <c r="R30" s="404">
        <v>0</v>
      </c>
      <c r="S30" s="404">
        <v>1.0297000000000001</v>
      </c>
      <c r="T30" s="112">
        <f t="shared" si="1"/>
        <v>0</v>
      </c>
      <c r="U30" s="113">
        <v>0</v>
      </c>
      <c r="V30" s="113">
        <v>0</v>
      </c>
      <c r="W30" s="113">
        <v>0</v>
      </c>
      <c r="X30" s="113">
        <f t="shared" si="2"/>
        <v>0</v>
      </c>
      <c r="Y30" s="113">
        <v>0</v>
      </c>
      <c r="Z30" s="113">
        <v>0</v>
      </c>
      <c r="AA30" s="113">
        <v>0</v>
      </c>
      <c r="AB30" s="113">
        <f t="shared" si="3"/>
        <v>0</v>
      </c>
      <c r="AC30" s="113">
        <f t="shared" si="4"/>
        <v>0</v>
      </c>
      <c r="AD30" s="114">
        <f t="shared" si="5"/>
        <v>0</v>
      </c>
      <c r="AE30" s="114">
        <f t="shared" si="6"/>
        <v>0</v>
      </c>
      <c r="AF30" s="113">
        <v>0</v>
      </c>
      <c r="AG30" s="113">
        <v>0</v>
      </c>
      <c r="AH30" s="113">
        <v>0</v>
      </c>
      <c r="AI30" s="113">
        <f t="shared" si="7"/>
        <v>0</v>
      </c>
      <c r="AJ30" s="113">
        <f t="shared" si="8"/>
        <v>0</v>
      </c>
      <c r="AK30" s="115">
        <v>0</v>
      </c>
      <c r="AL30" s="115">
        <v>0</v>
      </c>
      <c r="AM30" s="115">
        <v>0</v>
      </c>
      <c r="AN30" s="115">
        <v>0</v>
      </c>
      <c r="AO30" s="115">
        <v>0</v>
      </c>
      <c r="AP30" s="115">
        <f t="shared" si="9"/>
        <v>0</v>
      </c>
      <c r="AQ30" s="115">
        <f t="shared" si="10"/>
        <v>0</v>
      </c>
      <c r="AR30" s="370">
        <f t="shared" si="11"/>
        <v>0</v>
      </c>
      <c r="AS30" s="112">
        <f t="shared" si="12"/>
        <v>2480800</v>
      </c>
      <c r="AT30" s="113">
        <f t="shared" si="13"/>
        <v>1801731</v>
      </c>
      <c r="AU30" s="113">
        <f t="shared" si="14"/>
        <v>0</v>
      </c>
      <c r="AV30" s="113">
        <f t="shared" si="15"/>
        <v>5000</v>
      </c>
      <c r="AW30" s="113">
        <f t="shared" si="16"/>
        <v>610674</v>
      </c>
      <c r="AX30" s="113">
        <f t="shared" si="17"/>
        <v>36035</v>
      </c>
      <c r="AY30" s="113">
        <f t="shared" si="18"/>
        <v>27360</v>
      </c>
      <c r="AZ30" s="115">
        <f t="shared" si="19"/>
        <v>3.6206</v>
      </c>
      <c r="BA30" s="115">
        <f t="shared" si="20"/>
        <v>2.5909</v>
      </c>
      <c r="BB30" s="115">
        <f t="shared" si="21"/>
        <v>0</v>
      </c>
      <c r="BC30" s="116">
        <f t="shared" si="22"/>
        <v>1.0297000000000001</v>
      </c>
    </row>
    <row r="31" spans="1:55" s="152" customFormat="1" ht="14.1" customHeight="1" x14ac:dyDescent="0.2">
      <c r="A31" s="188">
        <v>4</v>
      </c>
      <c r="B31" s="159">
        <v>2450</v>
      </c>
      <c r="C31" s="149">
        <v>600080234</v>
      </c>
      <c r="D31" s="126">
        <v>72745045</v>
      </c>
      <c r="E31" s="159" t="s">
        <v>753</v>
      </c>
      <c r="F31" s="150">
        <v>3117</v>
      </c>
      <c r="G31" s="126" t="s">
        <v>316</v>
      </c>
      <c r="H31" s="151" t="s">
        <v>282</v>
      </c>
      <c r="I31" s="110">
        <v>597801</v>
      </c>
      <c r="J31" s="28">
        <v>427320</v>
      </c>
      <c r="K31" s="28">
        <v>0</v>
      </c>
      <c r="L31" s="28">
        <v>0</v>
      </c>
      <c r="M31" s="111">
        <v>144434</v>
      </c>
      <c r="N31" s="111">
        <v>8547</v>
      </c>
      <c r="O31" s="28">
        <v>17500</v>
      </c>
      <c r="P31" s="287">
        <v>1.22</v>
      </c>
      <c r="Q31" s="274">
        <v>1.22</v>
      </c>
      <c r="R31" s="890">
        <v>0</v>
      </c>
      <c r="S31" s="890">
        <v>0</v>
      </c>
      <c r="T31" s="112">
        <f t="shared" si="1"/>
        <v>0</v>
      </c>
      <c r="U31" s="113">
        <v>20373</v>
      </c>
      <c r="V31" s="113">
        <v>0</v>
      </c>
      <c r="W31" s="113">
        <v>0</v>
      </c>
      <c r="X31" s="113">
        <f t="shared" si="2"/>
        <v>20373</v>
      </c>
      <c r="Y31" s="113">
        <v>0</v>
      </c>
      <c r="Z31" s="113">
        <v>0</v>
      </c>
      <c r="AA31" s="113">
        <v>0</v>
      </c>
      <c r="AB31" s="113">
        <f t="shared" si="3"/>
        <v>0</v>
      </c>
      <c r="AC31" s="113">
        <f t="shared" si="4"/>
        <v>20373</v>
      </c>
      <c r="AD31" s="114">
        <f t="shared" si="5"/>
        <v>6886</v>
      </c>
      <c r="AE31" s="114">
        <f t="shared" si="6"/>
        <v>407</v>
      </c>
      <c r="AF31" s="113">
        <v>2500</v>
      </c>
      <c r="AG31" s="113">
        <v>0</v>
      </c>
      <c r="AH31" s="113">
        <v>0</v>
      </c>
      <c r="AI31" s="113">
        <f t="shared" si="7"/>
        <v>2500</v>
      </c>
      <c r="AJ31" s="113">
        <f t="shared" si="8"/>
        <v>30166</v>
      </c>
      <c r="AK31" s="115">
        <v>0</v>
      </c>
      <c r="AL31" s="115">
        <v>0</v>
      </c>
      <c r="AM31" s="115">
        <v>0.05</v>
      </c>
      <c r="AN31" s="115">
        <v>0</v>
      </c>
      <c r="AO31" s="115">
        <v>0</v>
      </c>
      <c r="AP31" s="115">
        <f t="shared" si="9"/>
        <v>0.05</v>
      </c>
      <c r="AQ31" s="115">
        <f t="shared" si="10"/>
        <v>0</v>
      </c>
      <c r="AR31" s="370">
        <f t="shared" si="11"/>
        <v>0.05</v>
      </c>
      <c r="AS31" s="112">
        <f t="shared" si="12"/>
        <v>627967</v>
      </c>
      <c r="AT31" s="113">
        <f t="shared" si="13"/>
        <v>447693</v>
      </c>
      <c r="AU31" s="113">
        <f t="shared" si="14"/>
        <v>0</v>
      </c>
      <c r="AV31" s="113">
        <f t="shared" si="15"/>
        <v>0</v>
      </c>
      <c r="AW31" s="113">
        <f t="shared" si="16"/>
        <v>151320</v>
      </c>
      <c r="AX31" s="113">
        <f t="shared" si="17"/>
        <v>8954</v>
      </c>
      <c r="AY31" s="113">
        <f t="shared" si="18"/>
        <v>20000</v>
      </c>
      <c r="AZ31" s="115">
        <f t="shared" si="19"/>
        <v>1.27</v>
      </c>
      <c r="BA31" s="115">
        <f t="shared" si="20"/>
        <v>1.27</v>
      </c>
      <c r="BB31" s="115">
        <f t="shared" si="21"/>
        <v>0</v>
      </c>
      <c r="BC31" s="116">
        <f t="shared" si="22"/>
        <v>0</v>
      </c>
    </row>
    <row r="32" spans="1:55" s="152" customFormat="1" ht="14.1" customHeight="1" x14ac:dyDescent="0.2">
      <c r="A32" s="188">
        <v>4</v>
      </c>
      <c r="B32" s="126">
        <v>2450</v>
      </c>
      <c r="C32" s="149">
        <v>600080234</v>
      </c>
      <c r="D32" s="126">
        <v>72745045</v>
      </c>
      <c r="E32" s="126" t="s">
        <v>753</v>
      </c>
      <c r="F32" s="150">
        <v>3141</v>
      </c>
      <c r="G32" s="126" t="s">
        <v>319</v>
      </c>
      <c r="H32" s="151" t="s">
        <v>282</v>
      </c>
      <c r="I32" s="110">
        <v>465374</v>
      </c>
      <c r="J32" s="30">
        <v>321619</v>
      </c>
      <c r="K32" s="30">
        <v>0</v>
      </c>
      <c r="L32" s="30">
        <v>20000</v>
      </c>
      <c r="M32" s="111">
        <v>115467</v>
      </c>
      <c r="N32" s="111">
        <v>6432</v>
      </c>
      <c r="O32" s="30">
        <v>1856</v>
      </c>
      <c r="P32" s="287">
        <v>1.1600000000000001</v>
      </c>
      <c r="Q32" s="33">
        <v>0</v>
      </c>
      <c r="R32" s="33">
        <v>0</v>
      </c>
      <c r="S32" s="857">
        <v>1.1600000000000001</v>
      </c>
      <c r="T32" s="112">
        <f t="shared" si="1"/>
        <v>0</v>
      </c>
      <c r="U32" s="113">
        <v>0</v>
      </c>
      <c r="V32" s="113">
        <v>0</v>
      </c>
      <c r="W32" s="113">
        <v>0</v>
      </c>
      <c r="X32" s="113">
        <f t="shared" si="2"/>
        <v>0</v>
      </c>
      <c r="Y32" s="113">
        <v>0</v>
      </c>
      <c r="Z32" s="113">
        <v>0</v>
      </c>
      <c r="AA32" s="113">
        <v>0</v>
      </c>
      <c r="AB32" s="113">
        <f t="shared" si="3"/>
        <v>0</v>
      </c>
      <c r="AC32" s="113">
        <f t="shared" si="4"/>
        <v>0</v>
      </c>
      <c r="AD32" s="114">
        <f t="shared" si="5"/>
        <v>0</v>
      </c>
      <c r="AE32" s="114">
        <f t="shared" si="6"/>
        <v>0</v>
      </c>
      <c r="AF32" s="113">
        <v>0</v>
      </c>
      <c r="AG32" s="113">
        <v>0</v>
      </c>
      <c r="AH32" s="113">
        <v>0</v>
      </c>
      <c r="AI32" s="113">
        <f t="shared" si="7"/>
        <v>0</v>
      </c>
      <c r="AJ32" s="113">
        <f t="shared" si="8"/>
        <v>0</v>
      </c>
      <c r="AK32" s="115">
        <v>0</v>
      </c>
      <c r="AL32" s="115">
        <v>0</v>
      </c>
      <c r="AM32" s="115">
        <v>0</v>
      </c>
      <c r="AN32" s="115">
        <v>0</v>
      </c>
      <c r="AO32" s="115">
        <v>0</v>
      </c>
      <c r="AP32" s="115">
        <f t="shared" si="9"/>
        <v>0</v>
      </c>
      <c r="AQ32" s="115">
        <f t="shared" si="10"/>
        <v>0</v>
      </c>
      <c r="AR32" s="370">
        <f t="shared" si="11"/>
        <v>0</v>
      </c>
      <c r="AS32" s="112">
        <f t="shared" si="12"/>
        <v>465374</v>
      </c>
      <c r="AT32" s="113">
        <f t="shared" si="13"/>
        <v>321619</v>
      </c>
      <c r="AU32" s="113">
        <f t="shared" si="14"/>
        <v>0</v>
      </c>
      <c r="AV32" s="113">
        <f t="shared" si="15"/>
        <v>20000</v>
      </c>
      <c r="AW32" s="113">
        <f t="shared" si="16"/>
        <v>115467</v>
      </c>
      <c r="AX32" s="113">
        <f t="shared" si="17"/>
        <v>6432</v>
      </c>
      <c r="AY32" s="113">
        <f t="shared" si="18"/>
        <v>1856</v>
      </c>
      <c r="AZ32" s="115">
        <f t="shared" si="19"/>
        <v>1.1600000000000001</v>
      </c>
      <c r="BA32" s="115">
        <f t="shared" si="20"/>
        <v>0</v>
      </c>
      <c r="BB32" s="115">
        <f t="shared" si="21"/>
        <v>0</v>
      </c>
      <c r="BC32" s="116">
        <f t="shared" si="22"/>
        <v>1.1600000000000001</v>
      </c>
    </row>
    <row r="33" spans="1:55" s="152" customFormat="1" ht="14.1" customHeight="1" x14ac:dyDescent="0.2">
      <c r="A33" s="188">
        <v>4</v>
      </c>
      <c r="B33" s="126">
        <v>2450</v>
      </c>
      <c r="C33" s="149">
        <v>600080234</v>
      </c>
      <c r="D33" s="126">
        <v>72745045</v>
      </c>
      <c r="E33" s="126" t="s">
        <v>753</v>
      </c>
      <c r="F33" s="150">
        <v>3143</v>
      </c>
      <c r="G33" s="126" t="s">
        <v>632</v>
      </c>
      <c r="H33" s="151" t="s">
        <v>281</v>
      </c>
      <c r="I33" s="110">
        <v>593710</v>
      </c>
      <c r="J33" s="28">
        <v>437194</v>
      </c>
      <c r="K33" s="28">
        <v>0</v>
      </c>
      <c r="L33" s="28">
        <v>0</v>
      </c>
      <c r="M33" s="111">
        <v>147772</v>
      </c>
      <c r="N33" s="111">
        <v>8744</v>
      </c>
      <c r="O33" s="338">
        <v>0</v>
      </c>
      <c r="P33" s="287">
        <v>1</v>
      </c>
      <c r="Q33" s="21">
        <v>1</v>
      </c>
      <c r="R33" s="259">
        <v>0</v>
      </c>
      <c r="S33" s="890">
        <v>0</v>
      </c>
      <c r="T33" s="112">
        <f t="shared" si="1"/>
        <v>0</v>
      </c>
      <c r="U33" s="113">
        <v>0</v>
      </c>
      <c r="V33" s="113">
        <v>0</v>
      </c>
      <c r="W33" s="113">
        <v>0</v>
      </c>
      <c r="X33" s="113">
        <f t="shared" si="2"/>
        <v>0</v>
      </c>
      <c r="Y33" s="113">
        <v>0</v>
      </c>
      <c r="Z33" s="113">
        <v>0</v>
      </c>
      <c r="AA33" s="113">
        <v>0</v>
      </c>
      <c r="AB33" s="113">
        <f t="shared" si="3"/>
        <v>0</v>
      </c>
      <c r="AC33" s="113">
        <f t="shared" si="4"/>
        <v>0</v>
      </c>
      <c r="AD33" s="114">
        <f t="shared" si="5"/>
        <v>0</v>
      </c>
      <c r="AE33" s="114">
        <f t="shared" si="6"/>
        <v>0</v>
      </c>
      <c r="AF33" s="113">
        <v>0</v>
      </c>
      <c r="AG33" s="113">
        <v>0</v>
      </c>
      <c r="AH33" s="113">
        <v>0</v>
      </c>
      <c r="AI33" s="113">
        <f t="shared" si="7"/>
        <v>0</v>
      </c>
      <c r="AJ33" s="113">
        <f t="shared" si="8"/>
        <v>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f t="shared" si="9"/>
        <v>0</v>
      </c>
      <c r="AQ33" s="115">
        <f t="shared" si="10"/>
        <v>0</v>
      </c>
      <c r="AR33" s="370">
        <f t="shared" si="11"/>
        <v>0</v>
      </c>
      <c r="AS33" s="112">
        <f t="shared" si="12"/>
        <v>593710</v>
      </c>
      <c r="AT33" s="113">
        <f t="shared" si="13"/>
        <v>437194</v>
      </c>
      <c r="AU33" s="113">
        <f t="shared" si="14"/>
        <v>0</v>
      </c>
      <c r="AV33" s="113">
        <f t="shared" si="15"/>
        <v>0</v>
      </c>
      <c r="AW33" s="113">
        <f t="shared" si="16"/>
        <v>147772</v>
      </c>
      <c r="AX33" s="113">
        <f t="shared" si="17"/>
        <v>8744</v>
      </c>
      <c r="AY33" s="113">
        <f t="shared" si="18"/>
        <v>0</v>
      </c>
      <c r="AZ33" s="115">
        <f t="shared" si="19"/>
        <v>1</v>
      </c>
      <c r="BA33" s="115">
        <f t="shared" si="20"/>
        <v>1</v>
      </c>
      <c r="BB33" s="115">
        <f t="shared" si="21"/>
        <v>0</v>
      </c>
      <c r="BC33" s="116">
        <f t="shared" si="22"/>
        <v>0</v>
      </c>
    </row>
    <row r="34" spans="1:55" s="152" customFormat="1" ht="14.1" customHeight="1" x14ac:dyDescent="0.2">
      <c r="A34" s="188">
        <v>4</v>
      </c>
      <c r="B34" s="126">
        <v>2450</v>
      </c>
      <c r="C34" s="149">
        <v>600080234</v>
      </c>
      <c r="D34" s="126">
        <v>72745045</v>
      </c>
      <c r="E34" s="126" t="s">
        <v>753</v>
      </c>
      <c r="F34" s="150">
        <v>3143</v>
      </c>
      <c r="G34" s="126" t="s">
        <v>633</v>
      </c>
      <c r="H34" s="151" t="s">
        <v>282</v>
      </c>
      <c r="I34" s="110">
        <v>11235</v>
      </c>
      <c r="J34" s="436">
        <v>7920</v>
      </c>
      <c r="K34" s="436">
        <v>0</v>
      </c>
      <c r="L34" s="436">
        <v>0</v>
      </c>
      <c r="M34" s="111">
        <v>2677</v>
      </c>
      <c r="N34" s="111">
        <v>158</v>
      </c>
      <c r="O34" s="436">
        <v>480</v>
      </c>
      <c r="P34" s="287">
        <v>0.03</v>
      </c>
      <c r="Q34" s="435">
        <v>0</v>
      </c>
      <c r="R34" s="893">
        <v>0</v>
      </c>
      <c r="S34" s="893">
        <v>0.03</v>
      </c>
      <c r="T34" s="112">
        <f t="shared" si="1"/>
        <v>0</v>
      </c>
      <c r="U34" s="113">
        <v>0</v>
      </c>
      <c r="V34" s="113">
        <v>0</v>
      </c>
      <c r="W34" s="113">
        <v>0</v>
      </c>
      <c r="X34" s="113">
        <f t="shared" si="2"/>
        <v>0</v>
      </c>
      <c r="Y34" s="113">
        <v>0</v>
      </c>
      <c r="Z34" s="113">
        <v>0</v>
      </c>
      <c r="AA34" s="113">
        <v>0</v>
      </c>
      <c r="AB34" s="113">
        <f t="shared" si="3"/>
        <v>0</v>
      </c>
      <c r="AC34" s="113">
        <f t="shared" si="4"/>
        <v>0</v>
      </c>
      <c r="AD34" s="114">
        <f t="shared" si="5"/>
        <v>0</v>
      </c>
      <c r="AE34" s="114">
        <f t="shared" si="6"/>
        <v>0</v>
      </c>
      <c r="AF34" s="113">
        <v>0</v>
      </c>
      <c r="AG34" s="113">
        <v>0</v>
      </c>
      <c r="AH34" s="113">
        <v>0</v>
      </c>
      <c r="AI34" s="113">
        <f t="shared" si="7"/>
        <v>0</v>
      </c>
      <c r="AJ34" s="113">
        <f t="shared" si="8"/>
        <v>0</v>
      </c>
      <c r="AK34" s="115">
        <v>0</v>
      </c>
      <c r="AL34" s="115">
        <v>0</v>
      </c>
      <c r="AM34" s="115">
        <v>0</v>
      </c>
      <c r="AN34" s="115">
        <v>0</v>
      </c>
      <c r="AO34" s="115">
        <v>0</v>
      </c>
      <c r="AP34" s="115">
        <f t="shared" si="9"/>
        <v>0</v>
      </c>
      <c r="AQ34" s="115">
        <f t="shared" si="10"/>
        <v>0</v>
      </c>
      <c r="AR34" s="370">
        <f t="shared" si="11"/>
        <v>0</v>
      </c>
      <c r="AS34" s="112">
        <f t="shared" si="12"/>
        <v>11235</v>
      </c>
      <c r="AT34" s="113">
        <f t="shared" si="13"/>
        <v>7920</v>
      </c>
      <c r="AU34" s="113">
        <f t="shared" si="14"/>
        <v>0</v>
      </c>
      <c r="AV34" s="113">
        <f t="shared" si="15"/>
        <v>0</v>
      </c>
      <c r="AW34" s="113">
        <f t="shared" si="16"/>
        <v>2677</v>
      </c>
      <c r="AX34" s="113">
        <f t="shared" si="17"/>
        <v>158</v>
      </c>
      <c r="AY34" s="113">
        <f t="shared" si="18"/>
        <v>480</v>
      </c>
      <c r="AZ34" s="115">
        <f t="shared" si="19"/>
        <v>0.03</v>
      </c>
      <c r="BA34" s="115">
        <f t="shared" si="20"/>
        <v>0</v>
      </c>
      <c r="BB34" s="115">
        <f t="shared" si="21"/>
        <v>0</v>
      </c>
      <c r="BC34" s="116">
        <f t="shared" si="22"/>
        <v>0.03</v>
      </c>
    </row>
    <row r="35" spans="1:55" s="152" customFormat="1" ht="14.1" customHeight="1" x14ac:dyDescent="0.2">
      <c r="A35" s="189">
        <v>4</v>
      </c>
      <c r="B35" s="154">
        <v>2450</v>
      </c>
      <c r="C35" s="155">
        <v>600080234</v>
      </c>
      <c r="D35" s="154">
        <v>72745045</v>
      </c>
      <c r="E35" s="154" t="s">
        <v>754</v>
      </c>
      <c r="F35" s="165"/>
      <c r="G35" s="157"/>
      <c r="H35" s="158"/>
      <c r="I35" s="153">
        <v>5475117</v>
      </c>
      <c r="J35" s="279">
        <v>3943094</v>
      </c>
      <c r="K35" s="279">
        <v>0</v>
      </c>
      <c r="L35" s="279">
        <v>50000</v>
      </c>
      <c r="M35" s="279">
        <v>1349665</v>
      </c>
      <c r="N35" s="279">
        <v>78862</v>
      </c>
      <c r="O35" s="279">
        <v>53496</v>
      </c>
      <c r="P35" s="441">
        <v>9.4915000000000003</v>
      </c>
      <c r="Q35" s="441">
        <v>6.8108999999999993</v>
      </c>
      <c r="R35" s="891">
        <v>0</v>
      </c>
      <c r="S35" s="891">
        <v>2.6806000000000001</v>
      </c>
      <c r="T35" s="153">
        <f t="shared" ref="T35:BC35" si="25">SUM(T29:T34)</f>
        <v>0</v>
      </c>
      <c r="U35" s="160">
        <f t="shared" si="25"/>
        <v>20373</v>
      </c>
      <c r="V35" s="160">
        <f t="shared" si="25"/>
        <v>0</v>
      </c>
      <c r="W35" s="160">
        <f t="shared" si="25"/>
        <v>0</v>
      </c>
      <c r="X35" s="160">
        <f t="shared" si="25"/>
        <v>20373</v>
      </c>
      <c r="Y35" s="160">
        <f t="shared" si="25"/>
        <v>0</v>
      </c>
      <c r="Z35" s="160">
        <f t="shared" si="25"/>
        <v>0</v>
      </c>
      <c r="AA35" s="160">
        <f t="shared" si="25"/>
        <v>0</v>
      </c>
      <c r="AB35" s="160">
        <f t="shared" si="25"/>
        <v>0</v>
      </c>
      <c r="AC35" s="160">
        <f t="shared" si="25"/>
        <v>20373</v>
      </c>
      <c r="AD35" s="160">
        <f t="shared" si="25"/>
        <v>6886</v>
      </c>
      <c r="AE35" s="160">
        <f t="shared" si="25"/>
        <v>407</v>
      </c>
      <c r="AF35" s="160">
        <f t="shared" si="25"/>
        <v>2500</v>
      </c>
      <c r="AG35" s="160">
        <f t="shared" si="25"/>
        <v>0</v>
      </c>
      <c r="AH35" s="160">
        <f t="shared" si="25"/>
        <v>0</v>
      </c>
      <c r="AI35" s="160">
        <f t="shared" si="25"/>
        <v>2500</v>
      </c>
      <c r="AJ35" s="160">
        <f t="shared" si="25"/>
        <v>30166</v>
      </c>
      <c r="AK35" s="161">
        <f t="shared" si="25"/>
        <v>0</v>
      </c>
      <c r="AL35" s="161">
        <f t="shared" si="25"/>
        <v>0</v>
      </c>
      <c r="AM35" s="161">
        <f t="shared" si="25"/>
        <v>0.05</v>
      </c>
      <c r="AN35" s="161">
        <f t="shared" si="25"/>
        <v>0</v>
      </c>
      <c r="AO35" s="161">
        <f t="shared" si="25"/>
        <v>0</v>
      </c>
      <c r="AP35" s="161">
        <f t="shared" si="25"/>
        <v>0.05</v>
      </c>
      <c r="AQ35" s="161">
        <f t="shared" si="25"/>
        <v>0</v>
      </c>
      <c r="AR35" s="841">
        <f t="shared" si="25"/>
        <v>0.05</v>
      </c>
      <c r="AS35" s="153">
        <f t="shared" si="25"/>
        <v>5505283</v>
      </c>
      <c r="AT35" s="160">
        <f t="shared" si="25"/>
        <v>3963467</v>
      </c>
      <c r="AU35" s="160">
        <f t="shared" si="25"/>
        <v>0</v>
      </c>
      <c r="AV35" s="160">
        <f t="shared" si="25"/>
        <v>50000</v>
      </c>
      <c r="AW35" s="160">
        <f t="shared" si="25"/>
        <v>1356551</v>
      </c>
      <c r="AX35" s="160">
        <f t="shared" si="25"/>
        <v>79269</v>
      </c>
      <c r="AY35" s="160">
        <f t="shared" si="25"/>
        <v>55996</v>
      </c>
      <c r="AZ35" s="161">
        <f t="shared" si="25"/>
        <v>9.5414999999999992</v>
      </c>
      <c r="BA35" s="161">
        <f t="shared" si="25"/>
        <v>6.8608999999999991</v>
      </c>
      <c r="BB35" s="161">
        <f t="shared" si="25"/>
        <v>0</v>
      </c>
      <c r="BC35" s="162">
        <f t="shared" si="25"/>
        <v>2.6806000000000001</v>
      </c>
    </row>
    <row r="36" spans="1:55" s="152" customFormat="1" ht="14.1" customHeight="1" x14ac:dyDescent="0.2">
      <c r="A36" s="188">
        <v>5</v>
      </c>
      <c r="B36" s="159">
        <v>2451</v>
      </c>
      <c r="C36" s="149">
        <v>650037901</v>
      </c>
      <c r="D36" s="126">
        <v>72744880</v>
      </c>
      <c r="E36" s="126" t="s">
        <v>755</v>
      </c>
      <c r="F36" s="150">
        <v>3111</v>
      </c>
      <c r="G36" s="126" t="s">
        <v>315</v>
      </c>
      <c r="H36" s="151" t="s">
        <v>281</v>
      </c>
      <c r="I36" s="110">
        <v>1500821</v>
      </c>
      <c r="J36" s="111">
        <v>1096886</v>
      </c>
      <c r="K36" s="111">
        <v>0</v>
      </c>
      <c r="L36" s="111">
        <v>0</v>
      </c>
      <c r="M36" s="111">
        <v>370747</v>
      </c>
      <c r="N36" s="111">
        <v>21938</v>
      </c>
      <c r="O36" s="111">
        <v>11250</v>
      </c>
      <c r="P36" s="287">
        <v>2.5108999999999999</v>
      </c>
      <c r="Q36" s="287">
        <v>2</v>
      </c>
      <c r="R36" s="404">
        <v>0</v>
      </c>
      <c r="S36" s="404">
        <v>0.51090000000000002</v>
      </c>
      <c r="T36" s="112">
        <f t="shared" si="1"/>
        <v>0</v>
      </c>
      <c r="U36" s="113">
        <v>0</v>
      </c>
      <c r="V36" s="113">
        <v>0</v>
      </c>
      <c r="W36" s="113">
        <v>0</v>
      </c>
      <c r="X36" s="113">
        <f t="shared" si="2"/>
        <v>0</v>
      </c>
      <c r="Y36" s="113">
        <v>0</v>
      </c>
      <c r="Z36" s="113">
        <v>0</v>
      </c>
      <c r="AA36" s="113">
        <v>0</v>
      </c>
      <c r="AB36" s="113">
        <f t="shared" si="3"/>
        <v>0</v>
      </c>
      <c r="AC36" s="113">
        <f t="shared" si="4"/>
        <v>0</v>
      </c>
      <c r="AD36" s="114">
        <f t="shared" si="5"/>
        <v>0</v>
      </c>
      <c r="AE36" s="114">
        <f t="shared" si="6"/>
        <v>0</v>
      </c>
      <c r="AF36" s="113">
        <v>0</v>
      </c>
      <c r="AG36" s="113">
        <v>0</v>
      </c>
      <c r="AH36" s="113">
        <v>0</v>
      </c>
      <c r="AI36" s="113">
        <f t="shared" si="7"/>
        <v>0</v>
      </c>
      <c r="AJ36" s="113">
        <f t="shared" si="8"/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f t="shared" si="9"/>
        <v>0</v>
      </c>
      <c r="AQ36" s="115">
        <f t="shared" si="10"/>
        <v>0</v>
      </c>
      <c r="AR36" s="370">
        <f t="shared" si="11"/>
        <v>0</v>
      </c>
      <c r="AS36" s="112">
        <f t="shared" si="12"/>
        <v>1500821</v>
      </c>
      <c r="AT36" s="113">
        <f t="shared" si="13"/>
        <v>1096886</v>
      </c>
      <c r="AU36" s="113">
        <f t="shared" si="14"/>
        <v>0</v>
      </c>
      <c r="AV36" s="113">
        <f t="shared" si="15"/>
        <v>0</v>
      </c>
      <c r="AW36" s="113">
        <f t="shared" si="16"/>
        <v>370747</v>
      </c>
      <c r="AX36" s="113">
        <f t="shared" si="17"/>
        <v>21938</v>
      </c>
      <c r="AY36" s="113">
        <f t="shared" si="18"/>
        <v>11250</v>
      </c>
      <c r="AZ36" s="115">
        <f t="shared" si="19"/>
        <v>2.5108999999999999</v>
      </c>
      <c r="BA36" s="115">
        <f t="shared" si="20"/>
        <v>2</v>
      </c>
      <c r="BB36" s="115">
        <f t="shared" si="21"/>
        <v>0</v>
      </c>
      <c r="BC36" s="116">
        <f t="shared" si="22"/>
        <v>0.51090000000000002</v>
      </c>
    </row>
    <row r="37" spans="1:55" s="152" customFormat="1" ht="14.1" customHeight="1" x14ac:dyDescent="0.2">
      <c r="A37" s="188">
        <v>5</v>
      </c>
      <c r="B37" s="163">
        <v>2451</v>
      </c>
      <c r="C37" s="149">
        <v>650037901</v>
      </c>
      <c r="D37" s="126">
        <v>72744880</v>
      </c>
      <c r="E37" s="163" t="s">
        <v>755</v>
      </c>
      <c r="F37" s="164">
        <v>3117</v>
      </c>
      <c r="G37" s="163" t="s">
        <v>333</v>
      </c>
      <c r="H37" s="151" t="s">
        <v>281</v>
      </c>
      <c r="I37" s="110">
        <v>4164291</v>
      </c>
      <c r="J37" s="111">
        <v>3012343</v>
      </c>
      <c r="K37" s="111">
        <v>0</v>
      </c>
      <c r="L37" s="111">
        <v>0</v>
      </c>
      <c r="M37" s="111">
        <v>1018172</v>
      </c>
      <c r="N37" s="111">
        <v>60246</v>
      </c>
      <c r="O37" s="111">
        <v>73530</v>
      </c>
      <c r="P37" s="287">
        <v>6.0573999999999995</v>
      </c>
      <c r="Q37" s="287">
        <v>4</v>
      </c>
      <c r="R37" s="404">
        <v>0</v>
      </c>
      <c r="S37" s="404">
        <v>2.0573999999999999</v>
      </c>
      <c r="T37" s="112">
        <f t="shared" si="1"/>
        <v>0</v>
      </c>
      <c r="U37" s="113">
        <v>0</v>
      </c>
      <c r="V37" s="113">
        <v>0</v>
      </c>
      <c r="W37" s="113">
        <v>0</v>
      </c>
      <c r="X37" s="113">
        <f t="shared" si="2"/>
        <v>0</v>
      </c>
      <c r="Y37" s="113">
        <v>0</v>
      </c>
      <c r="Z37" s="113">
        <v>0</v>
      </c>
      <c r="AA37" s="113">
        <v>0</v>
      </c>
      <c r="AB37" s="113">
        <f t="shared" si="3"/>
        <v>0</v>
      </c>
      <c r="AC37" s="113">
        <f t="shared" si="4"/>
        <v>0</v>
      </c>
      <c r="AD37" s="114">
        <f t="shared" si="5"/>
        <v>0</v>
      </c>
      <c r="AE37" s="114">
        <f t="shared" si="6"/>
        <v>0</v>
      </c>
      <c r="AF37" s="113">
        <v>0</v>
      </c>
      <c r="AG37" s="113">
        <v>0</v>
      </c>
      <c r="AH37" s="113">
        <v>0</v>
      </c>
      <c r="AI37" s="113">
        <f t="shared" si="7"/>
        <v>0</v>
      </c>
      <c r="AJ37" s="113">
        <f t="shared" si="8"/>
        <v>0</v>
      </c>
      <c r="AK37" s="115"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f t="shared" si="9"/>
        <v>0</v>
      </c>
      <c r="AQ37" s="115">
        <f t="shared" si="10"/>
        <v>0</v>
      </c>
      <c r="AR37" s="370">
        <f t="shared" si="11"/>
        <v>0</v>
      </c>
      <c r="AS37" s="112">
        <f t="shared" si="12"/>
        <v>4164291</v>
      </c>
      <c r="AT37" s="113">
        <f t="shared" si="13"/>
        <v>3012343</v>
      </c>
      <c r="AU37" s="113">
        <f t="shared" si="14"/>
        <v>0</v>
      </c>
      <c r="AV37" s="113">
        <f t="shared" si="15"/>
        <v>0</v>
      </c>
      <c r="AW37" s="113">
        <f t="shared" si="16"/>
        <v>1018172</v>
      </c>
      <c r="AX37" s="113">
        <f t="shared" si="17"/>
        <v>60246</v>
      </c>
      <c r="AY37" s="113">
        <f t="shared" si="18"/>
        <v>73530</v>
      </c>
      <c r="AZ37" s="115">
        <f t="shared" si="19"/>
        <v>6.0573999999999995</v>
      </c>
      <c r="BA37" s="115">
        <f t="shared" si="20"/>
        <v>4</v>
      </c>
      <c r="BB37" s="115">
        <f t="shared" si="21"/>
        <v>0</v>
      </c>
      <c r="BC37" s="116">
        <f t="shared" si="22"/>
        <v>2.0573999999999999</v>
      </c>
    </row>
    <row r="38" spans="1:55" s="152" customFormat="1" ht="14.1" customHeight="1" x14ac:dyDescent="0.2">
      <c r="A38" s="188">
        <v>5</v>
      </c>
      <c r="B38" s="159">
        <v>2451</v>
      </c>
      <c r="C38" s="149">
        <v>650037901</v>
      </c>
      <c r="D38" s="126">
        <v>72744880</v>
      </c>
      <c r="E38" s="159" t="s">
        <v>755</v>
      </c>
      <c r="F38" s="150">
        <v>3117</v>
      </c>
      <c r="G38" s="126" t="s">
        <v>316</v>
      </c>
      <c r="H38" s="151" t="s">
        <v>282</v>
      </c>
      <c r="I38" s="110">
        <v>1115547</v>
      </c>
      <c r="J38" s="28">
        <v>814652</v>
      </c>
      <c r="K38" s="28">
        <v>0</v>
      </c>
      <c r="L38" s="28">
        <v>0</v>
      </c>
      <c r="M38" s="111">
        <v>275352</v>
      </c>
      <c r="N38" s="111">
        <v>16293</v>
      </c>
      <c r="O38" s="28">
        <v>9250</v>
      </c>
      <c r="P38" s="287">
        <v>2.15</v>
      </c>
      <c r="Q38" s="274">
        <v>2.15</v>
      </c>
      <c r="R38" s="890">
        <v>0</v>
      </c>
      <c r="S38" s="890">
        <v>0</v>
      </c>
      <c r="T38" s="112">
        <f t="shared" si="1"/>
        <v>0</v>
      </c>
      <c r="U38" s="113">
        <v>3856</v>
      </c>
      <c r="V38" s="113">
        <v>0</v>
      </c>
      <c r="W38" s="113">
        <v>0</v>
      </c>
      <c r="X38" s="113">
        <f t="shared" si="2"/>
        <v>3856</v>
      </c>
      <c r="Y38" s="113">
        <v>0</v>
      </c>
      <c r="Z38" s="113">
        <v>0</v>
      </c>
      <c r="AA38" s="113">
        <v>0</v>
      </c>
      <c r="AB38" s="113">
        <f t="shared" si="3"/>
        <v>0</v>
      </c>
      <c r="AC38" s="113">
        <f t="shared" si="4"/>
        <v>3856</v>
      </c>
      <c r="AD38" s="114">
        <f t="shared" si="5"/>
        <v>1303</v>
      </c>
      <c r="AE38" s="114">
        <f t="shared" si="6"/>
        <v>77</v>
      </c>
      <c r="AF38" s="113">
        <v>5500</v>
      </c>
      <c r="AG38" s="113">
        <v>0</v>
      </c>
      <c r="AH38" s="113">
        <v>0</v>
      </c>
      <c r="AI38" s="113">
        <f t="shared" si="7"/>
        <v>5500</v>
      </c>
      <c r="AJ38" s="113">
        <f t="shared" si="8"/>
        <v>10736</v>
      </c>
      <c r="AK38" s="115">
        <v>0</v>
      </c>
      <c r="AL38" s="115">
        <v>0</v>
      </c>
      <c r="AM38" s="115">
        <v>0.01</v>
      </c>
      <c r="AN38" s="115">
        <v>0</v>
      </c>
      <c r="AO38" s="115">
        <v>0</v>
      </c>
      <c r="AP38" s="115">
        <f t="shared" si="9"/>
        <v>0.01</v>
      </c>
      <c r="AQ38" s="115">
        <f t="shared" si="10"/>
        <v>0</v>
      </c>
      <c r="AR38" s="370">
        <f t="shared" si="11"/>
        <v>0.01</v>
      </c>
      <c r="AS38" s="112">
        <f t="shared" si="12"/>
        <v>1126283</v>
      </c>
      <c r="AT38" s="113">
        <f t="shared" si="13"/>
        <v>818508</v>
      </c>
      <c r="AU38" s="113">
        <f t="shared" si="14"/>
        <v>0</v>
      </c>
      <c r="AV38" s="113">
        <f t="shared" si="15"/>
        <v>0</v>
      </c>
      <c r="AW38" s="113">
        <f t="shared" si="16"/>
        <v>276655</v>
      </c>
      <c r="AX38" s="113">
        <f t="shared" si="17"/>
        <v>16370</v>
      </c>
      <c r="AY38" s="113">
        <f t="shared" si="18"/>
        <v>14750</v>
      </c>
      <c r="AZ38" s="115">
        <f t="shared" si="19"/>
        <v>2.1599999999999997</v>
      </c>
      <c r="BA38" s="115">
        <f t="shared" si="20"/>
        <v>2.1599999999999997</v>
      </c>
      <c r="BB38" s="115">
        <f t="shared" si="21"/>
        <v>0</v>
      </c>
      <c r="BC38" s="116">
        <f t="shared" si="22"/>
        <v>0</v>
      </c>
    </row>
    <row r="39" spans="1:55" s="152" customFormat="1" ht="14.1" customHeight="1" x14ac:dyDescent="0.2">
      <c r="A39" s="188">
        <v>5</v>
      </c>
      <c r="B39" s="126">
        <v>2451</v>
      </c>
      <c r="C39" s="149">
        <v>650037901</v>
      </c>
      <c r="D39" s="126">
        <v>72744880</v>
      </c>
      <c r="E39" s="126" t="s">
        <v>755</v>
      </c>
      <c r="F39" s="150">
        <v>3141</v>
      </c>
      <c r="G39" s="126" t="s">
        <v>319</v>
      </c>
      <c r="H39" s="151" t="s">
        <v>282</v>
      </c>
      <c r="I39" s="110">
        <v>788796</v>
      </c>
      <c r="J39" s="30">
        <v>578161</v>
      </c>
      <c r="K39" s="30">
        <v>0</v>
      </c>
      <c r="L39" s="30">
        <v>0</v>
      </c>
      <c r="M39" s="111">
        <v>195418</v>
      </c>
      <c r="N39" s="111">
        <v>11563</v>
      </c>
      <c r="O39" s="30">
        <v>3654</v>
      </c>
      <c r="P39" s="287">
        <v>1.97</v>
      </c>
      <c r="Q39" s="33">
        <v>0</v>
      </c>
      <c r="R39" s="33">
        <v>0</v>
      </c>
      <c r="S39" s="857">
        <v>1.97</v>
      </c>
      <c r="T39" s="112">
        <f t="shared" si="1"/>
        <v>0</v>
      </c>
      <c r="U39" s="113">
        <v>0</v>
      </c>
      <c r="V39" s="113">
        <v>0</v>
      </c>
      <c r="W39" s="113">
        <v>0</v>
      </c>
      <c r="X39" s="113">
        <f t="shared" si="2"/>
        <v>0</v>
      </c>
      <c r="Y39" s="113">
        <v>0</v>
      </c>
      <c r="Z39" s="113">
        <v>0</v>
      </c>
      <c r="AA39" s="113">
        <v>0</v>
      </c>
      <c r="AB39" s="113">
        <f t="shared" si="3"/>
        <v>0</v>
      </c>
      <c r="AC39" s="113">
        <f t="shared" si="4"/>
        <v>0</v>
      </c>
      <c r="AD39" s="114">
        <f t="shared" si="5"/>
        <v>0</v>
      </c>
      <c r="AE39" s="114">
        <f t="shared" si="6"/>
        <v>0</v>
      </c>
      <c r="AF39" s="113">
        <v>0</v>
      </c>
      <c r="AG39" s="113">
        <v>0</v>
      </c>
      <c r="AH39" s="113">
        <v>0</v>
      </c>
      <c r="AI39" s="113">
        <f t="shared" si="7"/>
        <v>0</v>
      </c>
      <c r="AJ39" s="113">
        <f t="shared" si="8"/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f t="shared" si="9"/>
        <v>0</v>
      </c>
      <c r="AQ39" s="115">
        <f t="shared" si="10"/>
        <v>0</v>
      </c>
      <c r="AR39" s="370">
        <f t="shared" si="11"/>
        <v>0</v>
      </c>
      <c r="AS39" s="112">
        <f t="shared" si="12"/>
        <v>788796</v>
      </c>
      <c r="AT39" s="113">
        <f t="shared" si="13"/>
        <v>578161</v>
      </c>
      <c r="AU39" s="113">
        <f t="shared" si="14"/>
        <v>0</v>
      </c>
      <c r="AV39" s="113">
        <f t="shared" si="15"/>
        <v>0</v>
      </c>
      <c r="AW39" s="113">
        <f t="shared" si="16"/>
        <v>195418</v>
      </c>
      <c r="AX39" s="113">
        <f t="shared" si="17"/>
        <v>11563</v>
      </c>
      <c r="AY39" s="113">
        <f t="shared" si="18"/>
        <v>3654</v>
      </c>
      <c r="AZ39" s="115">
        <f t="shared" si="19"/>
        <v>1.97</v>
      </c>
      <c r="BA39" s="115">
        <f t="shared" si="20"/>
        <v>0</v>
      </c>
      <c r="BB39" s="115">
        <f t="shared" si="21"/>
        <v>0</v>
      </c>
      <c r="BC39" s="116">
        <f t="shared" si="22"/>
        <v>1.97</v>
      </c>
    </row>
    <row r="40" spans="1:55" s="152" customFormat="1" ht="14.1" customHeight="1" x14ac:dyDescent="0.2">
      <c r="A40" s="188">
        <v>5</v>
      </c>
      <c r="B40" s="126">
        <v>2451</v>
      </c>
      <c r="C40" s="149">
        <v>650037901</v>
      </c>
      <c r="D40" s="126">
        <v>72744880</v>
      </c>
      <c r="E40" s="126" t="s">
        <v>755</v>
      </c>
      <c r="F40" s="150">
        <v>3143</v>
      </c>
      <c r="G40" s="126" t="s">
        <v>632</v>
      </c>
      <c r="H40" s="151" t="s">
        <v>281</v>
      </c>
      <c r="I40" s="110">
        <v>571722</v>
      </c>
      <c r="J40" s="28">
        <v>421003</v>
      </c>
      <c r="K40" s="28">
        <v>0</v>
      </c>
      <c r="L40" s="28">
        <v>0</v>
      </c>
      <c r="M40" s="111">
        <v>142299</v>
      </c>
      <c r="N40" s="111">
        <v>8420</v>
      </c>
      <c r="O40" s="338">
        <v>0</v>
      </c>
      <c r="P40" s="287">
        <v>1</v>
      </c>
      <c r="Q40" s="21">
        <v>1</v>
      </c>
      <c r="R40" s="259">
        <v>0</v>
      </c>
      <c r="S40" s="890">
        <v>0</v>
      </c>
      <c r="T40" s="112">
        <f t="shared" si="1"/>
        <v>0</v>
      </c>
      <c r="U40" s="113">
        <v>0</v>
      </c>
      <c r="V40" s="113">
        <v>0</v>
      </c>
      <c r="W40" s="113">
        <v>0</v>
      </c>
      <c r="X40" s="113">
        <f t="shared" si="2"/>
        <v>0</v>
      </c>
      <c r="Y40" s="113">
        <v>0</v>
      </c>
      <c r="Z40" s="113">
        <v>0</v>
      </c>
      <c r="AA40" s="113">
        <v>0</v>
      </c>
      <c r="AB40" s="113">
        <f t="shared" si="3"/>
        <v>0</v>
      </c>
      <c r="AC40" s="113">
        <f t="shared" si="4"/>
        <v>0</v>
      </c>
      <c r="AD40" s="114">
        <f t="shared" si="5"/>
        <v>0</v>
      </c>
      <c r="AE40" s="114">
        <f t="shared" si="6"/>
        <v>0</v>
      </c>
      <c r="AF40" s="113">
        <v>0</v>
      </c>
      <c r="AG40" s="113">
        <v>0</v>
      </c>
      <c r="AH40" s="113">
        <v>0</v>
      </c>
      <c r="AI40" s="113">
        <f t="shared" si="7"/>
        <v>0</v>
      </c>
      <c r="AJ40" s="113">
        <f t="shared" si="8"/>
        <v>0</v>
      </c>
      <c r="AK40" s="115"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f t="shared" si="9"/>
        <v>0</v>
      </c>
      <c r="AQ40" s="115">
        <f t="shared" si="10"/>
        <v>0</v>
      </c>
      <c r="AR40" s="370">
        <f t="shared" si="11"/>
        <v>0</v>
      </c>
      <c r="AS40" s="112">
        <f t="shared" si="12"/>
        <v>571722</v>
      </c>
      <c r="AT40" s="113">
        <f t="shared" si="13"/>
        <v>421003</v>
      </c>
      <c r="AU40" s="113">
        <f t="shared" si="14"/>
        <v>0</v>
      </c>
      <c r="AV40" s="113">
        <f t="shared" si="15"/>
        <v>0</v>
      </c>
      <c r="AW40" s="113">
        <f t="shared" si="16"/>
        <v>142299</v>
      </c>
      <c r="AX40" s="113">
        <f t="shared" si="17"/>
        <v>8420</v>
      </c>
      <c r="AY40" s="113">
        <f t="shared" si="18"/>
        <v>0</v>
      </c>
      <c r="AZ40" s="115">
        <f t="shared" si="19"/>
        <v>1</v>
      </c>
      <c r="BA40" s="115">
        <f t="shared" si="20"/>
        <v>1</v>
      </c>
      <c r="BB40" s="115">
        <f t="shared" si="21"/>
        <v>0</v>
      </c>
      <c r="BC40" s="116">
        <f t="shared" si="22"/>
        <v>0</v>
      </c>
    </row>
    <row r="41" spans="1:55" s="152" customFormat="1" ht="14.1" customHeight="1" x14ac:dyDescent="0.2">
      <c r="A41" s="188">
        <v>5</v>
      </c>
      <c r="B41" s="126">
        <v>2451</v>
      </c>
      <c r="C41" s="149">
        <v>650037901</v>
      </c>
      <c r="D41" s="126">
        <v>72744880</v>
      </c>
      <c r="E41" s="126" t="s">
        <v>755</v>
      </c>
      <c r="F41" s="150">
        <v>3143</v>
      </c>
      <c r="G41" s="126" t="s">
        <v>633</v>
      </c>
      <c r="H41" s="151" t="s">
        <v>282</v>
      </c>
      <c r="I41" s="110">
        <v>19662</v>
      </c>
      <c r="J41" s="436">
        <v>13860</v>
      </c>
      <c r="K41" s="436">
        <v>0</v>
      </c>
      <c r="L41" s="436">
        <v>0</v>
      </c>
      <c r="M41" s="111">
        <v>4685</v>
      </c>
      <c r="N41" s="111">
        <v>277</v>
      </c>
      <c r="O41" s="436">
        <v>840</v>
      </c>
      <c r="P41" s="287">
        <v>0.06</v>
      </c>
      <c r="Q41" s="435">
        <v>0</v>
      </c>
      <c r="R41" s="893">
        <v>0</v>
      </c>
      <c r="S41" s="893">
        <v>0.06</v>
      </c>
      <c r="T41" s="112">
        <f t="shared" si="1"/>
        <v>0</v>
      </c>
      <c r="U41" s="113">
        <v>0</v>
      </c>
      <c r="V41" s="113">
        <v>0</v>
      </c>
      <c r="W41" s="113">
        <v>0</v>
      </c>
      <c r="X41" s="113">
        <f t="shared" si="2"/>
        <v>0</v>
      </c>
      <c r="Y41" s="113">
        <v>0</v>
      </c>
      <c r="Z41" s="113">
        <v>0</v>
      </c>
      <c r="AA41" s="113">
        <v>0</v>
      </c>
      <c r="AB41" s="113">
        <f t="shared" si="3"/>
        <v>0</v>
      </c>
      <c r="AC41" s="113">
        <f t="shared" si="4"/>
        <v>0</v>
      </c>
      <c r="AD41" s="114">
        <f t="shared" si="5"/>
        <v>0</v>
      </c>
      <c r="AE41" s="114">
        <f t="shared" si="6"/>
        <v>0</v>
      </c>
      <c r="AF41" s="113">
        <v>0</v>
      </c>
      <c r="AG41" s="113">
        <v>0</v>
      </c>
      <c r="AH41" s="113">
        <v>0</v>
      </c>
      <c r="AI41" s="113">
        <f t="shared" si="7"/>
        <v>0</v>
      </c>
      <c r="AJ41" s="113">
        <f t="shared" si="8"/>
        <v>0</v>
      </c>
      <c r="AK41" s="115">
        <v>0</v>
      </c>
      <c r="AL41" s="115">
        <v>0</v>
      </c>
      <c r="AM41" s="115">
        <v>0</v>
      </c>
      <c r="AN41" s="115">
        <v>0</v>
      </c>
      <c r="AO41" s="115">
        <v>0</v>
      </c>
      <c r="AP41" s="115">
        <f t="shared" si="9"/>
        <v>0</v>
      </c>
      <c r="AQ41" s="115">
        <f t="shared" si="10"/>
        <v>0</v>
      </c>
      <c r="AR41" s="370">
        <f t="shared" si="11"/>
        <v>0</v>
      </c>
      <c r="AS41" s="112">
        <f t="shared" si="12"/>
        <v>19662</v>
      </c>
      <c r="AT41" s="113">
        <f t="shared" si="13"/>
        <v>13860</v>
      </c>
      <c r="AU41" s="113">
        <f t="shared" si="14"/>
        <v>0</v>
      </c>
      <c r="AV41" s="113">
        <f t="shared" si="15"/>
        <v>0</v>
      </c>
      <c r="AW41" s="113">
        <f t="shared" si="16"/>
        <v>4685</v>
      </c>
      <c r="AX41" s="113">
        <f t="shared" si="17"/>
        <v>277</v>
      </c>
      <c r="AY41" s="113">
        <f t="shared" si="18"/>
        <v>840</v>
      </c>
      <c r="AZ41" s="115">
        <f t="shared" si="19"/>
        <v>0.06</v>
      </c>
      <c r="BA41" s="115">
        <f t="shared" si="20"/>
        <v>0</v>
      </c>
      <c r="BB41" s="115">
        <f t="shared" si="21"/>
        <v>0</v>
      </c>
      <c r="BC41" s="116">
        <f t="shared" si="22"/>
        <v>0.06</v>
      </c>
    </row>
    <row r="42" spans="1:55" s="152" customFormat="1" ht="14.1" customHeight="1" x14ac:dyDescent="0.2">
      <c r="A42" s="189">
        <v>5</v>
      </c>
      <c r="B42" s="154">
        <v>2451</v>
      </c>
      <c r="C42" s="155">
        <v>650037901</v>
      </c>
      <c r="D42" s="154">
        <v>72744880</v>
      </c>
      <c r="E42" s="154" t="s">
        <v>756</v>
      </c>
      <c r="F42" s="165"/>
      <c r="G42" s="157"/>
      <c r="H42" s="158"/>
      <c r="I42" s="153">
        <v>8160839</v>
      </c>
      <c r="J42" s="279">
        <v>5936905</v>
      </c>
      <c r="K42" s="279">
        <v>0</v>
      </c>
      <c r="L42" s="279">
        <v>0</v>
      </c>
      <c r="M42" s="279">
        <v>2006673</v>
      </c>
      <c r="N42" s="279">
        <v>118737</v>
      </c>
      <c r="O42" s="279">
        <v>98524</v>
      </c>
      <c r="P42" s="441">
        <v>13.7483</v>
      </c>
      <c r="Q42" s="441">
        <v>9.15</v>
      </c>
      <c r="R42" s="891">
        <v>0</v>
      </c>
      <c r="S42" s="891">
        <v>4.5982999999999992</v>
      </c>
      <c r="T42" s="153">
        <f t="shared" ref="T42:BC42" si="26">SUM(T36:T41)</f>
        <v>0</v>
      </c>
      <c r="U42" s="160">
        <f t="shared" si="26"/>
        <v>3856</v>
      </c>
      <c r="V42" s="160">
        <f t="shared" si="26"/>
        <v>0</v>
      </c>
      <c r="W42" s="160">
        <f t="shared" si="26"/>
        <v>0</v>
      </c>
      <c r="X42" s="160">
        <f t="shared" si="26"/>
        <v>3856</v>
      </c>
      <c r="Y42" s="160">
        <f t="shared" si="26"/>
        <v>0</v>
      </c>
      <c r="Z42" s="160">
        <f t="shared" si="26"/>
        <v>0</v>
      </c>
      <c r="AA42" s="160">
        <f t="shared" si="26"/>
        <v>0</v>
      </c>
      <c r="AB42" s="160">
        <f t="shared" si="26"/>
        <v>0</v>
      </c>
      <c r="AC42" s="160">
        <f t="shared" si="26"/>
        <v>3856</v>
      </c>
      <c r="AD42" s="160">
        <f t="shared" si="26"/>
        <v>1303</v>
      </c>
      <c r="AE42" s="160">
        <f t="shared" si="26"/>
        <v>77</v>
      </c>
      <c r="AF42" s="160">
        <f t="shared" si="26"/>
        <v>5500</v>
      </c>
      <c r="AG42" s="160">
        <f t="shared" si="26"/>
        <v>0</v>
      </c>
      <c r="AH42" s="160">
        <f t="shared" si="26"/>
        <v>0</v>
      </c>
      <c r="AI42" s="160">
        <f t="shared" si="26"/>
        <v>5500</v>
      </c>
      <c r="AJ42" s="160">
        <f t="shared" si="26"/>
        <v>10736</v>
      </c>
      <c r="AK42" s="161">
        <f t="shared" si="26"/>
        <v>0</v>
      </c>
      <c r="AL42" s="161">
        <f t="shared" si="26"/>
        <v>0</v>
      </c>
      <c r="AM42" s="161">
        <f t="shared" si="26"/>
        <v>0.01</v>
      </c>
      <c r="AN42" s="161">
        <f t="shared" si="26"/>
        <v>0</v>
      </c>
      <c r="AO42" s="161">
        <f t="shared" si="26"/>
        <v>0</v>
      </c>
      <c r="AP42" s="161">
        <f t="shared" si="26"/>
        <v>0.01</v>
      </c>
      <c r="AQ42" s="161">
        <f t="shared" si="26"/>
        <v>0</v>
      </c>
      <c r="AR42" s="841">
        <f t="shared" si="26"/>
        <v>0.01</v>
      </c>
      <c r="AS42" s="153">
        <f t="shared" si="26"/>
        <v>8171575</v>
      </c>
      <c r="AT42" s="160">
        <f t="shared" si="26"/>
        <v>5940761</v>
      </c>
      <c r="AU42" s="160">
        <f t="shared" si="26"/>
        <v>0</v>
      </c>
      <c r="AV42" s="160">
        <f t="shared" si="26"/>
        <v>0</v>
      </c>
      <c r="AW42" s="160">
        <f t="shared" si="26"/>
        <v>2007976</v>
      </c>
      <c r="AX42" s="160">
        <f t="shared" si="26"/>
        <v>118814</v>
      </c>
      <c r="AY42" s="160">
        <f t="shared" si="26"/>
        <v>104024</v>
      </c>
      <c r="AZ42" s="161">
        <f t="shared" si="26"/>
        <v>13.7583</v>
      </c>
      <c r="BA42" s="161">
        <f t="shared" si="26"/>
        <v>9.16</v>
      </c>
      <c r="BB42" s="161">
        <f t="shared" si="26"/>
        <v>0</v>
      </c>
      <c r="BC42" s="162">
        <f t="shared" si="26"/>
        <v>4.5982999999999992</v>
      </c>
    </row>
    <row r="43" spans="1:55" s="152" customFormat="1" ht="14.1" customHeight="1" x14ac:dyDescent="0.2">
      <c r="A43" s="188">
        <v>6</v>
      </c>
      <c r="B43" s="159">
        <v>2453</v>
      </c>
      <c r="C43" s="149">
        <v>600079686</v>
      </c>
      <c r="D43" s="126">
        <v>72743603</v>
      </c>
      <c r="E43" s="126" t="s">
        <v>757</v>
      </c>
      <c r="F43" s="150">
        <v>3111</v>
      </c>
      <c r="G43" s="126" t="s">
        <v>315</v>
      </c>
      <c r="H43" s="151" t="s">
        <v>281</v>
      </c>
      <c r="I43" s="110">
        <v>3148961</v>
      </c>
      <c r="J43" s="111">
        <v>2302917</v>
      </c>
      <c r="K43" s="111">
        <v>0</v>
      </c>
      <c r="L43" s="111">
        <v>0</v>
      </c>
      <c r="M43" s="111">
        <v>778386</v>
      </c>
      <c r="N43" s="111">
        <v>46058</v>
      </c>
      <c r="O43" s="111">
        <v>21600</v>
      </c>
      <c r="P43" s="287">
        <v>5.2153</v>
      </c>
      <c r="Q43" s="287">
        <v>4.1935000000000002</v>
      </c>
      <c r="R43" s="404">
        <v>0</v>
      </c>
      <c r="S43" s="404">
        <v>1.0218</v>
      </c>
      <c r="T43" s="112">
        <f t="shared" si="1"/>
        <v>0</v>
      </c>
      <c r="U43" s="113">
        <v>0</v>
      </c>
      <c r="V43" s="113">
        <v>0</v>
      </c>
      <c r="W43" s="113">
        <v>0</v>
      </c>
      <c r="X43" s="113">
        <f t="shared" si="2"/>
        <v>0</v>
      </c>
      <c r="Y43" s="113">
        <v>0</v>
      </c>
      <c r="Z43" s="113">
        <v>0</v>
      </c>
      <c r="AA43" s="113">
        <v>0</v>
      </c>
      <c r="AB43" s="113">
        <f t="shared" si="3"/>
        <v>0</v>
      </c>
      <c r="AC43" s="113">
        <f t="shared" si="4"/>
        <v>0</v>
      </c>
      <c r="AD43" s="114">
        <f t="shared" si="5"/>
        <v>0</v>
      </c>
      <c r="AE43" s="114">
        <f t="shared" si="6"/>
        <v>0</v>
      </c>
      <c r="AF43" s="113">
        <v>0</v>
      </c>
      <c r="AG43" s="113">
        <v>0</v>
      </c>
      <c r="AH43" s="113">
        <v>0</v>
      </c>
      <c r="AI43" s="113">
        <f t="shared" si="7"/>
        <v>0</v>
      </c>
      <c r="AJ43" s="113">
        <f t="shared" si="8"/>
        <v>0</v>
      </c>
      <c r="AK43" s="115"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f t="shared" si="9"/>
        <v>0</v>
      </c>
      <c r="AQ43" s="115">
        <f t="shared" si="10"/>
        <v>0</v>
      </c>
      <c r="AR43" s="370">
        <f t="shared" si="11"/>
        <v>0</v>
      </c>
      <c r="AS43" s="112">
        <f t="shared" si="12"/>
        <v>3148961</v>
      </c>
      <c r="AT43" s="113">
        <f t="shared" si="13"/>
        <v>2302917</v>
      </c>
      <c r="AU43" s="113">
        <f t="shared" si="14"/>
        <v>0</v>
      </c>
      <c r="AV43" s="113">
        <f t="shared" si="15"/>
        <v>0</v>
      </c>
      <c r="AW43" s="113">
        <f t="shared" si="16"/>
        <v>778386</v>
      </c>
      <c r="AX43" s="113">
        <f t="shared" si="17"/>
        <v>46058</v>
      </c>
      <c r="AY43" s="113">
        <f t="shared" si="18"/>
        <v>21600</v>
      </c>
      <c r="AZ43" s="115">
        <f t="shared" si="19"/>
        <v>5.2153</v>
      </c>
      <c r="BA43" s="115">
        <f t="shared" si="20"/>
        <v>4.1935000000000002</v>
      </c>
      <c r="BB43" s="115">
        <f t="shared" si="21"/>
        <v>0</v>
      </c>
      <c r="BC43" s="116">
        <f t="shared" si="22"/>
        <v>1.0218</v>
      </c>
    </row>
    <row r="44" spans="1:55" s="152" customFormat="1" ht="14.1" customHeight="1" x14ac:dyDescent="0.2">
      <c r="A44" s="188">
        <v>6</v>
      </c>
      <c r="B44" s="163">
        <v>2453</v>
      </c>
      <c r="C44" s="149">
        <v>600079686</v>
      </c>
      <c r="D44" s="126">
        <v>72743603</v>
      </c>
      <c r="E44" s="163" t="s">
        <v>757</v>
      </c>
      <c r="F44" s="164">
        <v>3117</v>
      </c>
      <c r="G44" s="163" t="s">
        <v>333</v>
      </c>
      <c r="H44" s="151" t="s">
        <v>281</v>
      </c>
      <c r="I44" s="110">
        <v>5306198</v>
      </c>
      <c r="J44" s="111">
        <v>3824254</v>
      </c>
      <c r="K44" s="111">
        <v>0</v>
      </c>
      <c r="L44" s="111">
        <v>0</v>
      </c>
      <c r="M44" s="111">
        <v>1292598</v>
      </c>
      <c r="N44" s="111">
        <v>76486</v>
      </c>
      <c r="O44" s="111">
        <v>112860</v>
      </c>
      <c r="P44" s="287">
        <v>7.8438999999999997</v>
      </c>
      <c r="Q44" s="287">
        <v>5.2271999999999998</v>
      </c>
      <c r="R44" s="404">
        <v>0</v>
      </c>
      <c r="S44" s="404">
        <v>2.6166999999999998</v>
      </c>
      <c r="T44" s="112">
        <f t="shared" si="1"/>
        <v>0</v>
      </c>
      <c r="U44" s="113">
        <v>0</v>
      </c>
      <c r="V44" s="113">
        <v>0</v>
      </c>
      <c r="W44" s="113">
        <v>0</v>
      </c>
      <c r="X44" s="113">
        <f t="shared" si="2"/>
        <v>0</v>
      </c>
      <c r="Y44" s="113">
        <v>0</v>
      </c>
      <c r="Z44" s="113">
        <v>0</v>
      </c>
      <c r="AA44" s="113">
        <v>0</v>
      </c>
      <c r="AB44" s="113">
        <f t="shared" si="3"/>
        <v>0</v>
      </c>
      <c r="AC44" s="113">
        <f t="shared" si="4"/>
        <v>0</v>
      </c>
      <c r="AD44" s="114">
        <f t="shared" si="5"/>
        <v>0</v>
      </c>
      <c r="AE44" s="114">
        <f t="shared" si="6"/>
        <v>0</v>
      </c>
      <c r="AF44" s="113">
        <v>0</v>
      </c>
      <c r="AG44" s="113">
        <v>0</v>
      </c>
      <c r="AH44" s="113">
        <v>0</v>
      </c>
      <c r="AI44" s="113">
        <f t="shared" si="7"/>
        <v>0</v>
      </c>
      <c r="AJ44" s="113">
        <f t="shared" si="8"/>
        <v>0</v>
      </c>
      <c r="AK44" s="115">
        <v>0</v>
      </c>
      <c r="AL44" s="115">
        <v>0</v>
      </c>
      <c r="AM44" s="115">
        <v>0</v>
      </c>
      <c r="AN44" s="115">
        <v>0</v>
      </c>
      <c r="AO44" s="115">
        <v>0</v>
      </c>
      <c r="AP44" s="115">
        <f t="shared" si="9"/>
        <v>0</v>
      </c>
      <c r="AQ44" s="115">
        <f t="shared" si="10"/>
        <v>0</v>
      </c>
      <c r="AR44" s="370">
        <f t="shared" si="11"/>
        <v>0</v>
      </c>
      <c r="AS44" s="112">
        <f t="shared" si="12"/>
        <v>5306198</v>
      </c>
      <c r="AT44" s="113">
        <f t="shared" si="13"/>
        <v>3824254</v>
      </c>
      <c r="AU44" s="113">
        <f t="shared" si="14"/>
        <v>0</v>
      </c>
      <c r="AV44" s="113">
        <f t="shared" si="15"/>
        <v>0</v>
      </c>
      <c r="AW44" s="113">
        <f t="shared" si="16"/>
        <v>1292598</v>
      </c>
      <c r="AX44" s="113">
        <f t="shared" si="17"/>
        <v>76486</v>
      </c>
      <c r="AY44" s="113">
        <f t="shared" si="18"/>
        <v>112860</v>
      </c>
      <c r="AZ44" s="115">
        <f t="shared" si="19"/>
        <v>7.8438999999999997</v>
      </c>
      <c r="BA44" s="115">
        <f t="shared" si="20"/>
        <v>5.2271999999999998</v>
      </c>
      <c r="BB44" s="115">
        <f t="shared" si="21"/>
        <v>0</v>
      </c>
      <c r="BC44" s="116">
        <f t="shared" si="22"/>
        <v>2.6166999999999998</v>
      </c>
    </row>
    <row r="45" spans="1:55" s="152" customFormat="1" ht="14.1" customHeight="1" x14ac:dyDescent="0.2">
      <c r="A45" s="188">
        <v>6</v>
      </c>
      <c r="B45" s="159">
        <v>2453</v>
      </c>
      <c r="C45" s="149">
        <v>600079686</v>
      </c>
      <c r="D45" s="126">
        <v>72743603</v>
      </c>
      <c r="E45" s="159" t="s">
        <v>757</v>
      </c>
      <c r="F45" s="150">
        <v>3117</v>
      </c>
      <c r="G45" s="126" t="s">
        <v>316</v>
      </c>
      <c r="H45" s="151" t="s">
        <v>282</v>
      </c>
      <c r="I45" s="110">
        <v>2225057</v>
      </c>
      <c r="J45" s="28">
        <v>1623975</v>
      </c>
      <c r="K45" s="28">
        <v>0</v>
      </c>
      <c r="L45" s="28">
        <v>0</v>
      </c>
      <c r="M45" s="111">
        <v>548903</v>
      </c>
      <c r="N45" s="111">
        <v>32479</v>
      </c>
      <c r="O45" s="28">
        <v>19700</v>
      </c>
      <c r="P45" s="287">
        <v>4.7399999999999993</v>
      </c>
      <c r="Q45" s="274">
        <v>4.7399999999999993</v>
      </c>
      <c r="R45" s="890">
        <v>0</v>
      </c>
      <c r="S45" s="890">
        <v>0</v>
      </c>
      <c r="T45" s="112">
        <f t="shared" si="1"/>
        <v>0</v>
      </c>
      <c r="U45" s="113">
        <v>0</v>
      </c>
      <c r="V45" s="113">
        <v>0</v>
      </c>
      <c r="W45" s="113">
        <v>0</v>
      </c>
      <c r="X45" s="113">
        <f t="shared" si="2"/>
        <v>0</v>
      </c>
      <c r="Y45" s="113">
        <v>0</v>
      </c>
      <c r="Z45" s="113">
        <v>0</v>
      </c>
      <c r="AA45" s="113">
        <v>0</v>
      </c>
      <c r="AB45" s="113">
        <f t="shared" si="3"/>
        <v>0</v>
      </c>
      <c r="AC45" s="113">
        <f t="shared" si="4"/>
        <v>0</v>
      </c>
      <c r="AD45" s="114">
        <f t="shared" si="5"/>
        <v>0</v>
      </c>
      <c r="AE45" s="114">
        <f t="shared" si="6"/>
        <v>0</v>
      </c>
      <c r="AF45" s="113">
        <v>0</v>
      </c>
      <c r="AG45" s="113">
        <v>0</v>
      </c>
      <c r="AH45" s="113">
        <v>0</v>
      </c>
      <c r="AI45" s="113">
        <f t="shared" si="7"/>
        <v>0</v>
      </c>
      <c r="AJ45" s="113">
        <f t="shared" si="8"/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f t="shared" si="9"/>
        <v>0</v>
      </c>
      <c r="AQ45" s="115">
        <f t="shared" si="10"/>
        <v>0</v>
      </c>
      <c r="AR45" s="370">
        <f t="shared" si="11"/>
        <v>0</v>
      </c>
      <c r="AS45" s="112">
        <f t="shared" si="12"/>
        <v>2225057</v>
      </c>
      <c r="AT45" s="113">
        <f t="shared" si="13"/>
        <v>1623975</v>
      </c>
      <c r="AU45" s="113">
        <f t="shared" si="14"/>
        <v>0</v>
      </c>
      <c r="AV45" s="113">
        <f t="shared" si="15"/>
        <v>0</v>
      </c>
      <c r="AW45" s="113">
        <f t="shared" si="16"/>
        <v>548903</v>
      </c>
      <c r="AX45" s="113">
        <f t="shared" si="17"/>
        <v>32479</v>
      </c>
      <c r="AY45" s="113">
        <f t="shared" si="18"/>
        <v>19700</v>
      </c>
      <c r="AZ45" s="115">
        <f t="shared" si="19"/>
        <v>4.7399999999999993</v>
      </c>
      <c r="BA45" s="115">
        <f t="shared" si="20"/>
        <v>4.7399999999999993</v>
      </c>
      <c r="BB45" s="115">
        <f t="shared" si="21"/>
        <v>0</v>
      </c>
      <c r="BC45" s="116">
        <f t="shared" si="22"/>
        <v>0</v>
      </c>
    </row>
    <row r="46" spans="1:55" s="152" customFormat="1" ht="14.1" customHeight="1" x14ac:dyDescent="0.2">
      <c r="A46" s="188">
        <v>6</v>
      </c>
      <c r="B46" s="126">
        <v>2453</v>
      </c>
      <c r="C46" s="149">
        <v>600079686</v>
      </c>
      <c r="D46" s="126">
        <v>72743603</v>
      </c>
      <c r="E46" s="126" t="s">
        <v>757</v>
      </c>
      <c r="F46" s="150">
        <v>3141</v>
      </c>
      <c r="G46" s="126" t="s">
        <v>319</v>
      </c>
      <c r="H46" s="151" t="s">
        <v>282</v>
      </c>
      <c r="I46" s="110">
        <v>485823</v>
      </c>
      <c r="J46" s="30">
        <v>354615</v>
      </c>
      <c r="K46" s="30">
        <v>0</v>
      </c>
      <c r="L46" s="30">
        <v>0</v>
      </c>
      <c r="M46" s="111">
        <v>119860</v>
      </c>
      <c r="N46" s="111">
        <v>7092</v>
      </c>
      <c r="O46" s="30">
        <v>4256</v>
      </c>
      <c r="P46" s="287">
        <v>1.21</v>
      </c>
      <c r="Q46" s="33">
        <v>0</v>
      </c>
      <c r="R46" s="33">
        <v>0</v>
      </c>
      <c r="S46" s="857">
        <v>1.21</v>
      </c>
      <c r="T46" s="112">
        <f t="shared" si="1"/>
        <v>0</v>
      </c>
      <c r="U46" s="113">
        <v>0</v>
      </c>
      <c r="V46" s="113">
        <v>0</v>
      </c>
      <c r="W46" s="113">
        <v>0</v>
      </c>
      <c r="X46" s="113">
        <f t="shared" si="2"/>
        <v>0</v>
      </c>
      <c r="Y46" s="113">
        <v>0</v>
      </c>
      <c r="Z46" s="113">
        <v>0</v>
      </c>
      <c r="AA46" s="113">
        <v>0</v>
      </c>
      <c r="AB46" s="113">
        <f t="shared" si="3"/>
        <v>0</v>
      </c>
      <c r="AC46" s="113">
        <f t="shared" si="4"/>
        <v>0</v>
      </c>
      <c r="AD46" s="114">
        <f t="shared" si="5"/>
        <v>0</v>
      </c>
      <c r="AE46" s="114">
        <f t="shared" si="6"/>
        <v>0</v>
      </c>
      <c r="AF46" s="113">
        <v>0</v>
      </c>
      <c r="AG46" s="113">
        <v>0</v>
      </c>
      <c r="AH46" s="113">
        <v>0</v>
      </c>
      <c r="AI46" s="113">
        <f t="shared" si="7"/>
        <v>0</v>
      </c>
      <c r="AJ46" s="113">
        <f t="shared" si="8"/>
        <v>0</v>
      </c>
      <c r="AK46" s="115">
        <v>0</v>
      </c>
      <c r="AL46" s="115">
        <v>0</v>
      </c>
      <c r="AM46" s="115">
        <v>0</v>
      </c>
      <c r="AN46" s="115">
        <v>0</v>
      </c>
      <c r="AO46" s="115">
        <v>0</v>
      </c>
      <c r="AP46" s="115">
        <f t="shared" si="9"/>
        <v>0</v>
      </c>
      <c r="AQ46" s="115">
        <f t="shared" si="10"/>
        <v>0</v>
      </c>
      <c r="AR46" s="370">
        <f t="shared" si="11"/>
        <v>0</v>
      </c>
      <c r="AS46" s="112">
        <f t="shared" si="12"/>
        <v>485823</v>
      </c>
      <c r="AT46" s="113">
        <f t="shared" si="13"/>
        <v>354615</v>
      </c>
      <c r="AU46" s="113">
        <f t="shared" si="14"/>
        <v>0</v>
      </c>
      <c r="AV46" s="113">
        <f t="shared" si="15"/>
        <v>0</v>
      </c>
      <c r="AW46" s="113">
        <f t="shared" si="16"/>
        <v>119860</v>
      </c>
      <c r="AX46" s="113">
        <f t="shared" si="17"/>
        <v>7092</v>
      </c>
      <c r="AY46" s="113">
        <f t="shared" si="18"/>
        <v>4256</v>
      </c>
      <c r="AZ46" s="115">
        <f t="shared" si="19"/>
        <v>1.21</v>
      </c>
      <c r="BA46" s="115">
        <f t="shared" si="20"/>
        <v>0</v>
      </c>
      <c r="BB46" s="115">
        <f t="shared" si="21"/>
        <v>0</v>
      </c>
      <c r="BC46" s="116">
        <f t="shared" si="22"/>
        <v>1.21</v>
      </c>
    </row>
    <row r="47" spans="1:55" s="152" customFormat="1" ht="14.1" customHeight="1" x14ac:dyDescent="0.2">
      <c r="A47" s="188">
        <v>6</v>
      </c>
      <c r="B47" s="126">
        <v>2453</v>
      </c>
      <c r="C47" s="149">
        <v>600079686</v>
      </c>
      <c r="D47" s="126">
        <v>72743603</v>
      </c>
      <c r="E47" s="126" t="s">
        <v>757</v>
      </c>
      <c r="F47" s="150">
        <v>3143</v>
      </c>
      <c r="G47" s="126" t="s">
        <v>632</v>
      </c>
      <c r="H47" s="151" t="s">
        <v>281</v>
      </c>
      <c r="I47" s="110">
        <v>1036082</v>
      </c>
      <c r="J47" s="28">
        <v>762947</v>
      </c>
      <c r="K47" s="28">
        <v>0</v>
      </c>
      <c r="L47" s="28">
        <v>0</v>
      </c>
      <c r="M47" s="111">
        <v>257876</v>
      </c>
      <c r="N47" s="111">
        <v>15259</v>
      </c>
      <c r="O47" s="338">
        <v>0</v>
      </c>
      <c r="P47" s="287">
        <v>1.8994</v>
      </c>
      <c r="Q47" s="21">
        <v>1.8994</v>
      </c>
      <c r="R47" s="259">
        <v>0</v>
      </c>
      <c r="S47" s="890">
        <v>0</v>
      </c>
      <c r="T47" s="112">
        <f t="shared" si="1"/>
        <v>0</v>
      </c>
      <c r="U47" s="113">
        <v>0</v>
      </c>
      <c r="V47" s="113">
        <v>0</v>
      </c>
      <c r="W47" s="113">
        <v>0</v>
      </c>
      <c r="X47" s="113">
        <f t="shared" si="2"/>
        <v>0</v>
      </c>
      <c r="Y47" s="113">
        <v>0</v>
      </c>
      <c r="Z47" s="113">
        <v>0</v>
      </c>
      <c r="AA47" s="113">
        <v>0</v>
      </c>
      <c r="AB47" s="113">
        <f t="shared" si="3"/>
        <v>0</v>
      </c>
      <c r="AC47" s="113">
        <f t="shared" si="4"/>
        <v>0</v>
      </c>
      <c r="AD47" s="114">
        <f t="shared" si="5"/>
        <v>0</v>
      </c>
      <c r="AE47" s="114">
        <f t="shared" si="6"/>
        <v>0</v>
      </c>
      <c r="AF47" s="113">
        <v>0</v>
      </c>
      <c r="AG47" s="113">
        <v>0</v>
      </c>
      <c r="AH47" s="113">
        <v>0</v>
      </c>
      <c r="AI47" s="113">
        <f t="shared" si="7"/>
        <v>0</v>
      </c>
      <c r="AJ47" s="113">
        <f t="shared" si="8"/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f t="shared" si="9"/>
        <v>0</v>
      </c>
      <c r="AQ47" s="115">
        <f t="shared" si="10"/>
        <v>0</v>
      </c>
      <c r="AR47" s="370">
        <f t="shared" si="11"/>
        <v>0</v>
      </c>
      <c r="AS47" s="112">
        <f t="shared" si="12"/>
        <v>1036082</v>
      </c>
      <c r="AT47" s="113">
        <f t="shared" si="13"/>
        <v>762947</v>
      </c>
      <c r="AU47" s="113">
        <f t="shared" si="14"/>
        <v>0</v>
      </c>
      <c r="AV47" s="113">
        <f t="shared" si="15"/>
        <v>0</v>
      </c>
      <c r="AW47" s="113">
        <f t="shared" si="16"/>
        <v>257876</v>
      </c>
      <c r="AX47" s="113">
        <f t="shared" si="17"/>
        <v>15259</v>
      </c>
      <c r="AY47" s="113">
        <f t="shared" si="18"/>
        <v>0</v>
      </c>
      <c r="AZ47" s="115">
        <f t="shared" si="19"/>
        <v>1.8994</v>
      </c>
      <c r="BA47" s="115">
        <f t="shared" si="20"/>
        <v>1.8994</v>
      </c>
      <c r="BB47" s="115">
        <f t="shared" si="21"/>
        <v>0</v>
      </c>
      <c r="BC47" s="116">
        <f t="shared" si="22"/>
        <v>0</v>
      </c>
    </row>
    <row r="48" spans="1:55" s="152" customFormat="1" ht="14.1" customHeight="1" x14ac:dyDescent="0.2">
      <c r="A48" s="188">
        <v>6</v>
      </c>
      <c r="B48" s="126">
        <v>2453</v>
      </c>
      <c r="C48" s="149">
        <v>600079686</v>
      </c>
      <c r="D48" s="126">
        <v>72743603</v>
      </c>
      <c r="E48" s="126" t="s">
        <v>757</v>
      </c>
      <c r="F48" s="150">
        <v>3143</v>
      </c>
      <c r="G48" s="126" t="s">
        <v>633</v>
      </c>
      <c r="H48" s="151" t="s">
        <v>282</v>
      </c>
      <c r="I48" s="110">
        <v>35111</v>
      </c>
      <c r="J48" s="436">
        <v>24750</v>
      </c>
      <c r="K48" s="436">
        <v>0</v>
      </c>
      <c r="L48" s="436">
        <v>0</v>
      </c>
      <c r="M48" s="111">
        <v>8366</v>
      </c>
      <c r="N48" s="111">
        <v>495</v>
      </c>
      <c r="O48" s="436">
        <v>1500</v>
      </c>
      <c r="P48" s="287">
        <v>0.1</v>
      </c>
      <c r="Q48" s="435">
        <v>0</v>
      </c>
      <c r="R48" s="893">
        <v>0</v>
      </c>
      <c r="S48" s="893">
        <v>0.1</v>
      </c>
      <c r="T48" s="112">
        <f t="shared" si="1"/>
        <v>0</v>
      </c>
      <c r="U48" s="113">
        <v>0</v>
      </c>
      <c r="V48" s="113">
        <v>0</v>
      </c>
      <c r="W48" s="113">
        <v>0</v>
      </c>
      <c r="X48" s="113">
        <f t="shared" si="2"/>
        <v>0</v>
      </c>
      <c r="Y48" s="113">
        <v>0</v>
      </c>
      <c r="Z48" s="113">
        <v>0</v>
      </c>
      <c r="AA48" s="113">
        <v>0</v>
      </c>
      <c r="AB48" s="113">
        <f t="shared" si="3"/>
        <v>0</v>
      </c>
      <c r="AC48" s="113">
        <f t="shared" si="4"/>
        <v>0</v>
      </c>
      <c r="AD48" s="114">
        <f t="shared" si="5"/>
        <v>0</v>
      </c>
      <c r="AE48" s="114">
        <f t="shared" si="6"/>
        <v>0</v>
      </c>
      <c r="AF48" s="113">
        <v>0</v>
      </c>
      <c r="AG48" s="113">
        <v>0</v>
      </c>
      <c r="AH48" s="113">
        <v>0</v>
      </c>
      <c r="AI48" s="113">
        <f t="shared" si="7"/>
        <v>0</v>
      </c>
      <c r="AJ48" s="113">
        <f t="shared" si="8"/>
        <v>0</v>
      </c>
      <c r="AK48" s="115">
        <v>0</v>
      </c>
      <c r="AL48" s="115">
        <v>0</v>
      </c>
      <c r="AM48" s="115">
        <v>0</v>
      </c>
      <c r="AN48" s="115">
        <v>0</v>
      </c>
      <c r="AO48" s="115">
        <v>0</v>
      </c>
      <c r="AP48" s="115">
        <f t="shared" si="9"/>
        <v>0</v>
      </c>
      <c r="AQ48" s="115">
        <f t="shared" si="10"/>
        <v>0</v>
      </c>
      <c r="AR48" s="370">
        <f t="shared" si="11"/>
        <v>0</v>
      </c>
      <c r="AS48" s="112">
        <f t="shared" si="12"/>
        <v>35111</v>
      </c>
      <c r="AT48" s="113">
        <f t="shared" si="13"/>
        <v>24750</v>
      </c>
      <c r="AU48" s="113">
        <f t="shared" si="14"/>
        <v>0</v>
      </c>
      <c r="AV48" s="113">
        <f t="shared" si="15"/>
        <v>0</v>
      </c>
      <c r="AW48" s="113">
        <f t="shared" si="16"/>
        <v>8366</v>
      </c>
      <c r="AX48" s="113">
        <f t="shared" si="17"/>
        <v>495</v>
      </c>
      <c r="AY48" s="113">
        <f t="shared" si="18"/>
        <v>1500</v>
      </c>
      <c r="AZ48" s="115">
        <f t="shared" si="19"/>
        <v>0.1</v>
      </c>
      <c r="BA48" s="115">
        <f t="shared" si="20"/>
        <v>0</v>
      </c>
      <c r="BB48" s="115">
        <f t="shared" si="21"/>
        <v>0</v>
      </c>
      <c r="BC48" s="116">
        <f t="shared" si="22"/>
        <v>0.1</v>
      </c>
    </row>
    <row r="49" spans="1:55" s="152" customFormat="1" ht="14.1" customHeight="1" x14ac:dyDescent="0.2">
      <c r="A49" s="189">
        <v>6</v>
      </c>
      <c r="B49" s="154">
        <v>2453</v>
      </c>
      <c r="C49" s="155">
        <v>600079686</v>
      </c>
      <c r="D49" s="154">
        <v>72743603</v>
      </c>
      <c r="E49" s="154" t="s">
        <v>758</v>
      </c>
      <c r="F49" s="165"/>
      <c r="G49" s="157"/>
      <c r="H49" s="158"/>
      <c r="I49" s="153">
        <v>12237232</v>
      </c>
      <c r="J49" s="279">
        <v>8893458</v>
      </c>
      <c r="K49" s="279">
        <v>0</v>
      </c>
      <c r="L49" s="279">
        <v>0</v>
      </c>
      <c r="M49" s="279">
        <v>3005989</v>
      </c>
      <c r="N49" s="279">
        <v>177869</v>
      </c>
      <c r="O49" s="279">
        <v>159916</v>
      </c>
      <c r="P49" s="441">
        <v>21.008600000000001</v>
      </c>
      <c r="Q49" s="441">
        <v>16.060099999999998</v>
      </c>
      <c r="R49" s="891">
        <v>0</v>
      </c>
      <c r="S49" s="891">
        <v>4.9484999999999992</v>
      </c>
      <c r="T49" s="153">
        <f t="shared" ref="T49:BC49" si="27">SUM(T43:T48)</f>
        <v>0</v>
      </c>
      <c r="U49" s="160">
        <f t="shared" si="27"/>
        <v>0</v>
      </c>
      <c r="V49" s="160">
        <f t="shared" si="27"/>
        <v>0</v>
      </c>
      <c r="W49" s="160">
        <f t="shared" si="27"/>
        <v>0</v>
      </c>
      <c r="X49" s="160">
        <f t="shared" si="27"/>
        <v>0</v>
      </c>
      <c r="Y49" s="160">
        <f t="shared" si="27"/>
        <v>0</v>
      </c>
      <c r="Z49" s="160">
        <f t="shared" si="27"/>
        <v>0</v>
      </c>
      <c r="AA49" s="160">
        <f t="shared" si="27"/>
        <v>0</v>
      </c>
      <c r="AB49" s="160">
        <f t="shared" si="27"/>
        <v>0</v>
      </c>
      <c r="AC49" s="160">
        <f t="shared" si="27"/>
        <v>0</v>
      </c>
      <c r="AD49" s="160">
        <f t="shared" si="27"/>
        <v>0</v>
      </c>
      <c r="AE49" s="160">
        <f t="shared" si="27"/>
        <v>0</v>
      </c>
      <c r="AF49" s="160">
        <f t="shared" si="27"/>
        <v>0</v>
      </c>
      <c r="AG49" s="160">
        <f t="shared" si="27"/>
        <v>0</v>
      </c>
      <c r="AH49" s="160">
        <f t="shared" si="27"/>
        <v>0</v>
      </c>
      <c r="AI49" s="160">
        <f t="shared" si="27"/>
        <v>0</v>
      </c>
      <c r="AJ49" s="160">
        <f t="shared" si="27"/>
        <v>0</v>
      </c>
      <c r="AK49" s="161">
        <f t="shared" si="27"/>
        <v>0</v>
      </c>
      <c r="AL49" s="161">
        <f t="shared" si="27"/>
        <v>0</v>
      </c>
      <c r="AM49" s="161">
        <f t="shared" si="27"/>
        <v>0</v>
      </c>
      <c r="AN49" s="161">
        <f t="shared" si="27"/>
        <v>0</v>
      </c>
      <c r="AO49" s="161">
        <f t="shared" si="27"/>
        <v>0</v>
      </c>
      <c r="AP49" s="161">
        <f t="shared" si="27"/>
        <v>0</v>
      </c>
      <c r="AQ49" s="161">
        <f t="shared" si="27"/>
        <v>0</v>
      </c>
      <c r="AR49" s="841">
        <f t="shared" si="27"/>
        <v>0</v>
      </c>
      <c r="AS49" s="153">
        <f t="shared" si="27"/>
        <v>12237232</v>
      </c>
      <c r="AT49" s="160">
        <f t="shared" si="27"/>
        <v>8893458</v>
      </c>
      <c r="AU49" s="160">
        <f t="shared" si="27"/>
        <v>0</v>
      </c>
      <c r="AV49" s="160">
        <f t="shared" si="27"/>
        <v>0</v>
      </c>
      <c r="AW49" s="160">
        <f t="shared" si="27"/>
        <v>3005989</v>
      </c>
      <c r="AX49" s="160">
        <f t="shared" si="27"/>
        <v>177869</v>
      </c>
      <c r="AY49" s="160">
        <f t="shared" si="27"/>
        <v>159916</v>
      </c>
      <c r="AZ49" s="161">
        <f t="shared" si="27"/>
        <v>21.008600000000001</v>
      </c>
      <c r="BA49" s="161">
        <f t="shared" si="27"/>
        <v>16.060099999999998</v>
      </c>
      <c r="BB49" s="161">
        <f t="shared" si="27"/>
        <v>0</v>
      </c>
      <c r="BC49" s="162">
        <f t="shared" si="27"/>
        <v>4.9484999999999992</v>
      </c>
    </row>
    <row r="50" spans="1:55" s="152" customFormat="1" ht="14.1" customHeight="1" x14ac:dyDescent="0.2">
      <c r="A50" s="188">
        <v>7</v>
      </c>
      <c r="B50" s="159">
        <v>2320</v>
      </c>
      <c r="C50" s="149">
        <v>650034180</v>
      </c>
      <c r="D50" s="126">
        <v>72755369</v>
      </c>
      <c r="E50" s="126" t="s">
        <v>759</v>
      </c>
      <c r="F50" s="150">
        <v>3111</v>
      </c>
      <c r="G50" s="126" t="s">
        <v>315</v>
      </c>
      <c r="H50" s="151" t="s">
        <v>281</v>
      </c>
      <c r="I50" s="110">
        <v>2880837</v>
      </c>
      <c r="J50" s="111">
        <v>2078238</v>
      </c>
      <c r="K50" s="111">
        <v>0</v>
      </c>
      <c r="L50" s="111">
        <v>30000</v>
      </c>
      <c r="M50" s="111">
        <v>712584</v>
      </c>
      <c r="N50" s="111">
        <v>41565</v>
      </c>
      <c r="O50" s="111">
        <v>18450</v>
      </c>
      <c r="P50" s="287">
        <v>4.7618</v>
      </c>
      <c r="Q50" s="287">
        <v>4</v>
      </c>
      <c r="R50" s="404">
        <v>0</v>
      </c>
      <c r="S50" s="404">
        <v>0.76179999999999992</v>
      </c>
      <c r="T50" s="112">
        <f t="shared" si="1"/>
        <v>0</v>
      </c>
      <c r="U50" s="113">
        <v>0</v>
      </c>
      <c r="V50" s="113">
        <v>0</v>
      </c>
      <c r="W50" s="113">
        <v>0</v>
      </c>
      <c r="X50" s="113">
        <f t="shared" si="2"/>
        <v>0</v>
      </c>
      <c r="Y50" s="113">
        <v>0</v>
      </c>
      <c r="Z50" s="113">
        <v>0</v>
      </c>
      <c r="AA50" s="113">
        <v>0</v>
      </c>
      <c r="AB50" s="113">
        <f t="shared" si="3"/>
        <v>0</v>
      </c>
      <c r="AC50" s="113">
        <f t="shared" si="4"/>
        <v>0</v>
      </c>
      <c r="AD50" s="114">
        <f t="shared" si="5"/>
        <v>0</v>
      </c>
      <c r="AE50" s="114">
        <f t="shared" si="6"/>
        <v>0</v>
      </c>
      <c r="AF50" s="113">
        <v>0</v>
      </c>
      <c r="AG50" s="113">
        <v>0</v>
      </c>
      <c r="AH50" s="113">
        <v>0</v>
      </c>
      <c r="AI50" s="113">
        <f t="shared" si="7"/>
        <v>0</v>
      </c>
      <c r="AJ50" s="113">
        <f t="shared" si="8"/>
        <v>0</v>
      </c>
      <c r="AK50" s="115"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f t="shared" si="9"/>
        <v>0</v>
      </c>
      <c r="AQ50" s="115">
        <f t="shared" si="10"/>
        <v>0</v>
      </c>
      <c r="AR50" s="370">
        <f t="shared" si="11"/>
        <v>0</v>
      </c>
      <c r="AS50" s="112">
        <f t="shared" si="12"/>
        <v>2880837</v>
      </c>
      <c r="AT50" s="113">
        <f t="shared" si="13"/>
        <v>2078238</v>
      </c>
      <c r="AU50" s="113">
        <f t="shared" si="14"/>
        <v>0</v>
      </c>
      <c r="AV50" s="113">
        <f t="shared" si="15"/>
        <v>30000</v>
      </c>
      <c r="AW50" s="113">
        <f t="shared" si="16"/>
        <v>712584</v>
      </c>
      <c r="AX50" s="113">
        <f t="shared" si="17"/>
        <v>41565</v>
      </c>
      <c r="AY50" s="113">
        <f t="shared" si="18"/>
        <v>18450</v>
      </c>
      <c r="AZ50" s="115">
        <f t="shared" si="19"/>
        <v>4.7618</v>
      </c>
      <c r="BA50" s="115">
        <f t="shared" si="20"/>
        <v>4</v>
      </c>
      <c r="BB50" s="115">
        <f t="shared" si="21"/>
        <v>0</v>
      </c>
      <c r="BC50" s="116">
        <f t="shared" si="22"/>
        <v>0.76179999999999992</v>
      </c>
    </row>
    <row r="51" spans="1:55" s="152" customFormat="1" ht="14.1" customHeight="1" x14ac:dyDescent="0.2">
      <c r="A51" s="188">
        <v>7</v>
      </c>
      <c r="B51" s="163">
        <v>2320</v>
      </c>
      <c r="C51" s="149">
        <v>650034180</v>
      </c>
      <c r="D51" s="126">
        <v>72755369</v>
      </c>
      <c r="E51" s="163" t="s">
        <v>759</v>
      </c>
      <c r="F51" s="164">
        <v>3117</v>
      </c>
      <c r="G51" s="163" t="s">
        <v>318</v>
      </c>
      <c r="H51" s="151" t="s">
        <v>281</v>
      </c>
      <c r="I51" s="110">
        <v>4677844</v>
      </c>
      <c r="J51" s="111">
        <v>3331173</v>
      </c>
      <c r="K51" s="111">
        <v>0</v>
      </c>
      <c r="L51" s="111">
        <v>50000</v>
      </c>
      <c r="M51" s="111">
        <v>1142837</v>
      </c>
      <c r="N51" s="111">
        <v>66624</v>
      </c>
      <c r="O51" s="111">
        <v>87210</v>
      </c>
      <c r="P51" s="287">
        <v>6.3778000000000006</v>
      </c>
      <c r="Q51" s="287">
        <v>4.1363000000000003</v>
      </c>
      <c r="R51" s="404">
        <v>0</v>
      </c>
      <c r="S51" s="404">
        <v>2.2414999999999998</v>
      </c>
      <c r="T51" s="112">
        <f t="shared" si="1"/>
        <v>0</v>
      </c>
      <c r="U51" s="113">
        <v>0</v>
      </c>
      <c r="V51" s="113">
        <v>0</v>
      </c>
      <c r="W51" s="113">
        <v>0</v>
      </c>
      <c r="X51" s="113">
        <f t="shared" si="2"/>
        <v>0</v>
      </c>
      <c r="Y51" s="113">
        <v>0</v>
      </c>
      <c r="Z51" s="113">
        <v>0</v>
      </c>
      <c r="AA51" s="113">
        <v>0</v>
      </c>
      <c r="AB51" s="113">
        <f t="shared" si="3"/>
        <v>0</v>
      </c>
      <c r="AC51" s="113">
        <f t="shared" si="4"/>
        <v>0</v>
      </c>
      <c r="AD51" s="114">
        <f t="shared" si="5"/>
        <v>0</v>
      </c>
      <c r="AE51" s="114">
        <f t="shared" si="6"/>
        <v>0</v>
      </c>
      <c r="AF51" s="113">
        <v>0</v>
      </c>
      <c r="AG51" s="113">
        <v>0</v>
      </c>
      <c r="AH51" s="113">
        <v>0</v>
      </c>
      <c r="AI51" s="113">
        <f t="shared" si="7"/>
        <v>0</v>
      </c>
      <c r="AJ51" s="113">
        <f t="shared" si="8"/>
        <v>0</v>
      </c>
      <c r="AK51" s="115"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f t="shared" si="9"/>
        <v>0</v>
      </c>
      <c r="AQ51" s="115">
        <f t="shared" si="10"/>
        <v>0</v>
      </c>
      <c r="AR51" s="370">
        <f t="shared" si="11"/>
        <v>0</v>
      </c>
      <c r="AS51" s="112">
        <f t="shared" si="12"/>
        <v>4677844</v>
      </c>
      <c r="AT51" s="113">
        <f t="shared" si="13"/>
        <v>3331173</v>
      </c>
      <c r="AU51" s="113">
        <f t="shared" si="14"/>
        <v>0</v>
      </c>
      <c r="AV51" s="113">
        <f t="shared" si="15"/>
        <v>50000</v>
      </c>
      <c r="AW51" s="113">
        <f t="shared" si="16"/>
        <v>1142837</v>
      </c>
      <c r="AX51" s="113">
        <f t="shared" si="17"/>
        <v>66624</v>
      </c>
      <c r="AY51" s="113">
        <f t="shared" si="18"/>
        <v>87210</v>
      </c>
      <c r="AZ51" s="115">
        <f t="shared" si="19"/>
        <v>6.3778000000000006</v>
      </c>
      <c r="BA51" s="115">
        <f t="shared" si="20"/>
        <v>4.1363000000000003</v>
      </c>
      <c r="BB51" s="115">
        <f t="shared" si="21"/>
        <v>0</v>
      </c>
      <c r="BC51" s="116">
        <f t="shared" si="22"/>
        <v>2.2414999999999998</v>
      </c>
    </row>
    <row r="52" spans="1:55" s="152" customFormat="1" ht="14.1" customHeight="1" x14ac:dyDescent="0.2">
      <c r="A52" s="188">
        <v>7</v>
      </c>
      <c r="B52" s="159">
        <v>2320</v>
      </c>
      <c r="C52" s="149">
        <v>650034180</v>
      </c>
      <c r="D52" s="126">
        <v>72755369</v>
      </c>
      <c r="E52" s="159" t="s">
        <v>759</v>
      </c>
      <c r="F52" s="150">
        <v>3117</v>
      </c>
      <c r="G52" s="126" t="s">
        <v>316</v>
      </c>
      <c r="H52" s="151" t="s">
        <v>282</v>
      </c>
      <c r="I52" s="110">
        <v>698210</v>
      </c>
      <c r="J52" s="28">
        <v>514146</v>
      </c>
      <c r="K52" s="28">
        <v>0</v>
      </c>
      <c r="L52" s="28">
        <v>0</v>
      </c>
      <c r="M52" s="111">
        <v>173781</v>
      </c>
      <c r="N52" s="111">
        <v>10283</v>
      </c>
      <c r="O52" s="28">
        <v>0</v>
      </c>
      <c r="P52" s="287">
        <v>1.7</v>
      </c>
      <c r="Q52" s="274">
        <v>1.7</v>
      </c>
      <c r="R52" s="890">
        <v>0</v>
      </c>
      <c r="S52" s="890">
        <v>0</v>
      </c>
      <c r="T52" s="112">
        <f t="shared" si="1"/>
        <v>0</v>
      </c>
      <c r="U52" s="113">
        <v>-21653</v>
      </c>
      <c r="V52" s="113">
        <v>0</v>
      </c>
      <c r="W52" s="113">
        <v>0</v>
      </c>
      <c r="X52" s="113">
        <f t="shared" si="2"/>
        <v>-21653</v>
      </c>
      <c r="Y52" s="113">
        <v>0</v>
      </c>
      <c r="Z52" s="113">
        <v>0</v>
      </c>
      <c r="AA52" s="113">
        <v>0</v>
      </c>
      <c r="AB52" s="113">
        <f t="shared" si="3"/>
        <v>0</v>
      </c>
      <c r="AC52" s="113">
        <f t="shared" si="4"/>
        <v>-21653</v>
      </c>
      <c r="AD52" s="114">
        <f t="shared" si="5"/>
        <v>-7319</v>
      </c>
      <c r="AE52" s="114">
        <f t="shared" si="6"/>
        <v>-433</v>
      </c>
      <c r="AF52" s="113">
        <v>0</v>
      </c>
      <c r="AG52" s="113">
        <v>0</v>
      </c>
      <c r="AH52" s="113">
        <v>0</v>
      </c>
      <c r="AI52" s="113">
        <f t="shared" si="7"/>
        <v>0</v>
      </c>
      <c r="AJ52" s="113">
        <f t="shared" si="8"/>
        <v>-29405</v>
      </c>
      <c r="AK52" s="115">
        <v>0</v>
      </c>
      <c r="AL52" s="115">
        <v>0</v>
      </c>
      <c r="AM52" s="115">
        <v>-0.06</v>
      </c>
      <c r="AN52" s="115">
        <v>0</v>
      </c>
      <c r="AO52" s="115">
        <v>0</v>
      </c>
      <c r="AP52" s="115">
        <f t="shared" si="9"/>
        <v>-0.06</v>
      </c>
      <c r="AQ52" s="115">
        <f t="shared" si="10"/>
        <v>0</v>
      </c>
      <c r="AR52" s="370">
        <f t="shared" si="11"/>
        <v>-0.06</v>
      </c>
      <c r="AS52" s="112">
        <f t="shared" si="12"/>
        <v>668805</v>
      </c>
      <c r="AT52" s="113">
        <f t="shared" si="13"/>
        <v>492493</v>
      </c>
      <c r="AU52" s="113">
        <f t="shared" si="14"/>
        <v>0</v>
      </c>
      <c r="AV52" s="113">
        <f t="shared" si="15"/>
        <v>0</v>
      </c>
      <c r="AW52" s="113">
        <f t="shared" si="16"/>
        <v>166462</v>
      </c>
      <c r="AX52" s="113">
        <f t="shared" si="17"/>
        <v>9850</v>
      </c>
      <c r="AY52" s="113">
        <f t="shared" si="18"/>
        <v>0</v>
      </c>
      <c r="AZ52" s="115">
        <f t="shared" si="19"/>
        <v>1.64</v>
      </c>
      <c r="BA52" s="115">
        <f t="shared" si="20"/>
        <v>1.64</v>
      </c>
      <c r="BB52" s="115">
        <f t="shared" si="21"/>
        <v>0</v>
      </c>
      <c r="BC52" s="116">
        <f t="shared" si="22"/>
        <v>0</v>
      </c>
    </row>
    <row r="53" spans="1:55" s="152" customFormat="1" ht="14.1" customHeight="1" x14ac:dyDescent="0.2">
      <c r="A53" s="188">
        <v>7</v>
      </c>
      <c r="B53" s="126">
        <v>2320</v>
      </c>
      <c r="C53" s="149">
        <v>650034180</v>
      </c>
      <c r="D53" s="126">
        <v>72755369</v>
      </c>
      <c r="E53" s="126" t="s">
        <v>759</v>
      </c>
      <c r="F53" s="150">
        <v>3141</v>
      </c>
      <c r="G53" s="126" t="s">
        <v>319</v>
      </c>
      <c r="H53" s="151" t="s">
        <v>282</v>
      </c>
      <c r="I53" s="110">
        <v>1004647</v>
      </c>
      <c r="J53" s="30">
        <v>736040</v>
      </c>
      <c r="K53" s="30">
        <v>0</v>
      </c>
      <c r="L53" s="30">
        <v>0</v>
      </c>
      <c r="M53" s="111">
        <v>248782</v>
      </c>
      <c r="N53" s="111">
        <v>14721</v>
      </c>
      <c r="O53" s="30">
        <v>5104</v>
      </c>
      <c r="P53" s="287">
        <v>2.4900000000000002</v>
      </c>
      <c r="Q53" s="438">
        <v>0</v>
      </c>
      <c r="R53" s="33">
        <v>0</v>
      </c>
      <c r="S53" s="33">
        <v>2.4900000000000002</v>
      </c>
      <c r="T53" s="112">
        <f t="shared" si="1"/>
        <v>0</v>
      </c>
      <c r="U53" s="113">
        <v>0</v>
      </c>
      <c r="V53" s="113">
        <v>0</v>
      </c>
      <c r="W53" s="113">
        <v>0</v>
      </c>
      <c r="X53" s="113">
        <f t="shared" si="2"/>
        <v>0</v>
      </c>
      <c r="Y53" s="113">
        <v>0</v>
      </c>
      <c r="Z53" s="113">
        <v>0</v>
      </c>
      <c r="AA53" s="113">
        <v>0</v>
      </c>
      <c r="AB53" s="113">
        <f t="shared" si="3"/>
        <v>0</v>
      </c>
      <c r="AC53" s="113">
        <f t="shared" si="4"/>
        <v>0</v>
      </c>
      <c r="AD53" s="114">
        <f t="shared" si="5"/>
        <v>0</v>
      </c>
      <c r="AE53" s="114">
        <f t="shared" si="6"/>
        <v>0</v>
      </c>
      <c r="AF53" s="113">
        <v>0</v>
      </c>
      <c r="AG53" s="113">
        <v>0</v>
      </c>
      <c r="AH53" s="113">
        <v>0</v>
      </c>
      <c r="AI53" s="113">
        <f t="shared" si="7"/>
        <v>0</v>
      </c>
      <c r="AJ53" s="113">
        <f t="shared" si="8"/>
        <v>0</v>
      </c>
      <c r="AK53" s="115"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f t="shared" si="9"/>
        <v>0</v>
      </c>
      <c r="AQ53" s="115">
        <f t="shared" si="10"/>
        <v>0</v>
      </c>
      <c r="AR53" s="370">
        <f t="shared" si="11"/>
        <v>0</v>
      </c>
      <c r="AS53" s="112">
        <f t="shared" si="12"/>
        <v>1004647</v>
      </c>
      <c r="AT53" s="113">
        <f t="shared" si="13"/>
        <v>736040</v>
      </c>
      <c r="AU53" s="113">
        <f t="shared" si="14"/>
        <v>0</v>
      </c>
      <c r="AV53" s="113">
        <f t="shared" si="15"/>
        <v>0</v>
      </c>
      <c r="AW53" s="113">
        <f t="shared" si="16"/>
        <v>248782</v>
      </c>
      <c r="AX53" s="113">
        <f t="shared" si="17"/>
        <v>14721</v>
      </c>
      <c r="AY53" s="113">
        <f t="shared" si="18"/>
        <v>5104</v>
      </c>
      <c r="AZ53" s="115">
        <f t="shared" si="19"/>
        <v>2.4900000000000002</v>
      </c>
      <c r="BA53" s="115">
        <f t="shared" si="20"/>
        <v>0</v>
      </c>
      <c r="BB53" s="115">
        <f t="shared" si="21"/>
        <v>0</v>
      </c>
      <c r="BC53" s="116">
        <f t="shared" si="22"/>
        <v>2.4900000000000002</v>
      </c>
    </row>
    <row r="54" spans="1:55" s="152" customFormat="1" ht="14.1" customHeight="1" x14ac:dyDescent="0.2">
      <c r="A54" s="188">
        <v>7</v>
      </c>
      <c r="B54" s="126">
        <v>2320</v>
      </c>
      <c r="C54" s="149">
        <v>650034180</v>
      </c>
      <c r="D54" s="126">
        <v>72755369</v>
      </c>
      <c r="E54" s="126" t="s">
        <v>759</v>
      </c>
      <c r="F54" s="150">
        <v>3143</v>
      </c>
      <c r="G54" s="126" t="s">
        <v>632</v>
      </c>
      <c r="H54" s="151" t="s">
        <v>281</v>
      </c>
      <c r="I54" s="110">
        <v>897718</v>
      </c>
      <c r="J54" s="28">
        <v>661059</v>
      </c>
      <c r="K54" s="28">
        <v>0</v>
      </c>
      <c r="L54" s="28">
        <v>0</v>
      </c>
      <c r="M54" s="111">
        <v>223438</v>
      </c>
      <c r="N54" s="111">
        <v>13221</v>
      </c>
      <c r="O54" s="338">
        <v>0</v>
      </c>
      <c r="P54" s="287">
        <v>1.5356000000000001</v>
      </c>
      <c r="Q54" s="21">
        <v>1.5356000000000001</v>
      </c>
      <c r="R54" s="259">
        <v>0</v>
      </c>
      <c r="S54" s="890">
        <v>0</v>
      </c>
      <c r="T54" s="112">
        <f t="shared" si="1"/>
        <v>0</v>
      </c>
      <c r="U54" s="113">
        <v>0</v>
      </c>
      <c r="V54" s="113">
        <v>0</v>
      </c>
      <c r="W54" s="113">
        <v>0</v>
      </c>
      <c r="X54" s="113">
        <f t="shared" si="2"/>
        <v>0</v>
      </c>
      <c r="Y54" s="113">
        <v>0</v>
      </c>
      <c r="Z54" s="113">
        <v>0</v>
      </c>
      <c r="AA54" s="113">
        <v>0</v>
      </c>
      <c r="AB54" s="113">
        <f t="shared" si="3"/>
        <v>0</v>
      </c>
      <c r="AC54" s="113">
        <f t="shared" si="4"/>
        <v>0</v>
      </c>
      <c r="AD54" s="114">
        <f t="shared" si="5"/>
        <v>0</v>
      </c>
      <c r="AE54" s="114">
        <f t="shared" si="6"/>
        <v>0</v>
      </c>
      <c r="AF54" s="113">
        <v>0</v>
      </c>
      <c r="AG54" s="113">
        <v>0</v>
      </c>
      <c r="AH54" s="113">
        <v>0</v>
      </c>
      <c r="AI54" s="113">
        <f t="shared" si="7"/>
        <v>0</v>
      </c>
      <c r="AJ54" s="113">
        <f t="shared" si="8"/>
        <v>0</v>
      </c>
      <c r="AK54" s="115"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f t="shared" si="9"/>
        <v>0</v>
      </c>
      <c r="AQ54" s="115">
        <f t="shared" si="10"/>
        <v>0</v>
      </c>
      <c r="AR54" s="370">
        <f t="shared" si="11"/>
        <v>0</v>
      </c>
      <c r="AS54" s="112">
        <f t="shared" si="12"/>
        <v>897718</v>
      </c>
      <c r="AT54" s="113">
        <f t="shared" si="13"/>
        <v>661059</v>
      </c>
      <c r="AU54" s="113">
        <f t="shared" si="14"/>
        <v>0</v>
      </c>
      <c r="AV54" s="113">
        <f t="shared" si="15"/>
        <v>0</v>
      </c>
      <c r="AW54" s="113">
        <f t="shared" si="16"/>
        <v>223438</v>
      </c>
      <c r="AX54" s="113">
        <f t="shared" si="17"/>
        <v>13221</v>
      </c>
      <c r="AY54" s="113">
        <f t="shared" si="18"/>
        <v>0</v>
      </c>
      <c r="AZ54" s="115">
        <f t="shared" si="19"/>
        <v>1.5356000000000001</v>
      </c>
      <c r="BA54" s="115">
        <f t="shared" si="20"/>
        <v>1.5356000000000001</v>
      </c>
      <c r="BB54" s="115">
        <f t="shared" si="21"/>
        <v>0</v>
      </c>
      <c r="BC54" s="116">
        <f t="shared" si="22"/>
        <v>0</v>
      </c>
    </row>
    <row r="55" spans="1:55" s="152" customFormat="1" ht="14.1" customHeight="1" x14ac:dyDescent="0.2">
      <c r="A55" s="188">
        <v>7</v>
      </c>
      <c r="B55" s="126">
        <v>2320</v>
      </c>
      <c r="C55" s="149">
        <v>650034180</v>
      </c>
      <c r="D55" s="126">
        <v>72755369</v>
      </c>
      <c r="E55" s="126" t="s">
        <v>759</v>
      </c>
      <c r="F55" s="150">
        <v>3143</v>
      </c>
      <c r="G55" s="126" t="s">
        <v>633</v>
      </c>
      <c r="H55" s="151" t="s">
        <v>282</v>
      </c>
      <c r="I55" s="110">
        <v>31600</v>
      </c>
      <c r="J55" s="436">
        <v>22275</v>
      </c>
      <c r="K55" s="436">
        <v>0</v>
      </c>
      <c r="L55" s="436">
        <v>0</v>
      </c>
      <c r="M55" s="111">
        <v>7529</v>
      </c>
      <c r="N55" s="111">
        <v>446</v>
      </c>
      <c r="O55" s="436">
        <v>1350</v>
      </c>
      <c r="P55" s="287">
        <v>0.09</v>
      </c>
      <c r="Q55" s="435">
        <v>0</v>
      </c>
      <c r="R55" s="893">
        <v>0</v>
      </c>
      <c r="S55" s="893">
        <v>0.09</v>
      </c>
      <c r="T55" s="112">
        <f t="shared" si="1"/>
        <v>0</v>
      </c>
      <c r="U55" s="113">
        <v>0</v>
      </c>
      <c r="V55" s="113">
        <v>0</v>
      </c>
      <c r="W55" s="113">
        <v>0</v>
      </c>
      <c r="X55" s="113">
        <f t="shared" si="2"/>
        <v>0</v>
      </c>
      <c r="Y55" s="113">
        <v>0</v>
      </c>
      <c r="Z55" s="113">
        <v>0</v>
      </c>
      <c r="AA55" s="113">
        <v>0</v>
      </c>
      <c r="AB55" s="113">
        <f t="shared" si="3"/>
        <v>0</v>
      </c>
      <c r="AC55" s="113">
        <f t="shared" si="4"/>
        <v>0</v>
      </c>
      <c r="AD55" s="114">
        <f t="shared" si="5"/>
        <v>0</v>
      </c>
      <c r="AE55" s="114">
        <f t="shared" si="6"/>
        <v>0</v>
      </c>
      <c r="AF55" s="113">
        <v>0</v>
      </c>
      <c r="AG55" s="113">
        <v>0</v>
      </c>
      <c r="AH55" s="113">
        <v>0</v>
      </c>
      <c r="AI55" s="113">
        <f t="shared" si="7"/>
        <v>0</v>
      </c>
      <c r="AJ55" s="113">
        <f t="shared" si="8"/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f t="shared" si="9"/>
        <v>0</v>
      </c>
      <c r="AQ55" s="115">
        <f t="shared" si="10"/>
        <v>0</v>
      </c>
      <c r="AR55" s="370">
        <f t="shared" si="11"/>
        <v>0</v>
      </c>
      <c r="AS55" s="112">
        <f t="shared" si="12"/>
        <v>31600</v>
      </c>
      <c r="AT55" s="113">
        <f t="shared" si="13"/>
        <v>22275</v>
      </c>
      <c r="AU55" s="113">
        <f t="shared" si="14"/>
        <v>0</v>
      </c>
      <c r="AV55" s="113">
        <f t="shared" si="15"/>
        <v>0</v>
      </c>
      <c r="AW55" s="113">
        <f t="shared" si="16"/>
        <v>7529</v>
      </c>
      <c r="AX55" s="113">
        <f t="shared" si="17"/>
        <v>446</v>
      </c>
      <c r="AY55" s="113">
        <f t="shared" si="18"/>
        <v>1350</v>
      </c>
      <c r="AZ55" s="115">
        <f t="shared" si="19"/>
        <v>0.09</v>
      </c>
      <c r="BA55" s="115">
        <f t="shared" si="20"/>
        <v>0</v>
      </c>
      <c r="BB55" s="115">
        <f t="shared" si="21"/>
        <v>0</v>
      </c>
      <c r="BC55" s="116">
        <f t="shared" si="22"/>
        <v>0.09</v>
      </c>
    </row>
    <row r="56" spans="1:55" s="152" customFormat="1" ht="14.1" customHeight="1" x14ac:dyDescent="0.2">
      <c r="A56" s="189">
        <v>7</v>
      </c>
      <c r="B56" s="154">
        <v>2320</v>
      </c>
      <c r="C56" s="155">
        <v>650034180</v>
      </c>
      <c r="D56" s="154">
        <v>72755369</v>
      </c>
      <c r="E56" s="154" t="s">
        <v>760</v>
      </c>
      <c r="F56" s="165"/>
      <c r="G56" s="157"/>
      <c r="H56" s="158"/>
      <c r="I56" s="153">
        <v>10190856</v>
      </c>
      <c r="J56" s="279">
        <v>7342931</v>
      </c>
      <c r="K56" s="279">
        <v>0</v>
      </c>
      <c r="L56" s="279">
        <v>80000</v>
      </c>
      <c r="M56" s="279">
        <v>2508951</v>
      </c>
      <c r="N56" s="279">
        <v>146860</v>
      </c>
      <c r="O56" s="279">
        <v>112114</v>
      </c>
      <c r="P56" s="441">
        <v>16.955200000000001</v>
      </c>
      <c r="Q56" s="441">
        <v>11.3719</v>
      </c>
      <c r="R56" s="891">
        <v>0</v>
      </c>
      <c r="S56" s="891">
        <v>5.5832999999999995</v>
      </c>
      <c r="T56" s="153">
        <f t="shared" ref="T56:BC56" si="28">SUM(T50:T55)</f>
        <v>0</v>
      </c>
      <c r="U56" s="160">
        <f t="shared" si="28"/>
        <v>-21653</v>
      </c>
      <c r="V56" s="160">
        <f t="shared" si="28"/>
        <v>0</v>
      </c>
      <c r="W56" s="160">
        <f t="shared" si="28"/>
        <v>0</v>
      </c>
      <c r="X56" s="160">
        <f t="shared" si="28"/>
        <v>-21653</v>
      </c>
      <c r="Y56" s="160">
        <f t="shared" si="28"/>
        <v>0</v>
      </c>
      <c r="Z56" s="160">
        <f t="shared" si="28"/>
        <v>0</v>
      </c>
      <c r="AA56" s="160">
        <f t="shared" si="28"/>
        <v>0</v>
      </c>
      <c r="AB56" s="160">
        <f t="shared" si="28"/>
        <v>0</v>
      </c>
      <c r="AC56" s="160">
        <f t="shared" si="28"/>
        <v>-21653</v>
      </c>
      <c r="AD56" s="160">
        <f t="shared" si="28"/>
        <v>-7319</v>
      </c>
      <c r="AE56" s="160">
        <f t="shared" si="28"/>
        <v>-433</v>
      </c>
      <c r="AF56" s="160">
        <f t="shared" si="28"/>
        <v>0</v>
      </c>
      <c r="AG56" s="160">
        <f t="shared" si="28"/>
        <v>0</v>
      </c>
      <c r="AH56" s="160">
        <f t="shared" si="28"/>
        <v>0</v>
      </c>
      <c r="AI56" s="160">
        <f t="shared" si="28"/>
        <v>0</v>
      </c>
      <c r="AJ56" s="160">
        <f t="shared" si="28"/>
        <v>-29405</v>
      </c>
      <c r="AK56" s="161">
        <f t="shared" si="28"/>
        <v>0</v>
      </c>
      <c r="AL56" s="161">
        <f t="shared" si="28"/>
        <v>0</v>
      </c>
      <c r="AM56" s="161">
        <f t="shared" si="28"/>
        <v>-0.06</v>
      </c>
      <c r="AN56" s="161">
        <f t="shared" si="28"/>
        <v>0</v>
      </c>
      <c r="AO56" s="161">
        <f t="shared" si="28"/>
        <v>0</v>
      </c>
      <c r="AP56" s="161">
        <f t="shared" si="28"/>
        <v>-0.06</v>
      </c>
      <c r="AQ56" s="161">
        <f t="shared" si="28"/>
        <v>0</v>
      </c>
      <c r="AR56" s="841">
        <f t="shared" si="28"/>
        <v>-0.06</v>
      </c>
      <c r="AS56" s="153">
        <f t="shared" si="28"/>
        <v>10161451</v>
      </c>
      <c r="AT56" s="160">
        <f t="shared" si="28"/>
        <v>7321278</v>
      </c>
      <c r="AU56" s="160">
        <f t="shared" si="28"/>
        <v>0</v>
      </c>
      <c r="AV56" s="160">
        <f t="shared" si="28"/>
        <v>80000</v>
      </c>
      <c r="AW56" s="160">
        <f t="shared" si="28"/>
        <v>2501632</v>
      </c>
      <c r="AX56" s="160">
        <f t="shared" si="28"/>
        <v>146427</v>
      </c>
      <c r="AY56" s="160">
        <f t="shared" si="28"/>
        <v>112114</v>
      </c>
      <c r="AZ56" s="161">
        <f t="shared" si="28"/>
        <v>16.895200000000003</v>
      </c>
      <c r="BA56" s="161">
        <f t="shared" si="28"/>
        <v>11.311900000000001</v>
      </c>
      <c r="BB56" s="161">
        <f t="shared" si="28"/>
        <v>0</v>
      </c>
      <c r="BC56" s="162">
        <f t="shared" si="28"/>
        <v>5.5832999999999995</v>
      </c>
    </row>
    <row r="57" spans="1:55" s="152" customFormat="1" ht="14.1" customHeight="1" x14ac:dyDescent="0.2">
      <c r="A57" s="188">
        <v>8</v>
      </c>
      <c r="B57" s="159">
        <v>2455</v>
      </c>
      <c r="C57" s="149">
        <v>600080145</v>
      </c>
      <c r="D57" s="126">
        <v>72741601</v>
      </c>
      <c r="E57" s="126" t="s">
        <v>761</v>
      </c>
      <c r="F57" s="150">
        <v>3111</v>
      </c>
      <c r="G57" s="126" t="s">
        <v>315</v>
      </c>
      <c r="H57" s="151" t="s">
        <v>281</v>
      </c>
      <c r="I57" s="110">
        <v>1641994</v>
      </c>
      <c r="J57" s="111">
        <v>1202168</v>
      </c>
      <c r="K57" s="111">
        <v>0</v>
      </c>
      <c r="L57" s="111">
        <v>0</v>
      </c>
      <c r="M57" s="111">
        <v>406333</v>
      </c>
      <c r="N57" s="111">
        <v>24043</v>
      </c>
      <c r="O57" s="111">
        <v>9450</v>
      </c>
      <c r="P57" s="287">
        <v>2.5108999999999999</v>
      </c>
      <c r="Q57" s="287">
        <v>2</v>
      </c>
      <c r="R57" s="404">
        <v>0</v>
      </c>
      <c r="S57" s="404">
        <v>0.51090000000000002</v>
      </c>
      <c r="T57" s="112">
        <f t="shared" si="1"/>
        <v>0</v>
      </c>
      <c r="U57" s="113">
        <v>0</v>
      </c>
      <c r="V57" s="113">
        <v>0</v>
      </c>
      <c r="W57" s="113">
        <v>0</v>
      </c>
      <c r="X57" s="113">
        <f t="shared" si="2"/>
        <v>0</v>
      </c>
      <c r="Y57" s="113">
        <v>0</v>
      </c>
      <c r="Z57" s="113">
        <v>0</v>
      </c>
      <c r="AA57" s="113">
        <v>0</v>
      </c>
      <c r="AB57" s="113">
        <f t="shared" si="3"/>
        <v>0</v>
      </c>
      <c r="AC57" s="113">
        <f t="shared" si="4"/>
        <v>0</v>
      </c>
      <c r="AD57" s="114">
        <f t="shared" si="5"/>
        <v>0</v>
      </c>
      <c r="AE57" s="114">
        <f t="shared" si="6"/>
        <v>0</v>
      </c>
      <c r="AF57" s="113">
        <v>0</v>
      </c>
      <c r="AG57" s="113">
        <v>0</v>
      </c>
      <c r="AH57" s="113">
        <v>0</v>
      </c>
      <c r="AI57" s="113">
        <f t="shared" si="7"/>
        <v>0</v>
      </c>
      <c r="AJ57" s="113">
        <f t="shared" si="8"/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f t="shared" si="9"/>
        <v>0</v>
      </c>
      <c r="AQ57" s="115">
        <f t="shared" si="10"/>
        <v>0</v>
      </c>
      <c r="AR57" s="370">
        <f t="shared" si="11"/>
        <v>0</v>
      </c>
      <c r="AS57" s="112">
        <f t="shared" si="12"/>
        <v>1641994</v>
      </c>
      <c r="AT57" s="113">
        <f t="shared" si="13"/>
        <v>1202168</v>
      </c>
      <c r="AU57" s="113">
        <f t="shared" si="14"/>
        <v>0</v>
      </c>
      <c r="AV57" s="113">
        <f t="shared" si="15"/>
        <v>0</v>
      </c>
      <c r="AW57" s="113">
        <f t="shared" si="16"/>
        <v>406333</v>
      </c>
      <c r="AX57" s="113">
        <f t="shared" si="17"/>
        <v>24043</v>
      </c>
      <c r="AY57" s="113">
        <f t="shared" si="18"/>
        <v>9450</v>
      </c>
      <c r="AZ57" s="115">
        <f t="shared" si="19"/>
        <v>2.5108999999999999</v>
      </c>
      <c r="BA57" s="115">
        <f t="shared" si="20"/>
        <v>2</v>
      </c>
      <c r="BB57" s="115">
        <f t="shared" si="21"/>
        <v>0</v>
      </c>
      <c r="BC57" s="116">
        <f t="shared" si="22"/>
        <v>0.51090000000000002</v>
      </c>
    </row>
    <row r="58" spans="1:55" s="152" customFormat="1" ht="14.1" customHeight="1" x14ac:dyDescent="0.2">
      <c r="A58" s="188">
        <v>8</v>
      </c>
      <c r="B58" s="163">
        <v>2455</v>
      </c>
      <c r="C58" s="149">
        <v>600080145</v>
      </c>
      <c r="D58" s="126">
        <v>72741601</v>
      </c>
      <c r="E58" s="163" t="s">
        <v>761</v>
      </c>
      <c r="F58" s="164">
        <v>3117</v>
      </c>
      <c r="G58" s="163" t="s">
        <v>333</v>
      </c>
      <c r="H58" s="151" t="s">
        <v>281</v>
      </c>
      <c r="I58" s="110">
        <v>3331533</v>
      </c>
      <c r="J58" s="111">
        <v>2366875</v>
      </c>
      <c r="K58" s="111">
        <v>0</v>
      </c>
      <c r="L58" s="111">
        <v>0</v>
      </c>
      <c r="M58" s="111">
        <v>800003</v>
      </c>
      <c r="N58" s="111">
        <v>47338</v>
      </c>
      <c r="O58" s="111">
        <v>117317</v>
      </c>
      <c r="P58" s="287">
        <v>4.7332999999999998</v>
      </c>
      <c r="Q58" s="287">
        <v>3.3182</v>
      </c>
      <c r="R58" s="404">
        <v>0</v>
      </c>
      <c r="S58" s="404">
        <v>1.4151</v>
      </c>
      <c r="T58" s="112">
        <f t="shared" si="1"/>
        <v>0</v>
      </c>
      <c r="U58" s="113">
        <v>0</v>
      </c>
      <c r="V58" s="113">
        <v>-14728</v>
      </c>
      <c r="W58" s="113">
        <v>0</v>
      </c>
      <c r="X58" s="113">
        <f t="shared" si="2"/>
        <v>-14728</v>
      </c>
      <c r="Y58" s="113">
        <v>0</v>
      </c>
      <c r="Z58" s="113">
        <v>0</v>
      </c>
      <c r="AA58" s="113">
        <v>0</v>
      </c>
      <c r="AB58" s="113">
        <f t="shared" si="3"/>
        <v>0</v>
      </c>
      <c r="AC58" s="113">
        <f t="shared" si="4"/>
        <v>-14728</v>
      </c>
      <c r="AD58" s="114">
        <f>ROUND((X58+Y58+Z58)*33.8%,0)+1</f>
        <v>-4977</v>
      </c>
      <c r="AE58" s="114">
        <f t="shared" si="6"/>
        <v>-295</v>
      </c>
      <c r="AF58" s="113">
        <v>0</v>
      </c>
      <c r="AG58" s="113">
        <v>20000</v>
      </c>
      <c r="AH58" s="113">
        <v>0</v>
      </c>
      <c r="AI58" s="113">
        <f t="shared" si="7"/>
        <v>20000</v>
      </c>
      <c r="AJ58" s="113">
        <f t="shared" si="8"/>
        <v>0</v>
      </c>
      <c r="AK58" s="115">
        <v>0</v>
      </c>
      <c r="AL58" s="115">
        <v>0</v>
      </c>
      <c r="AM58" s="115">
        <v>0</v>
      </c>
      <c r="AN58" s="115">
        <v>0</v>
      </c>
      <c r="AO58" s="115">
        <v>0</v>
      </c>
      <c r="AP58" s="115">
        <f t="shared" si="9"/>
        <v>0</v>
      </c>
      <c r="AQ58" s="115">
        <f t="shared" si="10"/>
        <v>0</v>
      </c>
      <c r="AR58" s="370">
        <f t="shared" si="11"/>
        <v>0</v>
      </c>
      <c r="AS58" s="112">
        <f t="shared" si="12"/>
        <v>3331533</v>
      </c>
      <c r="AT58" s="113">
        <f t="shared" si="13"/>
        <v>2352147</v>
      </c>
      <c r="AU58" s="113">
        <f t="shared" si="14"/>
        <v>0</v>
      </c>
      <c r="AV58" s="113">
        <f t="shared" si="15"/>
        <v>0</v>
      </c>
      <c r="AW58" s="113">
        <f t="shared" si="16"/>
        <v>795026</v>
      </c>
      <c r="AX58" s="113">
        <f t="shared" si="17"/>
        <v>47043</v>
      </c>
      <c r="AY58" s="113">
        <f t="shared" si="18"/>
        <v>137317</v>
      </c>
      <c r="AZ58" s="115">
        <f t="shared" si="19"/>
        <v>4.7332999999999998</v>
      </c>
      <c r="BA58" s="115">
        <f t="shared" si="20"/>
        <v>3.3182</v>
      </c>
      <c r="BB58" s="115">
        <f t="shared" si="21"/>
        <v>0</v>
      </c>
      <c r="BC58" s="116">
        <f t="shared" si="22"/>
        <v>1.4151</v>
      </c>
    </row>
    <row r="59" spans="1:55" s="152" customFormat="1" ht="14.1" customHeight="1" x14ac:dyDescent="0.2">
      <c r="A59" s="188">
        <v>8</v>
      </c>
      <c r="B59" s="159">
        <v>2455</v>
      </c>
      <c r="C59" s="149">
        <v>600080145</v>
      </c>
      <c r="D59" s="126">
        <v>72741601</v>
      </c>
      <c r="E59" s="159" t="s">
        <v>761</v>
      </c>
      <c r="F59" s="150">
        <v>3117</v>
      </c>
      <c r="G59" s="126" t="s">
        <v>316</v>
      </c>
      <c r="H59" s="151" t="s">
        <v>282</v>
      </c>
      <c r="I59" s="110">
        <v>257180</v>
      </c>
      <c r="J59" s="28">
        <v>188646</v>
      </c>
      <c r="K59" s="28">
        <v>0</v>
      </c>
      <c r="L59" s="28">
        <v>0</v>
      </c>
      <c r="M59" s="111">
        <v>63762</v>
      </c>
      <c r="N59" s="111">
        <v>3772</v>
      </c>
      <c r="O59" s="28">
        <v>1000</v>
      </c>
      <c r="P59" s="287">
        <v>0.53</v>
      </c>
      <c r="Q59" s="274">
        <v>0.53</v>
      </c>
      <c r="R59" s="890">
        <v>0</v>
      </c>
      <c r="S59" s="890">
        <v>0</v>
      </c>
      <c r="T59" s="112">
        <f t="shared" si="1"/>
        <v>0</v>
      </c>
      <c r="U59" s="113">
        <v>0</v>
      </c>
      <c r="V59" s="113">
        <v>0</v>
      </c>
      <c r="W59" s="113">
        <v>0</v>
      </c>
      <c r="X59" s="113">
        <f t="shared" si="2"/>
        <v>0</v>
      </c>
      <c r="Y59" s="113">
        <v>0</v>
      </c>
      <c r="Z59" s="113">
        <v>0</v>
      </c>
      <c r="AA59" s="113">
        <v>0</v>
      </c>
      <c r="AB59" s="113">
        <f t="shared" si="3"/>
        <v>0</v>
      </c>
      <c r="AC59" s="113">
        <f t="shared" si="4"/>
        <v>0</v>
      </c>
      <c r="AD59" s="114">
        <f t="shared" si="5"/>
        <v>0</v>
      </c>
      <c r="AE59" s="114">
        <f t="shared" si="6"/>
        <v>0</v>
      </c>
      <c r="AF59" s="113">
        <v>0</v>
      </c>
      <c r="AG59" s="113">
        <v>0</v>
      </c>
      <c r="AH59" s="113">
        <v>0</v>
      </c>
      <c r="AI59" s="113">
        <f t="shared" si="7"/>
        <v>0</v>
      </c>
      <c r="AJ59" s="113">
        <f t="shared" si="8"/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f t="shared" si="9"/>
        <v>0</v>
      </c>
      <c r="AQ59" s="115">
        <f t="shared" si="10"/>
        <v>0</v>
      </c>
      <c r="AR59" s="370">
        <f t="shared" si="11"/>
        <v>0</v>
      </c>
      <c r="AS59" s="112">
        <f t="shared" si="12"/>
        <v>257180</v>
      </c>
      <c r="AT59" s="113">
        <f t="shared" si="13"/>
        <v>188646</v>
      </c>
      <c r="AU59" s="113">
        <f t="shared" si="14"/>
        <v>0</v>
      </c>
      <c r="AV59" s="113">
        <f t="shared" si="15"/>
        <v>0</v>
      </c>
      <c r="AW59" s="113">
        <f t="shared" si="16"/>
        <v>63762</v>
      </c>
      <c r="AX59" s="113">
        <f t="shared" si="17"/>
        <v>3772</v>
      </c>
      <c r="AY59" s="113">
        <f t="shared" si="18"/>
        <v>1000</v>
      </c>
      <c r="AZ59" s="115">
        <f t="shared" si="19"/>
        <v>0.53</v>
      </c>
      <c r="BA59" s="115">
        <f t="shared" si="20"/>
        <v>0.53</v>
      </c>
      <c r="BB59" s="115">
        <f t="shared" si="21"/>
        <v>0</v>
      </c>
      <c r="BC59" s="116">
        <f t="shared" si="22"/>
        <v>0</v>
      </c>
    </row>
    <row r="60" spans="1:55" s="152" customFormat="1" ht="14.1" customHeight="1" x14ac:dyDescent="0.2">
      <c r="A60" s="188">
        <v>8</v>
      </c>
      <c r="B60" s="126">
        <v>2455</v>
      </c>
      <c r="C60" s="149">
        <v>600080145</v>
      </c>
      <c r="D60" s="126">
        <v>72741601</v>
      </c>
      <c r="E60" s="126" t="s">
        <v>761</v>
      </c>
      <c r="F60" s="150">
        <v>3141</v>
      </c>
      <c r="G60" s="126" t="s">
        <v>319</v>
      </c>
      <c r="H60" s="151" t="s">
        <v>282</v>
      </c>
      <c r="I60" s="110">
        <v>671095</v>
      </c>
      <c r="J60" s="30">
        <v>491958</v>
      </c>
      <c r="K60" s="30">
        <v>0</v>
      </c>
      <c r="L60" s="30">
        <v>0</v>
      </c>
      <c r="M60" s="111">
        <v>166282</v>
      </c>
      <c r="N60" s="111">
        <v>9839</v>
      </c>
      <c r="O60" s="30">
        <v>3016</v>
      </c>
      <c r="P60" s="287">
        <v>1.67</v>
      </c>
      <c r="Q60" s="33">
        <v>0</v>
      </c>
      <c r="R60" s="33">
        <v>0</v>
      </c>
      <c r="S60" s="857">
        <v>1.67</v>
      </c>
      <c r="T60" s="112">
        <f t="shared" si="1"/>
        <v>0</v>
      </c>
      <c r="U60" s="113">
        <v>0</v>
      </c>
      <c r="V60" s="113">
        <v>0</v>
      </c>
      <c r="W60" s="113">
        <v>0</v>
      </c>
      <c r="X60" s="113">
        <f t="shared" si="2"/>
        <v>0</v>
      </c>
      <c r="Y60" s="113">
        <v>0</v>
      </c>
      <c r="Z60" s="113">
        <v>0</v>
      </c>
      <c r="AA60" s="113">
        <v>0</v>
      </c>
      <c r="AB60" s="113">
        <f t="shared" si="3"/>
        <v>0</v>
      </c>
      <c r="AC60" s="113">
        <f t="shared" si="4"/>
        <v>0</v>
      </c>
      <c r="AD60" s="114">
        <f t="shared" si="5"/>
        <v>0</v>
      </c>
      <c r="AE60" s="114">
        <f t="shared" si="6"/>
        <v>0</v>
      </c>
      <c r="AF60" s="113">
        <v>0</v>
      </c>
      <c r="AG60" s="113">
        <v>0</v>
      </c>
      <c r="AH60" s="113">
        <v>0</v>
      </c>
      <c r="AI60" s="113">
        <f t="shared" si="7"/>
        <v>0</v>
      </c>
      <c r="AJ60" s="113">
        <f t="shared" si="8"/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f t="shared" si="9"/>
        <v>0</v>
      </c>
      <c r="AQ60" s="115">
        <f t="shared" si="10"/>
        <v>0</v>
      </c>
      <c r="AR60" s="370">
        <f t="shared" si="11"/>
        <v>0</v>
      </c>
      <c r="AS60" s="112">
        <f t="shared" si="12"/>
        <v>671095</v>
      </c>
      <c r="AT60" s="113">
        <f t="shared" si="13"/>
        <v>491958</v>
      </c>
      <c r="AU60" s="113">
        <f t="shared" si="14"/>
        <v>0</v>
      </c>
      <c r="AV60" s="113">
        <f t="shared" si="15"/>
        <v>0</v>
      </c>
      <c r="AW60" s="113">
        <f t="shared" si="16"/>
        <v>166282</v>
      </c>
      <c r="AX60" s="113">
        <f t="shared" si="17"/>
        <v>9839</v>
      </c>
      <c r="AY60" s="113">
        <f t="shared" si="18"/>
        <v>3016</v>
      </c>
      <c r="AZ60" s="115">
        <f t="shared" si="19"/>
        <v>1.67</v>
      </c>
      <c r="BA60" s="115">
        <f t="shared" si="20"/>
        <v>0</v>
      </c>
      <c r="BB60" s="115">
        <f t="shared" si="21"/>
        <v>0</v>
      </c>
      <c r="BC60" s="116">
        <f t="shared" si="22"/>
        <v>1.67</v>
      </c>
    </row>
    <row r="61" spans="1:55" s="152" customFormat="1" ht="14.1" customHeight="1" x14ac:dyDescent="0.2">
      <c r="A61" s="188">
        <v>8</v>
      </c>
      <c r="B61" s="126">
        <v>2455</v>
      </c>
      <c r="C61" s="149">
        <v>600080145</v>
      </c>
      <c r="D61" s="126">
        <v>72741601</v>
      </c>
      <c r="E61" s="126" t="s">
        <v>761</v>
      </c>
      <c r="F61" s="150">
        <v>3143</v>
      </c>
      <c r="G61" s="126" t="s">
        <v>632</v>
      </c>
      <c r="H61" s="151" t="s">
        <v>281</v>
      </c>
      <c r="I61" s="110">
        <v>654808</v>
      </c>
      <c r="J61" s="28">
        <v>482185</v>
      </c>
      <c r="K61" s="28">
        <v>0</v>
      </c>
      <c r="L61" s="28">
        <v>0</v>
      </c>
      <c r="M61" s="111">
        <v>162979</v>
      </c>
      <c r="N61" s="111">
        <v>9644</v>
      </c>
      <c r="O61" s="338">
        <v>0</v>
      </c>
      <c r="P61" s="287">
        <v>0.92859999999999998</v>
      </c>
      <c r="Q61" s="21">
        <v>0.92859999999999998</v>
      </c>
      <c r="R61" s="259">
        <v>0</v>
      </c>
      <c r="S61" s="890">
        <v>0</v>
      </c>
      <c r="T61" s="112">
        <f t="shared" si="1"/>
        <v>0</v>
      </c>
      <c r="U61" s="113">
        <v>0</v>
      </c>
      <c r="V61" s="113">
        <v>0</v>
      </c>
      <c r="W61" s="113">
        <v>0</v>
      </c>
      <c r="X61" s="113">
        <f t="shared" si="2"/>
        <v>0</v>
      </c>
      <c r="Y61" s="113">
        <v>0</v>
      </c>
      <c r="Z61" s="113">
        <v>0</v>
      </c>
      <c r="AA61" s="113">
        <v>0</v>
      </c>
      <c r="AB61" s="113">
        <f t="shared" si="3"/>
        <v>0</v>
      </c>
      <c r="AC61" s="113">
        <f t="shared" si="4"/>
        <v>0</v>
      </c>
      <c r="AD61" s="114">
        <f t="shared" si="5"/>
        <v>0</v>
      </c>
      <c r="AE61" s="114">
        <f t="shared" si="6"/>
        <v>0</v>
      </c>
      <c r="AF61" s="113">
        <v>0</v>
      </c>
      <c r="AG61" s="113">
        <v>0</v>
      </c>
      <c r="AH61" s="113">
        <v>0</v>
      </c>
      <c r="AI61" s="113">
        <f t="shared" si="7"/>
        <v>0</v>
      </c>
      <c r="AJ61" s="113">
        <f t="shared" si="8"/>
        <v>0</v>
      </c>
      <c r="AK61" s="115"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f t="shared" si="9"/>
        <v>0</v>
      </c>
      <c r="AQ61" s="115">
        <f t="shared" si="10"/>
        <v>0</v>
      </c>
      <c r="AR61" s="370">
        <f t="shared" si="11"/>
        <v>0</v>
      </c>
      <c r="AS61" s="112">
        <f t="shared" si="12"/>
        <v>654808</v>
      </c>
      <c r="AT61" s="113">
        <f t="shared" si="13"/>
        <v>482185</v>
      </c>
      <c r="AU61" s="113">
        <f t="shared" si="14"/>
        <v>0</v>
      </c>
      <c r="AV61" s="113">
        <f t="shared" si="15"/>
        <v>0</v>
      </c>
      <c r="AW61" s="113">
        <f t="shared" si="16"/>
        <v>162979</v>
      </c>
      <c r="AX61" s="113">
        <f t="shared" si="17"/>
        <v>9644</v>
      </c>
      <c r="AY61" s="113">
        <f t="shared" si="18"/>
        <v>0</v>
      </c>
      <c r="AZ61" s="115">
        <f t="shared" si="19"/>
        <v>0.92859999999999998</v>
      </c>
      <c r="BA61" s="115">
        <f t="shared" si="20"/>
        <v>0.92859999999999998</v>
      </c>
      <c r="BB61" s="115">
        <f t="shared" si="21"/>
        <v>0</v>
      </c>
      <c r="BC61" s="116">
        <f t="shared" si="22"/>
        <v>0</v>
      </c>
    </row>
    <row r="62" spans="1:55" s="152" customFormat="1" ht="14.1" customHeight="1" x14ac:dyDescent="0.2">
      <c r="A62" s="188">
        <v>8</v>
      </c>
      <c r="B62" s="126">
        <v>2455</v>
      </c>
      <c r="C62" s="149">
        <v>600080145</v>
      </c>
      <c r="D62" s="126">
        <v>72741601</v>
      </c>
      <c r="E62" s="126" t="s">
        <v>761</v>
      </c>
      <c r="F62" s="150">
        <v>3143</v>
      </c>
      <c r="G62" s="126" t="s">
        <v>633</v>
      </c>
      <c r="H62" s="151" t="s">
        <v>282</v>
      </c>
      <c r="I62" s="110">
        <v>21066</v>
      </c>
      <c r="J62" s="436">
        <v>14850</v>
      </c>
      <c r="K62" s="436">
        <v>0</v>
      </c>
      <c r="L62" s="436">
        <v>0</v>
      </c>
      <c r="M62" s="111">
        <v>5019</v>
      </c>
      <c r="N62" s="111">
        <v>297</v>
      </c>
      <c r="O62" s="436">
        <v>900</v>
      </c>
      <c r="P62" s="287">
        <v>0.06</v>
      </c>
      <c r="Q62" s="435">
        <v>0</v>
      </c>
      <c r="R62" s="893">
        <v>0</v>
      </c>
      <c r="S62" s="893">
        <v>0.06</v>
      </c>
      <c r="T62" s="112">
        <f t="shared" si="1"/>
        <v>0</v>
      </c>
      <c r="U62" s="113">
        <v>0</v>
      </c>
      <c r="V62" s="113">
        <v>0</v>
      </c>
      <c r="W62" s="113">
        <v>0</v>
      </c>
      <c r="X62" s="113">
        <f t="shared" si="2"/>
        <v>0</v>
      </c>
      <c r="Y62" s="113">
        <v>0</v>
      </c>
      <c r="Z62" s="113">
        <v>0</v>
      </c>
      <c r="AA62" s="113">
        <v>0</v>
      </c>
      <c r="AB62" s="113">
        <f t="shared" si="3"/>
        <v>0</v>
      </c>
      <c r="AC62" s="113">
        <f t="shared" si="4"/>
        <v>0</v>
      </c>
      <c r="AD62" s="114">
        <f t="shared" si="5"/>
        <v>0</v>
      </c>
      <c r="AE62" s="114">
        <f t="shared" si="6"/>
        <v>0</v>
      </c>
      <c r="AF62" s="113">
        <v>0</v>
      </c>
      <c r="AG62" s="113">
        <v>0</v>
      </c>
      <c r="AH62" s="113">
        <v>0</v>
      </c>
      <c r="AI62" s="113">
        <f t="shared" si="7"/>
        <v>0</v>
      </c>
      <c r="AJ62" s="113">
        <f t="shared" si="8"/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f t="shared" si="9"/>
        <v>0</v>
      </c>
      <c r="AQ62" s="115">
        <f t="shared" si="10"/>
        <v>0</v>
      </c>
      <c r="AR62" s="370">
        <f t="shared" si="11"/>
        <v>0</v>
      </c>
      <c r="AS62" s="112">
        <f t="shared" si="12"/>
        <v>21066</v>
      </c>
      <c r="AT62" s="113">
        <f t="shared" si="13"/>
        <v>14850</v>
      </c>
      <c r="AU62" s="113">
        <f t="shared" si="14"/>
        <v>0</v>
      </c>
      <c r="AV62" s="113">
        <f t="shared" si="15"/>
        <v>0</v>
      </c>
      <c r="AW62" s="113">
        <f t="shared" si="16"/>
        <v>5019</v>
      </c>
      <c r="AX62" s="113">
        <f t="shared" si="17"/>
        <v>297</v>
      </c>
      <c r="AY62" s="113">
        <f t="shared" si="18"/>
        <v>900</v>
      </c>
      <c r="AZ62" s="115">
        <f t="shared" si="19"/>
        <v>0.06</v>
      </c>
      <c r="BA62" s="115">
        <f t="shared" si="20"/>
        <v>0</v>
      </c>
      <c r="BB62" s="115">
        <f t="shared" si="21"/>
        <v>0</v>
      </c>
      <c r="BC62" s="116">
        <f t="shared" si="22"/>
        <v>0.06</v>
      </c>
    </row>
    <row r="63" spans="1:55" s="152" customFormat="1" ht="14.1" customHeight="1" x14ac:dyDescent="0.2">
      <c r="A63" s="189">
        <v>8</v>
      </c>
      <c r="B63" s="154">
        <v>2455</v>
      </c>
      <c r="C63" s="155">
        <v>600080145</v>
      </c>
      <c r="D63" s="154">
        <v>72741601</v>
      </c>
      <c r="E63" s="154" t="s">
        <v>762</v>
      </c>
      <c r="F63" s="165"/>
      <c r="G63" s="157"/>
      <c r="H63" s="158"/>
      <c r="I63" s="153">
        <v>6577676</v>
      </c>
      <c r="J63" s="279">
        <v>4746682</v>
      </c>
      <c r="K63" s="279">
        <v>0</v>
      </c>
      <c r="L63" s="279">
        <v>0</v>
      </c>
      <c r="M63" s="279">
        <v>1604378</v>
      </c>
      <c r="N63" s="279">
        <v>94933</v>
      </c>
      <c r="O63" s="279">
        <v>131683</v>
      </c>
      <c r="P63" s="441">
        <v>10.432799999999999</v>
      </c>
      <c r="Q63" s="441">
        <v>6.7768000000000006</v>
      </c>
      <c r="R63" s="891">
        <v>0</v>
      </c>
      <c r="S63" s="891">
        <v>3.6560000000000001</v>
      </c>
      <c r="T63" s="153">
        <f t="shared" ref="T63:BC63" si="29">SUM(T57:T62)</f>
        <v>0</v>
      </c>
      <c r="U63" s="160">
        <f t="shared" si="29"/>
        <v>0</v>
      </c>
      <c r="V63" s="160">
        <f t="shared" si="29"/>
        <v>-14728</v>
      </c>
      <c r="W63" s="160">
        <f t="shared" si="29"/>
        <v>0</v>
      </c>
      <c r="X63" s="160">
        <f t="shared" si="29"/>
        <v>-14728</v>
      </c>
      <c r="Y63" s="160">
        <f t="shared" si="29"/>
        <v>0</v>
      </c>
      <c r="Z63" s="160">
        <f t="shared" si="29"/>
        <v>0</v>
      </c>
      <c r="AA63" s="160">
        <f t="shared" si="29"/>
        <v>0</v>
      </c>
      <c r="AB63" s="160">
        <f t="shared" si="29"/>
        <v>0</v>
      </c>
      <c r="AC63" s="160">
        <f t="shared" si="29"/>
        <v>-14728</v>
      </c>
      <c r="AD63" s="160">
        <f t="shared" si="29"/>
        <v>-4977</v>
      </c>
      <c r="AE63" s="160">
        <f t="shared" si="29"/>
        <v>-295</v>
      </c>
      <c r="AF63" s="160">
        <f t="shared" si="29"/>
        <v>0</v>
      </c>
      <c r="AG63" s="160">
        <f t="shared" si="29"/>
        <v>20000</v>
      </c>
      <c r="AH63" s="160">
        <f t="shared" si="29"/>
        <v>0</v>
      </c>
      <c r="AI63" s="160">
        <f t="shared" si="29"/>
        <v>20000</v>
      </c>
      <c r="AJ63" s="160">
        <f t="shared" si="29"/>
        <v>0</v>
      </c>
      <c r="AK63" s="161">
        <f t="shared" si="29"/>
        <v>0</v>
      </c>
      <c r="AL63" s="161">
        <f t="shared" si="29"/>
        <v>0</v>
      </c>
      <c r="AM63" s="161">
        <f t="shared" si="29"/>
        <v>0</v>
      </c>
      <c r="AN63" s="161">
        <f t="shared" si="29"/>
        <v>0</v>
      </c>
      <c r="AO63" s="161">
        <f t="shared" si="29"/>
        <v>0</v>
      </c>
      <c r="AP63" s="161">
        <f t="shared" si="29"/>
        <v>0</v>
      </c>
      <c r="AQ63" s="161">
        <f t="shared" si="29"/>
        <v>0</v>
      </c>
      <c r="AR63" s="841">
        <f t="shared" si="29"/>
        <v>0</v>
      </c>
      <c r="AS63" s="153">
        <f t="shared" si="29"/>
        <v>6577676</v>
      </c>
      <c r="AT63" s="160">
        <f t="shared" si="29"/>
        <v>4731954</v>
      </c>
      <c r="AU63" s="160">
        <f t="shared" si="29"/>
        <v>0</v>
      </c>
      <c r="AV63" s="160">
        <f t="shared" si="29"/>
        <v>0</v>
      </c>
      <c r="AW63" s="160">
        <f t="shared" si="29"/>
        <v>1599401</v>
      </c>
      <c r="AX63" s="160">
        <f t="shared" si="29"/>
        <v>94638</v>
      </c>
      <c r="AY63" s="160">
        <f t="shared" si="29"/>
        <v>151683</v>
      </c>
      <c r="AZ63" s="161">
        <f t="shared" si="29"/>
        <v>10.432799999999999</v>
      </c>
      <c r="BA63" s="161">
        <f t="shared" si="29"/>
        <v>6.7768000000000006</v>
      </c>
      <c r="BB63" s="161">
        <f t="shared" si="29"/>
        <v>0</v>
      </c>
      <c r="BC63" s="162">
        <f t="shared" si="29"/>
        <v>3.6560000000000001</v>
      </c>
    </row>
    <row r="64" spans="1:55" s="152" customFormat="1" ht="14.1" customHeight="1" x14ac:dyDescent="0.2">
      <c r="A64" s="188">
        <v>9</v>
      </c>
      <c r="B64" s="159">
        <v>2456</v>
      </c>
      <c r="C64" s="149">
        <v>600079732</v>
      </c>
      <c r="D64" s="126">
        <v>70695911</v>
      </c>
      <c r="E64" s="126" t="s">
        <v>763</v>
      </c>
      <c r="F64" s="150">
        <v>3111</v>
      </c>
      <c r="G64" s="126" t="s">
        <v>315</v>
      </c>
      <c r="H64" s="151" t="s">
        <v>281</v>
      </c>
      <c r="I64" s="110">
        <v>8031841</v>
      </c>
      <c r="J64" s="111">
        <v>5868822</v>
      </c>
      <c r="K64" s="111">
        <v>0</v>
      </c>
      <c r="L64" s="111">
        <v>10000</v>
      </c>
      <c r="M64" s="111">
        <v>1987042</v>
      </c>
      <c r="N64" s="111">
        <v>117377</v>
      </c>
      <c r="O64" s="111">
        <v>48600</v>
      </c>
      <c r="P64" s="287">
        <v>13.1478</v>
      </c>
      <c r="Q64" s="287">
        <v>10.5932</v>
      </c>
      <c r="R64" s="404">
        <v>0</v>
      </c>
      <c r="S64" s="404">
        <v>2.5546000000000002</v>
      </c>
      <c r="T64" s="112">
        <f t="shared" si="1"/>
        <v>0</v>
      </c>
      <c r="U64" s="113">
        <v>0</v>
      </c>
      <c r="V64" s="113">
        <v>0</v>
      </c>
      <c r="W64" s="113">
        <v>0</v>
      </c>
      <c r="X64" s="113">
        <f t="shared" si="2"/>
        <v>0</v>
      </c>
      <c r="Y64" s="113">
        <v>0</v>
      </c>
      <c r="Z64" s="113">
        <v>0</v>
      </c>
      <c r="AA64" s="113">
        <v>0</v>
      </c>
      <c r="AB64" s="113">
        <f t="shared" si="3"/>
        <v>0</v>
      </c>
      <c r="AC64" s="113">
        <f t="shared" si="4"/>
        <v>0</v>
      </c>
      <c r="AD64" s="114">
        <f t="shared" si="5"/>
        <v>0</v>
      </c>
      <c r="AE64" s="114">
        <f t="shared" si="6"/>
        <v>0</v>
      </c>
      <c r="AF64" s="113">
        <v>0</v>
      </c>
      <c r="AG64" s="113">
        <v>0</v>
      </c>
      <c r="AH64" s="113">
        <v>0</v>
      </c>
      <c r="AI64" s="113">
        <f t="shared" si="7"/>
        <v>0</v>
      </c>
      <c r="AJ64" s="113">
        <f t="shared" si="8"/>
        <v>0</v>
      </c>
      <c r="AK64" s="115"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f t="shared" si="9"/>
        <v>0</v>
      </c>
      <c r="AQ64" s="115">
        <f t="shared" si="10"/>
        <v>0</v>
      </c>
      <c r="AR64" s="370">
        <f t="shared" si="11"/>
        <v>0</v>
      </c>
      <c r="AS64" s="112">
        <f t="shared" si="12"/>
        <v>8031841</v>
      </c>
      <c r="AT64" s="113">
        <f t="shared" si="13"/>
        <v>5868822</v>
      </c>
      <c r="AU64" s="113">
        <f t="shared" si="14"/>
        <v>0</v>
      </c>
      <c r="AV64" s="113">
        <f t="shared" si="15"/>
        <v>10000</v>
      </c>
      <c r="AW64" s="113">
        <f t="shared" si="16"/>
        <v>1987042</v>
      </c>
      <c r="AX64" s="113">
        <f t="shared" si="17"/>
        <v>117377</v>
      </c>
      <c r="AY64" s="113">
        <f t="shared" si="18"/>
        <v>48600</v>
      </c>
      <c r="AZ64" s="115">
        <f t="shared" si="19"/>
        <v>13.1478</v>
      </c>
      <c r="BA64" s="115">
        <f t="shared" si="20"/>
        <v>10.5932</v>
      </c>
      <c r="BB64" s="115">
        <f t="shared" si="21"/>
        <v>0</v>
      </c>
      <c r="BC64" s="116">
        <f t="shared" si="22"/>
        <v>2.5546000000000002</v>
      </c>
    </row>
    <row r="65" spans="1:55" s="152" customFormat="1" ht="14.1" customHeight="1" x14ac:dyDescent="0.2">
      <c r="A65" s="188">
        <v>9</v>
      </c>
      <c r="B65" s="126">
        <v>2456</v>
      </c>
      <c r="C65" s="149">
        <v>600079732</v>
      </c>
      <c r="D65" s="126">
        <v>70695911</v>
      </c>
      <c r="E65" s="126" t="s">
        <v>763</v>
      </c>
      <c r="F65" s="150">
        <v>3113</v>
      </c>
      <c r="G65" s="126" t="s">
        <v>318</v>
      </c>
      <c r="H65" s="151" t="s">
        <v>281</v>
      </c>
      <c r="I65" s="110">
        <v>23280661</v>
      </c>
      <c r="J65" s="111">
        <v>16525723</v>
      </c>
      <c r="K65" s="111">
        <v>173220</v>
      </c>
      <c r="L65" s="111">
        <v>110000</v>
      </c>
      <c r="M65" s="111">
        <v>5622875</v>
      </c>
      <c r="N65" s="111">
        <v>330513</v>
      </c>
      <c r="O65" s="111">
        <v>691550</v>
      </c>
      <c r="P65" s="287">
        <v>31.932800000000004</v>
      </c>
      <c r="Q65" s="287">
        <v>23.360000000000003</v>
      </c>
      <c r="R65" s="404">
        <v>0.5</v>
      </c>
      <c r="S65" s="404">
        <v>8.5728000000000009</v>
      </c>
      <c r="T65" s="112">
        <f t="shared" si="1"/>
        <v>0</v>
      </c>
      <c r="U65" s="113">
        <v>0</v>
      </c>
      <c r="V65" s="113">
        <v>0</v>
      </c>
      <c r="W65" s="113">
        <v>0</v>
      </c>
      <c r="X65" s="113">
        <f t="shared" si="2"/>
        <v>0</v>
      </c>
      <c r="Y65" s="113">
        <v>0</v>
      </c>
      <c r="Z65" s="113">
        <v>0</v>
      </c>
      <c r="AA65" s="113">
        <v>0</v>
      </c>
      <c r="AB65" s="113">
        <f t="shared" si="3"/>
        <v>0</v>
      </c>
      <c r="AC65" s="113">
        <f t="shared" si="4"/>
        <v>0</v>
      </c>
      <c r="AD65" s="114">
        <f t="shared" si="5"/>
        <v>0</v>
      </c>
      <c r="AE65" s="114">
        <f t="shared" si="6"/>
        <v>0</v>
      </c>
      <c r="AF65" s="113">
        <v>0</v>
      </c>
      <c r="AG65" s="113">
        <v>0</v>
      </c>
      <c r="AH65" s="113">
        <v>0</v>
      </c>
      <c r="AI65" s="113">
        <f t="shared" si="7"/>
        <v>0</v>
      </c>
      <c r="AJ65" s="113">
        <f t="shared" si="8"/>
        <v>0</v>
      </c>
      <c r="AK65" s="115"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f t="shared" si="9"/>
        <v>0</v>
      </c>
      <c r="AQ65" s="115">
        <f t="shared" si="10"/>
        <v>0</v>
      </c>
      <c r="AR65" s="370">
        <f t="shared" si="11"/>
        <v>0</v>
      </c>
      <c r="AS65" s="112">
        <f t="shared" si="12"/>
        <v>23280661</v>
      </c>
      <c r="AT65" s="113">
        <f t="shared" si="13"/>
        <v>16525723</v>
      </c>
      <c r="AU65" s="113">
        <f t="shared" si="14"/>
        <v>173220</v>
      </c>
      <c r="AV65" s="113">
        <f t="shared" si="15"/>
        <v>110000</v>
      </c>
      <c r="AW65" s="113">
        <f t="shared" si="16"/>
        <v>5622875</v>
      </c>
      <c r="AX65" s="113">
        <f t="shared" si="17"/>
        <v>330513</v>
      </c>
      <c r="AY65" s="113">
        <f t="shared" si="18"/>
        <v>691550</v>
      </c>
      <c r="AZ65" s="115">
        <f t="shared" si="19"/>
        <v>31.932800000000004</v>
      </c>
      <c r="BA65" s="115">
        <f t="shared" si="20"/>
        <v>23.360000000000003</v>
      </c>
      <c r="BB65" s="115">
        <f t="shared" si="21"/>
        <v>0.5</v>
      </c>
      <c r="BC65" s="116">
        <f t="shared" si="22"/>
        <v>8.5728000000000009</v>
      </c>
    </row>
    <row r="66" spans="1:55" s="152" customFormat="1" ht="14.1" customHeight="1" x14ac:dyDescent="0.2">
      <c r="A66" s="188">
        <v>9</v>
      </c>
      <c r="B66" s="159">
        <v>2456</v>
      </c>
      <c r="C66" s="149">
        <v>600079732</v>
      </c>
      <c r="D66" s="126">
        <v>70695911</v>
      </c>
      <c r="E66" s="159" t="s">
        <v>763</v>
      </c>
      <c r="F66" s="150">
        <v>3113</v>
      </c>
      <c r="G66" s="126" t="s">
        <v>316</v>
      </c>
      <c r="H66" s="151" t="s">
        <v>282</v>
      </c>
      <c r="I66" s="110">
        <v>2572307</v>
      </c>
      <c r="J66" s="28">
        <v>1887928</v>
      </c>
      <c r="K66" s="28">
        <v>0</v>
      </c>
      <c r="L66" s="28">
        <v>0</v>
      </c>
      <c r="M66" s="111">
        <v>638120</v>
      </c>
      <c r="N66" s="111">
        <v>37759</v>
      </c>
      <c r="O66" s="28">
        <v>8500</v>
      </c>
      <c r="P66" s="287">
        <v>5.77</v>
      </c>
      <c r="Q66" s="274">
        <v>5.77</v>
      </c>
      <c r="R66" s="890">
        <v>0</v>
      </c>
      <c r="S66" s="890">
        <v>0</v>
      </c>
      <c r="T66" s="112">
        <f t="shared" si="1"/>
        <v>0</v>
      </c>
      <c r="U66" s="113">
        <v>0</v>
      </c>
      <c r="V66" s="113">
        <v>0</v>
      </c>
      <c r="W66" s="113">
        <v>0</v>
      </c>
      <c r="X66" s="113">
        <f t="shared" si="2"/>
        <v>0</v>
      </c>
      <c r="Y66" s="113">
        <v>0</v>
      </c>
      <c r="Z66" s="113">
        <v>0</v>
      </c>
      <c r="AA66" s="113">
        <v>0</v>
      </c>
      <c r="AB66" s="113">
        <f t="shared" si="3"/>
        <v>0</v>
      </c>
      <c r="AC66" s="113">
        <f t="shared" si="4"/>
        <v>0</v>
      </c>
      <c r="AD66" s="114">
        <f t="shared" si="5"/>
        <v>0</v>
      </c>
      <c r="AE66" s="114">
        <f t="shared" si="6"/>
        <v>0</v>
      </c>
      <c r="AF66" s="113">
        <v>0</v>
      </c>
      <c r="AG66" s="113">
        <v>0</v>
      </c>
      <c r="AH66" s="113">
        <v>0</v>
      </c>
      <c r="AI66" s="113">
        <f t="shared" si="7"/>
        <v>0</v>
      </c>
      <c r="AJ66" s="113">
        <f t="shared" si="8"/>
        <v>0</v>
      </c>
      <c r="AK66" s="115"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f t="shared" si="9"/>
        <v>0</v>
      </c>
      <c r="AQ66" s="115">
        <f t="shared" si="10"/>
        <v>0</v>
      </c>
      <c r="AR66" s="370">
        <f t="shared" si="11"/>
        <v>0</v>
      </c>
      <c r="AS66" s="112">
        <f t="shared" si="12"/>
        <v>2572307</v>
      </c>
      <c r="AT66" s="113">
        <f t="shared" si="13"/>
        <v>1887928</v>
      </c>
      <c r="AU66" s="113">
        <f t="shared" si="14"/>
        <v>0</v>
      </c>
      <c r="AV66" s="113">
        <f t="shared" si="15"/>
        <v>0</v>
      </c>
      <c r="AW66" s="113">
        <f t="shared" si="16"/>
        <v>638120</v>
      </c>
      <c r="AX66" s="113">
        <f t="shared" si="17"/>
        <v>37759</v>
      </c>
      <c r="AY66" s="113">
        <f t="shared" si="18"/>
        <v>8500</v>
      </c>
      <c r="AZ66" s="115">
        <f t="shared" si="19"/>
        <v>5.77</v>
      </c>
      <c r="BA66" s="115">
        <f t="shared" si="20"/>
        <v>5.77</v>
      </c>
      <c r="BB66" s="115">
        <f t="shared" si="21"/>
        <v>0</v>
      </c>
      <c r="BC66" s="116">
        <f t="shared" si="22"/>
        <v>0</v>
      </c>
    </row>
    <row r="67" spans="1:55" s="152" customFormat="1" ht="14.1" customHeight="1" x14ac:dyDescent="0.2">
      <c r="A67" s="188">
        <v>9</v>
      </c>
      <c r="B67" s="126">
        <v>2456</v>
      </c>
      <c r="C67" s="149">
        <v>600079732</v>
      </c>
      <c r="D67" s="126">
        <v>70695911</v>
      </c>
      <c r="E67" s="126" t="s">
        <v>763</v>
      </c>
      <c r="F67" s="150">
        <v>3141</v>
      </c>
      <c r="G67" s="126" t="s">
        <v>319</v>
      </c>
      <c r="H67" s="151" t="s">
        <v>282</v>
      </c>
      <c r="I67" s="110">
        <v>3259661</v>
      </c>
      <c r="J67" s="30">
        <v>2372122</v>
      </c>
      <c r="K67" s="30">
        <v>0</v>
      </c>
      <c r="L67" s="30">
        <v>10000</v>
      </c>
      <c r="M67" s="111">
        <v>805157</v>
      </c>
      <c r="N67" s="111">
        <v>47442</v>
      </c>
      <c r="O67" s="30">
        <v>24940</v>
      </c>
      <c r="P67" s="287">
        <v>8.0999999999999979</v>
      </c>
      <c r="Q67" s="438">
        <v>0</v>
      </c>
      <c r="R67" s="33">
        <v>0</v>
      </c>
      <c r="S67" s="33">
        <v>8.0999999999999979</v>
      </c>
      <c r="T67" s="112">
        <f t="shared" si="1"/>
        <v>0</v>
      </c>
      <c r="U67" s="113">
        <v>0</v>
      </c>
      <c r="V67" s="113">
        <v>0</v>
      </c>
      <c r="W67" s="113">
        <v>0</v>
      </c>
      <c r="X67" s="113">
        <f t="shared" si="2"/>
        <v>0</v>
      </c>
      <c r="Y67" s="113">
        <v>0</v>
      </c>
      <c r="Z67" s="113">
        <v>0</v>
      </c>
      <c r="AA67" s="113">
        <v>0</v>
      </c>
      <c r="AB67" s="113">
        <f t="shared" si="3"/>
        <v>0</v>
      </c>
      <c r="AC67" s="113">
        <f t="shared" si="4"/>
        <v>0</v>
      </c>
      <c r="AD67" s="114">
        <f t="shared" si="5"/>
        <v>0</v>
      </c>
      <c r="AE67" s="114">
        <f t="shared" si="6"/>
        <v>0</v>
      </c>
      <c r="AF67" s="113">
        <v>0</v>
      </c>
      <c r="AG67" s="113">
        <v>0</v>
      </c>
      <c r="AH67" s="113">
        <v>0</v>
      </c>
      <c r="AI67" s="113">
        <f t="shared" si="7"/>
        <v>0</v>
      </c>
      <c r="AJ67" s="113">
        <f t="shared" si="8"/>
        <v>0</v>
      </c>
      <c r="AK67" s="115"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f t="shared" si="9"/>
        <v>0</v>
      </c>
      <c r="AQ67" s="115">
        <f t="shared" si="10"/>
        <v>0</v>
      </c>
      <c r="AR67" s="370">
        <f t="shared" si="11"/>
        <v>0</v>
      </c>
      <c r="AS67" s="112">
        <f t="shared" si="12"/>
        <v>3259661</v>
      </c>
      <c r="AT67" s="113">
        <f t="shared" si="13"/>
        <v>2372122</v>
      </c>
      <c r="AU67" s="113">
        <f t="shared" si="14"/>
        <v>0</v>
      </c>
      <c r="AV67" s="113">
        <f t="shared" si="15"/>
        <v>10000</v>
      </c>
      <c r="AW67" s="113">
        <f t="shared" si="16"/>
        <v>805157</v>
      </c>
      <c r="AX67" s="113">
        <f t="shared" si="17"/>
        <v>47442</v>
      </c>
      <c r="AY67" s="113">
        <f t="shared" si="18"/>
        <v>24940</v>
      </c>
      <c r="AZ67" s="115">
        <f t="shared" si="19"/>
        <v>8.0999999999999979</v>
      </c>
      <c r="BA67" s="115">
        <f t="shared" si="20"/>
        <v>0</v>
      </c>
      <c r="BB67" s="115">
        <f t="shared" si="21"/>
        <v>0</v>
      </c>
      <c r="BC67" s="116">
        <f t="shared" si="22"/>
        <v>8.0999999999999979</v>
      </c>
    </row>
    <row r="68" spans="1:55" s="152" customFormat="1" ht="14.1" customHeight="1" x14ac:dyDescent="0.2">
      <c r="A68" s="188">
        <v>9</v>
      </c>
      <c r="B68" s="126">
        <v>2456</v>
      </c>
      <c r="C68" s="149">
        <v>600079732</v>
      </c>
      <c r="D68" s="126">
        <v>70695911</v>
      </c>
      <c r="E68" s="126" t="s">
        <v>763</v>
      </c>
      <c r="F68" s="150">
        <v>3143</v>
      </c>
      <c r="G68" s="126" t="s">
        <v>632</v>
      </c>
      <c r="H68" s="151" t="s">
        <v>281</v>
      </c>
      <c r="I68" s="110">
        <v>1905313</v>
      </c>
      <c r="J68" s="28">
        <v>1393176</v>
      </c>
      <c r="K68" s="28">
        <v>0</v>
      </c>
      <c r="L68" s="28">
        <v>10000</v>
      </c>
      <c r="M68" s="111">
        <v>474273</v>
      </c>
      <c r="N68" s="111">
        <v>27864</v>
      </c>
      <c r="O68" s="338">
        <v>0</v>
      </c>
      <c r="P68" s="287">
        <v>2.7273000000000001</v>
      </c>
      <c r="Q68" s="21">
        <v>2.7273000000000001</v>
      </c>
      <c r="R68" s="259">
        <v>0</v>
      </c>
      <c r="S68" s="890">
        <v>0</v>
      </c>
      <c r="T68" s="112">
        <f t="shared" si="1"/>
        <v>0</v>
      </c>
      <c r="U68" s="113">
        <v>0</v>
      </c>
      <c r="V68" s="113">
        <v>0</v>
      </c>
      <c r="W68" s="113">
        <v>0</v>
      </c>
      <c r="X68" s="113">
        <f t="shared" si="2"/>
        <v>0</v>
      </c>
      <c r="Y68" s="113">
        <v>0</v>
      </c>
      <c r="Z68" s="113">
        <v>0</v>
      </c>
      <c r="AA68" s="113">
        <v>0</v>
      </c>
      <c r="AB68" s="113">
        <f t="shared" si="3"/>
        <v>0</v>
      </c>
      <c r="AC68" s="113">
        <f t="shared" si="4"/>
        <v>0</v>
      </c>
      <c r="AD68" s="114">
        <f t="shared" si="5"/>
        <v>0</v>
      </c>
      <c r="AE68" s="114">
        <f t="shared" si="6"/>
        <v>0</v>
      </c>
      <c r="AF68" s="113">
        <v>0</v>
      </c>
      <c r="AG68" s="113">
        <v>0</v>
      </c>
      <c r="AH68" s="113">
        <v>0</v>
      </c>
      <c r="AI68" s="113">
        <f t="shared" si="7"/>
        <v>0</v>
      </c>
      <c r="AJ68" s="113">
        <f t="shared" si="8"/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f t="shared" si="9"/>
        <v>0</v>
      </c>
      <c r="AQ68" s="115">
        <f t="shared" si="10"/>
        <v>0</v>
      </c>
      <c r="AR68" s="370">
        <f t="shared" si="11"/>
        <v>0</v>
      </c>
      <c r="AS68" s="112">
        <f t="shared" si="12"/>
        <v>1905313</v>
      </c>
      <c r="AT68" s="113">
        <f t="shared" si="13"/>
        <v>1393176</v>
      </c>
      <c r="AU68" s="113">
        <f t="shared" si="14"/>
        <v>0</v>
      </c>
      <c r="AV68" s="113">
        <f t="shared" si="15"/>
        <v>10000</v>
      </c>
      <c r="AW68" s="113">
        <f t="shared" si="16"/>
        <v>474273</v>
      </c>
      <c r="AX68" s="113">
        <f t="shared" si="17"/>
        <v>27864</v>
      </c>
      <c r="AY68" s="113">
        <f t="shared" si="18"/>
        <v>0</v>
      </c>
      <c r="AZ68" s="115">
        <f t="shared" si="19"/>
        <v>2.7273000000000001</v>
      </c>
      <c r="BA68" s="115">
        <f t="shared" si="20"/>
        <v>2.7273000000000001</v>
      </c>
      <c r="BB68" s="115">
        <f t="shared" si="21"/>
        <v>0</v>
      </c>
      <c r="BC68" s="116">
        <f t="shared" si="22"/>
        <v>0</v>
      </c>
    </row>
    <row r="69" spans="1:55" s="152" customFormat="1" ht="14.1" customHeight="1" x14ac:dyDescent="0.2">
      <c r="A69" s="188">
        <v>9</v>
      </c>
      <c r="B69" s="126">
        <v>2456</v>
      </c>
      <c r="C69" s="149">
        <v>600079732</v>
      </c>
      <c r="D69" s="126">
        <v>70695911</v>
      </c>
      <c r="E69" s="126" t="s">
        <v>763</v>
      </c>
      <c r="F69" s="150">
        <v>3143</v>
      </c>
      <c r="G69" s="126" t="s">
        <v>633</v>
      </c>
      <c r="H69" s="151" t="s">
        <v>282</v>
      </c>
      <c r="I69" s="110">
        <v>69519</v>
      </c>
      <c r="J69" s="436">
        <v>49005</v>
      </c>
      <c r="K69" s="436">
        <v>0</v>
      </c>
      <c r="L69" s="436">
        <v>0</v>
      </c>
      <c r="M69" s="111">
        <v>16564</v>
      </c>
      <c r="N69" s="111">
        <v>980</v>
      </c>
      <c r="O69" s="436">
        <v>2970</v>
      </c>
      <c r="P69" s="287">
        <v>0.21</v>
      </c>
      <c r="Q69" s="435">
        <v>0</v>
      </c>
      <c r="R69" s="893">
        <v>0</v>
      </c>
      <c r="S69" s="893">
        <v>0.21</v>
      </c>
      <c r="T69" s="112">
        <f t="shared" si="1"/>
        <v>0</v>
      </c>
      <c r="U69" s="113">
        <v>0</v>
      </c>
      <c r="V69" s="113">
        <v>0</v>
      </c>
      <c r="W69" s="113">
        <v>0</v>
      </c>
      <c r="X69" s="113">
        <f t="shared" si="2"/>
        <v>0</v>
      </c>
      <c r="Y69" s="113">
        <v>0</v>
      </c>
      <c r="Z69" s="113">
        <v>0</v>
      </c>
      <c r="AA69" s="113">
        <v>0</v>
      </c>
      <c r="AB69" s="113">
        <f t="shared" si="3"/>
        <v>0</v>
      </c>
      <c r="AC69" s="113">
        <f t="shared" si="4"/>
        <v>0</v>
      </c>
      <c r="AD69" s="114">
        <f t="shared" si="5"/>
        <v>0</v>
      </c>
      <c r="AE69" s="114">
        <f t="shared" si="6"/>
        <v>0</v>
      </c>
      <c r="AF69" s="113">
        <v>0</v>
      </c>
      <c r="AG69" s="113">
        <v>0</v>
      </c>
      <c r="AH69" s="113">
        <v>0</v>
      </c>
      <c r="AI69" s="113">
        <f t="shared" si="7"/>
        <v>0</v>
      </c>
      <c r="AJ69" s="113">
        <f t="shared" si="8"/>
        <v>0</v>
      </c>
      <c r="AK69" s="115"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f t="shared" si="9"/>
        <v>0</v>
      </c>
      <c r="AQ69" s="115">
        <f t="shared" si="10"/>
        <v>0</v>
      </c>
      <c r="AR69" s="370">
        <f t="shared" si="11"/>
        <v>0</v>
      </c>
      <c r="AS69" s="112">
        <f t="shared" si="12"/>
        <v>69519</v>
      </c>
      <c r="AT69" s="113">
        <f t="shared" si="13"/>
        <v>49005</v>
      </c>
      <c r="AU69" s="113">
        <f t="shared" si="14"/>
        <v>0</v>
      </c>
      <c r="AV69" s="113">
        <f t="shared" si="15"/>
        <v>0</v>
      </c>
      <c r="AW69" s="113">
        <f t="shared" si="16"/>
        <v>16564</v>
      </c>
      <c r="AX69" s="113">
        <f t="shared" si="17"/>
        <v>980</v>
      </c>
      <c r="AY69" s="113">
        <f t="shared" si="18"/>
        <v>2970</v>
      </c>
      <c r="AZ69" s="115">
        <f t="shared" si="19"/>
        <v>0.21</v>
      </c>
      <c r="BA69" s="115">
        <f t="shared" si="20"/>
        <v>0</v>
      </c>
      <c r="BB69" s="115">
        <f t="shared" si="21"/>
        <v>0</v>
      </c>
      <c r="BC69" s="116">
        <f t="shared" si="22"/>
        <v>0.21</v>
      </c>
    </row>
    <row r="70" spans="1:55" s="152" customFormat="1" ht="14.1" customHeight="1" x14ac:dyDescent="0.2">
      <c r="A70" s="189">
        <v>9</v>
      </c>
      <c r="B70" s="154">
        <v>2456</v>
      </c>
      <c r="C70" s="155">
        <v>600079732</v>
      </c>
      <c r="D70" s="154">
        <v>70695911</v>
      </c>
      <c r="E70" s="154" t="s">
        <v>764</v>
      </c>
      <c r="F70" s="156"/>
      <c r="G70" s="157"/>
      <c r="H70" s="158"/>
      <c r="I70" s="153">
        <v>39119302</v>
      </c>
      <c r="J70" s="279">
        <v>28096776</v>
      </c>
      <c r="K70" s="279">
        <v>173220</v>
      </c>
      <c r="L70" s="279">
        <v>140000</v>
      </c>
      <c r="M70" s="279">
        <v>9544031</v>
      </c>
      <c r="N70" s="279">
        <v>561935</v>
      </c>
      <c r="O70" s="279">
        <v>776560</v>
      </c>
      <c r="P70" s="441">
        <v>61.887899999999995</v>
      </c>
      <c r="Q70" s="441">
        <v>42.450500000000005</v>
      </c>
      <c r="R70" s="891">
        <v>0.5</v>
      </c>
      <c r="S70" s="891">
        <v>19.4374</v>
      </c>
      <c r="T70" s="153">
        <f t="shared" ref="T70:BC70" si="30">SUM(T64:T69)</f>
        <v>0</v>
      </c>
      <c r="U70" s="160">
        <f t="shared" si="30"/>
        <v>0</v>
      </c>
      <c r="V70" s="160">
        <f t="shared" si="30"/>
        <v>0</v>
      </c>
      <c r="W70" s="160">
        <f t="shared" si="30"/>
        <v>0</v>
      </c>
      <c r="X70" s="160">
        <f t="shared" si="30"/>
        <v>0</v>
      </c>
      <c r="Y70" s="160">
        <f t="shared" si="30"/>
        <v>0</v>
      </c>
      <c r="Z70" s="160">
        <f t="shared" si="30"/>
        <v>0</v>
      </c>
      <c r="AA70" s="160">
        <f t="shared" si="30"/>
        <v>0</v>
      </c>
      <c r="AB70" s="160">
        <f t="shared" si="30"/>
        <v>0</v>
      </c>
      <c r="AC70" s="160">
        <f t="shared" si="30"/>
        <v>0</v>
      </c>
      <c r="AD70" s="160">
        <f t="shared" si="30"/>
        <v>0</v>
      </c>
      <c r="AE70" s="160">
        <f t="shared" si="30"/>
        <v>0</v>
      </c>
      <c r="AF70" s="160">
        <f t="shared" si="30"/>
        <v>0</v>
      </c>
      <c r="AG70" s="160">
        <f t="shared" si="30"/>
        <v>0</v>
      </c>
      <c r="AH70" s="160">
        <f t="shared" si="30"/>
        <v>0</v>
      </c>
      <c r="AI70" s="160">
        <f t="shared" si="30"/>
        <v>0</v>
      </c>
      <c r="AJ70" s="160">
        <f t="shared" si="30"/>
        <v>0</v>
      </c>
      <c r="AK70" s="161">
        <f t="shared" si="30"/>
        <v>0</v>
      </c>
      <c r="AL70" s="161">
        <f t="shared" si="30"/>
        <v>0</v>
      </c>
      <c r="AM70" s="161">
        <f t="shared" si="30"/>
        <v>0</v>
      </c>
      <c r="AN70" s="161">
        <f t="shared" si="30"/>
        <v>0</v>
      </c>
      <c r="AO70" s="161">
        <f t="shared" si="30"/>
        <v>0</v>
      </c>
      <c r="AP70" s="161">
        <f t="shared" si="30"/>
        <v>0</v>
      </c>
      <c r="AQ70" s="161">
        <f t="shared" si="30"/>
        <v>0</v>
      </c>
      <c r="AR70" s="841">
        <f t="shared" si="30"/>
        <v>0</v>
      </c>
      <c r="AS70" s="153">
        <f t="shared" si="30"/>
        <v>39119302</v>
      </c>
      <c r="AT70" s="160">
        <f t="shared" si="30"/>
        <v>28096776</v>
      </c>
      <c r="AU70" s="160">
        <f t="shared" si="30"/>
        <v>173220</v>
      </c>
      <c r="AV70" s="160">
        <f t="shared" si="30"/>
        <v>140000</v>
      </c>
      <c r="AW70" s="160">
        <f t="shared" si="30"/>
        <v>9544031</v>
      </c>
      <c r="AX70" s="160">
        <f t="shared" si="30"/>
        <v>561935</v>
      </c>
      <c r="AY70" s="160">
        <f t="shared" si="30"/>
        <v>776560</v>
      </c>
      <c r="AZ70" s="161">
        <f t="shared" si="30"/>
        <v>61.887899999999995</v>
      </c>
      <c r="BA70" s="161">
        <f t="shared" si="30"/>
        <v>42.450500000000005</v>
      </c>
      <c r="BB70" s="161">
        <f t="shared" si="30"/>
        <v>0.5</v>
      </c>
      <c r="BC70" s="162">
        <f t="shared" si="30"/>
        <v>19.4374</v>
      </c>
    </row>
    <row r="71" spans="1:55" s="152" customFormat="1" ht="14.1" customHeight="1" x14ac:dyDescent="0.2">
      <c r="A71" s="188">
        <v>10</v>
      </c>
      <c r="B71" s="159">
        <v>2462</v>
      </c>
      <c r="C71" s="149">
        <v>600079813</v>
      </c>
      <c r="D71" s="126">
        <v>72744600</v>
      </c>
      <c r="E71" s="126" t="s">
        <v>765</v>
      </c>
      <c r="F71" s="150">
        <v>3111</v>
      </c>
      <c r="G71" s="126" t="s">
        <v>315</v>
      </c>
      <c r="H71" s="151" t="s">
        <v>281</v>
      </c>
      <c r="I71" s="110">
        <v>1591628</v>
      </c>
      <c r="J71" s="111">
        <v>1163754</v>
      </c>
      <c r="K71" s="111">
        <v>0</v>
      </c>
      <c r="L71" s="111">
        <v>0</v>
      </c>
      <c r="M71" s="111">
        <v>393349</v>
      </c>
      <c r="N71" s="111">
        <v>23275</v>
      </c>
      <c r="O71" s="111">
        <v>11250</v>
      </c>
      <c r="P71" s="287">
        <v>2.5108999999999999</v>
      </c>
      <c r="Q71" s="287">
        <v>2</v>
      </c>
      <c r="R71" s="404">
        <v>0</v>
      </c>
      <c r="S71" s="404">
        <v>0.51090000000000002</v>
      </c>
      <c r="T71" s="112">
        <f t="shared" si="1"/>
        <v>0</v>
      </c>
      <c r="U71" s="113">
        <v>0</v>
      </c>
      <c r="V71" s="113">
        <v>0</v>
      </c>
      <c r="W71" s="113">
        <v>0</v>
      </c>
      <c r="X71" s="113">
        <f t="shared" si="2"/>
        <v>0</v>
      </c>
      <c r="Y71" s="113">
        <v>0</v>
      </c>
      <c r="Z71" s="113">
        <v>0</v>
      </c>
      <c r="AA71" s="113">
        <v>0</v>
      </c>
      <c r="AB71" s="113">
        <f t="shared" si="3"/>
        <v>0</v>
      </c>
      <c r="AC71" s="113">
        <f t="shared" si="4"/>
        <v>0</v>
      </c>
      <c r="AD71" s="114">
        <f t="shared" si="5"/>
        <v>0</v>
      </c>
      <c r="AE71" s="114">
        <f t="shared" si="6"/>
        <v>0</v>
      </c>
      <c r="AF71" s="113">
        <v>0</v>
      </c>
      <c r="AG71" s="113">
        <v>0</v>
      </c>
      <c r="AH71" s="113">
        <v>0</v>
      </c>
      <c r="AI71" s="113">
        <f t="shared" si="7"/>
        <v>0</v>
      </c>
      <c r="AJ71" s="113">
        <f t="shared" si="8"/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f t="shared" si="9"/>
        <v>0</v>
      </c>
      <c r="AQ71" s="115">
        <f t="shared" si="10"/>
        <v>0</v>
      </c>
      <c r="AR71" s="370">
        <f t="shared" si="11"/>
        <v>0</v>
      </c>
      <c r="AS71" s="112">
        <f t="shared" si="12"/>
        <v>1591628</v>
      </c>
      <c r="AT71" s="113">
        <f t="shared" si="13"/>
        <v>1163754</v>
      </c>
      <c r="AU71" s="113">
        <f t="shared" si="14"/>
        <v>0</v>
      </c>
      <c r="AV71" s="113">
        <f t="shared" si="15"/>
        <v>0</v>
      </c>
      <c r="AW71" s="113">
        <f t="shared" si="16"/>
        <v>393349</v>
      </c>
      <c r="AX71" s="113">
        <f t="shared" si="17"/>
        <v>23275</v>
      </c>
      <c r="AY71" s="113">
        <f t="shared" si="18"/>
        <v>11250</v>
      </c>
      <c r="AZ71" s="115">
        <f t="shared" si="19"/>
        <v>2.5108999999999999</v>
      </c>
      <c r="BA71" s="115">
        <f t="shared" si="20"/>
        <v>2</v>
      </c>
      <c r="BB71" s="115">
        <f t="shared" si="21"/>
        <v>0</v>
      </c>
      <c r="BC71" s="116">
        <f t="shared" si="22"/>
        <v>0.51090000000000002</v>
      </c>
    </row>
    <row r="72" spans="1:55" s="152" customFormat="1" ht="14.1" customHeight="1" x14ac:dyDescent="0.2">
      <c r="A72" s="188">
        <v>10</v>
      </c>
      <c r="B72" s="163">
        <v>2462</v>
      </c>
      <c r="C72" s="149">
        <v>600079813</v>
      </c>
      <c r="D72" s="126">
        <v>72744600</v>
      </c>
      <c r="E72" s="163" t="s">
        <v>765</v>
      </c>
      <c r="F72" s="164">
        <v>3117</v>
      </c>
      <c r="G72" s="163" t="s">
        <v>333</v>
      </c>
      <c r="H72" s="151" t="s">
        <v>281</v>
      </c>
      <c r="I72" s="110">
        <v>3150656</v>
      </c>
      <c r="J72" s="111">
        <v>2134523</v>
      </c>
      <c r="K72" s="111">
        <v>0</v>
      </c>
      <c r="L72" s="111">
        <v>137200</v>
      </c>
      <c r="M72" s="111">
        <v>767842</v>
      </c>
      <c r="N72" s="111">
        <v>42691</v>
      </c>
      <c r="O72" s="111">
        <v>68400</v>
      </c>
      <c r="P72" s="287">
        <v>4.0948000000000002</v>
      </c>
      <c r="Q72" s="287">
        <v>3.0608000000000004</v>
      </c>
      <c r="R72" s="404">
        <v>0</v>
      </c>
      <c r="S72" s="404">
        <v>1.034</v>
      </c>
      <c r="T72" s="112">
        <f t="shared" si="1"/>
        <v>0</v>
      </c>
      <c r="U72" s="113">
        <v>0</v>
      </c>
      <c r="V72" s="113">
        <v>-29455</v>
      </c>
      <c r="W72" s="113">
        <v>0</v>
      </c>
      <c r="X72" s="113">
        <f t="shared" si="2"/>
        <v>-29455</v>
      </c>
      <c r="Y72" s="113">
        <v>0</v>
      </c>
      <c r="Z72" s="113">
        <v>0</v>
      </c>
      <c r="AA72" s="113">
        <v>0</v>
      </c>
      <c r="AB72" s="113">
        <f t="shared" si="3"/>
        <v>0</v>
      </c>
      <c r="AC72" s="113">
        <f t="shared" si="4"/>
        <v>-29455</v>
      </c>
      <c r="AD72" s="114">
        <f t="shared" si="5"/>
        <v>-9956</v>
      </c>
      <c r="AE72" s="114">
        <f t="shared" si="6"/>
        <v>-589</v>
      </c>
      <c r="AF72" s="113">
        <v>0</v>
      </c>
      <c r="AG72" s="113">
        <v>40000</v>
      </c>
      <c r="AH72" s="113">
        <v>0</v>
      </c>
      <c r="AI72" s="113">
        <f t="shared" si="7"/>
        <v>40000</v>
      </c>
      <c r="AJ72" s="113">
        <f t="shared" si="8"/>
        <v>0</v>
      </c>
      <c r="AK72" s="115"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f t="shared" si="9"/>
        <v>0</v>
      </c>
      <c r="AQ72" s="115">
        <f t="shared" si="10"/>
        <v>0</v>
      </c>
      <c r="AR72" s="370">
        <f t="shared" si="11"/>
        <v>0</v>
      </c>
      <c r="AS72" s="112">
        <f t="shared" si="12"/>
        <v>3150656</v>
      </c>
      <c r="AT72" s="113">
        <f t="shared" si="13"/>
        <v>2105068</v>
      </c>
      <c r="AU72" s="113">
        <f t="shared" si="14"/>
        <v>0</v>
      </c>
      <c r="AV72" s="113">
        <f t="shared" si="15"/>
        <v>137200</v>
      </c>
      <c r="AW72" s="113">
        <f t="shared" si="16"/>
        <v>757886</v>
      </c>
      <c r="AX72" s="113">
        <f t="shared" si="17"/>
        <v>42102</v>
      </c>
      <c r="AY72" s="113">
        <f t="shared" si="18"/>
        <v>108400</v>
      </c>
      <c r="AZ72" s="115">
        <f t="shared" si="19"/>
        <v>4.0948000000000002</v>
      </c>
      <c r="BA72" s="115">
        <f t="shared" si="20"/>
        <v>3.0608000000000004</v>
      </c>
      <c r="BB72" s="115">
        <f t="shared" si="21"/>
        <v>0</v>
      </c>
      <c r="BC72" s="116">
        <f t="shared" si="22"/>
        <v>1.034</v>
      </c>
    </row>
    <row r="73" spans="1:55" s="152" customFormat="1" ht="14.1" customHeight="1" x14ac:dyDescent="0.2">
      <c r="A73" s="188">
        <v>10</v>
      </c>
      <c r="B73" s="159">
        <v>2462</v>
      </c>
      <c r="C73" s="149">
        <v>600079813</v>
      </c>
      <c r="D73" s="126">
        <v>72744600</v>
      </c>
      <c r="E73" s="159" t="s">
        <v>765</v>
      </c>
      <c r="F73" s="150">
        <v>3117</v>
      </c>
      <c r="G73" s="126" t="s">
        <v>316</v>
      </c>
      <c r="H73" s="151" t="s">
        <v>282</v>
      </c>
      <c r="I73" s="110">
        <v>1547242</v>
      </c>
      <c r="J73" s="28">
        <v>1122490</v>
      </c>
      <c r="K73" s="28">
        <v>0</v>
      </c>
      <c r="L73" s="28">
        <v>0</v>
      </c>
      <c r="M73" s="111">
        <v>379402</v>
      </c>
      <c r="N73" s="111">
        <v>22450</v>
      </c>
      <c r="O73" s="28">
        <v>22900</v>
      </c>
      <c r="P73" s="287">
        <v>3.13</v>
      </c>
      <c r="Q73" s="274">
        <v>3.13</v>
      </c>
      <c r="R73" s="890">
        <v>0</v>
      </c>
      <c r="S73" s="890">
        <v>0</v>
      </c>
      <c r="T73" s="112">
        <f t="shared" si="1"/>
        <v>0</v>
      </c>
      <c r="U73" s="113">
        <v>0</v>
      </c>
      <c r="V73" s="113">
        <v>0</v>
      </c>
      <c r="W73" s="113">
        <v>0</v>
      </c>
      <c r="X73" s="113">
        <f t="shared" si="2"/>
        <v>0</v>
      </c>
      <c r="Y73" s="113">
        <v>0</v>
      </c>
      <c r="Z73" s="113">
        <v>0</v>
      </c>
      <c r="AA73" s="113">
        <v>0</v>
      </c>
      <c r="AB73" s="113">
        <f t="shared" si="3"/>
        <v>0</v>
      </c>
      <c r="AC73" s="113">
        <f t="shared" si="4"/>
        <v>0</v>
      </c>
      <c r="AD73" s="114">
        <f t="shared" si="5"/>
        <v>0</v>
      </c>
      <c r="AE73" s="114">
        <f t="shared" si="6"/>
        <v>0</v>
      </c>
      <c r="AF73" s="113">
        <v>0</v>
      </c>
      <c r="AG73" s="113">
        <v>0</v>
      </c>
      <c r="AH73" s="113">
        <v>0</v>
      </c>
      <c r="AI73" s="113">
        <f t="shared" si="7"/>
        <v>0</v>
      </c>
      <c r="AJ73" s="113">
        <f t="shared" si="8"/>
        <v>0</v>
      </c>
      <c r="AK73" s="115"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f t="shared" si="9"/>
        <v>0</v>
      </c>
      <c r="AQ73" s="115">
        <f t="shared" si="10"/>
        <v>0</v>
      </c>
      <c r="AR73" s="370">
        <f t="shared" si="11"/>
        <v>0</v>
      </c>
      <c r="AS73" s="112">
        <f t="shared" si="12"/>
        <v>1547242</v>
      </c>
      <c r="AT73" s="113">
        <f t="shared" si="13"/>
        <v>1122490</v>
      </c>
      <c r="AU73" s="113">
        <f t="shared" si="14"/>
        <v>0</v>
      </c>
      <c r="AV73" s="113">
        <f t="shared" si="15"/>
        <v>0</v>
      </c>
      <c r="AW73" s="113">
        <f t="shared" si="16"/>
        <v>379402</v>
      </c>
      <c r="AX73" s="113">
        <f t="shared" si="17"/>
        <v>22450</v>
      </c>
      <c r="AY73" s="113">
        <f t="shared" si="18"/>
        <v>22900</v>
      </c>
      <c r="AZ73" s="115">
        <f t="shared" si="19"/>
        <v>3.13</v>
      </c>
      <c r="BA73" s="115">
        <f t="shared" si="20"/>
        <v>3.13</v>
      </c>
      <c r="BB73" s="115">
        <f t="shared" si="21"/>
        <v>0</v>
      </c>
      <c r="BC73" s="116">
        <f t="shared" si="22"/>
        <v>0</v>
      </c>
    </row>
    <row r="74" spans="1:55" s="152" customFormat="1" ht="14.1" customHeight="1" x14ac:dyDescent="0.2">
      <c r="A74" s="188">
        <v>10</v>
      </c>
      <c r="B74" s="126">
        <v>2462</v>
      </c>
      <c r="C74" s="149">
        <v>600079813</v>
      </c>
      <c r="D74" s="126">
        <v>72744600</v>
      </c>
      <c r="E74" s="126" t="s">
        <v>765</v>
      </c>
      <c r="F74" s="150">
        <v>3141</v>
      </c>
      <c r="G74" s="126" t="s">
        <v>319</v>
      </c>
      <c r="H74" s="151" t="s">
        <v>282</v>
      </c>
      <c r="I74" s="110">
        <v>617687</v>
      </c>
      <c r="J74" s="30">
        <v>452886</v>
      </c>
      <c r="K74" s="30">
        <v>0</v>
      </c>
      <c r="L74" s="30">
        <v>0</v>
      </c>
      <c r="M74" s="111">
        <v>153075</v>
      </c>
      <c r="N74" s="111">
        <v>9058</v>
      </c>
      <c r="O74" s="30">
        <v>2668</v>
      </c>
      <c r="P74" s="287">
        <v>1.54</v>
      </c>
      <c r="Q74" s="33">
        <v>0</v>
      </c>
      <c r="R74" s="33">
        <v>0</v>
      </c>
      <c r="S74" s="857">
        <v>1.54</v>
      </c>
      <c r="T74" s="112">
        <f t="shared" si="1"/>
        <v>0</v>
      </c>
      <c r="U74" s="113">
        <v>0</v>
      </c>
      <c r="V74" s="113">
        <v>0</v>
      </c>
      <c r="W74" s="113">
        <v>0</v>
      </c>
      <c r="X74" s="113">
        <f t="shared" si="2"/>
        <v>0</v>
      </c>
      <c r="Y74" s="113">
        <v>0</v>
      </c>
      <c r="Z74" s="113">
        <v>0</v>
      </c>
      <c r="AA74" s="113">
        <v>0</v>
      </c>
      <c r="AB74" s="113">
        <f t="shared" si="3"/>
        <v>0</v>
      </c>
      <c r="AC74" s="113">
        <f t="shared" si="4"/>
        <v>0</v>
      </c>
      <c r="AD74" s="114">
        <f t="shared" si="5"/>
        <v>0</v>
      </c>
      <c r="AE74" s="114">
        <f t="shared" si="6"/>
        <v>0</v>
      </c>
      <c r="AF74" s="113">
        <v>0</v>
      </c>
      <c r="AG74" s="113">
        <v>0</v>
      </c>
      <c r="AH74" s="113">
        <v>0</v>
      </c>
      <c r="AI74" s="113">
        <f t="shared" si="7"/>
        <v>0</v>
      </c>
      <c r="AJ74" s="113">
        <f t="shared" si="8"/>
        <v>0</v>
      </c>
      <c r="AK74" s="115">
        <v>0</v>
      </c>
      <c r="AL74" s="115">
        <v>0</v>
      </c>
      <c r="AM74" s="115">
        <v>0</v>
      </c>
      <c r="AN74" s="115">
        <v>0</v>
      </c>
      <c r="AO74" s="115">
        <v>0</v>
      </c>
      <c r="AP74" s="115">
        <f t="shared" si="9"/>
        <v>0</v>
      </c>
      <c r="AQ74" s="115">
        <f t="shared" si="10"/>
        <v>0</v>
      </c>
      <c r="AR74" s="370">
        <f t="shared" si="11"/>
        <v>0</v>
      </c>
      <c r="AS74" s="112">
        <f t="shared" si="12"/>
        <v>617687</v>
      </c>
      <c r="AT74" s="113">
        <f t="shared" si="13"/>
        <v>452886</v>
      </c>
      <c r="AU74" s="113">
        <f t="shared" si="14"/>
        <v>0</v>
      </c>
      <c r="AV74" s="113">
        <f t="shared" si="15"/>
        <v>0</v>
      </c>
      <c r="AW74" s="113">
        <f t="shared" si="16"/>
        <v>153075</v>
      </c>
      <c r="AX74" s="113">
        <f t="shared" si="17"/>
        <v>9058</v>
      </c>
      <c r="AY74" s="113">
        <f t="shared" si="18"/>
        <v>2668</v>
      </c>
      <c r="AZ74" s="115">
        <f t="shared" si="19"/>
        <v>1.54</v>
      </c>
      <c r="BA74" s="115">
        <f t="shared" si="20"/>
        <v>0</v>
      </c>
      <c r="BB74" s="115">
        <f t="shared" si="21"/>
        <v>0</v>
      </c>
      <c r="BC74" s="116">
        <f t="shared" si="22"/>
        <v>1.54</v>
      </c>
    </row>
    <row r="75" spans="1:55" s="152" customFormat="1" ht="14.1" customHeight="1" x14ac:dyDescent="0.2">
      <c r="A75" s="188">
        <v>10</v>
      </c>
      <c r="B75" s="126">
        <v>2462</v>
      </c>
      <c r="C75" s="149">
        <v>600079813</v>
      </c>
      <c r="D75" s="126">
        <v>72744600</v>
      </c>
      <c r="E75" s="126" t="s">
        <v>765</v>
      </c>
      <c r="F75" s="150">
        <v>3143</v>
      </c>
      <c r="G75" s="126" t="s">
        <v>632</v>
      </c>
      <c r="H75" s="151" t="s">
        <v>281</v>
      </c>
      <c r="I75" s="110">
        <v>529090</v>
      </c>
      <c r="J75" s="28">
        <v>378772</v>
      </c>
      <c r="K75" s="28">
        <v>0</v>
      </c>
      <c r="L75" s="28">
        <v>11000</v>
      </c>
      <c r="M75" s="111">
        <v>131743</v>
      </c>
      <c r="N75" s="111">
        <v>7575</v>
      </c>
      <c r="O75" s="338">
        <v>0</v>
      </c>
      <c r="P75" s="287">
        <v>0.90549999999999997</v>
      </c>
      <c r="Q75" s="21">
        <v>0.90549999999999997</v>
      </c>
      <c r="R75" s="259">
        <v>0</v>
      </c>
      <c r="S75" s="890">
        <v>0</v>
      </c>
      <c r="T75" s="112">
        <f t="shared" si="1"/>
        <v>0</v>
      </c>
      <c r="U75" s="113">
        <v>0</v>
      </c>
      <c r="V75" s="113">
        <v>0</v>
      </c>
      <c r="W75" s="113">
        <v>0</v>
      </c>
      <c r="X75" s="113">
        <f t="shared" si="2"/>
        <v>0</v>
      </c>
      <c r="Y75" s="113">
        <v>0</v>
      </c>
      <c r="Z75" s="113">
        <v>0</v>
      </c>
      <c r="AA75" s="113">
        <v>0</v>
      </c>
      <c r="AB75" s="113">
        <f t="shared" si="3"/>
        <v>0</v>
      </c>
      <c r="AC75" s="113">
        <f t="shared" si="4"/>
        <v>0</v>
      </c>
      <c r="AD75" s="114">
        <f t="shared" si="5"/>
        <v>0</v>
      </c>
      <c r="AE75" s="114">
        <f t="shared" si="6"/>
        <v>0</v>
      </c>
      <c r="AF75" s="113">
        <v>0</v>
      </c>
      <c r="AG75" s="113">
        <v>0</v>
      </c>
      <c r="AH75" s="113">
        <v>0</v>
      </c>
      <c r="AI75" s="113">
        <f t="shared" si="7"/>
        <v>0</v>
      </c>
      <c r="AJ75" s="113">
        <f t="shared" si="8"/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f t="shared" si="9"/>
        <v>0</v>
      </c>
      <c r="AQ75" s="115">
        <f t="shared" si="10"/>
        <v>0</v>
      </c>
      <c r="AR75" s="370">
        <f t="shared" si="11"/>
        <v>0</v>
      </c>
      <c r="AS75" s="112">
        <f t="shared" si="12"/>
        <v>529090</v>
      </c>
      <c r="AT75" s="113">
        <f t="shared" si="13"/>
        <v>378772</v>
      </c>
      <c r="AU75" s="113">
        <f t="shared" si="14"/>
        <v>0</v>
      </c>
      <c r="AV75" s="113">
        <f t="shared" si="15"/>
        <v>11000</v>
      </c>
      <c r="AW75" s="113">
        <f t="shared" si="16"/>
        <v>131743</v>
      </c>
      <c r="AX75" s="113">
        <f t="shared" si="17"/>
        <v>7575</v>
      </c>
      <c r="AY75" s="113">
        <f t="shared" si="18"/>
        <v>0</v>
      </c>
      <c r="AZ75" s="115">
        <f t="shared" si="19"/>
        <v>0.90549999999999997</v>
      </c>
      <c r="BA75" s="115">
        <f t="shared" si="20"/>
        <v>0.90549999999999997</v>
      </c>
      <c r="BB75" s="115">
        <f t="shared" si="21"/>
        <v>0</v>
      </c>
      <c r="BC75" s="116">
        <f t="shared" si="22"/>
        <v>0</v>
      </c>
    </row>
    <row r="76" spans="1:55" s="152" customFormat="1" ht="14.1" customHeight="1" x14ac:dyDescent="0.2">
      <c r="A76" s="188">
        <v>10</v>
      </c>
      <c r="B76" s="126">
        <v>2462</v>
      </c>
      <c r="C76" s="149">
        <v>600079813</v>
      </c>
      <c r="D76" s="126">
        <v>72744600</v>
      </c>
      <c r="E76" s="126" t="s">
        <v>765</v>
      </c>
      <c r="F76" s="150">
        <v>3143</v>
      </c>
      <c r="G76" s="126" t="s">
        <v>633</v>
      </c>
      <c r="H76" s="151" t="s">
        <v>282</v>
      </c>
      <c r="I76" s="110">
        <v>12640</v>
      </c>
      <c r="J76" s="436">
        <v>8910</v>
      </c>
      <c r="K76" s="436">
        <v>0</v>
      </c>
      <c r="L76" s="436">
        <v>0</v>
      </c>
      <c r="M76" s="111">
        <v>3012</v>
      </c>
      <c r="N76" s="111">
        <v>178</v>
      </c>
      <c r="O76" s="436">
        <v>540</v>
      </c>
      <c r="P76" s="287">
        <v>0.04</v>
      </c>
      <c r="Q76" s="435">
        <v>0</v>
      </c>
      <c r="R76" s="893">
        <v>0</v>
      </c>
      <c r="S76" s="893">
        <v>0.04</v>
      </c>
      <c r="T76" s="112">
        <f t="shared" si="1"/>
        <v>0</v>
      </c>
      <c r="U76" s="113">
        <v>0</v>
      </c>
      <c r="V76" s="113">
        <v>0</v>
      </c>
      <c r="W76" s="113">
        <v>0</v>
      </c>
      <c r="X76" s="113">
        <f t="shared" si="2"/>
        <v>0</v>
      </c>
      <c r="Y76" s="113">
        <v>0</v>
      </c>
      <c r="Z76" s="113">
        <v>0</v>
      </c>
      <c r="AA76" s="113">
        <v>0</v>
      </c>
      <c r="AB76" s="113">
        <f t="shared" si="3"/>
        <v>0</v>
      </c>
      <c r="AC76" s="113">
        <f t="shared" si="4"/>
        <v>0</v>
      </c>
      <c r="AD76" s="114">
        <f t="shared" si="5"/>
        <v>0</v>
      </c>
      <c r="AE76" s="114">
        <f t="shared" si="6"/>
        <v>0</v>
      </c>
      <c r="AF76" s="113">
        <v>0</v>
      </c>
      <c r="AG76" s="113">
        <v>0</v>
      </c>
      <c r="AH76" s="113">
        <v>0</v>
      </c>
      <c r="AI76" s="113">
        <f t="shared" si="7"/>
        <v>0</v>
      </c>
      <c r="AJ76" s="113">
        <f t="shared" si="8"/>
        <v>0</v>
      </c>
      <c r="AK76" s="115">
        <v>0</v>
      </c>
      <c r="AL76" s="115">
        <v>0</v>
      </c>
      <c r="AM76" s="115">
        <v>0</v>
      </c>
      <c r="AN76" s="115">
        <v>0</v>
      </c>
      <c r="AO76" s="115">
        <v>0</v>
      </c>
      <c r="AP76" s="115">
        <f t="shared" si="9"/>
        <v>0</v>
      </c>
      <c r="AQ76" s="115">
        <f t="shared" si="10"/>
        <v>0</v>
      </c>
      <c r="AR76" s="370">
        <f t="shared" si="11"/>
        <v>0</v>
      </c>
      <c r="AS76" s="112">
        <f t="shared" si="12"/>
        <v>12640</v>
      </c>
      <c r="AT76" s="113">
        <f t="shared" si="13"/>
        <v>8910</v>
      </c>
      <c r="AU76" s="113">
        <f t="shared" si="14"/>
        <v>0</v>
      </c>
      <c r="AV76" s="113">
        <f t="shared" si="15"/>
        <v>0</v>
      </c>
      <c r="AW76" s="113">
        <f t="shared" si="16"/>
        <v>3012</v>
      </c>
      <c r="AX76" s="113">
        <f t="shared" si="17"/>
        <v>178</v>
      </c>
      <c r="AY76" s="113">
        <f t="shared" si="18"/>
        <v>540</v>
      </c>
      <c r="AZ76" s="115">
        <f t="shared" si="19"/>
        <v>0.04</v>
      </c>
      <c r="BA76" s="115">
        <f t="shared" si="20"/>
        <v>0</v>
      </c>
      <c r="BB76" s="115">
        <f t="shared" si="21"/>
        <v>0</v>
      </c>
      <c r="BC76" s="116">
        <f t="shared" si="22"/>
        <v>0.04</v>
      </c>
    </row>
    <row r="77" spans="1:55" s="152" customFormat="1" ht="14.1" customHeight="1" x14ac:dyDescent="0.2">
      <c r="A77" s="189">
        <v>10</v>
      </c>
      <c r="B77" s="154">
        <v>2462</v>
      </c>
      <c r="C77" s="155">
        <v>600079813</v>
      </c>
      <c r="D77" s="154">
        <v>72744600</v>
      </c>
      <c r="E77" s="154" t="s">
        <v>766</v>
      </c>
      <c r="F77" s="165"/>
      <c r="G77" s="157"/>
      <c r="H77" s="158"/>
      <c r="I77" s="153">
        <v>7448943</v>
      </c>
      <c r="J77" s="279">
        <v>5261335</v>
      </c>
      <c r="K77" s="279">
        <v>0</v>
      </c>
      <c r="L77" s="279">
        <v>148200</v>
      </c>
      <c r="M77" s="279">
        <v>1828423</v>
      </c>
      <c r="N77" s="279">
        <v>105227</v>
      </c>
      <c r="O77" s="279">
        <v>105758</v>
      </c>
      <c r="P77" s="441">
        <v>12.2212</v>
      </c>
      <c r="Q77" s="441">
        <v>9.0962999999999994</v>
      </c>
      <c r="R77" s="891">
        <v>0</v>
      </c>
      <c r="S77" s="891">
        <v>3.1249000000000002</v>
      </c>
      <c r="T77" s="153">
        <f t="shared" ref="T77:BC77" si="31">SUM(T71:T76)</f>
        <v>0</v>
      </c>
      <c r="U77" s="160">
        <f t="shared" si="31"/>
        <v>0</v>
      </c>
      <c r="V77" s="160">
        <f t="shared" si="31"/>
        <v>-29455</v>
      </c>
      <c r="W77" s="160">
        <f t="shared" si="31"/>
        <v>0</v>
      </c>
      <c r="X77" s="160">
        <f t="shared" si="31"/>
        <v>-29455</v>
      </c>
      <c r="Y77" s="160">
        <f t="shared" si="31"/>
        <v>0</v>
      </c>
      <c r="Z77" s="160">
        <f t="shared" si="31"/>
        <v>0</v>
      </c>
      <c r="AA77" s="160">
        <f t="shared" si="31"/>
        <v>0</v>
      </c>
      <c r="AB77" s="160">
        <f t="shared" si="31"/>
        <v>0</v>
      </c>
      <c r="AC77" s="160">
        <f t="shared" si="31"/>
        <v>-29455</v>
      </c>
      <c r="AD77" s="160">
        <f t="shared" si="31"/>
        <v>-9956</v>
      </c>
      <c r="AE77" s="160">
        <f t="shared" si="31"/>
        <v>-589</v>
      </c>
      <c r="AF77" s="160">
        <f t="shared" si="31"/>
        <v>0</v>
      </c>
      <c r="AG77" s="160">
        <f t="shared" si="31"/>
        <v>40000</v>
      </c>
      <c r="AH77" s="160">
        <f t="shared" si="31"/>
        <v>0</v>
      </c>
      <c r="AI77" s="160">
        <f t="shared" si="31"/>
        <v>40000</v>
      </c>
      <c r="AJ77" s="160">
        <f t="shared" si="31"/>
        <v>0</v>
      </c>
      <c r="AK77" s="161">
        <f t="shared" si="31"/>
        <v>0</v>
      </c>
      <c r="AL77" s="161">
        <f t="shared" si="31"/>
        <v>0</v>
      </c>
      <c r="AM77" s="161">
        <f t="shared" si="31"/>
        <v>0</v>
      </c>
      <c r="AN77" s="161">
        <f t="shared" si="31"/>
        <v>0</v>
      </c>
      <c r="AO77" s="161">
        <f t="shared" si="31"/>
        <v>0</v>
      </c>
      <c r="AP77" s="161">
        <f t="shared" si="31"/>
        <v>0</v>
      </c>
      <c r="AQ77" s="161">
        <f t="shared" si="31"/>
        <v>0</v>
      </c>
      <c r="AR77" s="841">
        <f t="shared" si="31"/>
        <v>0</v>
      </c>
      <c r="AS77" s="153">
        <f t="shared" si="31"/>
        <v>7448943</v>
      </c>
      <c r="AT77" s="160">
        <f t="shared" si="31"/>
        <v>5231880</v>
      </c>
      <c r="AU77" s="160">
        <f t="shared" si="31"/>
        <v>0</v>
      </c>
      <c r="AV77" s="160">
        <f t="shared" si="31"/>
        <v>148200</v>
      </c>
      <c r="AW77" s="160">
        <f t="shared" si="31"/>
        <v>1818467</v>
      </c>
      <c r="AX77" s="160">
        <f t="shared" si="31"/>
        <v>104638</v>
      </c>
      <c r="AY77" s="160">
        <f t="shared" si="31"/>
        <v>145758</v>
      </c>
      <c r="AZ77" s="161">
        <f t="shared" si="31"/>
        <v>12.2212</v>
      </c>
      <c r="BA77" s="161">
        <f t="shared" si="31"/>
        <v>9.0962999999999994</v>
      </c>
      <c r="BB77" s="161">
        <f t="shared" si="31"/>
        <v>0</v>
      </c>
      <c r="BC77" s="162">
        <f t="shared" si="31"/>
        <v>3.1249000000000002</v>
      </c>
    </row>
    <row r="78" spans="1:55" s="152" customFormat="1" ht="14.1" customHeight="1" x14ac:dyDescent="0.2">
      <c r="A78" s="188">
        <v>11</v>
      </c>
      <c r="B78" s="159">
        <v>2464</v>
      </c>
      <c r="C78" s="149">
        <v>600080081</v>
      </c>
      <c r="D78" s="126">
        <v>72753846</v>
      </c>
      <c r="E78" s="126" t="s">
        <v>767</v>
      </c>
      <c r="F78" s="150">
        <v>3111</v>
      </c>
      <c r="G78" s="126" t="s">
        <v>315</v>
      </c>
      <c r="H78" s="151" t="s">
        <v>281</v>
      </c>
      <c r="I78" s="110">
        <v>1514425</v>
      </c>
      <c r="J78" s="111">
        <v>1111543</v>
      </c>
      <c r="K78" s="111">
        <v>0</v>
      </c>
      <c r="L78" s="111">
        <v>0</v>
      </c>
      <c r="M78" s="111">
        <v>375701</v>
      </c>
      <c r="N78" s="111">
        <v>22231</v>
      </c>
      <c r="O78" s="111">
        <v>4950</v>
      </c>
      <c r="P78" s="287">
        <v>2.5011999999999999</v>
      </c>
      <c r="Q78" s="287">
        <v>2.0411999999999999</v>
      </c>
      <c r="R78" s="404">
        <v>0</v>
      </c>
      <c r="S78" s="404">
        <v>0.46</v>
      </c>
      <c r="T78" s="112">
        <f t="shared" ref="T78:T129" si="32">Y78*-1</f>
        <v>0</v>
      </c>
      <c r="U78" s="113">
        <v>0</v>
      </c>
      <c r="V78" s="113">
        <v>0</v>
      </c>
      <c r="W78" s="113">
        <v>0</v>
      </c>
      <c r="X78" s="113">
        <f t="shared" ref="X78:X129" si="33">SUM(T78:W78)</f>
        <v>0</v>
      </c>
      <c r="Y78" s="113">
        <v>0</v>
      </c>
      <c r="Z78" s="113">
        <v>0</v>
      </c>
      <c r="AA78" s="113">
        <v>0</v>
      </c>
      <c r="AB78" s="113">
        <f t="shared" ref="AB78:AB129" si="34">SUM(Y78:AA78)</f>
        <v>0</v>
      </c>
      <c r="AC78" s="113">
        <f t="shared" ref="AC78:AC129" si="35">X78+AB78</f>
        <v>0</v>
      </c>
      <c r="AD78" s="114">
        <f t="shared" ref="AD78:AD129" si="36">ROUND((X78+Y78+Z78)*33.8%,0)</f>
        <v>0</v>
      </c>
      <c r="AE78" s="114">
        <f t="shared" ref="AE78:AE129" si="37">ROUND(X78*2%,0)</f>
        <v>0</v>
      </c>
      <c r="AF78" s="113">
        <v>0</v>
      </c>
      <c r="AG78" s="113">
        <v>0</v>
      </c>
      <c r="AH78" s="113">
        <v>0</v>
      </c>
      <c r="AI78" s="113">
        <f t="shared" ref="AI78:AI129" si="38">SUM(AF78:AH78)</f>
        <v>0</v>
      </c>
      <c r="AJ78" s="113">
        <f t="shared" ref="AJ78:AJ129" si="39">AC78+AD78+AE78+AI78</f>
        <v>0</v>
      </c>
      <c r="AK78" s="115">
        <v>0</v>
      </c>
      <c r="AL78" s="115">
        <v>0</v>
      </c>
      <c r="AM78" s="115">
        <v>0</v>
      </c>
      <c r="AN78" s="115">
        <v>0</v>
      </c>
      <c r="AO78" s="115">
        <v>0</v>
      </c>
      <c r="AP78" s="115">
        <f t="shared" ref="AP78:AP129" si="40">AK78+AM78+AN78</f>
        <v>0</v>
      </c>
      <c r="AQ78" s="115">
        <f t="shared" ref="AQ78:AQ129" si="41">AL78+AO78</f>
        <v>0</v>
      </c>
      <c r="AR78" s="370">
        <f t="shared" ref="AR78:AR129" si="42">SUM(AP78:AQ78)</f>
        <v>0</v>
      </c>
      <c r="AS78" s="112">
        <f t="shared" ref="AS78:AS129" si="43">I78+AJ78</f>
        <v>1514425</v>
      </c>
      <c r="AT78" s="113">
        <f t="shared" ref="AT78:AT129" si="44">J78+X78</f>
        <v>1111543</v>
      </c>
      <c r="AU78" s="113">
        <f t="shared" ref="AU78:AU129" si="45">K78</f>
        <v>0</v>
      </c>
      <c r="AV78" s="113">
        <f t="shared" ref="AV78:AV129" si="46">L78+AB78</f>
        <v>0</v>
      </c>
      <c r="AW78" s="113">
        <f t="shared" ref="AW78:AW129" si="47">M78+AD78</f>
        <v>375701</v>
      </c>
      <c r="AX78" s="113">
        <f t="shared" ref="AX78:AX129" si="48">N78+AE78</f>
        <v>22231</v>
      </c>
      <c r="AY78" s="113">
        <f t="shared" ref="AY78:AY129" si="49">O78+AI78</f>
        <v>4950</v>
      </c>
      <c r="AZ78" s="115">
        <f t="shared" ref="AZ78:AZ129" si="50">P78+AR78</f>
        <v>2.5011999999999999</v>
      </c>
      <c r="BA78" s="115">
        <f t="shared" ref="BA78:BA129" si="51">Q78+AP78</f>
        <v>2.0411999999999999</v>
      </c>
      <c r="BB78" s="115">
        <f t="shared" ref="BB78:BB129" si="52">R78</f>
        <v>0</v>
      </c>
      <c r="BC78" s="116">
        <f t="shared" ref="BC78:BC129" si="53">S78+AQ78</f>
        <v>0.46</v>
      </c>
    </row>
    <row r="79" spans="1:55" s="152" customFormat="1" ht="14.1" customHeight="1" x14ac:dyDescent="0.2">
      <c r="A79" s="188">
        <v>11</v>
      </c>
      <c r="B79" s="163">
        <v>2464</v>
      </c>
      <c r="C79" s="149">
        <v>600080081</v>
      </c>
      <c r="D79" s="126">
        <v>72753846</v>
      </c>
      <c r="E79" s="163" t="s">
        <v>767</v>
      </c>
      <c r="F79" s="164">
        <v>3117</v>
      </c>
      <c r="G79" s="163" t="s">
        <v>333</v>
      </c>
      <c r="H79" s="151" t="s">
        <v>281</v>
      </c>
      <c r="I79" s="110">
        <v>1572044</v>
      </c>
      <c r="J79" s="111">
        <v>1092766</v>
      </c>
      <c r="K79" s="111">
        <v>0</v>
      </c>
      <c r="L79" s="111">
        <v>21000</v>
      </c>
      <c r="M79" s="111">
        <v>376452</v>
      </c>
      <c r="N79" s="111">
        <v>21855</v>
      </c>
      <c r="O79" s="111">
        <v>59971</v>
      </c>
      <c r="P79" s="287">
        <v>2.0409999999999999</v>
      </c>
      <c r="Q79" s="287">
        <v>1.4071</v>
      </c>
      <c r="R79" s="404">
        <v>0</v>
      </c>
      <c r="S79" s="404">
        <v>0.63390000000000002</v>
      </c>
      <c r="T79" s="112">
        <f t="shared" si="32"/>
        <v>0</v>
      </c>
      <c r="U79" s="113">
        <v>0</v>
      </c>
      <c r="V79" s="113">
        <v>-14728</v>
      </c>
      <c r="W79" s="113">
        <v>0</v>
      </c>
      <c r="X79" s="113">
        <f t="shared" si="33"/>
        <v>-14728</v>
      </c>
      <c r="Y79" s="113">
        <v>0</v>
      </c>
      <c r="Z79" s="113">
        <v>0</v>
      </c>
      <c r="AA79" s="113">
        <v>0</v>
      </c>
      <c r="AB79" s="113">
        <f t="shared" si="34"/>
        <v>0</v>
      </c>
      <c r="AC79" s="113">
        <f t="shared" si="35"/>
        <v>-14728</v>
      </c>
      <c r="AD79" s="114">
        <f>ROUND((X79+Y79+Z79)*33.8%,0)+1</f>
        <v>-4977</v>
      </c>
      <c r="AE79" s="114">
        <f t="shared" si="37"/>
        <v>-295</v>
      </c>
      <c r="AF79" s="113">
        <v>0</v>
      </c>
      <c r="AG79" s="113">
        <v>20000</v>
      </c>
      <c r="AH79" s="113">
        <v>0</v>
      </c>
      <c r="AI79" s="113">
        <f t="shared" si="38"/>
        <v>20000</v>
      </c>
      <c r="AJ79" s="113">
        <f t="shared" si="39"/>
        <v>0</v>
      </c>
      <c r="AK79" s="115"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f t="shared" si="40"/>
        <v>0</v>
      </c>
      <c r="AQ79" s="115">
        <f t="shared" si="41"/>
        <v>0</v>
      </c>
      <c r="AR79" s="370">
        <f t="shared" si="42"/>
        <v>0</v>
      </c>
      <c r="AS79" s="112">
        <f t="shared" si="43"/>
        <v>1572044</v>
      </c>
      <c r="AT79" s="113">
        <f t="shared" si="44"/>
        <v>1078038</v>
      </c>
      <c r="AU79" s="113">
        <f t="shared" si="45"/>
        <v>0</v>
      </c>
      <c r="AV79" s="113">
        <f t="shared" si="46"/>
        <v>21000</v>
      </c>
      <c r="AW79" s="113">
        <f t="shared" si="47"/>
        <v>371475</v>
      </c>
      <c r="AX79" s="113">
        <f t="shared" si="48"/>
        <v>21560</v>
      </c>
      <c r="AY79" s="113">
        <f t="shared" si="49"/>
        <v>79971</v>
      </c>
      <c r="AZ79" s="115">
        <f t="shared" si="50"/>
        <v>2.0409999999999999</v>
      </c>
      <c r="BA79" s="115">
        <f t="shared" si="51"/>
        <v>1.4071</v>
      </c>
      <c r="BB79" s="115">
        <f t="shared" si="52"/>
        <v>0</v>
      </c>
      <c r="BC79" s="116">
        <f t="shared" si="53"/>
        <v>0.63390000000000002</v>
      </c>
    </row>
    <row r="80" spans="1:55" s="152" customFormat="1" ht="14.1" customHeight="1" x14ac:dyDescent="0.2">
      <c r="A80" s="188">
        <v>11</v>
      </c>
      <c r="B80" s="159">
        <v>2464</v>
      </c>
      <c r="C80" s="149">
        <v>600080081</v>
      </c>
      <c r="D80" s="126">
        <v>72753846</v>
      </c>
      <c r="E80" s="159" t="s">
        <v>767</v>
      </c>
      <c r="F80" s="150">
        <v>3117</v>
      </c>
      <c r="G80" s="126" t="s">
        <v>316</v>
      </c>
      <c r="H80" s="151" t="s">
        <v>282</v>
      </c>
      <c r="I80" s="110">
        <v>576278</v>
      </c>
      <c r="J80" s="28">
        <v>422517</v>
      </c>
      <c r="K80" s="28">
        <v>0</v>
      </c>
      <c r="L80" s="28">
        <v>0</v>
      </c>
      <c r="M80" s="111">
        <v>142811</v>
      </c>
      <c r="N80" s="111">
        <v>8450</v>
      </c>
      <c r="O80" s="28">
        <v>2500</v>
      </c>
      <c r="P80" s="287">
        <v>1.3399999999999999</v>
      </c>
      <c r="Q80" s="274">
        <v>1.3399999999999999</v>
      </c>
      <c r="R80" s="890">
        <v>0</v>
      </c>
      <c r="S80" s="890">
        <v>0</v>
      </c>
      <c r="T80" s="112">
        <f t="shared" si="32"/>
        <v>0</v>
      </c>
      <c r="U80" s="113">
        <v>0</v>
      </c>
      <c r="V80" s="113">
        <v>0</v>
      </c>
      <c r="W80" s="113">
        <v>0</v>
      </c>
      <c r="X80" s="113">
        <f t="shared" si="33"/>
        <v>0</v>
      </c>
      <c r="Y80" s="113">
        <v>0</v>
      </c>
      <c r="Z80" s="113">
        <v>0</v>
      </c>
      <c r="AA80" s="113">
        <v>0</v>
      </c>
      <c r="AB80" s="113">
        <f t="shared" si="34"/>
        <v>0</v>
      </c>
      <c r="AC80" s="113">
        <f t="shared" si="35"/>
        <v>0</v>
      </c>
      <c r="AD80" s="114">
        <f t="shared" si="36"/>
        <v>0</v>
      </c>
      <c r="AE80" s="114">
        <f t="shared" si="37"/>
        <v>0</v>
      </c>
      <c r="AF80" s="113">
        <v>0</v>
      </c>
      <c r="AG80" s="113">
        <v>0</v>
      </c>
      <c r="AH80" s="113">
        <v>0</v>
      </c>
      <c r="AI80" s="113">
        <f t="shared" si="38"/>
        <v>0</v>
      </c>
      <c r="AJ80" s="113">
        <f t="shared" si="39"/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f t="shared" si="40"/>
        <v>0</v>
      </c>
      <c r="AQ80" s="115">
        <f t="shared" si="41"/>
        <v>0</v>
      </c>
      <c r="AR80" s="370">
        <f t="shared" si="42"/>
        <v>0</v>
      </c>
      <c r="AS80" s="112">
        <f t="shared" si="43"/>
        <v>576278</v>
      </c>
      <c r="AT80" s="113">
        <f t="shared" si="44"/>
        <v>422517</v>
      </c>
      <c r="AU80" s="113">
        <f t="shared" si="45"/>
        <v>0</v>
      </c>
      <c r="AV80" s="113">
        <f t="shared" si="46"/>
        <v>0</v>
      </c>
      <c r="AW80" s="113">
        <f t="shared" si="47"/>
        <v>142811</v>
      </c>
      <c r="AX80" s="113">
        <f t="shared" si="48"/>
        <v>8450</v>
      </c>
      <c r="AY80" s="113">
        <f t="shared" si="49"/>
        <v>2500</v>
      </c>
      <c r="AZ80" s="115">
        <f t="shared" si="50"/>
        <v>1.3399999999999999</v>
      </c>
      <c r="BA80" s="115">
        <f t="shared" si="51"/>
        <v>1.3399999999999999</v>
      </c>
      <c r="BB80" s="115">
        <f t="shared" si="52"/>
        <v>0</v>
      </c>
      <c r="BC80" s="116">
        <f t="shared" si="53"/>
        <v>0</v>
      </c>
    </row>
    <row r="81" spans="1:55" s="152" customFormat="1" ht="14.1" customHeight="1" x14ac:dyDescent="0.2">
      <c r="A81" s="188">
        <v>11</v>
      </c>
      <c r="B81" s="126">
        <v>2464</v>
      </c>
      <c r="C81" s="149">
        <v>600080081</v>
      </c>
      <c r="D81" s="126">
        <v>72753846</v>
      </c>
      <c r="E81" s="126" t="s">
        <v>767</v>
      </c>
      <c r="F81" s="150">
        <v>3141</v>
      </c>
      <c r="G81" s="126" t="s">
        <v>319</v>
      </c>
      <c r="H81" s="151" t="s">
        <v>282</v>
      </c>
      <c r="I81" s="110">
        <v>342181</v>
      </c>
      <c r="J81" s="30">
        <v>251034</v>
      </c>
      <c r="K81" s="30">
        <v>0</v>
      </c>
      <c r="L81" s="30">
        <v>0</v>
      </c>
      <c r="M81" s="111">
        <v>84850</v>
      </c>
      <c r="N81" s="111">
        <v>5021</v>
      </c>
      <c r="O81" s="30">
        <v>1276</v>
      </c>
      <c r="P81" s="287">
        <v>0.86</v>
      </c>
      <c r="Q81" s="33">
        <v>0</v>
      </c>
      <c r="R81" s="33">
        <v>0</v>
      </c>
      <c r="S81" s="857">
        <v>0.86</v>
      </c>
      <c r="T81" s="112">
        <f t="shared" si="32"/>
        <v>0</v>
      </c>
      <c r="U81" s="113">
        <v>0</v>
      </c>
      <c r="V81" s="113">
        <v>0</v>
      </c>
      <c r="W81" s="113">
        <v>0</v>
      </c>
      <c r="X81" s="113">
        <f t="shared" si="33"/>
        <v>0</v>
      </c>
      <c r="Y81" s="113">
        <v>0</v>
      </c>
      <c r="Z81" s="113">
        <v>0</v>
      </c>
      <c r="AA81" s="113">
        <v>0</v>
      </c>
      <c r="AB81" s="113">
        <f t="shared" si="34"/>
        <v>0</v>
      </c>
      <c r="AC81" s="113">
        <f t="shared" si="35"/>
        <v>0</v>
      </c>
      <c r="AD81" s="114">
        <f t="shared" si="36"/>
        <v>0</v>
      </c>
      <c r="AE81" s="114">
        <f t="shared" si="37"/>
        <v>0</v>
      </c>
      <c r="AF81" s="113">
        <v>0</v>
      </c>
      <c r="AG81" s="113">
        <v>0</v>
      </c>
      <c r="AH81" s="113">
        <v>0</v>
      </c>
      <c r="AI81" s="113">
        <f t="shared" si="38"/>
        <v>0</v>
      </c>
      <c r="AJ81" s="113">
        <f t="shared" si="39"/>
        <v>0</v>
      </c>
      <c r="AK81" s="115">
        <v>0</v>
      </c>
      <c r="AL81" s="115">
        <v>0</v>
      </c>
      <c r="AM81" s="115">
        <v>0</v>
      </c>
      <c r="AN81" s="115">
        <v>0</v>
      </c>
      <c r="AO81" s="115">
        <v>0</v>
      </c>
      <c r="AP81" s="115">
        <f t="shared" si="40"/>
        <v>0</v>
      </c>
      <c r="AQ81" s="115">
        <f t="shared" si="41"/>
        <v>0</v>
      </c>
      <c r="AR81" s="370">
        <f t="shared" si="42"/>
        <v>0</v>
      </c>
      <c r="AS81" s="112">
        <f t="shared" si="43"/>
        <v>342181</v>
      </c>
      <c r="AT81" s="113">
        <f t="shared" si="44"/>
        <v>251034</v>
      </c>
      <c r="AU81" s="113">
        <f t="shared" si="45"/>
        <v>0</v>
      </c>
      <c r="AV81" s="113">
        <f t="shared" si="46"/>
        <v>0</v>
      </c>
      <c r="AW81" s="113">
        <f t="shared" si="47"/>
        <v>84850</v>
      </c>
      <c r="AX81" s="113">
        <f t="shared" si="48"/>
        <v>5021</v>
      </c>
      <c r="AY81" s="113">
        <f t="shared" si="49"/>
        <v>1276</v>
      </c>
      <c r="AZ81" s="115">
        <f t="shared" si="50"/>
        <v>0.86</v>
      </c>
      <c r="BA81" s="115">
        <f t="shared" si="51"/>
        <v>0</v>
      </c>
      <c r="BB81" s="115">
        <f t="shared" si="52"/>
        <v>0</v>
      </c>
      <c r="BC81" s="116">
        <f t="shared" si="53"/>
        <v>0.86</v>
      </c>
    </row>
    <row r="82" spans="1:55" s="152" customFormat="1" ht="14.1" customHeight="1" x14ac:dyDescent="0.2">
      <c r="A82" s="188">
        <v>11</v>
      </c>
      <c r="B82" s="126">
        <v>2464</v>
      </c>
      <c r="C82" s="149">
        <v>600080081</v>
      </c>
      <c r="D82" s="126">
        <v>72753846</v>
      </c>
      <c r="E82" s="126" t="s">
        <v>767</v>
      </c>
      <c r="F82" s="150">
        <v>3143</v>
      </c>
      <c r="G82" s="126" t="s">
        <v>632</v>
      </c>
      <c r="H82" s="151" t="s">
        <v>281</v>
      </c>
      <c r="I82" s="110">
        <v>497116</v>
      </c>
      <c r="J82" s="28">
        <v>366065</v>
      </c>
      <c r="K82" s="28">
        <v>0</v>
      </c>
      <c r="L82" s="28">
        <v>0</v>
      </c>
      <c r="M82" s="111">
        <v>123730</v>
      </c>
      <c r="N82" s="111">
        <v>7321</v>
      </c>
      <c r="O82" s="338">
        <v>0</v>
      </c>
      <c r="P82" s="287">
        <v>0.98</v>
      </c>
      <c r="Q82" s="21">
        <v>0.98</v>
      </c>
      <c r="R82" s="259">
        <v>0</v>
      </c>
      <c r="S82" s="890">
        <v>0</v>
      </c>
      <c r="T82" s="112">
        <f t="shared" si="32"/>
        <v>0</v>
      </c>
      <c r="U82" s="113">
        <v>0</v>
      </c>
      <c r="V82" s="113">
        <v>0</v>
      </c>
      <c r="W82" s="113">
        <v>0</v>
      </c>
      <c r="X82" s="113">
        <f t="shared" si="33"/>
        <v>0</v>
      </c>
      <c r="Y82" s="113">
        <v>0</v>
      </c>
      <c r="Z82" s="113">
        <v>0</v>
      </c>
      <c r="AA82" s="113">
        <v>0</v>
      </c>
      <c r="AB82" s="113">
        <f t="shared" si="34"/>
        <v>0</v>
      </c>
      <c r="AC82" s="113">
        <f t="shared" si="35"/>
        <v>0</v>
      </c>
      <c r="AD82" s="114">
        <f t="shared" si="36"/>
        <v>0</v>
      </c>
      <c r="AE82" s="114">
        <f t="shared" si="37"/>
        <v>0</v>
      </c>
      <c r="AF82" s="113">
        <v>0</v>
      </c>
      <c r="AG82" s="113">
        <v>0</v>
      </c>
      <c r="AH82" s="113">
        <v>0</v>
      </c>
      <c r="AI82" s="113">
        <f t="shared" si="38"/>
        <v>0</v>
      </c>
      <c r="AJ82" s="113">
        <f t="shared" si="39"/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f t="shared" si="40"/>
        <v>0</v>
      </c>
      <c r="AQ82" s="115">
        <f t="shared" si="41"/>
        <v>0</v>
      </c>
      <c r="AR82" s="370">
        <f t="shared" si="42"/>
        <v>0</v>
      </c>
      <c r="AS82" s="112">
        <f t="shared" si="43"/>
        <v>497116</v>
      </c>
      <c r="AT82" s="113">
        <f t="shared" si="44"/>
        <v>366065</v>
      </c>
      <c r="AU82" s="113">
        <f t="shared" si="45"/>
        <v>0</v>
      </c>
      <c r="AV82" s="113">
        <f t="shared" si="46"/>
        <v>0</v>
      </c>
      <c r="AW82" s="113">
        <f t="shared" si="47"/>
        <v>123730</v>
      </c>
      <c r="AX82" s="113">
        <f t="shared" si="48"/>
        <v>7321</v>
      </c>
      <c r="AY82" s="113">
        <f t="shared" si="49"/>
        <v>0</v>
      </c>
      <c r="AZ82" s="115">
        <f t="shared" si="50"/>
        <v>0.98</v>
      </c>
      <c r="BA82" s="115">
        <f t="shared" si="51"/>
        <v>0.98</v>
      </c>
      <c r="BB82" s="115">
        <f t="shared" si="52"/>
        <v>0</v>
      </c>
      <c r="BC82" s="116">
        <f t="shared" si="53"/>
        <v>0</v>
      </c>
    </row>
    <row r="83" spans="1:55" s="152" customFormat="1" ht="14.1" customHeight="1" x14ac:dyDescent="0.2">
      <c r="A83" s="188">
        <v>11</v>
      </c>
      <c r="B83" s="126">
        <v>2464</v>
      </c>
      <c r="C83" s="149">
        <v>600080081</v>
      </c>
      <c r="D83" s="126">
        <v>72753846</v>
      </c>
      <c r="E83" s="126" t="s">
        <v>767</v>
      </c>
      <c r="F83" s="150">
        <v>3143</v>
      </c>
      <c r="G83" s="126" t="s">
        <v>633</v>
      </c>
      <c r="H83" s="151" t="s">
        <v>282</v>
      </c>
      <c r="I83" s="110">
        <v>4915</v>
      </c>
      <c r="J83" s="436">
        <v>3465</v>
      </c>
      <c r="K83" s="436">
        <v>0</v>
      </c>
      <c r="L83" s="436">
        <v>0</v>
      </c>
      <c r="M83" s="111">
        <v>1171</v>
      </c>
      <c r="N83" s="111">
        <v>69</v>
      </c>
      <c r="O83" s="436">
        <v>210</v>
      </c>
      <c r="P83" s="287">
        <v>0.01</v>
      </c>
      <c r="Q83" s="435">
        <v>0</v>
      </c>
      <c r="R83" s="893">
        <v>0</v>
      </c>
      <c r="S83" s="893">
        <v>0.01</v>
      </c>
      <c r="T83" s="112">
        <f t="shared" si="32"/>
        <v>0</v>
      </c>
      <c r="U83" s="113">
        <v>0</v>
      </c>
      <c r="V83" s="113">
        <v>0</v>
      </c>
      <c r="W83" s="113">
        <v>0</v>
      </c>
      <c r="X83" s="113">
        <f t="shared" si="33"/>
        <v>0</v>
      </c>
      <c r="Y83" s="113">
        <v>0</v>
      </c>
      <c r="Z83" s="113">
        <v>0</v>
      </c>
      <c r="AA83" s="113">
        <v>0</v>
      </c>
      <c r="AB83" s="113">
        <f t="shared" si="34"/>
        <v>0</v>
      </c>
      <c r="AC83" s="113">
        <f t="shared" si="35"/>
        <v>0</v>
      </c>
      <c r="AD83" s="114">
        <f t="shared" si="36"/>
        <v>0</v>
      </c>
      <c r="AE83" s="114">
        <f t="shared" si="37"/>
        <v>0</v>
      </c>
      <c r="AF83" s="113">
        <v>0</v>
      </c>
      <c r="AG83" s="113">
        <v>0</v>
      </c>
      <c r="AH83" s="113">
        <v>0</v>
      </c>
      <c r="AI83" s="113">
        <f t="shared" si="38"/>
        <v>0</v>
      </c>
      <c r="AJ83" s="113">
        <f t="shared" si="39"/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f t="shared" si="40"/>
        <v>0</v>
      </c>
      <c r="AQ83" s="115">
        <f t="shared" si="41"/>
        <v>0</v>
      </c>
      <c r="AR83" s="370">
        <f t="shared" si="42"/>
        <v>0</v>
      </c>
      <c r="AS83" s="112">
        <f t="shared" si="43"/>
        <v>4915</v>
      </c>
      <c r="AT83" s="113">
        <f t="shared" si="44"/>
        <v>3465</v>
      </c>
      <c r="AU83" s="113">
        <f t="shared" si="45"/>
        <v>0</v>
      </c>
      <c r="AV83" s="113">
        <f t="shared" si="46"/>
        <v>0</v>
      </c>
      <c r="AW83" s="113">
        <f t="shared" si="47"/>
        <v>1171</v>
      </c>
      <c r="AX83" s="113">
        <f t="shared" si="48"/>
        <v>69</v>
      </c>
      <c r="AY83" s="113">
        <f t="shared" si="49"/>
        <v>210</v>
      </c>
      <c r="AZ83" s="115">
        <f t="shared" si="50"/>
        <v>0.01</v>
      </c>
      <c r="BA83" s="115">
        <f t="shared" si="51"/>
        <v>0</v>
      </c>
      <c r="BB83" s="115">
        <f t="shared" si="52"/>
        <v>0</v>
      </c>
      <c r="BC83" s="116">
        <f t="shared" si="53"/>
        <v>0.01</v>
      </c>
    </row>
    <row r="84" spans="1:55" s="152" customFormat="1" ht="14.1" customHeight="1" x14ac:dyDescent="0.2">
      <c r="A84" s="189">
        <v>11</v>
      </c>
      <c r="B84" s="154">
        <v>2464</v>
      </c>
      <c r="C84" s="155">
        <v>600080081</v>
      </c>
      <c r="D84" s="154">
        <v>72753846</v>
      </c>
      <c r="E84" s="154" t="s">
        <v>768</v>
      </c>
      <c r="F84" s="165"/>
      <c r="G84" s="157"/>
      <c r="H84" s="158"/>
      <c r="I84" s="153">
        <v>4506959</v>
      </c>
      <c r="J84" s="279">
        <v>3247390</v>
      </c>
      <c r="K84" s="279">
        <v>0</v>
      </c>
      <c r="L84" s="279">
        <v>21000</v>
      </c>
      <c r="M84" s="279">
        <v>1104715</v>
      </c>
      <c r="N84" s="279">
        <v>64947</v>
      </c>
      <c r="O84" s="279">
        <v>68907</v>
      </c>
      <c r="P84" s="441">
        <v>7.7321999999999989</v>
      </c>
      <c r="Q84" s="441">
        <v>5.7683</v>
      </c>
      <c r="R84" s="891">
        <v>0</v>
      </c>
      <c r="S84" s="891">
        <v>1.9639</v>
      </c>
      <c r="T84" s="153">
        <f t="shared" ref="T84:BC84" si="54">SUM(T78:T83)</f>
        <v>0</v>
      </c>
      <c r="U84" s="160">
        <f t="shared" si="54"/>
        <v>0</v>
      </c>
      <c r="V84" s="160">
        <f t="shared" si="54"/>
        <v>-14728</v>
      </c>
      <c r="W84" s="160">
        <f t="shared" si="54"/>
        <v>0</v>
      </c>
      <c r="X84" s="160">
        <f t="shared" si="54"/>
        <v>-14728</v>
      </c>
      <c r="Y84" s="160">
        <f t="shared" si="54"/>
        <v>0</v>
      </c>
      <c r="Z84" s="160">
        <f t="shared" si="54"/>
        <v>0</v>
      </c>
      <c r="AA84" s="160">
        <f t="shared" si="54"/>
        <v>0</v>
      </c>
      <c r="AB84" s="160">
        <f t="shared" si="54"/>
        <v>0</v>
      </c>
      <c r="AC84" s="160">
        <f t="shared" si="54"/>
        <v>-14728</v>
      </c>
      <c r="AD84" s="160">
        <f t="shared" si="54"/>
        <v>-4977</v>
      </c>
      <c r="AE84" s="160">
        <f t="shared" si="54"/>
        <v>-295</v>
      </c>
      <c r="AF84" s="160">
        <f t="shared" si="54"/>
        <v>0</v>
      </c>
      <c r="AG84" s="160">
        <f t="shared" si="54"/>
        <v>20000</v>
      </c>
      <c r="AH84" s="160">
        <f t="shared" si="54"/>
        <v>0</v>
      </c>
      <c r="AI84" s="160">
        <f t="shared" si="54"/>
        <v>20000</v>
      </c>
      <c r="AJ84" s="160">
        <f t="shared" si="54"/>
        <v>0</v>
      </c>
      <c r="AK84" s="161">
        <f t="shared" si="54"/>
        <v>0</v>
      </c>
      <c r="AL84" s="161">
        <f t="shared" si="54"/>
        <v>0</v>
      </c>
      <c r="AM84" s="161">
        <f t="shared" si="54"/>
        <v>0</v>
      </c>
      <c r="AN84" s="161">
        <f t="shared" si="54"/>
        <v>0</v>
      </c>
      <c r="AO84" s="161">
        <f t="shared" si="54"/>
        <v>0</v>
      </c>
      <c r="AP84" s="161">
        <f t="shared" si="54"/>
        <v>0</v>
      </c>
      <c r="AQ84" s="161">
        <f t="shared" si="54"/>
        <v>0</v>
      </c>
      <c r="AR84" s="841">
        <f t="shared" si="54"/>
        <v>0</v>
      </c>
      <c r="AS84" s="153">
        <f t="shared" si="54"/>
        <v>4506959</v>
      </c>
      <c r="AT84" s="160">
        <f t="shared" si="54"/>
        <v>3232662</v>
      </c>
      <c r="AU84" s="160">
        <f t="shared" si="54"/>
        <v>0</v>
      </c>
      <c r="AV84" s="160">
        <f t="shared" si="54"/>
        <v>21000</v>
      </c>
      <c r="AW84" s="160">
        <f t="shared" si="54"/>
        <v>1099738</v>
      </c>
      <c r="AX84" s="160">
        <f t="shared" si="54"/>
        <v>64652</v>
      </c>
      <c r="AY84" s="160">
        <f t="shared" si="54"/>
        <v>88907</v>
      </c>
      <c r="AZ84" s="161">
        <f t="shared" si="54"/>
        <v>7.7321999999999989</v>
      </c>
      <c r="BA84" s="161">
        <f t="shared" si="54"/>
        <v>5.7683</v>
      </c>
      <c r="BB84" s="161">
        <f t="shared" si="54"/>
        <v>0</v>
      </c>
      <c r="BC84" s="162">
        <f t="shared" si="54"/>
        <v>1.9639</v>
      </c>
    </row>
    <row r="85" spans="1:55" s="152" customFormat="1" ht="14.1" customHeight="1" x14ac:dyDescent="0.2">
      <c r="A85" s="188">
        <v>12</v>
      </c>
      <c r="B85" s="159">
        <v>2467</v>
      </c>
      <c r="C85" s="149">
        <v>600079708</v>
      </c>
      <c r="D85" s="126">
        <v>71012303</v>
      </c>
      <c r="E85" s="126" t="s">
        <v>769</v>
      </c>
      <c r="F85" s="150">
        <v>3111</v>
      </c>
      <c r="G85" s="126" t="s">
        <v>315</v>
      </c>
      <c r="H85" s="151" t="s">
        <v>281</v>
      </c>
      <c r="I85" s="110">
        <v>1589021</v>
      </c>
      <c r="J85" s="111">
        <v>1162166</v>
      </c>
      <c r="K85" s="111">
        <v>0</v>
      </c>
      <c r="L85" s="111">
        <v>0</v>
      </c>
      <c r="M85" s="111">
        <v>392812</v>
      </c>
      <c r="N85" s="111">
        <v>23243</v>
      </c>
      <c r="O85" s="111">
        <v>10800</v>
      </c>
      <c r="P85" s="287">
        <v>2.5108999999999999</v>
      </c>
      <c r="Q85" s="287">
        <v>2</v>
      </c>
      <c r="R85" s="404">
        <v>0</v>
      </c>
      <c r="S85" s="404">
        <v>0.51090000000000002</v>
      </c>
      <c r="T85" s="112">
        <f t="shared" si="32"/>
        <v>0</v>
      </c>
      <c r="U85" s="113">
        <v>0</v>
      </c>
      <c r="V85" s="113">
        <v>0</v>
      </c>
      <c r="W85" s="113">
        <v>0</v>
      </c>
      <c r="X85" s="113">
        <f t="shared" si="33"/>
        <v>0</v>
      </c>
      <c r="Y85" s="113">
        <v>0</v>
      </c>
      <c r="Z85" s="113">
        <v>0</v>
      </c>
      <c r="AA85" s="113">
        <v>0</v>
      </c>
      <c r="AB85" s="113">
        <f t="shared" si="34"/>
        <v>0</v>
      </c>
      <c r="AC85" s="113">
        <f t="shared" si="35"/>
        <v>0</v>
      </c>
      <c r="AD85" s="114">
        <f t="shared" si="36"/>
        <v>0</v>
      </c>
      <c r="AE85" s="114">
        <f t="shared" si="37"/>
        <v>0</v>
      </c>
      <c r="AF85" s="113">
        <v>0</v>
      </c>
      <c r="AG85" s="113">
        <v>0</v>
      </c>
      <c r="AH85" s="113">
        <v>0</v>
      </c>
      <c r="AI85" s="113">
        <f t="shared" si="38"/>
        <v>0</v>
      </c>
      <c r="AJ85" s="113">
        <f t="shared" si="39"/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f t="shared" si="40"/>
        <v>0</v>
      </c>
      <c r="AQ85" s="115">
        <f t="shared" si="41"/>
        <v>0</v>
      </c>
      <c r="AR85" s="370">
        <f t="shared" si="42"/>
        <v>0</v>
      </c>
      <c r="AS85" s="112">
        <f t="shared" si="43"/>
        <v>1589021</v>
      </c>
      <c r="AT85" s="113">
        <f t="shared" si="44"/>
        <v>1162166</v>
      </c>
      <c r="AU85" s="113">
        <f t="shared" si="45"/>
        <v>0</v>
      </c>
      <c r="AV85" s="113">
        <f t="shared" si="46"/>
        <v>0</v>
      </c>
      <c r="AW85" s="113">
        <f t="shared" si="47"/>
        <v>392812</v>
      </c>
      <c r="AX85" s="113">
        <f t="shared" si="48"/>
        <v>23243</v>
      </c>
      <c r="AY85" s="113">
        <f t="shared" si="49"/>
        <v>10800</v>
      </c>
      <c r="AZ85" s="115">
        <f t="shared" si="50"/>
        <v>2.5108999999999999</v>
      </c>
      <c r="BA85" s="115">
        <f t="shared" si="51"/>
        <v>2</v>
      </c>
      <c r="BB85" s="115">
        <f t="shared" si="52"/>
        <v>0</v>
      </c>
      <c r="BC85" s="116">
        <f t="shared" si="53"/>
        <v>0.51090000000000002</v>
      </c>
    </row>
    <row r="86" spans="1:55" s="152" customFormat="1" ht="14.1" customHeight="1" x14ac:dyDescent="0.2">
      <c r="A86" s="188">
        <v>12</v>
      </c>
      <c r="B86" s="163">
        <v>2467</v>
      </c>
      <c r="C86" s="149">
        <v>600079708</v>
      </c>
      <c r="D86" s="126">
        <v>71012303</v>
      </c>
      <c r="E86" s="163" t="s">
        <v>769</v>
      </c>
      <c r="F86" s="164">
        <v>3117</v>
      </c>
      <c r="G86" s="163" t="s">
        <v>333</v>
      </c>
      <c r="H86" s="151" t="s">
        <v>281</v>
      </c>
      <c r="I86" s="110">
        <v>1656950</v>
      </c>
      <c r="J86" s="111">
        <v>1206289</v>
      </c>
      <c r="K86" s="111">
        <v>0</v>
      </c>
      <c r="L86" s="111">
        <v>0</v>
      </c>
      <c r="M86" s="111">
        <v>407726</v>
      </c>
      <c r="N86" s="111">
        <v>24125</v>
      </c>
      <c r="O86" s="111">
        <v>18810</v>
      </c>
      <c r="P86" s="287">
        <v>2.8534999999999999</v>
      </c>
      <c r="Q86" s="287">
        <v>1.4503999999999999</v>
      </c>
      <c r="R86" s="404">
        <v>0</v>
      </c>
      <c r="S86" s="404">
        <v>1.4031</v>
      </c>
      <c r="T86" s="112">
        <f t="shared" si="32"/>
        <v>0</v>
      </c>
      <c r="U86" s="113">
        <v>0</v>
      </c>
      <c r="V86" s="113">
        <v>0</v>
      </c>
      <c r="W86" s="113">
        <v>0</v>
      </c>
      <c r="X86" s="113">
        <f t="shared" si="33"/>
        <v>0</v>
      </c>
      <c r="Y86" s="113">
        <v>0</v>
      </c>
      <c r="Z86" s="113">
        <v>0</v>
      </c>
      <c r="AA86" s="113">
        <v>0</v>
      </c>
      <c r="AB86" s="113">
        <f t="shared" si="34"/>
        <v>0</v>
      </c>
      <c r="AC86" s="113">
        <f t="shared" si="35"/>
        <v>0</v>
      </c>
      <c r="AD86" s="114">
        <f t="shared" si="36"/>
        <v>0</v>
      </c>
      <c r="AE86" s="114">
        <f t="shared" si="37"/>
        <v>0</v>
      </c>
      <c r="AF86" s="113">
        <v>0</v>
      </c>
      <c r="AG86" s="113">
        <v>0</v>
      </c>
      <c r="AH86" s="113">
        <v>0</v>
      </c>
      <c r="AI86" s="113">
        <f t="shared" si="38"/>
        <v>0</v>
      </c>
      <c r="AJ86" s="113">
        <f t="shared" si="39"/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f t="shared" si="40"/>
        <v>0</v>
      </c>
      <c r="AQ86" s="115">
        <f t="shared" si="41"/>
        <v>0</v>
      </c>
      <c r="AR86" s="370">
        <f t="shared" si="42"/>
        <v>0</v>
      </c>
      <c r="AS86" s="112">
        <f t="shared" si="43"/>
        <v>1656950</v>
      </c>
      <c r="AT86" s="113">
        <f t="shared" si="44"/>
        <v>1206289</v>
      </c>
      <c r="AU86" s="113">
        <f t="shared" si="45"/>
        <v>0</v>
      </c>
      <c r="AV86" s="113">
        <f t="shared" si="46"/>
        <v>0</v>
      </c>
      <c r="AW86" s="113">
        <f t="shared" si="47"/>
        <v>407726</v>
      </c>
      <c r="AX86" s="113">
        <f t="shared" si="48"/>
        <v>24125</v>
      </c>
      <c r="AY86" s="113">
        <f t="shared" si="49"/>
        <v>18810</v>
      </c>
      <c r="AZ86" s="115">
        <f t="shared" si="50"/>
        <v>2.8534999999999999</v>
      </c>
      <c r="BA86" s="115">
        <f t="shared" si="51"/>
        <v>1.4503999999999999</v>
      </c>
      <c r="BB86" s="115">
        <f t="shared" si="52"/>
        <v>0</v>
      </c>
      <c r="BC86" s="116">
        <f t="shared" si="53"/>
        <v>1.4031</v>
      </c>
    </row>
    <row r="87" spans="1:55" s="152" customFormat="1" ht="14.1" customHeight="1" x14ac:dyDescent="0.2">
      <c r="A87" s="188">
        <v>12</v>
      </c>
      <c r="B87" s="159">
        <v>2467</v>
      </c>
      <c r="C87" s="149">
        <v>600079708</v>
      </c>
      <c r="D87" s="126">
        <v>71012303</v>
      </c>
      <c r="E87" s="159" t="s">
        <v>769</v>
      </c>
      <c r="F87" s="150">
        <v>3117</v>
      </c>
      <c r="G87" s="126" t="s">
        <v>316</v>
      </c>
      <c r="H87" s="151" t="s">
        <v>282</v>
      </c>
      <c r="I87" s="110">
        <v>5236</v>
      </c>
      <c r="J87" s="28">
        <v>3856</v>
      </c>
      <c r="K87" s="28">
        <v>0</v>
      </c>
      <c r="L87" s="28">
        <v>0</v>
      </c>
      <c r="M87" s="111">
        <v>1303</v>
      </c>
      <c r="N87" s="111">
        <v>77</v>
      </c>
      <c r="O87" s="28">
        <v>0</v>
      </c>
      <c r="P87" s="287">
        <v>0.01</v>
      </c>
      <c r="Q87" s="274">
        <v>0.01</v>
      </c>
      <c r="R87" s="890">
        <v>0</v>
      </c>
      <c r="S87" s="890">
        <v>0</v>
      </c>
      <c r="T87" s="112">
        <f t="shared" si="32"/>
        <v>0</v>
      </c>
      <c r="U87" s="113">
        <v>0</v>
      </c>
      <c r="V87" s="113">
        <v>0</v>
      </c>
      <c r="W87" s="113">
        <v>0</v>
      </c>
      <c r="X87" s="113">
        <f t="shared" si="33"/>
        <v>0</v>
      </c>
      <c r="Y87" s="113">
        <v>0</v>
      </c>
      <c r="Z87" s="113">
        <v>0</v>
      </c>
      <c r="AA87" s="113">
        <v>0</v>
      </c>
      <c r="AB87" s="113">
        <f t="shared" si="34"/>
        <v>0</v>
      </c>
      <c r="AC87" s="113">
        <f t="shared" si="35"/>
        <v>0</v>
      </c>
      <c r="AD87" s="114">
        <f t="shared" si="36"/>
        <v>0</v>
      </c>
      <c r="AE87" s="114">
        <f t="shared" si="37"/>
        <v>0</v>
      </c>
      <c r="AF87" s="113">
        <v>0</v>
      </c>
      <c r="AG87" s="113">
        <v>0</v>
      </c>
      <c r="AH87" s="113">
        <v>0</v>
      </c>
      <c r="AI87" s="113">
        <f t="shared" si="38"/>
        <v>0</v>
      </c>
      <c r="AJ87" s="113">
        <f t="shared" si="39"/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f t="shared" si="40"/>
        <v>0</v>
      </c>
      <c r="AQ87" s="115">
        <f t="shared" si="41"/>
        <v>0</v>
      </c>
      <c r="AR87" s="370">
        <f t="shared" si="42"/>
        <v>0</v>
      </c>
      <c r="AS87" s="112">
        <f t="shared" si="43"/>
        <v>5236</v>
      </c>
      <c r="AT87" s="113">
        <f t="shared" si="44"/>
        <v>3856</v>
      </c>
      <c r="AU87" s="113">
        <f t="shared" si="45"/>
        <v>0</v>
      </c>
      <c r="AV87" s="113">
        <f t="shared" si="46"/>
        <v>0</v>
      </c>
      <c r="AW87" s="113">
        <f t="shared" si="47"/>
        <v>1303</v>
      </c>
      <c r="AX87" s="113">
        <f t="shared" si="48"/>
        <v>77</v>
      </c>
      <c r="AY87" s="113">
        <f t="shared" si="49"/>
        <v>0</v>
      </c>
      <c r="AZ87" s="115">
        <f t="shared" si="50"/>
        <v>0.01</v>
      </c>
      <c r="BA87" s="115">
        <f t="shared" si="51"/>
        <v>0.01</v>
      </c>
      <c r="BB87" s="115">
        <f t="shared" si="52"/>
        <v>0</v>
      </c>
      <c r="BC87" s="116">
        <f t="shared" si="53"/>
        <v>0</v>
      </c>
    </row>
    <row r="88" spans="1:55" s="152" customFormat="1" ht="14.1" customHeight="1" x14ac:dyDescent="0.2">
      <c r="A88" s="188">
        <v>12</v>
      </c>
      <c r="B88" s="126">
        <v>2467</v>
      </c>
      <c r="C88" s="149">
        <v>600079708</v>
      </c>
      <c r="D88" s="126">
        <v>71012303</v>
      </c>
      <c r="E88" s="126" t="s">
        <v>769</v>
      </c>
      <c r="F88" s="150">
        <v>3141</v>
      </c>
      <c r="G88" s="126" t="s">
        <v>319</v>
      </c>
      <c r="H88" s="151" t="s">
        <v>282</v>
      </c>
      <c r="I88" s="110">
        <v>498187</v>
      </c>
      <c r="J88" s="30">
        <v>365401</v>
      </c>
      <c r="K88" s="30">
        <v>0</v>
      </c>
      <c r="L88" s="30">
        <v>0</v>
      </c>
      <c r="M88" s="111">
        <v>123506</v>
      </c>
      <c r="N88" s="111">
        <v>7308</v>
      </c>
      <c r="O88" s="30">
        <v>1972</v>
      </c>
      <c r="P88" s="287">
        <v>1.24</v>
      </c>
      <c r="Q88" s="33">
        <v>0</v>
      </c>
      <c r="R88" s="33">
        <v>0</v>
      </c>
      <c r="S88" s="857">
        <v>1.24</v>
      </c>
      <c r="T88" s="112">
        <f t="shared" si="32"/>
        <v>0</v>
      </c>
      <c r="U88" s="113">
        <v>0</v>
      </c>
      <c r="V88" s="113">
        <v>0</v>
      </c>
      <c r="W88" s="113">
        <v>0</v>
      </c>
      <c r="X88" s="113">
        <f t="shared" si="33"/>
        <v>0</v>
      </c>
      <c r="Y88" s="113">
        <v>0</v>
      </c>
      <c r="Z88" s="113">
        <v>0</v>
      </c>
      <c r="AA88" s="113">
        <v>0</v>
      </c>
      <c r="AB88" s="113">
        <f t="shared" si="34"/>
        <v>0</v>
      </c>
      <c r="AC88" s="113">
        <f t="shared" si="35"/>
        <v>0</v>
      </c>
      <c r="AD88" s="114">
        <f t="shared" si="36"/>
        <v>0</v>
      </c>
      <c r="AE88" s="114">
        <f t="shared" si="37"/>
        <v>0</v>
      </c>
      <c r="AF88" s="113">
        <v>0</v>
      </c>
      <c r="AG88" s="113">
        <v>0</v>
      </c>
      <c r="AH88" s="113">
        <v>0</v>
      </c>
      <c r="AI88" s="113">
        <f t="shared" si="38"/>
        <v>0</v>
      </c>
      <c r="AJ88" s="113">
        <f t="shared" si="39"/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f t="shared" si="40"/>
        <v>0</v>
      </c>
      <c r="AQ88" s="115">
        <f t="shared" si="41"/>
        <v>0</v>
      </c>
      <c r="AR88" s="370">
        <f t="shared" si="42"/>
        <v>0</v>
      </c>
      <c r="AS88" s="112">
        <f t="shared" si="43"/>
        <v>498187</v>
      </c>
      <c r="AT88" s="113">
        <f t="shared" si="44"/>
        <v>365401</v>
      </c>
      <c r="AU88" s="113">
        <f t="shared" si="45"/>
        <v>0</v>
      </c>
      <c r="AV88" s="113">
        <f t="shared" si="46"/>
        <v>0</v>
      </c>
      <c r="AW88" s="113">
        <f t="shared" si="47"/>
        <v>123506</v>
      </c>
      <c r="AX88" s="113">
        <f t="shared" si="48"/>
        <v>7308</v>
      </c>
      <c r="AY88" s="113">
        <f t="shared" si="49"/>
        <v>1972</v>
      </c>
      <c r="AZ88" s="115">
        <f t="shared" si="50"/>
        <v>1.24</v>
      </c>
      <c r="BA88" s="115">
        <f t="shared" si="51"/>
        <v>0</v>
      </c>
      <c r="BB88" s="115">
        <f t="shared" si="52"/>
        <v>0</v>
      </c>
      <c r="BC88" s="116">
        <f t="shared" si="53"/>
        <v>1.24</v>
      </c>
    </row>
    <row r="89" spans="1:55" s="152" customFormat="1" ht="14.1" customHeight="1" x14ac:dyDescent="0.2">
      <c r="A89" s="188">
        <v>12</v>
      </c>
      <c r="B89" s="126">
        <v>2467</v>
      </c>
      <c r="C89" s="149">
        <v>600079708</v>
      </c>
      <c r="D89" s="126">
        <v>71012303</v>
      </c>
      <c r="E89" s="126" t="s">
        <v>769</v>
      </c>
      <c r="F89" s="150">
        <v>3143</v>
      </c>
      <c r="G89" s="126" t="s">
        <v>632</v>
      </c>
      <c r="H89" s="151" t="s">
        <v>281</v>
      </c>
      <c r="I89" s="110">
        <v>343747</v>
      </c>
      <c r="J89" s="28">
        <v>253127</v>
      </c>
      <c r="K89" s="28">
        <v>0</v>
      </c>
      <c r="L89" s="28">
        <v>0</v>
      </c>
      <c r="M89" s="111">
        <v>85557</v>
      </c>
      <c r="N89" s="111">
        <v>5063</v>
      </c>
      <c r="O89" s="338">
        <v>0</v>
      </c>
      <c r="P89" s="287">
        <v>0.6</v>
      </c>
      <c r="Q89" s="21">
        <v>0.6</v>
      </c>
      <c r="R89" s="259">
        <v>0</v>
      </c>
      <c r="S89" s="890">
        <v>0</v>
      </c>
      <c r="T89" s="112">
        <f t="shared" si="32"/>
        <v>0</v>
      </c>
      <c r="U89" s="113">
        <v>0</v>
      </c>
      <c r="V89" s="113">
        <v>0</v>
      </c>
      <c r="W89" s="113">
        <v>0</v>
      </c>
      <c r="X89" s="113">
        <f t="shared" si="33"/>
        <v>0</v>
      </c>
      <c r="Y89" s="113">
        <v>0</v>
      </c>
      <c r="Z89" s="113">
        <v>0</v>
      </c>
      <c r="AA89" s="113">
        <v>0</v>
      </c>
      <c r="AB89" s="113">
        <f t="shared" si="34"/>
        <v>0</v>
      </c>
      <c r="AC89" s="113">
        <f t="shared" si="35"/>
        <v>0</v>
      </c>
      <c r="AD89" s="114">
        <f t="shared" si="36"/>
        <v>0</v>
      </c>
      <c r="AE89" s="114">
        <f t="shared" si="37"/>
        <v>0</v>
      </c>
      <c r="AF89" s="113">
        <v>0</v>
      </c>
      <c r="AG89" s="113">
        <v>0</v>
      </c>
      <c r="AH89" s="113">
        <v>0</v>
      </c>
      <c r="AI89" s="113">
        <f t="shared" si="38"/>
        <v>0</v>
      </c>
      <c r="AJ89" s="113">
        <f t="shared" si="39"/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f t="shared" si="40"/>
        <v>0</v>
      </c>
      <c r="AQ89" s="115">
        <f t="shared" si="41"/>
        <v>0</v>
      </c>
      <c r="AR89" s="370">
        <f t="shared" si="42"/>
        <v>0</v>
      </c>
      <c r="AS89" s="112">
        <f t="shared" si="43"/>
        <v>343747</v>
      </c>
      <c r="AT89" s="113">
        <f t="shared" si="44"/>
        <v>253127</v>
      </c>
      <c r="AU89" s="113">
        <f t="shared" si="45"/>
        <v>0</v>
      </c>
      <c r="AV89" s="113">
        <f t="shared" si="46"/>
        <v>0</v>
      </c>
      <c r="AW89" s="113">
        <f t="shared" si="47"/>
        <v>85557</v>
      </c>
      <c r="AX89" s="113">
        <f t="shared" si="48"/>
        <v>5063</v>
      </c>
      <c r="AY89" s="113">
        <f t="shared" si="49"/>
        <v>0</v>
      </c>
      <c r="AZ89" s="115">
        <f t="shared" si="50"/>
        <v>0.6</v>
      </c>
      <c r="BA89" s="115">
        <f t="shared" si="51"/>
        <v>0.6</v>
      </c>
      <c r="BB89" s="115">
        <f t="shared" si="52"/>
        <v>0</v>
      </c>
      <c r="BC89" s="116">
        <f t="shared" si="53"/>
        <v>0</v>
      </c>
    </row>
    <row r="90" spans="1:55" s="152" customFormat="1" ht="14.1" customHeight="1" x14ac:dyDescent="0.2">
      <c r="A90" s="188">
        <v>12</v>
      </c>
      <c r="B90" s="126">
        <v>2467</v>
      </c>
      <c r="C90" s="149">
        <v>600079708</v>
      </c>
      <c r="D90" s="126">
        <v>71012303</v>
      </c>
      <c r="E90" s="126" t="s">
        <v>769</v>
      </c>
      <c r="F90" s="150">
        <v>3143</v>
      </c>
      <c r="G90" s="126" t="s">
        <v>633</v>
      </c>
      <c r="H90" s="151" t="s">
        <v>282</v>
      </c>
      <c r="I90" s="110">
        <v>7022</v>
      </c>
      <c r="J90" s="436">
        <v>4950</v>
      </c>
      <c r="K90" s="436">
        <v>0</v>
      </c>
      <c r="L90" s="436">
        <v>0</v>
      </c>
      <c r="M90" s="111">
        <v>1673</v>
      </c>
      <c r="N90" s="111">
        <v>99</v>
      </c>
      <c r="O90" s="436">
        <v>300</v>
      </c>
      <c r="P90" s="287">
        <v>0.02</v>
      </c>
      <c r="Q90" s="435">
        <v>0</v>
      </c>
      <c r="R90" s="893">
        <v>0</v>
      </c>
      <c r="S90" s="893">
        <v>0.02</v>
      </c>
      <c r="T90" s="112">
        <f t="shared" si="32"/>
        <v>0</v>
      </c>
      <c r="U90" s="113">
        <v>0</v>
      </c>
      <c r="V90" s="113">
        <v>0</v>
      </c>
      <c r="W90" s="113">
        <v>0</v>
      </c>
      <c r="X90" s="113">
        <f t="shared" si="33"/>
        <v>0</v>
      </c>
      <c r="Y90" s="113">
        <v>0</v>
      </c>
      <c r="Z90" s="113">
        <v>0</v>
      </c>
      <c r="AA90" s="113">
        <v>0</v>
      </c>
      <c r="AB90" s="113">
        <f t="shared" si="34"/>
        <v>0</v>
      </c>
      <c r="AC90" s="113">
        <f t="shared" si="35"/>
        <v>0</v>
      </c>
      <c r="AD90" s="114">
        <f t="shared" si="36"/>
        <v>0</v>
      </c>
      <c r="AE90" s="114">
        <f t="shared" si="37"/>
        <v>0</v>
      </c>
      <c r="AF90" s="113">
        <v>0</v>
      </c>
      <c r="AG90" s="113">
        <v>0</v>
      </c>
      <c r="AH90" s="113">
        <v>0</v>
      </c>
      <c r="AI90" s="113">
        <f t="shared" si="38"/>
        <v>0</v>
      </c>
      <c r="AJ90" s="113">
        <f t="shared" si="39"/>
        <v>0</v>
      </c>
      <c r="AK90" s="115"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f t="shared" si="40"/>
        <v>0</v>
      </c>
      <c r="AQ90" s="115">
        <f t="shared" si="41"/>
        <v>0</v>
      </c>
      <c r="AR90" s="370">
        <f t="shared" si="42"/>
        <v>0</v>
      </c>
      <c r="AS90" s="112">
        <f t="shared" si="43"/>
        <v>7022</v>
      </c>
      <c r="AT90" s="113">
        <f t="shared" si="44"/>
        <v>4950</v>
      </c>
      <c r="AU90" s="113">
        <f t="shared" si="45"/>
        <v>0</v>
      </c>
      <c r="AV90" s="113">
        <f t="shared" si="46"/>
        <v>0</v>
      </c>
      <c r="AW90" s="113">
        <f t="shared" si="47"/>
        <v>1673</v>
      </c>
      <c r="AX90" s="113">
        <f t="shared" si="48"/>
        <v>99</v>
      </c>
      <c r="AY90" s="113">
        <f t="shared" si="49"/>
        <v>300</v>
      </c>
      <c r="AZ90" s="115">
        <f t="shared" si="50"/>
        <v>0.02</v>
      </c>
      <c r="BA90" s="115">
        <f t="shared" si="51"/>
        <v>0</v>
      </c>
      <c r="BB90" s="115">
        <f t="shared" si="52"/>
        <v>0</v>
      </c>
      <c r="BC90" s="116">
        <f t="shared" si="53"/>
        <v>0.02</v>
      </c>
    </row>
    <row r="91" spans="1:55" s="152" customFormat="1" ht="14.1" customHeight="1" x14ac:dyDescent="0.2">
      <c r="A91" s="189">
        <v>12</v>
      </c>
      <c r="B91" s="154">
        <v>2467</v>
      </c>
      <c r="C91" s="155">
        <v>600079708</v>
      </c>
      <c r="D91" s="154">
        <v>71012303</v>
      </c>
      <c r="E91" s="154" t="s">
        <v>770</v>
      </c>
      <c r="F91" s="165"/>
      <c r="G91" s="157"/>
      <c r="H91" s="158"/>
      <c r="I91" s="153">
        <v>4100163</v>
      </c>
      <c r="J91" s="279">
        <v>2995789</v>
      </c>
      <c r="K91" s="279">
        <v>0</v>
      </c>
      <c r="L91" s="279">
        <v>0</v>
      </c>
      <c r="M91" s="279">
        <v>1012577</v>
      </c>
      <c r="N91" s="279">
        <v>59915</v>
      </c>
      <c r="O91" s="279">
        <v>31882</v>
      </c>
      <c r="P91" s="441">
        <v>7.2343999999999991</v>
      </c>
      <c r="Q91" s="441">
        <v>4.0603999999999996</v>
      </c>
      <c r="R91" s="891">
        <v>0</v>
      </c>
      <c r="S91" s="891">
        <v>3.1739999999999999</v>
      </c>
      <c r="T91" s="153">
        <f t="shared" ref="T91:BC91" si="55">SUM(T85:T90)</f>
        <v>0</v>
      </c>
      <c r="U91" s="160">
        <f t="shared" si="55"/>
        <v>0</v>
      </c>
      <c r="V91" s="160">
        <f t="shared" si="55"/>
        <v>0</v>
      </c>
      <c r="W91" s="160">
        <f t="shared" si="55"/>
        <v>0</v>
      </c>
      <c r="X91" s="160">
        <f t="shared" si="55"/>
        <v>0</v>
      </c>
      <c r="Y91" s="160">
        <f t="shared" si="55"/>
        <v>0</v>
      </c>
      <c r="Z91" s="160">
        <f t="shared" si="55"/>
        <v>0</v>
      </c>
      <c r="AA91" s="160">
        <f t="shared" si="55"/>
        <v>0</v>
      </c>
      <c r="AB91" s="160">
        <f t="shared" si="55"/>
        <v>0</v>
      </c>
      <c r="AC91" s="160">
        <f t="shared" si="55"/>
        <v>0</v>
      </c>
      <c r="AD91" s="160">
        <f t="shared" si="55"/>
        <v>0</v>
      </c>
      <c r="AE91" s="160">
        <f t="shared" si="55"/>
        <v>0</v>
      </c>
      <c r="AF91" s="160">
        <f t="shared" si="55"/>
        <v>0</v>
      </c>
      <c r="AG91" s="160">
        <f t="shared" si="55"/>
        <v>0</v>
      </c>
      <c r="AH91" s="160">
        <f t="shared" si="55"/>
        <v>0</v>
      </c>
      <c r="AI91" s="160">
        <f t="shared" si="55"/>
        <v>0</v>
      </c>
      <c r="AJ91" s="160">
        <f t="shared" si="55"/>
        <v>0</v>
      </c>
      <c r="AK91" s="161">
        <f t="shared" si="55"/>
        <v>0</v>
      </c>
      <c r="AL91" s="161">
        <f t="shared" si="55"/>
        <v>0</v>
      </c>
      <c r="AM91" s="161">
        <f t="shared" si="55"/>
        <v>0</v>
      </c>
      <c r="AN91" s="161">
        <f t="shared" si="55"/>
        <v>0</v>
      </c>
      <c r="AO91" s="161">
        <f t="shared" si="55"/>
        <v>0</v>
      </c>
      <c r="AP91" s="161">
        <f t="shared" si="55"/>
        <v>0</v>
      </c>
      <c r="AQ91" s="161">
        <f t="shared" si="55"/>
        <v>0</v>
      </c>
      <c r="AR91" s="841">
        <f t="shared" si="55"/>
        <v>0</v>
      </c>
      <c r="AS91" s="153">
        <f t="shared" si="55"/>
        <v>4100163</v>
      </c>
      <c r="AT91" s="160">
        <f t="shared" si="55"/>
        <v>2995789</v>
      </c>
      <c r="AU91" s="160">
        <f t="shared" si="55"/>
        <v>0</v>
      </c>
      <c r="AV91" s="160">
        <f t="shared" si="55"/>
        <v>0</v>
      </c>
      <c r="AW91" s="160">
        <f t="shared" si="55"/>
        <v>1012577</v>
      </c>
      <c r="AX91" s="160">
        <f t="shared" si="55"/>
        <v>59915</v>
      </c>
      <c r="AY91" s="160">
        <f t="shared" si="55"/>
        <v>31882</v>
      </c>
      <c r="AZ91" s="161">
        <f t="shared" si="55"/>
        <v>7.2343999999999991</v>
      </c>
      <c r="BA91" s="161">
        <f t="shared" si="55"/>
        <v>4.0603999999999996</v>
      </c>
      <c r="BB91" s="161">
        <f t="shared" si="55"/>
        <v>0</v>
      </c>
      <c r="BC91" s="162">
        <f t="shared" si="55"/>
        <v>3.1739999999999999</v>
      </c>
    </row>
    <row r="92" spans="1:55" s="152" customFormat="1" ht="14.1" customHeight="1" x14ac:dyDescent="0.2">
      <c r="A92" s="188">
        <v>13</v>
      </c>
      <c r="B92" s="159">
        <v>2408</v>
      </c>
      <c r="C92" s="149">
        <v>600079058</v>
      </c>
      <c r="D92" s="126">
        <v>72741511</v>
      </c>
      <c r="E92" s="126" t="s">
        <v>771</v>
      </c>
      <c r="F92" s="150">
        <v>3111</v>
      </c>
      <c r="G92" s="126" t="s">
        <v>315</v>
      </c>
      <c r="H92" s="151" t="s">
        <v>281</v>
      </c>
      <c r="I92" s="110">
        <v>2081826</v>
      </c>
      <c r="J92" s="424">
        <v>1506676</v>
      </c>
      <c r="K92" s="424">
        <v>0</v>
      </c>
      <c r="L92" s="424">
        <v>20000</v>
      </c>
      <c r="M92" s="111">
        <v>516016</v>
      </c>
      <c r="N92" s="111">
        <v>30134</v>
      </c>
      <c r="O92" s="424">
        <v>9000</v>
      </c>
      <c r="P92" s="287">
        <v>3.0459000000000001</v>
      </c>
      <c r="Q92" s="426">
        <v>2.371</v>
      </c>
      <c r="R92" s="892">
        <v>0</v>
      </c>
      <c r="S92" s="892">
        <v>0.67489999999999994</v>
      </c>
      <c r="T92" s="112">
        <f t="shared" si="32"/>
        <v>0</v>
      </c>
      <c r="U92" s="113">
        <v>0</v>
      </c>
      <c r="V92" s="113">
        <v>0</v>
      </c>
      <c r="W92" s="113">
        <v>0</v>
      </c>
      <c r="X92" s="113">
        <f t="shared" si="33"/>
        <v>0</v>
      </c>
      <c r="Y92" s="113">
        <v>0</v>
      </c>
      <c r="Z92" s="113">
        <v>0</v>
      </c>
      <c r="AA92" s="113">
        <v>0</v>
      </c>
      <c r="AB92" s="113">
        <f t="shared" si="34"/>
        <v>0</v>
      </c>
      <c r="AC92" s="113">
        <f t="shared" si="35"/>
        <v>0</v>
      </c>
      <c r="AD92" s="114">
        <f t="shared" si="36"/>
        <v>0</v>
      </c>
      <c r="AE92" s="114">
        <f t="shared" si="37"/>
        <v>0</v>
      </c>
      <c r="AF92" s="113">
        <v>0</v>
      </c>
      <c r="AG92" s="113">
        <v>0</v>
      </c>
      <c r="AH92" s="113">
        <v>0</v>
      </c>
      <c r="AI92" s="113">
        <f t="shared" si="38"/>
        <v>0</v>
      </c>
      <c r="AJ92" s="113">
        <f t="shared" si="39"/>
        <v>0</v>
      </c>
      <c r="AK92" s="115">
        <v>0</v>
      </c>
      <c r="AL92" s="115">
        <v>0</v>
      </c>
      <c r="AM92" s="115">
        <v>0</v>
      </c>
      <c r="AN92" s="115">
        <v>0</v>
      </c>
      <c r="AO92" s="115">
        <v>0</v>
      </c>
      <c r="AP92" s="115">
        <f t="shared" si="40"/>
        <v>0</v>
      </c>
      <c r="AQ92" s="115">
        <f t="shared" si="41"/>
        <v>0</v>
      </c>
      <c r="AR92" s="370">
        <f t="shared" si="42"/>
        <v>0</v>
      </c>
      <c r="AS92" s="112">
        <f t="shared" si="43"/>
        <v>2081826</v>
      </c>
      <c r="AT92" s="113">
        <f t="shared" si="44"/>
        <v>1506676</v>
      </c>
      <c r="AU92" s="113">
        <f t="shared" si="45"/>
        <v>0</v>
      </c>
      <c r="AV92" s="113">
        <f t="shared" si="46"/>
        <v>20000</v>
      </c>
      <c r="AW92" s="113">
        <f t="shared" si="47"/>
        <v>516016</v>
      </c>
      <c r="AX92" s="113">
        <f t="shared" si="48"/>
        <v>30134</v>
      </c>
      <c r="AY92" s="113">
        <f t="shared" si="49"/>
        <v>9000</v>
      </c>
      <c r="AZ92" s="115">
        <f t="shared" si="50"/>
        <v>3.0459000000000001</v>
      </c>
      <c r="BA92" s="115">
        <f t="shared" si="51"/>
        <v>2.371</v>
      </c>
      <c r="BB92" s="115">
        <f t="shared" si="52"/>
        <v>0</v>
      </c>
      <c r="BC92" s="116">
        <f t="shared" si="53"/>
        <v>0.67489999999999994</v>
      </c>
    </row>
    <row r="93" spans="1:55" s="152" customFormat="1" ht="14.1" customHeight="1" x14ac:dyDescent="0.2">
      <c r="A93" s="188">
        <v>13</v>
      </c>
      <c r="B93" s="126">
        <v>2408</v>
      </c>
      <c r="C93" s="149">
        <v>600079058</v>
      </c>
      <c r="D93" s="126">
        <v>72741511</v>
      </c>
      <c r="E93" s="126" t="s">
        <v>771</v>
      </c>
      <c r="F93" s="150">
        <v>3111</v>
      </c>
      <c r="G93" s="126" t="s">
        <v>316</v>
      </c>
      <c r="H93" s="151" t="s">
        <v>282</v>
      </c>
      <c r="I93" s="110">
        <v>470470</v>
      </c>
      <c r="J93" s="28">
        <v>324352</v>
      </c>
      <c r="K93" s="28">
        <v>0</v>
      </c>
      <c r="L93" s="28">
        <v>0</v>
      </c>
      <c r="M93" s="111">
        <v>109631</v>
      </c>
      <c r="N93" s="111">
        <v>6487</v>
      </c>
      <c r="O93" s="28">
        <v>30000</v>
      </c>
      <c r="P93" s="287">
        <v>1</v>
      </c>
      <c r="Q93" s="274">
        <v>1</v>
      </c>
      <c r="R93" s="890">
        <v>0</v>
      </c>
      <c r="S93" s="890">
        <v>0</v>
      </c>
      <c r="T93" s="112">
        <f t="shared" si="32"/>
        <v>0</v>
      </c>
      <c r="U93" s="113">
        <v>-39450</v>
      </c>
      <c r="V93" s="113">
        <v>0</v>
      </c>
      <c r="W93" s="113">
        <v>0</v>
      </c>
      <c r="X93" s="113">
        <f t="shared" si="33"/>
        <v>-39450</v>
      </c>
      <c r="Y93" s="113">
        <v>0</v>
      </c>
      <c r="Z93" s="113">
        <v>0</v>
      </c>
      <c r="AA93" s="113">
        <v>0</v>
      </c>
      <c r="AB93" s="113">
        <f t="shared" si="34"/>
        <v>0</v>
      </c>
      <c r="AC93" s="113">
        <f t="shared" si="35"/>
        <v>-39450</v>
      </c>
      <c r="AD93" s="114">
        <f t="shared" si="36"/>
        <v>-13334</v>
      </c>
      <c r="AE93" s="114">
        <f t="shared" si="37"/>
        <v>-789</v>
      </c>
      <c r="AF93" s="113">
        <v>0</v>
      </c>
      <c r="AG93" s="113">
        <v>0</v>
      </c>
      <c r="AH93" s="113">
        <v>0</v>
      </c>
      <c r="AI93" s="113">
        <f t="shared" si="38"/>
        <v>0</v>
      </c>
      <c r="AJ93" s="113">
        <f t="shared" si="39"/>
        <v>-53573</v>
      </c>
      <c r="AK93" s="115">
        <v>0</v>
      </c>
      <c r="AL93" s="115">
        <v>0</v>
      </c>
      <c r="AM93" s="115">
        <v>-0.12</v>
      </c>
      <c r="AN93" s="115">
        <v>0</v>
      </c>
      <c r="AO93" s="115">
        <v>0</v>
      </c>
      <c r="AP93" s="115">
        <f t="shared" si="40"/>
        <v>-0.12</v>
      </c>
      <c r="AQ93" s="115">
        <f t="shared" si="41"/>
        <v>0</v>
      </c>
      <c r="AR93" s="370">
        <f t="shared" si="42"/>
        <v>-0.12</v>
      </c>
      <c r="AS93" s="112">
        <f t="shared" si="43"/>
        <v>416897</v>
      </c>
      <c r="AT93" s="113">
        <f t="shared" si="44"/>
        <v>284902</v>
      </c>
      <c r="AU93" s="113">
        <f t="shared" si="45"/>
        <v>0</v>
      </c>
      <c r="AV93" s="113">
        <f t="shared" si="46"/>
        <v>0</v>
      </c>
      <c r="AW93" s="113">
        <f t="shared" si="47"/>
        <v>96297</v>
      </c>
      <c r="AX93" s="113">
        <f t="shared" si="48"/>
        <v>5698</v>
      </c>
      <c r="AY93" s="113">
        <f t="shared" si="49"/>
        <v>30000</v>
      </c>
      <c r="AZ93" s="115">
        <f t="shared" si="50"/>
        <v>0.88</v>
      </c>
      <c r="BA93" s="115">
        <f t="shared" si="51"/>
        <v>0.88</v>
      </c>
      <c r="BB93" s="115">
        <f t="shared" si="52"/>
        <v>0</v>
      </c>
      <c r="BC93" s="116">
        <f t="shared" si="53"/>
        <v>0</v>
      </c>
    </row>
    <row r="94" spans="1:55" s="152" customFormat="1" ht="14.1" customHeight="1" x14ac:dyDescent="0.2">
      <c r="A94" s="188">
        <v>13</v>
      </c>
      <c r="B94" s="126">
        <v>2408</v>
      </c>
      <c r="C94" s="149">
        <v>600079058</v>
      </c>
      <c r="D94" s="126">
        <v>72741511</v>
      </c>
      <c r="E94" s="126" t="s">
        <v>771</v>
      </c>
      <c r="F94" s="150">
        <v>3141</v>
      </c>
      <c r="G94" s="126" t="s">
        <v>319</v>
      </c>
      <c r="H94" s="151" t="s">
        <v>282</v>
      </c>
      <c r="I94" s="110">
        <v>523887</v>
      </c>
      <c r="J94" s="30">
        <v>364407</v>
      </c>
      <c r="K94" s="30">
        <v>0</v>
      </c>
      <c r="L94" s="30">
        <v>20000</v>
      </c>
      <c r="M94" s="111">
        <v>129930</v>
      </c>
      <c r="N94" s="111">
        <v>7288</v>
      </c>
      <c r="O94" s="30">
        <v>2262</v>
      </c>
      <c r="P94" s="287">
        <v>1.22</v>
      </c>
      <c r="Q94" s="33">
        <v>0</v>
      </c>
      <c r="R94" s="33">
        <v>0</v>
      </c>
      <c r="S94" s="857">
        <v>1.22</v>
      </c>
      <c r="T94" s="112">
        <f t="shared" si="32"/>
        <v>0</v>
      </c>
      <c r="U94" s="113">
        <v>0</v>
      </c>
      <c r="V94" s="113">
        <v>0</v>
      </c>
      <c r="W94" s="113">
        <v>0</v>
      </c>
      <c r="X94" s="113">
        <f t="shared" si="33"/>
        <v>0</v>
      </c>
      <c r="Y94" s="113">
        <v>0</v>
      </c>
      <c r="Z94" s="113">
        <v>0</v>
      </c>
      <c r="AA94" s="113">
        <v>0</v>
      </c>
      <c r="AB94" s="113">
        <f t="shared" si="34"/>
        <v>0</v>
      </c>
      <c r="AC94" s="113">
        <f t="shared" si="35"/>
        <v>0</v>
      </c>
      <c r="AD94" s="114">
        <f t="shared" si="36"/>
        <v>0</v>
      </c>
      <c r="AE94" s="114">
        <f t="shared" si="37"/>
        <v>0</v>
      </c>
      <c r="AF94" s="113">
        <v>0</v>
      </c>
      <c r="AG94" s="113">
        <v>0</v>
      </c>
      <c r="AH94" s="113">
        <v>0</v>
      </c>
      <c r="AI94" s="113">
        <f t="shared" si="38"/>
        <v>0</v>
      </c>
      <c r="AJ94" s="113">
        <f t="shared" si="39"/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f t="shared" si="40"/>
        <v>0</v>
      </c>
      <c r="AQ94" s="115">
        <f t="shared" si="41"/>
        <v>0</v>
      </c>
      <c r="AR94" s="370">
        <f t="shared" si="42"/>
        <v>0</v>
      </c>
      <c r="AS94" s="112">
        <f t="shared" si="43"/>
        <v>523887</v>
      </c>
      <c r="AT94" s="113">
        <f t="shared" si="44"/>
        <v>364407</v>
      </c>
      <c r="AU94" s="113">
        <f t="shared" si="45"/>
        <v>0</v>
      </c>
      <c r="AV94" s="113">
        <f t="shared" si="46"/>
        <v>20000</v>
      </c>
      <c r="AW94" s="113">
        <f t="shared" si="47"/>
        <v>129930</v>
      </c>
      <c r="AX94" s="113">
        <f t="shared" si="48"/>
        <v>7288</v>
      </c>
      <c r="AY94" s="113">
        <f t="shared" si="49"/>
        <v>2262</v>
      </c>
      <c r="AZ94" s="115">
        <f t="shared" si="50"/>
        <v>1.22</v>
      </c>
      <c r="BA94" s="115">
        <f t="shared" si="51"/>
        <v>0</v>
      </c>
      <c r="BB94" s="115">
        <f t="shared" si="52"/>
        <v>0</v>
      </c>
      <c r="BC94" s="116">
        <f t="shared" si="53"/>
        <v>1.22</v>
      </c>
    </row>
    <row r="95" spans="1:55" s="152" customFormat="1" ht="14.1" customHeight="1" x14ac:dyDescent="0.2">
      <c r="A95" s="189">
        <v>13</v>
      </c>
      <c r="B95" s="154">
        <v>2408</v>
      </c>
      <c r="C95" s="155">
        <v>600079058</v>
      </c>
      <c r="D95" s="154">
        <v>72741511</v>
      </c>
      <c r="E95" s="154" t="s">
        <v>772</v>
      </c>
      <c r="F95" s="156"/>
      <c r="G95" s="157"/>
      <c r="H95" s="158"/>
      <c r="I95" s="153">
        <v>3076183</v>
      </c>
      <c r="J95" s="279">
        <v>2195435</v>
      </c>
      <c r="K95" s="279">
        <v>0</v>
      </c>
      <c r="L95" s="279">
        <v>40000</v>
      </c>
      <c r="M95" s="279">
        <v>755577</v>
      </c>
      <c r="N95" s="279">
        <v>43909</v>
      </c>
      <c r="O95" s="279">
        <v>41262</v>
      </c>
      <c r="P95" s="441">
        <v>5.2658999999999994</v>
      </c>
      <c r="Q95" s="441">
        <v>3.371</v>
      </c>
      <c r="R95" s="891">
        <v>0</v>
      </c>
      <c r="S95" s="891">
        <v>1.8948999999999998</v>
      </c>
      <c r="T95" s="153">
        <f t="shared" ref="T95:BC95" si="56">SUM(T92:T94)</f>
        <v>0</v>
      </c>
      <c r="U95" s="160">
        <f t="shared" si="56"/>
        <v>-39450</v>
      </c>
      <c r="V95" s="160">
        <f t="shared" si="56"/>
        <v>0</v>
      </c>
      <c r="W95" s="160">
        <f t="shared" si="56"/>
        <v>0</v>
      </c>
      <c r="X95" s="160">
        <f t="shared" si="56"/>
        <v>-39450</v>
      </c>
      <c r="Y95" s="160">
        <f t="shared" si="56"/>
        <v>0</v>
      </c>
      <c r="Z95" s="160">
        <f t="shared" si="56"/>
        <v>0</v>
      </c>
      <c r="AA95" s="160">
        <f t="shared" si="56"/>
        <v>0</v>
      </c>
      <c r="AB95" s="160">
        <f t="shared" si="56"/>
        <v>0</v>
      </c>
      <c r="AC95" s="160">
        <f t="shared" si="56"/>
        <v>-39450</v>
      </c>
      <c r="AD95" s="160">
        <f t="shared" si="56"/>
        <v>-13334</v>
      </c>
      <c r="AE95" s="160">
        <f t="shared" si="56"/>
        <v>-789</v>
      </c>
      <c r="AF95" s="160">
        <f t="shared" si="56"/>
        <v>0</v>
      </c>
      <c r="AG95" s="160">
        <f t="shared" si="56"/>
        <v>0</v>
      </c>
      <c r="AH95" s="160">
        <f t="shared" si="56"/>
        <v>0</v>
      </c>
      <c r="AI95" s="160">
        <f t="shared" si="56"/>
        <v>0</v>
      </c>
      <c r="AJ95" s="160">
        <f t="shared" si="56"/>
        <v>-53573</v>
      </c>
      <c r="AK95" s="161">
        <f t="shared" si="56"/>
        <v>0</v>
      </c>
      <c r="AL95" s="161">
        <f t="shared" si="56"/>
        <v>0</v>
      </c>
      <c r="AM95" s="161">
        <f t="shared" si="56"/>
        <v>-0.12</v>
      </c>
      <c r="AN95" s="161">
        <f t="shared" si="56"/>
        <v>0</v>
      </c>
      <c r="AO95" s="161">
        <f t="shared" si="56"/>
        <v>0</v>
      </c>
      <c r="AP95" s="161">
        <f t="shared" si="56"/>
        <v>-0.12</v>
      </c>
      <c r="AQ95" s="161">
        <f t="shared" si="56"/>
        <v>0</v>
      </c>
      <c r="AR95" s="841">
        <f t="shared" si="56"/>
        <v>-0.12</v>
      </c>
      <c r="AS95" s="153">
        <f t="shared" si="56"/>
        <v>3022610</v>
      </c>
      <c r="AT95" s="160">
        <f t="shared" si="56"/>
        <v>2155985</v>
      </c>
      <c r="AU95" s="160">
        <f t="shared" si="56"/>
        <v>0</v>
      </c>
      <c r="AV95" s="160">
        <f t="shared" si="56"/>
        <v>40000</v>
      </c>
      <c r="AW95" s="160">
        <f t="shared" si="56"/>
        <v>742243</v>
      </c>
      <c r="AX95" s="160">
        <f t="shared" si="56"/>
        <v>43120</v>
      </c>
      <c r="AY95" s="160">
        <f t="shared" si="56"/>
        <v>41262</v>
      </c>
      <c r="AZ95" s="161">
        <f t="shared" si="56"/>
        <v>5.1459000000000001</v>
      </c>
      <c r="BA95" s="161">
        <f t="shared" si="56"/>
        <v>3.2509999999999999</v>
      </c>
      <c r="BB95" s="161">
        <f t="shared" si="56"/>
        <v>0</v>
      </c>
      <c r="BC95" s="162">
        <f t="shared" si="56"/>
        <v>1.8948999999999998</v>
      </c>
    </row>
    <row r="96" spans="1:55" s="152" customFormat="1" ht="14.1" customHeight="1" x14ac:dyDescent="0.2">
      <c r="A96" s="188">
        <v>14</v>
      </c>
      <c r="B96" s="126">
        <v>2304</v>
      </c>
      <c r="C96" s="149">
        <v>600080382</v>
      </c>
      <c r="D96" s="126">
        <v>72743417</v>
      </c>
      <c r="E96" s="126" t="s">
        <v>773</v>
      </c>
      <c r="F96" s="150">
        <v>3113</v>
      </c>
      <c r="G96" s="126" t="s">
        <v>318</v>
      </c>
      <c r="H96" s="151" t="s">
        <v>281</v>
      </c>
      <c r="I96" s="110">
        <v>4566215</v>
      </c>
      <c r="J96" s="424">
        <v>3323685</v>
      </c>
      <c r="K96" s="424">
        <v>0</v>
      </c>
      <c r="L96" s="424">
        <v>0</v>
      </c>
      <c r="M96" s="111">
        <v>1123406</v>
      </c>
      <c r="N96" s="111">
        <v>66474</v>
      </c>
      <c r="O96" s="424">
        <v>52650</v>
      </c>
      <c r="P96" s="287">
        <v>6.4918999999999993</v>
      </c>
      <c r="Q96" s="426">
        <v>4.8635999999999999</v>
      </c>
      <c r="R96" s="892">
        <v>0</v>
      </c>
      <c r="S96" s="892">
        <v>1.6282999999999999</v>
      </c>
      <c r="T96" s="112">
        <f t="shared" si="32"/>
        <v>0</v>
      </c>
      <c r="U96" s="113">
        <v>0</v>
      </c>
      <c r="V96" s="113">
        <v>0</v>
      </c>
      <c r="W96" s="113">
        <v>0</v>
      </c>
      <c r="X96" s="113">
        <f t="shared" si="33"/>
        <v>0</v>
      </c>
      <c r="Y96" s="113">
        <v>0</v>
      </c>
      <c r="Z96" s="113">
        <v>0</v>
      </c>
      <c r="AA96" s="113">
        <v>0</v>
      </c>
      <c r="AB96" s="113">
        <f t="shared" si="34"/>
        <v>0</v>
      </c>
      <c r="AC96" s="113">
        <f t="shared" si="35"/>
        <v>0</v>
      </c>
      <c r="AD96" s="114">
        <f t="shared" si="36"/>
        <v>0</v>
      </c>
      <c r="AE96" s="114">
        <f t="shared" si="37"/>
        <v>0</v>
      </c>
      <c r="AF96" s="113">
        <v>0</v>
      </c>
      <c r="AG96" s="113">
        <v>0</v>
      </c>
      <c r="AH96" s="113">
        <v>0</v>
      </c>
      <c r="AI96" s="113">
        <f t="shared" si="38"/>
        <v>0</v>
      </c>
      <c r="AJ96" s="113">
        <f t="shared" si="39"/>
        <v>0</v>
      </c>
      <c r="AK96" s="115">
        <v>0</v>
      </c>
      <c r="AL96" s="115">
        <v>0</v>
      </c>
      <c r="AM96" s="115">
        <v>0</v>
      </c>
      <c r="AN96" s="115">
        <v>0</v>
      </c>
      <c r="AO96" s="115">
        <v>0</v>
      </c>
      <c r="AP96" s="115">
        <f t="shared" si="40"/>
        <v>0</v>
      </c>
      <c r="AQ96" s="115">
        <f t="shared" si="41"/>
        <v>0</v>
      </c>
      <c r="AR96" s="370">
        <f t="shared" si="42"/>
        <v>0</v>
      </c>
      <c r="AS96" s="112">
        <f t="shared" si="43"/>
        <v>4566215</v>
      </c>
      <c r="AT96" s="113">
        <f t="shared" si="44"/>
        <v>3323685</v>
      </c>
      <c r="AU96" s="113">
        <f t="shared" si="45"/>
        <v>0</v>
      </c>
      <c r="AV96" s="113">
        <f t="shared" si="46"/>
        <v>0</v>
      </c>
      <c r="AW96" s="113">
        <f t="shared" si="47"/>
        <v>1123406</v>
      </c>
      <c r="AX96" s="113">
        <f t="shared" si="48"/>
        <v>66474</v>
      </c>
      <c r="AY96" s="113">
        <f t="shared" si="49"/>
        <v>52650</v>
      </c>
      <c r="AZ96" s="115">
        <f t="shared" si="50"/>
        <v>6.4918999999999993</v>
      </c>
      <c r="BA96" s="115">
        <f t="shared" si="51"/>
        <v>4.8635999999999999</v>
      </c>
      <c r="BB96" s="115">
        <f t="shared" si="52"/>
        <v>0</v>
      </c>
      <c r="BC96" s="116">
        <f t="shared" si="53"/>
        <v>1.6282999999999999</v>
      </c>
    </row>
    <row r="97" spans="1:55" s="152" customFormat="1" ht="14.1" customHeight="1" x14ac:dyDescent="0.2">
      <c r="A97" s="188">
        <v>14</v>
      </c>
      <c r="B97" s="126">
        <v>2304</v>
      </c>
      <c r="C97" s="149">
        <v>600080382</v>
      </c>
      <c r="D97" s="126">
        <v>72743417</v>
      </c>
      <c r="E97" s="126" t="s">
        <v>773</v>
      </c>
      <c r="F97" s="150">
        <v>3113</v>
      </c>
      <c r="G97" s="82" t="s">
        <v>317</v>
      </c>
      <c r="H97" s="151" t="s">
        <v>281</v>
      </c>
      <c r="I97" s="110">
        <v>849152</v>
      </c>
      <c r="J97" s="425">
        <v>625296</v>
      </c>
      <c r="K97" s="425">
        <v>0</v>
      </c>
      <c r="L97" s="425">
        <v>0</v>
      </c>
      <c r="M97" s="111">
        <v>211350</v>
      </c>
      <c r="N97" s="111">
        <v>12506</v>
      </c>
      <c r="O97" s="338">
        <v>0</v>
      </c>
      <c r="P97" s="287">
        <v>1.7222</v>
      </c>
      <c r="Q97" s="427">
        <v>1.7222</v>
      </c>
      <c r="R97" s="889">
        <v>0</v>
      </c>
      <c r="S97" s="856">
        <v>0</v>
      </c>
      <c r="T97" s="112">
        <f t="shared" si="32"/>
        <v>0</v>
      </c>
      <c r="U97" s="113">
        <v>0</v>
      </c>
      <c r="V97" s="113">
        <v>0</v>
      </c>
      <c r="W97" s="113">
        <v>0</v>
      </c>
      <c r="X97" s="113">
        <f t="shared" si="33"/>
        <v>0</v>
      </c>
      <c r="Y97" s="113">
        <v>0</v>
      </c>
      <c r="Z97" s="113">
        <v>0</v>
      </c>
      <c r="AA97" s="113">
        <v>0</v>
      </c>
      <c r="AB97" s="113">
        <f t="shared" si="34"/>
        <v>0</v>
      </c>
      <c r="AC97" s="113">
        <f t="shared" si="35"/>
        <v>0</v>
      </c>
      <c r="AD97" s="114">
        <f t="shared" si="36"/>
        <v>0</v>
      </c>
      <c r="AE97" s="114">
        <f t="shared" si="37"/>
        <v>0</v>
      </c>
      <c r="AF97" s="113">
        <v>0</v>
      </c>
      <c r="AG97" s="113">
        <v>0</v>
      </c>
      <c r="AH97" s="113">
        <v>0</v>
      </c>
      <c r="AI97" s="113">
        <f t="shared" si="38"/>
        <v>0</v>
      </c>
      <c r="AJ97" s="113">
        <f t="shared" si="39"/>
        <v>0</v>
      </c>
      <c r="AK97" s="115">
        <v>0</v>
      </c>
      <c r="AL97" s="115">
        <v>0</v>
      </c>
      <c r="AM97" s="115">
        <v>0</v>
      </c>
      <c r="AN97" s="115">
        <v>0</v>
      </c>
      <c r="AO97" s="115">
        <v>0</v>
      </c>
      <c r="AP97" s="115">
        <f t="shared" si="40"/>
        <v>0</v>
      </c>
      <c r="AQ97" s="115">
        <f t="shared" si="41"/>
        <v>0</v>
      </c>
      <c r="AR97" s="370">
        <f t="shared" si="42"/>
        <v>0</v>
      </c>
      <c r="AS97" s="112">
        <f t="shared" si="43"/>
        <v>849152</v>
      </c>
      <c r="AT97" s="113">
        <f t="shared" si="44"/>
        <v>625296</v>
      </c>
      <c r="AU97" s="113">
        <f t="shared" si="45"/>
        <v>0</v>
      </c>
      <c r="AV97" s="113">
        <f t="shared" si="46"/>
        <v>0</v>
      </c>
      <c r="AW97" s="113">
        <f t="shared" si="47"/>
        <v>211350</v>
      </c>
      <c r="AX97" s="113">
        <f t="shared" si="48"/>
        <v>12506</v>
      </c>
      <c r="AY97" s="113">
        <f t="shared" si="49"/>
        <v>0</v>
      </c>
      <c r="AZ97" s="115">
        <f t="shared" si="50"/>
        <v>1.7222</v>
      </c>
      <c r="BA97" s="115">
        <f t="shared" si="51"/>
        <v>1.7222</v>
      </c>
      <c r="BB97" s="115">
        <f t="shared" si="52"/>
        <v>0</v>
      </c>
      <c r="BC97" s="116">
        <f t="shared" si="53"/>
        <v>0</v>
      </c>
    </row>
    <row r="98" spans="1:55" s="152" customFormat="1" ht="14.1" customHeight="1" x14ac:dyDescent="0.2">
      <c r="A98" s="188">
        <v>14</v>
      </c>
      <c r="B98" s="126">
        <v>2304</v>
      </c>
      <c r="C98" s="149">
        <v>600080382</v>
      </c>
      <c r="D98" s="126">
        <v>72743417</v>
      </c>
      <c r="E98" s="126" t="s">
        <v>773</v>
      </c>
      <c r="F98" s="150">
        <v>3113</v>
      </c>
      <c r="G98" s="126" t="s">
        <v>316</v>
      </c>
      <c r="H98" s="151" t="s">
        <v>282</v>
      </c>
      <c r="I98" s="110">
        <v>883987</v>
      </c>
      <c r="J98" s="28">
        <v>650948</v>
      </c>
      <c r="K98" s="28">
        <v>0</v>
      </c>
      <c r="L98" s="28">
        <v>0</v>
      </c>
      <c r="M98" s="111">
        <v>220020</v>
      </c>
      <c r="N98" s="111">
        <v>13019</v>
      </c>
      <c r="O98" s="28">
        <v>0</v>
      </c>
      <c r="P98" s="287">
        <v>1.84</v>
      </c>
      <c r="Q98" s="274">
        <v>1.84</v>
      </c>
      <c r="R98" s="890">
        <v>0</v>
      </c>
      <c r="S98" s="890">
        <v>0</v>
      </c>
      <c r="T98" s="112">
        <f t="shared" si="32"/>
        <v>0</v>
      </c>
      <c r="U98" s="113">
        <v>0</v>
      </c>
      <c r="V98" s="113">
        <v>0</v>
      </c>
      <c r="W98" s="113">
        <v>0</v>
      </c>
      <c r="X98" s="113">
        <f t="shared" si="33"/>
        <v>0</v>
      </c>
      <c r="Y98" s="113">
        <v>0</v>
      </c>
      <c r="Z98" s="113">
        <v>0</v>
      </c>
      <c r="AA98" s="113">
        <v>0</v>
      </c>
      <c r="AB98" s="113">
        <f t="shared" si="34"/>
        <v>0</v>
      </c>
      <c r="AC98" s="113">
        <f t="shared" si="35"/>
        <v>0</v>
      </c>
      <c r="AD98" s="114">
        <f t="shared" si="36"/>
        <v>0</v>
      </c>
      <c r="AE98" s="114">
        <f t="shared" si="37"/>
        <v>0</v>
      </c>
      <c r="AF98" s="113">
        <v>0</v>
      </c>
      <c r="AG98" s="113">
        <v>0</v>
      </c>
      <c r="AH98" s="113">
        <v>0</v>
      </c>
      <c r="AI98" s="113">
        <f t="shared" si="38"/>
        <v>0</v>
      </c>
      <c r="AJ98" s="113">
        <f t="shared" si="39"/>
        <v>0</v>
      </c>
      <c r="AK98" s="115"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f t="shared" si="40"/>
        <v>0</v>
      </c>
      <c r="AQ98" s="115">
        <f t="shared" si="41"/>
        <v>0</v>
      </c>
      <c r="AR98" s="370">
        <f t="shared" si="42"/>
        <v>0</v>
      </c>
      <c r="AS98" s="112">
        <f t="shared" si="43"/>
        <v>883987</v>
      </c>
      <c r="AT98" s="113">
        <f t="shared" si="44"/>
        <v>650948</v>
      </c>
      <c r="AU98" s="113">
        <f t="shared" si="45"/>
        <v>0</v>
      </c>
      <c r="AV98" s="113">
        <f t="shared" si="46"/>
        <v>0</v>
      </c>
      <c r="AW98" s="113">
        <f t="shared" si="47"/>
        <v>220020</v>
      </c>
      <c r="AX98" s="113">
        <f t="shared" si="48"/>
        <v>13019</v>
      </c>
      <c r="AY98" s="113">
        <f t="shared" si="49"/>
        <v>0</v>
      </c>
      <c r="AZ98" s="115">
        <f t="shared" si="50"/>
        <v>1.84</v>
      </c>
      <c r="BA98" s="115">
        <f t="shared" si="51"/>
        <v>1.84</v>
      </c>
      <c r="BB98" s="115">
        <f t="shared" si="52"/>
        <v>0</v>
      </c>
      <c r="BC98" s="116">
        <f t="shared" si="53"/>
        <v>0</v>
      </c>
    </row>
    <row r="99" spans="1:55" s="152" customFormat="1" ht="14.1" customHeight="1" x14ac:dyDescent="0.2">
      <c r="A99" s="188">
        <v>14</v>
      </c>
      <c r="B99" s="126">
        <v>2304</v>
      </c>
      <c r="C99" s="149">
        <v>600080382</v>
      </c>
      <c r="D99" s="126">
        <v>72743417</v>
      </c>
      <c r="E99" s="126" t="s">
        <v>773</v>
      </c>
      <c r="F99" s="150">
        <v>3143</v>
      </c>
      <c r="G99" s="126" t="s">
        <v>632</v>
      </c>
      <c r="H99" s="151" t="s">
        <v>281</v>
      </c>
      <c r="I99" s="110">
        <v>278030</v>
      </c>
      <c r="J99" s="28">
        <v>204735</v>
      </c>
      <c r="K99" s="28">
        <v>0</v>
      </c>
      <c r="L99" s="28">
        <v>0</v>
      </c>
      <c r="M99" s="111">
        <v>69200</v>
      </c>
      <c r="N99" s="111">
        <v>4095</v>
      </c>
      <c r="O99" s="338">
        <v>0</v>
      </c>
      <c r="P99" s="287">
        <v>0.5</v>
      </c>
      <c r="Q99" s="21">
        <v>0.5</v>
      </c>
      <c r="R99" s="259">
        <v>0</v>
      </c>
      <c r="S99" s="890">
        <v>0</v>
      </c>
      <c r="T99" s="112">
        <f t="shared" si="32"/>
        <v>0</v>
      </c>
      <c r="U99" s="113">
        <v>0</v>
      </c>
      <c r="V99" s="113">
        <v>0</v>
      </c>
      <c r="W99" s="113">
        <v>0</v>
      </c>
      <c r="X99" s="113">
        <f t="shared" si="33"/>
        <v>0</v>
      </c>
      <c r="Y99" s="113">
        <v>0</v>
      </c>
      <c r="Z99" s="113">
        <v>0</v>
      </c>
      <c r="AA99" s="113">
        <v>0</v>
      </c>
      <c r="AB99" s="113">
        <f t="shared" si="34"/>
        <v>0</v>
      </c>
      <c r="AC99" s="113">
        <f t="shared" si="35"/>
        <v>0</v>
      </c>
      <c r="AD99" s="114">
        <f t="shared" si="36"/>
        <v>0</v>
      </c>
      <c r="AE99" s="114">
        <f t="shared" si="37"/>
        <v>0</v>
      </c>
      <c r="AF99" s="113">
        <v>0</v>
      </c>
      <c r="AG99" s="113">
        <v>0</v>
      </c>
      <c r="AH99" s="113">
        <v>0</v>
      </c>
      <c r="AI99" s="113">
        <f t="shared" si="38"/>
        <v>0</v>
      </c>
      <c r="AJ99" s="113">
        <f t="shared" si="39"/>
        <v>0</v>
      </c>
      <c r="AK99" s="115">
        <v>0</v>
      </c>
      <c r="AL99" s="115">
        <v>0</v>
      </c>
      <c r="AM99" s="115">
        <v>0</v>
      </c>
      <c r="AN99" s="115">
        <v>0</v>
      </c>
      <c r="AO99" s="115">
        <v>0</v>
      </c>
      <c r="AP99" s="115">
        <f t="shared" si="40"/>
        <v>0</v>
      </c>
      <c r="AQ99" s="115">
        <f t="shared" si="41"/>
        <v>0</v>
      </c>
      <c r="AR99" s="370">
        <f t="shared" si="42"/>
        <v>0</v>
      </c>
      <c r="AS99" s="112">
        <f t="shared" si="43"/>
        <v>278030</v>
      </c>
      <c r="AT99" s="113">
        <f t="shared" si="44"/>
        <v>204735</v>
      </c>
      <c r="AU99" s="113">
        <f t="shared" si="45"/>
        <v>0</v>
      </c>
      <c r="AV99" s="113">
        <f t="shared" si="46"/>
        <v>0</v>
      </c>
      <c r="AW99" s="113">
        <f t="shared" si="47"/>
        <v>69200</v>
      </c>
      <c r="AX99" s="113">
        <f t="shared" si="48"/>
        <v>4095</v>
      </c>
      <c r="AY99" s="113">
        <f t="shared" si="49"/>
        <v>0</v>
      </c>
      <c r="AZ99" s="115">
        <f t="shared" si="50"/>
        <v>0.5</v>
      </c>
      <c r="BA99" s="115">
        <f t="shared" si="51"/>
        <v>0.5</v>
      </c>
      <c r="BB99" s="115">
        <f t="shared" si="52"/>
        <v>0</v>
      </c>
      <c r="BC99" s="116">
        <f t="shared" si="53"/>
        <v>0</v>
      </c>
    </row>
    <row r="100" spans="1:55" s="152" customFormat="1" ht="14.1" customHeight="1" x14ac:dyDescent="0.2">
      <c r="A100" s="188">
        <v>14</v>
      </c>
      <c r="B100" s="126">
        <v>2304</v>
      </c>
      <c r="C100" s="149">
        <v>600080382</v>
      </c>
      <c r="D100" s="126">
        <v>72743417</v>
      </c>
      <c r="E100" s="126" t="s">
        <v>773</v>
      </c>
      <c r="F100" s="150">
        <v>3143</v>
      </c>
      <c r="G100" s="126" t="s">
        <v>633</v>
      </c>
      <c r="H100" s="151" t="s">
        <v>282</v>
      </c>
      <c r="I100" s="110">
        <v>7022</v>
      </c>
      <c r="J100" s="436">
        <v>4950</v>
      </c>
      <c r="K100" s="436">
        <v>0</v>
      </c>
      <c r="L100" s="436">
        <v>0</v>
      </c>
      <c r="M100" s="111">
        <v>1673</v>
      </c>
      <c r="N100" s="111">
        <v>99</v>
      </c>
      <c r="O100" s="436">
        <v>300</v>
      </c>
      <c r="P100" s="287">
        <v>0.02</v>
      </c>
      <c r="Q100" s="435">
        <v>0</v>
      </c>
      <c r="R100" s="893">
        <v>0</v>
      </c>
      <c r="S100" s="893">
        <v>0.02</v>
      </c>
      <c r="T100" s="112">
        <f t="shared" si="32"/>
        <v>0</v>
      </c>
      <c r="U100" s="113">
        <v>0</v>
      </c>
      <c r="V100" s="113">
        <v>0</v>
      </c>
      <c r="W100" s="113">
        <v>0</v>
      </c>
      <c r="X100" s="113">
        <f t="shared" si="33"/>
        <v>0</v>
      </c>
      <c r="Y100" s="113">
        <v>0</v>
      </c>
      <c r="Z100" s="113">
        <v>0</v>
      </c>
      <c r="AA100" s="113">
        <v>0</v>
      </c>
      <c r="AB100" s="113">
        <f t="shared" si="34"/>
        <v>0</v>
      </c>
      <c r="AC100" s="113">
        <f t="shared" si="35"/>
        <v>0</v>
      </c>
      <c r="AD100" s="114">
        <f t="shared" si="36"/>
        <v>0</v>
      </c>
      <c r="AE100" s="114">
        <f t="shared" si="37"/>
        <v>0</v>
      </c>
      <c r="AF100" s="113">
        <v>0</v>
      </c>
      <c r="AG100" s="113">
        <v>0</v>
      </c>
      <c r="AH100" s="113">
        <v>0</v>
      </c>
      <c r="AI100" s="113">
        <f t="shared" si="38"/>
        <v>0</v>
      </c>
      <c r="AJ100" s="113">
        <f t="shared" si="39"/>
        <v>0</v>
      </c>
      <c r="AK100" s="115">
        <v>0</v>
      </c>
      <c r="AL100" s="115">
        <v>0</v>
      </c>
      <c r="AM100" s="115">
        <v>0</v>
      </c>
      <c r="AN100" s="115">
        <v>0</v>
      </c>
      <c r="AO100" s="115">
        <v>0</v>
      </c>
      <c r="AP100" s="115">
        <f t="shared" si="40"/>
        <v>0</v>
      </c>
      <c r="AQ100" s="115">
        <f t="shared" si="41"/>
        <v>0</v>
      </c>
      <c r="AR100" s="370">
        <f t="shared" si="42"/>
        <v>0</v>
      </c>
      <c r="AS100" s="112">
        <f t="shared" si="43"/>
        <v>7022</v>
      </c>
      <c r="AT100" s="113">
        <f t="shared" si="44"/>
        <v>4950</v>
      </c>
      <c r="AU100" s="113">
        <f t="shared" si="45"/>
        <v>0</v>
      </c>
      <c r="AV100" s="113">
        <f t="shared" si="46"/>
        <v>0</v>
      </c>
      <c r="AW100" s="113">
        <f t="shared" si="47"/>
        <v>1673</v>
      </c>
      <c r="AX100" s="113">
        <f t="shared" si="48"/>
        <v>99</v>
      </c>
      <c r="AY100" s="113">
        <f t="shared" si="49"/>
        <v>300</v>
      </c>
      <c r="AZ100" s="115">
        <f t="shared" si="50"/>
        <v>0.02</v>
      </c>
      <c r="BA100" s="115">
        <f t="shared" si="51"/>
        <v>0</v>
      </c>
      <c r="BB100" s="115">
        <f t="shared" si="52"/>
        <v>0</v>
      </c>
      <c r="BC100" s="116">
        <f t="shared" si="53"/>
        <v>0.02</v>
      </c>
    </row>
    <row r="101" spans="1:55" s="152" customFormat="1" ht="14.1" customHeight="1" x14ac:dyDescent="0.2">
      <c r="A101" s="189">
        <v>14</v>
      </c>
      <c r="B101" s="154">
        <v>2304</v>
      </c>
      <c r="C101" s="155">
        <v>600080382</v>
      </c>
      <c r="D101" s="154">
        <v>72743417</v>
      </c>
      <c r="E101" s="154" t="s">
        <v>774</v>
      </c>
      <c r="F101" s="156"/>
      <c r="G101" s="157"/>
      <c r="H101" s="158"/>
      <c r="I101" s="153">
        <v>6584406</v>
      </c>
      <c r="J101" s="279">
        <v>4809614</v>
      </c>
      <c r="K101" s="279">
        <v>0</v>
      </c>
      <c r="L101" s="279">
        <v>0</v>
      </c>
      <c r="M101" s="279">
        <v>1625649</v>
      </c>
      <c r="N101" s="279">
        <v>96193</v>
      </c>
      <c r="O101" s="279">
        <v>52950</v>
      </c>
      <c r="P101" s="441">
        <v>10.574099999999998</v>
      </c>
      <c r="Q101" s="441">
        <v>8.9258000000000006</v>
      </c>
      <c r="R101" s="891">
        <v>0</v>
      </c>
      <c r="S101" s="891">
        <v>1.6482999999999999</v>
      </c>
      <c r="T101" s="153">
        <f t="shared" ref="T101:BC101" si="57">SUM(T96:T100)</f>
        <v>0</v>
      </c>
      <c r="U101" s="160">
        <f t="shared" si="57"/>
        <v>0</v>
      </c>
      <c r="V101" s="160">
        <f t="shared" si="57"/>
        <v>0</v>
      </c>
      <c r="W101" s="160">
        <f t="shared" si="57"/>
        <v>0</v>
      </c>
      <c r="X101" s="160">
        <f t="shared" si="57"/>
        <v>0</v>
      </c>
      <c r="Y101" s="160">
        <f t="shared" si="57"/>
        <v>0</v>
      </c>
      <c r="Z101" s="160">
        <f t="shared" si="57"/>
        <v>0</v>
      </c>
      <c r="AA101" s="160">
        <f t="shared" si="57"/>
        <v>0</v>
      </c>
      <c r="AB101" s="160">
        <f t="shared" si="57"/>
        <v>0</v>
      </c>
      <c r="AC101" s="160">
        <f t="shared" si="57"/>
        <v>0</v>
      </c>
      <c r="AD101" s="160">
        <f t="shared" si="57"/>
        <v>0</v>
      </c>
      <c r="AE101" s="160">
        <f t="shared" si="57"/>
        <v>0</v>
      </c>
      <c r="AF101" s="160">
        <f t="shared" si="57"/>
        <v>0</v>
      </c>
      <c r="AG101" s="160">
        <f t="shared" si="57"/>
        <v>0</v>
      </c>
      <c r="AH101" s="160">
        <f t="shared" si="57"/>
        <v>0</v>
      </c>
      <c r="AI101" s="160">
        <f t="shared" si="57"/>
        <v>0</v>
      </c>
      <c r="AJ101" s="160">
        <f t="shared" si="57"/>
        <v>0</v>
      </c>
      <c r="AK101" s="161">
        <f t="shared" si="57"/>
        <v>0</v>
      </c>
      <c r="AL101" s="161">
        <f t="shared" si="57"/>
        <v>0</v>
      </c>
      <c r="AM101" s="161">
        <f t="shared" si="57"/>
        <v>0</v>
      </c>
      <c r="AN101" s="161">
        <f t="shared" si="57"/>
        <v>0</v>
      </c>
      <c r="AO101" s="161">
        <f t="shared" si="57"/>
        <v>0</v>
      </c>
      <c r="AP101" s="161">
        <f t="shared" si="57"/>
        <v>0</v>
      </c>
      <c r="AQ101" s="161">
        <f t="shared" si="57"/>
        <v>0</v>
      </c>
      <c r="AR101" s="841">
        <f t="shared" si="57"/>
        <v>0</v>
      </c>
      <c r="AS101" s="153">
        <f t="shared" si="57"/>
        <v>6584406</v>
      </c>
      <c r="AT101" s="160">
        <f t="shared" si="57"/>
        <v>4809614</v>
      </c>
      <c r="AU101" s="160">
        <f t="shared" si="57"/>
        <v>0</v>
      </c>
      <c r="AV101" s="160">
        <f t="shared" si="57"/>
        <v>0</v>
      </c>
      <c r="AW101" s="160">
        <f t="shared" si="57"/>
        <v>1625649</v>
      </c>
      <c r="AX101" s="160">
        <f t="shared" si="57"/>
        <v>96193</v>
      </c>
      <c r="AY101" s="160">
        <f t="shared" si="57"/>
        <v>52950</v>
      </c>
      <c r="AZ101" s="161">
        <f t="shared" si="57"/>
        <v>10.574099999999998</v>
      </c>
      <c r="BA101" s="161">
        <f t="shared" si="57"/>
        <v>8.9258000000000006</v>
      </c>
      <c r="BB101" s="161">
        <f t="shared" si="57"/>
        <v>0</v>
      </c>
      <c r="BC101" s="162">
        <f t="shared" si="57"/>
        <v>1.6482999999999999</v>
      </c>
    </row>
    <row r="102" spans="1:55" s="152" customFormat="1" ht="14.1" customHeight="1" x14ac:dyDescent="0.2">
      <c r="A102" s="188">
        <v>15</v>
      </c>
      <c r="B102" s="159">
        <v>2438</v>
      </c>
      <c r="C102" s="149">
        <v>600079384</v>
      </c>
      <c r="D102" s="126">
        <v>72741911</v>
      </c>
      <c r="E102" s="126" t="s">
        <v>775</v>
      </c>
      <c r="F102" s="150">
        <v>3111</v>
      </c>
      <c r="G102" s="126" t="s">
        <v>315</v>
      </c>
      <c r="H102" s="151" t="s">
        <v>281</v>
      </c>
      <c r="I102" s="110">
        <v>8117861</v>
      </c>
      <c r="J102" s="424">
        <v>5797687</v>
      </c>
      <c r="K102" s="424">
        <v>0</v>
      </c>
      <c r="L102" s="424">
        <v>43200</v>
      </c>
      <c r="M102" s="111">
        <v>1974220</v>
      </c>
      <c r="N102" s="111">
        <v>115954</v>
      </c>
      <c r="O102" s="424">
        <v>186800</v>
      </c>
      <c r="P102" s="287">
        <v>13.3948</v>
      </c>
      <c r="Q102" s="426">
        <v>10.3226</v>
      </c>
      <c r="R102" s="892">
        <v>0</v>
      </c>
      <c r="S102" s="892">
        <v>3.0722</v>
      </c>
      <c r="T102" s="112">
        <f t="shared" si="32"/>
        <v>0</v>
      </c>
      <c r="U102" s="113">
        <v>0</v>
      </c>
      <c r="V102" s="113">
        <v>-22091</v>
      </c>
      <c r="W102" s="113">
        <v>0</v>
      </c>
      <c r="X102" s="113">
        <f t="shared" si="33"/>
        <v>-22091</v>
      </c>
      <c r="Y102" s="113">
        <v>0</v>
      </c>
      <c r="Z102" s="113">
        <v>0</v>
      </c>
      <c r="AA102" s="113">
        <v>0</v>
      </c>
      <c r="AB102" s="113">
        <f t="shared" si="34"/>
        <v>0</v>
      </c>
      <c r="AC102" s="113">
        <f t="shared" si="35"/>
        <v>-22091</v>
      </c>
      <c r="AD102" s="114">
        <f t="shared" si="36"/>
        <v>-7467</v>
      </c>
      <c r="AE102" s="114">
        <f t="shared" si="37"/>
        <v>-442</v>
      </c>
      <c r="AF102" s="113">
        <v>0</v>
      </c>
      <c r="AG102" s="113">
        <v>30000</v>
      </c>
      <c r="AH102" s="113">
        <v>0</v>
      </c>
      <c r="AI102" s="113">
        <f t="shared" si="38"/>
        <v>30000</v>
      </c>
      <c r="AJ102" s="113">
        <f t="shared" si="39"/>
        <v>0</v>
      </c>
      <c r="AK102" s="115">
        <v>0</v>
      </c>
      <c r="AL102" s="115">
        <v>0</v>
      </c>
      <c r="AM102" s="115">
        <v>0</v>
      </c>
      <c r="AN102" s="115">
        <v>0</v>
      </c>
      <c r="AO102" s="115">
        <v>0</v>
      </c>
      <c r="AP102" s="115">
        <f t="shared" si="40"/>
        <v>0</v>
      </c>
      <c r="AQ102" s="115">
        <f t="shared" si="41"/>
        <v>0</v>
      </c>
      <c r="AR102" s="370">
        <f t="shared" si="42"/>
        <v>0</v>
      </c>
      <c r="AS102" s="112">
        <f t="shared" si="43"/>
        <v>8117861</v>
      </c>
      <c r="AT102" s="113">
        <f t="shared" si="44"/>
        <v>5775596</v>
      </c>
      <c r="AU102" s="113">
        <f t="shared" si="45"/>
        <v>0</v>
      </c>
      <c r="AV102" s="113">
        <f t="shared" si="46"/>
        <v>43200</v>
      </c>
      <c r="AW102" s="113">
        <f t="shared" si="47"/>
        <v>1966753</v>
      </c>
      <c r="AX102" s="113">
        <f t="shared" si="48"/>
        <v>115512</v>
      </c>
      <c r="AY102" s="113">
        <f t="shared" si="49"/>
        <v>216800</v>
      </c>
      <c r="AZ102" s="115">
        <f t="shared" si="50"/>
        <v>13.3948</v>
      </c>
      <c r="BA102" s="115">
        <f t="shared" si="51"/>
        <v>10.3226</v>
      </c>
      <c r="BB102" s="115">
        <f t="shared" si="52"/>
        <v>0</v>
      </c>
      <c r="BC102" s="116">
        <f t="shared" si="53"/>
        <v>3.0722</v>
      </c>
    </row>
    <row r="103" spans="1:55" s="152" customFormat="1" ht="14.1" customHeight="1" x14ac:dyDescent="0.2">
      <c r="A103" s="188">
        <v>15</v>
      </c>
      <c r="B103" s="126">
        <v>2438</v>
      </c>
      <c r="C103" s="149">
        <v>600079384</v>
      </c>
      <c r="D103" s="126">
        <v>72741911</v>
      </c>
      <c r="E103" s="126" t="s">
        <v>775</v>
      </c>
      <c r="F103" s="150">
        <v>3111</v>
      </c>
      <c r="G103" s="126" t="s">
        <v>316</v>
      </c>
      <c r="H103" s="151" t="s">
        <v>282</v>
      </c>
      <c r="I103" s="110">
        <v>1706900</v>
      </c>
      <c r="J103" s="28">
        <v>1251031</v>
      </c>
      <c r="K103" s="28">
        <v>0</v>
      </c>
      <c r="L103" s="28">
        <v>0</v>
      </c>
      <c r="M103" s="111">
        <v>422848</v>
      </c>
      <c r="N103" s="111">
        <v>25021</v>
      </c>
      <c r="O103" s="28">
        <v>8000</v>
      </c>
      <c r="P103" s="287">
        <v>3.83</v>
      </c>
      <c r="Q103" s="274">
        <v>3.83</v>
      </c>
      <c r="R103" s="890">
        <v>0</v>
      </c>
      <c r="S103" s="890">
        <v>0</v>
      </c>
      <c r="T103" s="112">
        <f t="shared" si="32"/>
        <v>0</v>
      </c>
      <c r="U103" s="113">
        <v>0</v>
      </c>
      <c r="V103" s="113">
        <v>0</v>
      </c>
      <c r="W103" s="113">
        <v>0</v>
      </c>
      <c r="X103" s="113">
        <f t="shared" si="33"/>
        <v>0</v>
      </c>
      <c r="Y103" s="113">
        <v>0</v>
      </c>
      <c r="Z103" s="113">
        <v>0</v>
      </c>
      <c r="AA103" s="113">
        <v>0</v>
      </c>
      <c r="AB103" s="113">
        <f t="shared" si="34"/>
        <v>0</v>
      </c>
      <c r="AC103" s="113">
        <f t="shared" si="35"/>
        <v>0</v>
      </c>
      <c r="AD103" s="114">
        <f t="shared" si="36"/>
        <v>0</v>
      </c>
      <c r="AE103" s="114">
        <f t="shared" si="37"/>
        <v>0</v>
      </c>
      <c r="AF103" s="113">
        <v>0</v>
      </c>
      <c r="AG103" s="113">
        <v>0</v>
      </c>
      <c r="AH103" s="113">
        <v>0</v>
      </c>
      <c r="AI103" s="113">
        <f t="shared" si="38"/>
        <v>0</v>
      </c>
      <c r="AJ103" s="113">
        <f t="shared" si="39"/>
        <v>0</v>
      </c>
      <c r="AK103" s="115">
        <v>0</v>
      </c>
      <c r="AL103" s="115">
        <v>0</v>
      </c>
      <c r="AM103" s="115">
        <v>0</v>
      </c>
      <c r="AN103" s="115">
        <v>0</v>
      </c>
      <c r="AO103" s="115">
        <v>0</v>
      </c>
      <c r="AP103" s="115">
        <f t="shared" si="40"/>
        <v>0</v>
      </c>
      <c r="AQ103" s="115">
        <f t="shared" si="41"/>
        <v>0</v>
      </c>
      <c r="AR103" s="370">
        <f t="shared" si="42"/>
        <v>0</v>
      </c>
      <c r="AS103" s="112">
        <f t="shared" si="43"/>
        <v>1706900</v>
      </c>
      <c r="AT103" s="113">
        <f t="shared" si="44"/>
        <v>1251031</v>
      </c>
      <c r="AU103" s="113">
        <f t="shared" si="45"/>
        <v>0</v>
      </c>
      <c r="AV103" s="113">
        <f t="shared" si="46"/>
        <v>0</v>
      </c>
      <c r="AW103" s="113">
        <f t="shared" si="47"/>
        <v>422848</v>
      </c>
      <c r="AX103" s="113">
        <f t="shared" si="48"/>
        <v>25021</v>
      </c>
      <c r="AY103" s="113">
        <f t="shared" si="49"/>
        <v>8000</v>
      </c>
      <c r="AZ103" s="115">
        <f t="shared" si="50"/>
        <v>3.83</v>
      </c>
      <c r="BA103" s="115">
        <f t="shared" si="51"/>
        <v>3.83</v>
      </c>
      <c r="BB103" s="115">
        <f t="shared" si="52"/>
        <v>0</v>
      </c>
      <c r="BC103" s="116">
        <f t="shared" si="53"/>
        <v>0</v>
      </c>
    </row>
    <row r="104" spans="1:55" s="152" customFormat="1" ht="14.1" customHeight="1" x14ac:dyDescent="0.2">
      <c r="A104" s="188">
        <v>15</v>
      </c>
      <c r="B104" s="126">
        <v>2438</v>
      </c>
      <c r="C104" s="149">
        <v>600079384</v>
      </c>
      <c r="D104" s="126">
        <v>72741911</v>
      </c>
      <c r="E104" s="126" t="s">
        <v>775</v>
      </c>
      <c r="F104" s="150">
        <v>3141</v>
      </c>
      <c r="G104" s="126" t="s">
        <v>319</v>
      </c>
      <c r="H104" s="151" t="s">
        <v>282</v>
      </c>
      <c r="I104" s="110">
        <v>2293566</v>
      </c>
      <c r="J104" s="30">
        <v>1676970</v>
      </c>
      <c r="K104" s="30">
        <v>0</v>
      </c>
      <c r="L104" s="30">
        <v>0</v>
      </c>
      <c r="M104" s="111">
        <v>566816</v>
      </c>
      <c r="N104" s="111">
        <v>33540</v>
      </c>
      <c r="O104" s="30">
        <v>16240</v>
      </c>
      <c r="P104" s="287">
        <v>5.7</v>
      </c>
      <c r="Q104" s="33">
        <v>0</v>
      </c>
      <c r="R104" s="33">
        <v>0</v>
      </c>
      <c r="S104" s="857">
        <v>5.7</v>
      </c>
      <c r="T104" s="112">
        <f t="shared" si="32"/>
        <v>0</v>
      </c>
      <c r="U104" s="113">
        <v>0</v>
      </c>
      <c r="V104" s="113">
        <v>0</v>
      </c>
      <c r="W104" s="113">
        <v>0</v>
      </c>
      <c r="X104" s="113">
        <f t="shared" si="33"/>
        <v>0</v>
      </c>
      <c r="Y104" s="113">
        <v>0</v>
      </c>
      <c r="Z104" s="113">
        <v>0</v>
      </c>
      <c r="AA104" s="113">
        <v>0</v>
      </c>
      <c r="AB104" s="113">
        <f t="shared" si="34"/>
        <v>0</v>
      </c>
      <c r="AC104" s="113">
        <f t="shared" si="35"/>
        <v>0</v>
      </c>
      <c r="AD104" s="114">
        <f t="shared" si="36"/>
        <v>0</v>
      </c>
      <c r="AE104" s="114">
        <f t="shared" si="37"/>
        <v>0</v>
      </c>
      <c r="AF104" s="113">
        <v>0</v>
      </c>
      <c r="AG104" s="113">
        <v>0</v>
      </c>
      <c r="AH104" s="113">
        <v>0</v>
      </c>
      <c r="AI104" s="113">
        <f t="shared" si="38"/>
        <v>0</v>
      </c>
      <c r="AJ104" s="113">
        <f t="shared" si="39"/>
        <v>0</v>
      </c>
      <c r="AK104" s="115">
        <v>0</v>
      </c>
      <c r="AL104" s="115">
        <v>0</v>
      </c>
      <c r="AM104" s="115">
        <v>0</v>
      </c>
      <c r="AN104" s="115">
        <v>0</v>
      </c>
      <c r="AO104" s="115">
        <v>0</v>
      </c>
      <c r="AP104" s="115">
        <f t="shared" si="40"/>
        <v>0</v>
      </c>
      <c r="AQ104" s="115">
        <f t="shared" si="41"/>
        <v>0</v>
      </c>
      <c r="AR104" s="370">
        <f t="shared" si="42"/>
        <v>0</v>
      </c>
      <c r="AS104" s="112">
        <f t="shared" si="43"/>
        <v>2293566</v>
      </c>
      <c r="AT104" s="113">
        <f t="shared" si="44"/>
        <v>1676970</v>
      </c>
      <c r="AU104" s="113">
        <f t="shared" si="45"/>
        <v>0</v>
      </c>
      <c r="AV104" s="113">
        <f t="shared" si="46"/>
        <v>0</v>
      </c>
      <c r="AW104" s="113">
        <f t="shared" si="47"/>
        <v>566816</v>
      </c>
      <c r="AX104" s="113">
        <f t="shared" si="48"/>
        <v>33540</v>
      </c>
      <c r="AY104" s="113">
        <f t="shared" si="49"/>
        <v>16240</v>
      </c>
      <c r="AZ104" s="115">
        <f t="shared" si="50"/>
        <v>5.7</v>
      </c>
      <c r="BA104" s="115">
        <f t="shared" si="51"/>
        <v>0</v>
      </c>
      <c r="BB104" s="115">
        <f t="shared" si="52"/>
        <v>0</v>
      </c>
      <c r="BC104" s="116">
        <f t="shared" si="53"/>
        <v>5.7</v>
      </c>
    </row>
    <row r="105" spans="1:55" s="152" customFormat="1" ht="14.1" customHeight="1" x14ac:dyDescent="0.2">
      <c r="A105" s="189">
        <v>15</v>
      </c>
      <c r="B105" s="154">
        <v>2438</v>
      </c>
      <c r="C105" s="155">
        <v>600079384</v>
      </c>
      <c r="D105" s="154">
        <v>72741911</v>
      </c>
      <c r="E105" s="154" t="s">
        <v>776</v>
      </c>
      <c r="F105" s="156"/>
      <c r="G105" s="157"/>
      <c r="H105" s="158"/>
      <c r="I105" s="153">
        <v>12118327</v>
      </c>
      <c r="J105" s="279">
        <v>8725688</v>
      </c>
      <c r="K105" s="279">
        <v>0</v>
      </c>
      <c r="L105" s="279">
        <v>43200</v>
      </c>
      <c r="M105" s="279">
        <v>2963884</v>
      </c>
      <c r="N105" s="279">
        <v>174515</v>
      </c>
      <c r="O105" s="279">
        <v>211040</v>
      </c>
      <c r="P105" s="441">
        <v>22.924800000000001</v>
      </c>
      <c r="Q105" s="441">
        <v>14.1526</v>
      </c>
      <c r="R105" s="891">
        <v>0</v>
      </c>
      <c r="S105" s="891">
        <v>8.7721999999999998</v>
      </c>
      <c r="T105" s="153">
        <f t="shared" ref="T105:BC105" si="58">SUM(T102:T104)</f>
        <v>0</v>
      </c>
      <c r="U105" s="160">
        <f t="shared" si="58"/>
        <v>0</v>
      </c>
      <c r="V105" s="160">
        <f t="shared" si="58"/>
        <v>-22091</v>
      </c>
      <c r="W105" s="160">
        <f t="shared" si="58"/>
        <v>0</v>
      </c>
      <c r="X105" s="160">
        <f t="shared" si="58"/>
        <v>-22091</v>
      </c>
      <c r="Y105" s="160">
        <f t="shared" si="58"/>
        <v>0</v>
      </c>
      <c r="Z105" s="160">
        <f t="shared" si="58"/>
        <v>0</v>
      </c>
      <c r="AA105" s="160">
        <f t="shared" si="58"/>
        <v>0</v>
      </c>
      <c r="AB105" s="160">
        <f t="shared" si="58"/>
        <v>0</v>
      </c>
      <c r="AC105" s="160">
        <f t="shared" si="58"/>
        <v>-22091</v>
      </c>
      <c r="AD105" s="160">
        <f t="shared" si="58"/>
        <v>-7467</v>
      </c>
      <c r="AE105" s="160">
        <f t="shared" si="58"/>
        <v>-442</v>
      </c>
      <c r="AF105" s="160">
        <f t="shared" si="58"/>
        <v>0</v>
      </c>
      <c r="AG105" s="160">
        <f t="shared" si="58"/>
        <v>30000</v>
      </c>
      <c r="AH105" s="160">
        <f t="shared" si="58"/>
        <v>0</v>
      </c>
      <c r="AI105" s="160">
        <f t="shared" si="58"/>
        <v>30000</v>
      </c>
      <c r="AJ105" s="160">
        <f t="shared" si="58"/>
        <v>0</v>
      </c>
      <c r="AK105" s="161">
        <f t="shared" si="58"/>
        <v>0</v>
      </c>
      <c r="AL105" s="161">
        <f t="shared" si="58"/>
        <v>0</v>
      </c>
      <c r="AM105" s="161">
        <f t="shared" si="58"/>
        <v>0</v>
      </c>
      <c r="AN105" s="161">
        <f t="shared" si="58"/>
        <v>0</v>
      </c>
      <c r="AO105" s="161">
        <f t="shared" si="58"/>
        <v>0</v>
      </c>
      <c r="AP105" s="161">
        <f t="shared" si="58"/>
        <v>0</v>
      </c>
      <c r="AQ105" s="161">
        <f t="shared" si="58"/>
        <v>0</v>
      </c>
      <c r="AR105" s="841">
        <f t="shared" si="58"/>
        <v>0</v>
      </c>
      <c r="AS105" s="153">
        <f t="shared" si="58"/>
        <v>12118327</v>
      </c>
      <c r="AT105" s="160">
        <f t="shared" si="58"/>
        <v>8703597</v>
      </c>
      <c r="AU105" s="160">
        <f t="shared" si="58"/>
        <v>0</v>
      </c>
      <c r="AV105" s="160">
        <f t="shared" si="58"/>
        <v>43200</v>
      </c>
      <c r="AW105" s="160">
        <f t="shared" si="58"/>
        <v>2956417</v>
      </c>
      <c r="AX105" s="160">
        <f t="shared" si="58"/>
        <v>174073</v>
      </c>
      <c r="AY105" s="160">
        <f t="shared" si="58"/>
        <v>241040</v>
      </c>
      <c r="AZ105" s="161">
        <f t="shared" si="58"/>
        <v>22.924800000000001</v>
      </c>
      <c r="BA105" s="161">
        <f t="shared" si="58"/>
        <v>14.1526</v>
      </c>
      <c r="BB105" s="161">
        <f t="shared" si="58"/>
        <v>0</v>
      </c>
      <c r="BC105" s="162">
        <f t="shared" si="58"/>
        <v>8.7721999999999998</v>
      </c>
    </row>
    <row r="106" spans="1:55" s="152" customFormat="1" ht="14.1" customHeight="1" x14ac:dyDescent="0.2">
      <c r="A106" s="188">
        <v>16</v>
      </c>
      <c r="B106" s="126">
        <v>2315</v>
      </c>
      <c r="C106" s="149">
        <v>600080447</v>
      </c>
      <c r="D106" s="126">
        <v>46744819</v>
      </c>
      <c r="E106" s="126" t="s">
        <v>777</v>
      </c>
      <c r="F106" s="150">
        <v>3233</v>
      </c>
      <c r="G106" s="126" t="s">
        <v>322</v>
      </c>
      <c r="H106" s="151" t="s">
        <v>282</v>
      </c>
      <c r="I106" s="110">
        <v>2147871</v>
      </c>
      <c r="J106" s="337">
        <v>1460376</v>
      </c>
      <c r="K106" s="337">
        <v>0</v>
      </c>
      <c r="L106" s="337">
        <v>120000</v>
      </c>
      <c r="M106" s="111">
        <v>534167</v>
      </c>
      <c r="N106" s="111">
        <v>29208</v>
      </c>
      <c r="O106" s="338">
        <v>4120</v>
      </c>
      <c r="P106" s="287">
        <v>3.18</v>
      </c>
      <c r="Q106" s="274">
        <v>2.3600000000000003</v>
      </c>
      <c r="R106" s="890">
        <v>0</v>
      </c>
      <c r="S106" s="890">
        <v>0.82000000000000006</v>
      </c>
      <c r="T106" s="112">
        <f t="shared" si="32"/>
        <v>0</v>
      </c>
      <c r="U106" s="113">
        <v>0</v>
      </c>
      <c r="V106" s="113">
        <v>0</v>
      </c>
      <c r="W106" s="113">
        <v>0</v>
      </c>
      <c r="X106" s="113">
        <f t="shared" si="33"/>
        <v>0</v>
      </c>
      <c r="Y106" s="113">
        <v>0</v>
      </c>
      <c r="Z106" s="113">
        <v>0</v>
      </c>
      <c r="AA106" s="113">
        <v>0</v>
      </c>
      <c r="AB106" s="113">
        <f t="shared" si="34"/>
        <v>0</v>
      </c>
      <c r="AC106" s="113">
        <f t="shared" si="35"/>
        <v>0</v>
      </c>
      <c r="AD106" s="114">
        <f t="shared" si="36"/>
        <v>0</v>
      </c>
      <c r="AE106" s="114">
        <f t="shared" si="37"/>
        <v>0</v>
      </c>
      <c r="AF106" s="113">
        <v>0</v>
      </c>
      <c r="AG106" s="113">
        <v>0</v>
      </c>
      <c r="AH106" s="113">
        <v>0</v>
      </c>
      <c r="AI106" s="113">
        <f t="shared" si="38"/>
        <v>0</v>
      </c>
      <c r="AJ106" s="113">
        <f t="shared" si="39"/>
        <v>0</v>
      </c>
      <c r="AK106" s="115"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f t="shared" si="40"/>
        <v>0</v>
      </c>
      <c r="AQ106" s="115">
        <f t="shared" si="41"/>
        <v>0</v>
      </c>
      <c r="AR106" s="370">
        <f t="shared" si="42"/>
        <v>0</v>
      </c>
      <c r="AS106" s="112">
        <f t="shared" si="43"/>
        <v>2147871</v>
      </c>
      <c r="AT106" s="113">
        <f t="shared" si="44"/>
        <v>1460376</v>
      </c>
      <c r="AU106" s="113">
        <f t="shared" si="45"/>
        <v>0</v>
      </c>
      <c r="AV106" s="113">
        <f t="shared" si="46"/>
        <v>120000</v>
      </c>
      <c r="AW106" s="113">
        <f t="shared" si="47"/>
        <v>534167</v>
      </c>
      <c r="AX106" s="113">
        <f t="shared" si="48"/>
        <v>29208</v>
      </c>
      <c r="AY106" s="113">
        <f t="shared" si="49"/>
        <v>4120</v>
      </c>
      <c r="AZ106" s="115">
        <f t="shared" si="50"/>
        <v>3.18</v>
      </c>
      <c r="BA106" s="115">
        <f t="shared" si="51"/>
        <v>2.3600000000000003</v>
      </c>
      <c r="BB106" s="115">
        <f t="shared" si="52"/>
        <v>0</v>
      </c>
      <c r="BC106" s="116">
        <f t="shared" si="53"/>
        <v>0.82000000000000006</v>
      </c>
    </row>
    <row r="107" spans="1:55" s="152" customFormat="1" ht="14.1" customHeight="1" x14ac:dyDescent="0.2">
      <c r="A107" s="189">
        <v>16</v>
      </c>
      <c r="B107" s="154">
        <v>2315</v>
      </c>
      <c r="C107" s="155">
        <v>600080447</v>
      </c>
      <c r="D107" s="154">
        <v>46744819</v>
      </c>
      <c r="E107" s="154" t="s">
        <v>778</v>
      </c>
      <c r="F107" s="156"/>
      <c r="G107" s="157"/>
      <c r="H107" s="158"/>
      <c r="I107" s="153">
        <v>2147871</v>
      </c>
      <c r="J107" s="279">
        <v>1460376</v>
      </c>
      <c r="K107" s="279">
        <v>0</v>
      </c>
      <c r="L107" s="279">
        <v>120000</v>
      </c>
      <c r="M107" s="279">
        <v>534167</v>
      </c>
      <c r="N107" s="279">
        <v>29208</v>
      </c>
      <c r="O107" s="279">
        <v>4120</v>
      </c>
      <c r="P107" s="441">
        <v>3.18</v>
      </c>
      <c r="Q107" s="441">
        <v>2.3600000000000003</v>
      </c>
      <c r="R107" s="891">
        <v>0</v>
      </c>
      <c r="S107" s="891">
        <v>0.82000000000000006</v>
      </c>
      <c r="T107" s="153">
        <f t="shared" ref="T107:BC107" si="59">SUM(T106:T106)</f>
        <v>0</v>
      </c>
      <c r="U107" s="160">
        <f t="shared" si="59"/>
        <v>0</v>
      </c>
      <c r="V107" s="160">
        <f t="shared" si="59"/>
        <v>0</v>
      </c>
      <c r="W107" s="160">
        <f t="shared" si="59"/>
        <v>0</v>
      </c>
      <c r="X107" s="160">
        <f t="shared" si="59"/>
        <v>0</v>
      </c>
      <c r="Y107" s="160">
        <f t="shared" si="59"/>
        <v>0</v>
      </c>
      <c r="Z107" s="160">
        <f t="shared" si="59"/>
        <v>0</v>
      </c>
      <c r="AA107" s="160">
        <f t="shared" si="59"/>
        <v>0</v>
      </c>
      <c r="AB107" s="160">
        <f t="shared" si="59"/>
        <v>0</v>
      </c>
      <c r="AC107" s="160">
        <f t="shared" si="59"/>
        <v>0</v>
      </c>
      <c r="AD107" s="160">
        <f t="shared" si="59"/>
        <v>0</v>
      </c>
      <c r="AE107" s="160">
        <f t="shared" si="59"/>
        <v>0</v>
      </c>
      <c r="AF107" s="160">
        <f t="shared" si="59"/>
        <v>0</v>
      </c>
      <c r="AG107" s="160">
        <f t="shared" si="59"/>
        <v>0</v>
      </c>
      <c r="AH107" s="160">
        <f t="shared" si="59"/>
        <v>0</v>
      </c>
      <c r="AI107" s="160">
        <f t="shared" si="59"/>
        <v>0</v>
      </c>
      <c r="AJ107" s="160">
        <f t="shared" si="59"/>
        <v>0</v>
      </c>
      <c r="AK107" s="161">
        <f t="shared" si="59"/>
        <v>0</v>
      </c>
      <c r="AL107" s="161">
        <f t="shared" si="59"/>
        <v>0</v>
      </c>
      <c r="AM107" s="161">
        <f t="shared" si="59"/>
        <v>0</v>
      </c>
      <c r="AN107" s="161">
        <f t="shared" si="59"/>
        <v>0</v>
      </c>
      <c r="AO107" s="161">
        <f t="shared" si="59"/>
        <v>0</v>
      </c>
      <c r="AP107" s="161">
        <f t="shared" si="59"/>
        <v>0</v>
      </c>
      <c r="AQ107" s="161">
        <f t="shared" si="59"/>
        <v>0</v>
      </c>
      <c r="AR107" s="841">
        <f t="shared" si="59"/>
        <v>0</v>
      </c>
      <c r="AS107" s="153">
        <f t="shared" si="59"/>
        <v>2147871</v>
      </c>
      <c r="AT107" s="160">
        <f t="shared" si="59"/>
        <v>1460376</v>
      </c>
      <c r="AU107" s="160">
        <f t="shared" si="59"/>
        <v>0</v>
      </c>
      <c r="AV107" s="160">
        <f t="shared" si="59"/>
        <v>120000</v>
      </c>
      <c r="AW107" s="160">
        <f t="shared" si="59"/>
        <v>534167</v>
      </c>
      <c r="AX107" s="160">
        <f t="shared" si="59"/>
        <v>29208</v>
      </c>
      <c r="AY107" s="160">
        <f t="shared" si="59"/>
        <v>4120</v>
      </c>
      <c r="AZ107" s="161">
        <f t="shared" si="59"/>
        <v>3.18</v>
      </c>
      <c r="BA107" s="161">
        <f t="shared" si="59"/>
        <v>2.3600000000000003</v>
      </c>
      <c r="BB107" s="161">
        <f t="shared" si="59"/>
        <v>0</v>
      </c>
      <c r="BC107" s="162">
        <f t="shared" si="59"/>
        <v>0.82000000000000006</v>
      </c>
    </row>
    <row r="108" spans="1:55" s="152" customFormat="1" ht="14.1" customHeight="1" x14ac:dyDescent="0.2">
      <c r="A108" s="188">
        <v>17</v>
      </c>
      <c r="B108" s="126">
        <v>2494</v>
      </c>
      <c r="C108" s="149">
        <v>600080315</v>
      </c>
      <c r="D108" s="126">
        <v>72741996</v>
      </c>
      <c r="E108" s="126" t="s">
        <v>779</v>
      </c>
      <c r="F108" s="150">
        <v>3113</v>
      </c>
      <c r="G108" s="126" t="s">
        <v>318</v>
      </c>
      <c r="H108" s="151" t="s">
        <v>281</v>
      </c>
      <c r="I108" s="110">
        <v>25048449</v>
      </c>
      <c r="J108" s="337">
        <v>17962075</v>
      </c>
      <c r="K108" s="337">
        <v>0</v>
      </c>
      <c r="L108" s="337">
        <v>30000</v>
      </c>
      <c r="M108" s="111">
        <v>6081322</v>
      </c>
      <c r="N108" s="111">
        <v>359242</v>
      </c>
      <c r="O108" s="338">
        <v>615810</v>
      </c>
      <c r="P108" s="287">
        <v>34.5518</v>
      </c>
      <c r="Q108" s="428">
        <v>26.76</v>
      </c>
      <c r="R108" s="856">
        <v>0</v>
      </c>
      <c r="S108" s="856">
        <v>7.7918000000000003</v>
      </c>
      <c r="T108" s="112">
        <f t="shared" si="32"/>
        <v>0</v>
      </c>
      <c r="U108" s="113">
        <v>0</v>
      </c>
      <c r="V108" s="113">
        <v>0</v>
      </c>
      <c r="W108" s="113">
        <v>0</v>
      </c>
      <c r="X108" s="113">
        <f t="shared" si="33"/>
        <v>0</v>
      </c>
      <c r="Y108" s="113">
        <v>0</v>
      </c>
      <c r="Z108" s="113">
        <v>0</v>
      </c>
      <c r="AA108" s="113">
        <v>0</v>
      </c>
      <c r="AB108" s="113">
        <f t="shared" si="34"/>
        <v>0</v>
      </c>
      <c r="AC108" s="113">
        <f t="shared" si="35"/>
        <v>0</v>
      </c>
      <c r="AD108" s="114">
        <f t="shared" si="36"/>
        <v>0</v>
      </c>
      <c r="AE108" s="114">
        <f t="shared" si="37"/>
        <v>0</v>
      </c>
      <c r="AF108" s="113">
        <v>0</v>
      </c>
      <c r="AG108" s="113">
        <v>0</v>
      </c>
      <c r="AH108" s="113">
        <v>0</v>
      </c>
      <c r="AI108" s="113">
        <f t="shared" si="38"/>
        <v>0</v>
      </c>
      <c r="AJ108" s="113">
        <f t="shared" si="39"/>
        <v>0</v>
      </c>
      <c r="AK108" s="115">
        <v>0</v>
      </c>
      <c r="AL108" s="115">
        <v>0</v>
      </c>
      <c r="AM108" s="115">
        <v>0</v>
      </c>
      <c r="AN108" s="115">
        <v>0</v>
      </c>
      <c r="AO108" s="115">
        <v>0</v>
      </c>
      <c r="AP108" s="115">
        <f t="shared" si="40"/>
        <v>0</v>
      </c>
      <c r="AQ108" s="115">
        <f t="shared" si="41"/>
        <v>0</v>
      </c>
      <c r="AR108" s="370">
        <f t="shared" si="42"/>
        <v>0</v>
      </c>
      <c r="AS108" s="112">
        <f t="shared" si="43"/>
        <v>25048449</v>
      </c>
      <c r="AT108" s="113">
        <f t="shared" si="44"/>
        <v>17962075</v>
      </c>
      <c r="AU108" s="113">
        <f t="shared" si="45"/>
        <v>0</v>
      </c>
      <c r="AV108" s="113">
        <f t="shared" si="46"/>
        <v>30000</v>
      </c>
      <c r="AW108" s="113">
        <f t="shared" si="47"/>
        <v>6081322</v>
      </c>
      <c r="AX108" s="113">
        <f t="shared" si="48"/>
        <v>359242</v>
      </c>
      <c r="AY108" s="113">
        <f t="shared" si="49"/>
        <v>615810</v>
      </c>
      <c r="AZ108" s="115">
        <f t="shared" si="50"/>
        <v>34.5518</v>
      </c>
      <c r="BA108" s="115">
        <f t="shared" si="51"/>
        <v>26.76</v>
      </c>
      <c r="BB108" s="115">
        <f t="shared" si="52"/>
        <v>0</v>
      </c>
      <c r="BC108" s="116">
        <f t="shared" si="53"/>
        <v>7.7918000000000003</v>
      </c>
    </row>
    <row r="109" spans="1:55" s="152" customFormat="1" ht="14.1" customHeight="1" x14ac:dyDescent="0.2">
      <c r="A109" s="188">
        <v>17</v>
      </c>
      <c r="B109" s="126">
        <v>2494</v>
      </c>
      <c r="C109" s="149">
        <v>600080315</v>
      </c>
      <c r="D109" s="126">
        <v>72741996</v>
      </c>
      <c r="E109" s="126" t="s">
        <v>779</v>
      </c>
      <c r="F109" s="150">
        <v>3113</v>
      </c>
      <c r="G109" s="82" t="s">
        <v>317</v>
      </c>
      <c r="H109" s="151" t="s">
        <v>281</v>
      </c>
      <c r="I109" s="110">
        <v>807356</v>
      </c>
      <c r="J109" s="425">
        <v>594519</v>
      </c>
      <c r="K109" s="425">
        <v>0</v>
      </c>
      <c r="L109" s="425">
        <v>0</v>
      </c>
      <c r="M109" s="111">
        <v>200947</v>
      </c>
      <c r="N109" s="111">
        <v>11890</v>
      </c>
      <c r="O109" s="338">
        <v>0</v>
      </c>
      <c r="P109" s="287">
        <v>1.5284</v>
      </c>
      <c r="Q109" s="427">
        <v>1.5284</v>
      </c>
      <c r="R109" s="889">
        <v>0</v>
      </c>
      <c r="S109" s="856">
        <v>0</v>
      </c>
      <c r="T109" s="112">
        <f t="shared" si="32"/>
        <v>0</v>
      </c>
      <c r="U109" s="113">
        <v>0</v>
      </c>
      <c r="V109" s="113">
        <v>0</v>
      </c>
      <c r="W109" s="113">
        <v>0</v>
      </c>
      <c r="X109" s="113">
        <f t="shared" si="33"/>
        <v>0</v>
      </c>
      <c r="Y109" s="113">
        <v>0</v>
      </c>
      <c r="Z109" s="113">
        <v>0</v>
      </c>
      <c r="AA109" s="113">
        <v>0</v>
      </c>
      <c r="AB109" s="113">
        <f t="shared" si="34"/>
        <v>0</v>
      </c>
      <c r="AC109" s="113">
        <f t="shared" si="35"/>
        <v>0</v>
      </c>
      <c r="AD109" s="114">
        <f t="shared" si="36"/>
        <v>0</v>
      </c>
      <c r="AE109" s="114">
        <f t="shared" si="37"/>
        <v>0</v>
      </c>
      <c r="AF109" s="113">
        <v>0</v>
      </c>
      <c r="AG109" s="113">
        <v>0</v>
      </c>
      <c r="AH109" s="113">
        <v>0</v>
      </c>
      <c r="AI109" s="113">
        <f t="shared" si="38"/>
        <v>0</v>
      </c>
      <c r="AJ109" s="113">
        <f t="shared" si="39"/>
        <v>0</v>
      </c>
      <c r="AK109" s="115"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f t="shared" si="40"/>
        <v>0</v>
      </c>
      <c r="AQ109" s="115">
        <f t="shared" si="41"/>
        <v>0</v>
      </c>
      <c r="AR109" s="370">
        <f t="shared" si="42"/>
        <v>0</v>
      </c>
      <c r="AS109" s="112">
        <f t="shared" si="43"/>
        <v>807356</v>
      </c>
      <c r="AT109" s="113">
        <f t="shared" si="44"/>
        <v>594519</v>
      </c>
      <c r="AU109" s="113">
        <f t="shared" si="45"/>
        <v>0</v>
      </c>
      <c r="AV109" s="113">
        <f t="shared" si="46"/>
        <v>0</v>
      </c>
      <c r="AW109" s="113">
        <f t="shared" si="47"/>
        <v>200947</v>
      </c>
      <c r="AX109" s="113">
        <f t="shared" si="48"/>
        <v>11890</v>
      </c>
      <c r="AY109" s="113">
        <f t="shared" si="49"/>
        <v>0</v>
      </c>
      <c r="AZ109" s="115">
        <f t="shared" si="50"/>
        <v>1.5284</v>
      </c>
      <c r="BA109" s="115">
        <f t="shared" si="51"/>
        <v>1.5284</v>
      </c>
      <c r="BB109" s="115">
        <f t="shared" si="52"/>
        <v>0</v>
      </c>
      <c r="BC109" s="116">
        <f t="shared" si="53"/>
        <v>0</v>
      </c>
    </row>
    <row r="110" spans="1:55" s="152" customFormat="1" ht="14.1" customHeight="1" x14ac:dyDescent="0.2">
      <c r="A110" s="188">
        <v>17</v>
      </c>
      <c r="B110" s="159">
        <v>2494</v>
      </c>
      <c r="C110" s="149">
        <v>600080315</v>
      </c>
      <c r="D110" s="126">
        <v>72741996</v>
      </c>
      <c r="E110" s="159" t="s">
        <v>779</v>
      </c>
      <c r="F110" s="150">
        <v>3113</v>
      </c>
      <c r="G110" s="126" t="s">
        <v>316</v>
      </c>
      <c r="H110" s="151" t="s">
        <v>282</v>
      </c>
      <c r="I110" s="110">
        <v>3423397</v>
      </c>
      <c r="J110" s="28">
        <v>2516308</v>
      </c>
      <c r="K110" s="28">
        <v>0</v>
      </c>
      <c r="L110" s="28">
        <v>0</v>
      </c>
      <c r="M110" s="111">
        <v>850512</v>
      </c>
      <c r="N110" s="111">
        <v>50327</v>
      </c>
      <c r="O110" s="28">
        <v>6250</v>
      </c>
      <c r="P110" s="287">
        <v>7.17</v>
      </c>
      <c r="Q110" s="274">
        <v>7.17</v>
      </c>
      <c r="R110" s="890">
        <v>0</v>
      </c>
      <c r="S110" s="890">
        <v>0</v>
      </c>
      <c r="T110" s="112">
        <f t="shared" si="32"/>
        <v>0</v>
      </c>
      <c r="U110" s="113">
        <v>0</v>
      </c>
      <c r="V110" s="113">
        <v>0</v>
      </c>
      <c r="W110" s="113">
        <v>0</v>
      </c>
      <c r="X110" s="113">
        <f t="shared" si="33"/>
        <v>0</v>
      </c>
      <c r="Y110" s="113">
        <v>0</v>
      </c>
      <c r="Z110" s="113">
        <v>0</v>
      </c>
      <c r="AA110" s="113">
        <v>0</v>
      </c>
      <c r="AB110" s="113">
        <f t="shared" si="34"/>
        <v>0</v>
      </c>
      <c r="AC110" s="113">
        <f t="shared" si="35"/>
        <v>0</v>
      </c>
      <c r="AD110" s="114">
        <f t="shared" si="36"/>
        <v>0</v>
      </c>
      <c r="AE110" s="114">
        <f t="shared" si="37"/>
        <v>0</v>
      </c>
      <c r="AF110" s="113">
        <v>0</v>
      </c>
      <c r="AG110" s="113">
        <v>0</v>
      </c>
      <c r="AH110" s="113">
        <v>0</v>
      </c>
      <c r="AI110" s="113">
        <f t="shared" si="38"/>
        <v>0</v>
      </c>
      <c r="AJ110" s="113">
        <f t="shared" si="39"/>
        <v>0</v>
      </c>
      <c r="AK110" s="115">
        <v>0</v>
      </c>
      <c r="AL110" s="115">
        <v>0</v>
      </c>
      <c r="AM110" s="115">
        <v>0</v>
      </c>
      <c r="AN110" s="115">
        <v>0</v>
      </c>
      <c r="AO110" s="115">
        <v>0</v>
      </c>
      <c r="AP110" s="115">
        <f t="shared" si="40"/>
        <v>0</v>
      </c>
      <c r="AQ110" s="115">
        <f t="shared" si="41"/>
        <v>0</v>
      </c>
      <c r="AR110" s="370">
        <f t="shared" si="42"/>
        <v>0</v>
      </c>
      <c r="AS110" s="112">
        <f t="shared" si="43"/>
        <v>3423397</v>
      </c>
      <c r="AT110" s="113">
        <f t="shared" si="44"/>
        <v>2516308</v>
      </c>
      <c r="AU110" s="113">
        <f t="shared" si="45"/>
        <v>0</v>
      </c>
      <c r="AV110" s="113">
        <f t="shared" si="46"/>
        <v>0</v>
      </c>
      <c r="AW110" s="113">
        <f t="shared" si="47"/>
        <v>850512</v>
      </c>
      <c r="AX110" s="113">
        <f t="shared" si="48"/>
        <v>50327</v>
      </c>
      <c r="AY110" s="113">
        <f t="shared" si="49"/>
        <v>6250</v>
      </c>
      <c r="AZ110" s="115">
        <f t="shared" si="50"/>
        <v>7.17</v>
      </c>
      <c r="BA110" s="115">
        <f t="shared" si="51"/>
        <v>7.17</v>
      </c>
      <c r="BB110" s="115">
        <f t="shared" si="52"/>
        <v>0</v>
      </c>
      <c r="BC110" s="116">
        <f t="shared" si="53"/>
        <v>0</v>
      </c>
    </row>
    <row r="111" spans="1:55" s="152" customFormat="1" ht="14.1" customHeight="1" x14ac:dyDescent="0.2">
      <c r="A111" s="188">
        <v>17</v>
      </c>
      <c r="B111" s="126">
        <v>2494</v>
      </c>
      <c r="C111" s="149">
        <v>600080315</v>
      </c>
      <c r="D111" s="126">
        <v>72741996</v>
      </c>
      <c r="E111" s="126" t="s">
        <v>779</v>
      </c>
      <c r="F111" s="150">
        <v>3143</v>
      </c>
      <c r="G111" s="126" t="s">
        <v>632</v>
      </c>
      <c r="H111" s="151" t="s">
        <v>281</v>
      </c>
      <c r="I111" s="110">
        <v>1691641</v>
      </c>
      <c r="J111" s="28">
        <v>1245685</v>
      </c>
      <c r="K111" s="28">
        <v>0</v>
      </c>
      <c r="L111" s="28">
        <v>0</v>
      </c>
      <c r="M111" s="111">
        <v>421042</v>
      </c>
      <c r="N111" s="111">
        <v>24914</v>
      </c>
      <c r="O111" s="338">
        <v>0</v>
      </c>
      <c r="P111" s="287">
        <v>2.5470000000000002</v>
      </c>
      <c r="Q111" s="21">
        <v>2.5470000000000002</v>
      </c>
      <c r="R111" s="259">
        <v>0</v>
      </c>
      <c r="S111" s="890">
        <v>0</v>
      </c>
      <c r="T111" s="112">
        <f t="shared" si="32"/>
        <v>0</v>
      </c>
      <c r="U111" s="113">
        <v>0</v>
      </c>
      <c r="V111" s="113">
        <v>0</v>
      </c>
      <c r="W111" s="113">
        <v>0</v>
      </c>
      <c r="X111" s="113">
        <f t="shared" si="33"/>
        <v>0</v>
      </c>
      <c r="Y111" s="113">
        <v>0</v>
      </c>
      <c r="Z111" s="113">
        <v>0</v>
      </c>
      <c r="AA111" s="113">
        <v>0</v>
      </c>
      <c r="AB111" s="113">
        <f t="shared" si="34"/>
        <v>0</v>
      </c>
      <c r="AC111" s="113">
        <f t="shared" si="35"/>
        <v>0</v>
      </c>
      <c r="AD111" s="114">
        <f t="shared" si="36"/>
        <v>0</v>
      </c>
      <c r="AE111" s="114">
        <f t="shared" si="37"/>
        <v>0</v>
      </c>
      <c r="AF111" s="113">
        <v>0</v>
      </c>
      <c r="AG111" s="113">
        <v>0</v>
      </c>
      <c r="AH111" s="113">
        <v>0</v>
      </c>
      <c r="AI111" s="113">
        <f t="shared" si="38"/>
        <v>0</v>
      </c>
      <c r="AJ111" s="113">
        <f t="shared" si="39"/>
        <v>0</v>
      </c>
      <c r="AK111" s="115">
        <v>0</v>
      </c>
      <c r="AL111" s="115">
        <v>0</v>
      </c>
      <c r="AM111" s="115">
        <v>0</v>
      </c>
      <c r="AN111" s="115">
        <v>0</v>
      </c>
      <c r="AO111" s="115">
        <v>0</v>
      </c>
      <c r="AP111" s="115">
        <f t="shared" si="40"/>
        <v>0</v>
      </c>
      <c r="AQ111" s="115">
        <f t="shared" si="41"/>
        <v>0</v>
      </c>
      <c r="AR111" s="370">
        <f t="shared" si="42"/>
        <v>0</v>
      </c>
      <c r="AS111" s="112">
        <f t="shared" si="43"/>
        <v>1691641</v>
      </c>
      <c r="AT111" s="113">
        <f t="shared" si="44"/>
        <v>1245685</v>
      </c>
      <c r="AU111" s="113">
        <f t="shared" si="45"/>
        <v>0</v>
      </c>
      <c r="AV111" s="113">
        <f t="shared" si="46"/>
        <v>0</v>
      </c>
      <c r="AW111" s="113">
        <f t="shared" si="47"/>
        <v>421042</v>
      </c>
      <c r="AX111" s="113">
        <f t="shared" si="48"/>
        <v>24914</v>
      </c>
      <c r="AY111" s="113">
        <f t="shared" si="49"/>
        <v>0</v>
      </c>
      <c r="AZ111" s="115">
        <f t="shared" si="50"/>
        <v>2.5470000000000002</v>
      </c>
      <c r="BA111" s="115">
        <f t="shared" si="51"/>
        <v>2.5470000000000002</v>
      </c>
      <c r="BB111" s="115">
        <f t="shared" si="52"/>
        <v>0</v>
      </c>
      <c r="BC111" s="116">
        <f t="shared" si="53"/>
        <v>0</v>
      </c>
    </row>
    <row r="112" spans="1:55" s="152" customFormat="1" ht="14.1" customHeight="1" x14ac:dyDescent="0.2">
      <c r="A112" s="188">
        <v>17</v>
      </c>
      <c r="B112" s="126">
        <v>2494</v>
      </c>
      <c r="C112" s="149">
        <v>600080315</v>
      </c>
      <c r="D112" s="126">
        <v>72741996</v>
      </c>
      <c r="E112" s="126" t="s">
        <v>779</v>
      </c>
      <c r="F112" s="150">
        <v>3143</v>
      </c>
      <c r="G112" s="126" t="s">
        <v>633</v>
      </c>
      <c r="H112" s="151" t="s">
        <v>282</v>
      </c>
      <c r="I112" s="110">
        <v>59688</v>
      </c>
      <c r="J112" s="436">
        <v>42075</v>
      </c>
      <c r="K112" s="436">
        <v>0</v>
      </c>
      <c r="L112" s="436">
        <v>0</v>
      </c>
      <c r="M112" s="111">
        <v>14221</v>
      </c>
      <c r="N112" s="111">
        <v>842</v>
      </c>
      <c r="O112" s="436">
        <v>2550</v>
      </c>
      <c r="P112" s="287">
        <v>0.18</v>
      </c>
      <c r="Q112" s="435">
        <v>0</v>
      </c>
      <c r="R112" s="893">
        <v>0</v>
      </c>
      <c r="S112" s="893">
        <v>0.18</v>
      </c>
      <c r="T112" s="112">
        <f t="shared" si="32"/>
        <v>0</v>
      </c>
      <c r="U112" s="113">
        <v>0</v>
      </c>
      <c r="V112" s="113">
        <v>0</v>
      </c>
      <c r="W112" s="113">
        <v>0</v>
      </c>
      <c r="X112" s="113">
        <f t="shared" si="33"/>
        <v>0</v>
      </c>
      <c r="Y112" s="113">
        <v>0</v>
      </c>
      <c r="Z112" s="113">
        <v>0</v>
      </c>
      <c r="AA112" s="113">
        <v>0</v>
      </c>
      <c r="AB112" s="113">
        <f t="shared" si="34"/>
        <v>0</v>
      </c>
      <c r="AC112" s="113">
        <f t="shared" si="35"/>
        <v>0</v>
      </c>
      <c r="AD112" s="114">
        <f t="shared" si="36"/>
        <v>0</v>
      </c>
      <c r="AE112" s="114">
        <f t="shared" si="37"/>
        <v>0</v>
      </c>
      <c r="AF112" s="113">
        <v>0</v>
      </c>
      <c r="AG112" s="113">
        <v>0</v>
      </c>
      <c r="AH112" s="113">
        <v>0</v>
      </c>
      <c r="AI112" s="113">
        <f t="shared" si="38"/>
        <v>0</v>
      </c>
      <c r="AJ112" s="113">
        <f t="shared" si="39"/>
        <v>0</v>
      </c>
      <c r="AK112" s="115">
        <v>0</v>
      </c>
      <c r="AL112" s="115">
        <v>0</v>
      </c>
      <c r="AM112" s="115">
        <v>0</v>
      </c>
      <c r="AN112" s="115">
        <v>0</v>
      </c>
      <c r="AO112" s="115">
        <v>0</v>
      </c>
      <c r="AP112" s="115">
        <f t="shared" si="40"/>
        <v>0</v>
      </c>
      <c r="AQ112" s="115">
        <f t="shared" si="41"/>
        <v>0</v>
      </c>
      <c r="AR112" s="370">
        <f t="shared" si="42"/>
        <v>0</v>
      </c>
      <c r="AS112" s="112">
        <f t="shared" si="43"/>
        <v>59688</v>
      </c>
      <c r="AT112" s="113">
        <f t="shared" si="44"/>
        <v>42075</v>
      </c>
      <c r="AU112" s="113">
        <f t="shared" si="45"/>
        <v>0</v>
      </c>
      <c r="AV112" s="113">
        <f t="shared" si="46"/>
        <v>0</v>
      </c>
      <c r="AW112" s="113">
        <f t="shared" si="47"/>
        <v>14221</v>
      </c>
      <c r="AX112" s="113">
        <f t="shared" si="48"/>
        <v>842</v>
      </c>
      <c r="AY112" s="113">
        <f t="shared" si="49"/>
        <v>2550</v>
      </c>
      <c r="AZ112" s="115">
        <f t="shared" si="50"/>
        <v>0.18</v>
      </c>
      <c r="BA112" s="115">
        <f t="shared" si="51"/>
        <v>0</v>
      </c>
      <c r="BB112" s="115">
        <f t="shared" si="52"/>
        <v>0</v>
      </c>
      <c r="BC112" s="116">
        <f t="shared" si="53"/>
        <v>0.18</v>
      </c>
    </row>
    <row r="113" spans="1:55" s="152" customFormat="1" ht="14.1" customHeight="1" x14ac:dyDescent="0.2">
      <c r="A113" s="189">
        <v>17</v>
      </c>
      <c r="B113" s="154">
        <v>2494</v>
      </c>
      <c r="C113" s="155">
        <v>600080315</v>
      </c>
      <c r="D113" s="154">
        <v>72741996</v>
      </c>
      <c r="E113" s="154" t="s">
        <v>780</v>
      </c>
      <c r="F113" s="156"/>
      <c r="G113" s="157"/>
      <c r="H113" s="158"/>
      <c r="I113" s="153">
        <v>31030531</v>
      </c>
      <c r="J113" s="279">
        <v>22360662</v>
      </c>
      <c r="K113" s="279">
        <v>0</v>
      </c>
      <c r="L113" s="279">
        <v>30000</v>
      </c>
      <c r="M113" s="279">
        <v>7568044</v>
      </c>
      <c r="N113" s="279">
        <v>447215</v>
      </c>
      <c r="O113" s="279">
        <v>624610</v>
      </c>
      <c r="P113" s="441">
        <v>45.977199999999996</v>
      </c>
      <c r="Q113" s="441">
        <v>38.005400000000002</v>
      </c>
      <c r="R113" s="891">
        <v>0</v>
      </c>
      <c r="S113" s="891">
        <v>7.9718</v>
      </c>
      <c r="T113" s="153">
        <f t="shared" ref="T113:BC113" si="60">SUM(T108:T112)</f>
        <v>0</v>
      </c>
      <c r="U113" s="160">
        <f t="shared" si="60"/>
        <v>0</v>
      </c>
      <c r="V113" s="160">
        <f t="shared" si="60"/>
        <v>0</v>
      </c>
      <c r="W113" s="160">
        <f t="shared" si="60"/>
        <v>0</v>
      </c>
      <c r="X113" s="160">
        <f t="shared" si="60"/>
        <v>0</v>
      </c>
      <c r="Y113" s="160">
        <f t="shared" si="60"/>
        <v>0</v>
      </c>
      <c r="Z113" s="160">
        <f t="shared" si="60"/>
        <v>0</v>
      </c>
      <c r="AA113" s="160">
        <f t="shared" si="60"/>
        <v>0</v>
      </c>
      <c r="AB113" s="160">
        <f t="shared" si="60"/>
        <v>0</v>
      </c>
      <c r="AC113" s="160">
        <f t="shared" si="60"/>
        <v>0</v>
      </c>
      <c r="AD113" s="160">
        <f t="shared" si="60"/>
        <v>0</v>
      </c>
      <c r="AE113" s="160">
        <f t="shared" si="60"/>
        <v>0</v>
      </c>
      <c r="AF113" s="160">
        <f t="shared" si="60"/>
        <v>0</v>
      </c>
      <c r="AG113" s="160">
        <f t="shared" si="60"/>
        <v>0</v>
      </c>
      <c r="AH113" s="160">
        <f t="shared" si="60"/>
        <v>0</v>
      </c>
      <c r="AI113" s="160">
        <f t="shared" si="60"/>
        <v>0</v>
      </c>
      <c r="AJ113" s="160">
        <f t="shared" si="60"/>
        <v>0</v>
      </c>
      <c r="AK113" s="161">
        <f t="shared" si="60"/>
        <v>0</v>
      </c>
      <c r="AL113" s="161">
        <f t="shared" si="60"/>
        <v>0</v>
      </c>
      <c r="AM113" s="161">
        <f t="shared" si="60"/>
        <v>0</v>
      </c>
      <c r="AN113" s="161">
        <f t="shared" si="60"/>
        <v>0</v>
      </c>
      <c r="AO113" s="161">
        <f t="shared" si="60"/>
        <v>0</v>
      </c>
      <c r="AP113" s="161">
        <f t="shared" si="60"/>
        <v>0</v>
      </c>
      <c r="AQ113" s="161">
        <f t="shared" si="60"/>
        <v>0</v>
      </c>
      <c r="AR113" s="841">
        <f t="shared" si="60"/>
        <v>0</v>
      </c>
      <c r="AS113" s="153">
        <f t="shared" si="60"/>
        <v>31030531</v>
      </c>
      <c r="AT113" s="160">
        <f t="shared" si="60"/>
        <v>22360662</v>
      </c>
      <c r="AU113" s="160">
        <f t="shared" si="60"/>
        <v>0</v>
      </c>
      <c r="AV113" s="160">
        <f t="shared" si="60"/>
        <v>30000</v>
      </c>
      <c r="AW113" s="160">
        <f t="shared" si="60"/>
        <v>7568044</v>
      </c>
      <c r="AX113" s="160">
        <f t="shared" si="60"/>
        <v>447215</v>
      </c>
      <c r="AY113" s="160">
        <f t="shared" si="60"/>
        <v>624610</v>
      </c>
      <c r="AZ113" s="161">
        <f t="shared" si="60"/>
        <v>45.977199999999996</v>
      </c>
      <c r="BA113" s="161">
        <f t="shared" si="60"/>
        <v>38.005400000000002</v>
      </c>
      <c r="BB113" s="161">
        <f t="shared" si="60"/>
        <v>0</v>
      </c>
      <c r="BC113" s="162">
        <f t="shared" si="60"/>
        <v>7.9718</v>
      </c>
    </row>
    <row r="114" spans="1:55" s="152" customFormat="1" ht="14.1" customHeight="1" x14ac:dyDescent="0.2">
      <c r="A114" s="188">
        <v>18</v>
      </c>
      <c r="B114" s="126">
        <v>2301</v>
      </c>
      <c r="C114" s="149">
        <v>600080226</v>
      </c>
      <c r="D114" s="126">
        <v>72741830</v>
      </c>
      <c r="E114" s="126" t="s">
        <v>781</v>
      </c>
      <c r="F114" s="150">
        <v>3231</v>
      </c>
      <c r="G114" s="126" t="s">
        <v>320</v>
      </c>
      <c r="H114" s="151" t="s">
        <v>281</v>
      </c>
      <c r="I114" s="110">
        <v>3954918</v>
      </c>
      <c r="J114" s="337">
        <v>2902068</v>
      </c>
      <c r="K114" s="337">
        <v>0</v>
      </c>
      <c r="L114" s="337">
        <v>0</v>
      </c>
      <c r="M114" s="111">
        <v>980899</v>
      </c>
      <c r="N114" s="111">
        <v>58041</v>
      </c>
      <c r="O114" s="338">
        <v>13910</v>
      </c>
      <c r="P114" s="287">
        <v>5.6237000000000004</v>
      </c>
      <c r="Q114" s="428">
        <v>4.9706000000000001</v>
      </c>
      <c r="R114" s="856">
        <v>0</v>
      </c>
      <c r="S114" s="856">
        <v>0.65310000000000001</v>
      </c>
      <c r="T114" s="112">
        <f t="shared" si="32"/>
        <v>0</v>
      </c>
      <c r="U114" s="113">
        <v>0</v>
      </c>
      <c r="V114" s="113">
        <v>0</v>
      </c>
      <c r="W114" s="113">
        <v>0</v>
      </c>
      <c r="X114" s="113">
        <f t="shared" si="33"/>
        <v>0</v>
      </c>
      <c r="Y114" s="113">
        <v>0</v>
      </c>
      <c r="Z114" s="113">
        <v>0</v>
      </c>
      <c r="AA114" s="113">
        <v>0</v>
      </c>
      <c r="AB114" s="113">
        <f t="shared" si="34"/>
        <v>0</v>
      </c>
      <c r="AC114" s="113">
        <f t="shared" si="35"/>
        <v>0</v>
      </c>
      <c r="AD114" s="114">
        <f t="shared" si="36"/>
        <v>0</v>
      </c>
      <c r="AE114" s="114">
        <f t="shared" si="37"/>
        <v>0</v>
      </c>
      <c r="AF114" s="113">
        <v>0</v>
      </c>
      <c r="AG114" s="113">
        <v>0</v>
      </c>
      <c r="AH114" s="113">
        <v>0</v>
      </c>
      <c r="AI114" s="113">
        <f t="shared" si="38"/>
        <v>0</v>
      </c>
      <c r="AJ114" s="113">
        <f t="shared" si="39"/>
        <v>0</v>
      </c>
      <c r="AK114" s="115">
        <v>0</v>
      </c>
      <c r="AL114" s="115">
        <v>0</v>
      </c>
      <c r="AM114" s="115">
        <v>0</v>
      </c>
      <c r="AN114" s="115">
        <v>0</v>
      </c>
      <c r="AO114" s="115">
        <v>0</v>
      </c>
      <c r="AP114" s="115">
        <f t="shared" si="40"/>
        <v>0</v>
      </c>
      <c r="AQ114" s="115">
        <f t="shared" si="41"/>
        <v>0</v>
      </c>
      <c r="AR114" s="370">
        <f t="shared" si="42"/>
        <v>0</v>
      </c>
      <c r="AS114" s="112">
        <f t="shared" si="43"/>
        <v>3954918</v>
      </c>
      <c r="AT114" s="113">
        <f t="shared" si="44"/>
        <v>2902068</v>
      </c>
      <c r="AU114" s="113">
        <f t="shared" si="45"/>
        <v>0</v>
      </c>
      <c r="AV114" s="113">
        <f t="shared" si="46"/>
        <v>0</v>
      </c>
      <c r="AW114" s="113">
        <f t="shared" si="47"/>
        <v>980899</v>
      </c>
      <c r="AX114" s="113">
        <f t="shared" si="48"/>
        <v>58041</v>
      </c>
      <c r="AY114" s="113">
        <f t="shared" si="49"/>
        <v>13910</v>
      </c>
      <c r="AZ114" s="115">
        <f t="shared" si="50"/>
        <v>5.6237000000000004</v>
      </c>
      <c r="BA114" s="115">
        <f t="shared" si="51"/>
        <v>4.9706000000000001</v>
      </c>
      <c r="BB114" s="115">
        <f t="shared" si="52"/>
        <v>0</v>
      </c>
      <c r="BC114" s="116">
        <f t="shared" si="53"/>
        <v>0.65310000000000001</v>
      </c>
    </row>
    <row r="115" spans="1:55" s="152" customFormat="1" ht="14.1" customHeight="1" x14ac:dyDescent="0.2">
      <c r="A115" s="189">
        <v>18</v>
      </c>
      <c r="B115" s="154">
        <v>2301</v>
      </c>
      <c r="C115" s="155">
        <v>600080226</v>
      </c>
      <c r="D115" s="154">
        <v>72741830</v>
      </c>
      <c r="E115" s="154" t="s">
        <v>782</v>
      </c>
      <c r="F115" s="156"/>
      <c r="G115" s="157"/>
      <c r="H115" s="158"/>
      <c r="I115" s="166">
        <v>3954918</v>
      </c>
      <c r="J115" s="280">
        <v>2902068</v>
      </c>
      <c r="K115" s="280">
        <v>0</v>
      </c>
      <c r="L115" s="280">
        <v>0</v>
      </c>
      <c r="M115" s="280">
        <v>980899</v>
      </c>
      <c r="N115" s="280">
        <v>58041</v>
      </c>
      <c r="O115" s="280">
        <v>13910</v>
      </c>
      <c r="P115" s="442">
        <v>5.6237000000000004</v>
      </c>
      <c r="Q115" s="442">
        <v>4.9706000000000001</v>
      </c>
      <c r="R115" s="894">
        <v>0</v>
      </c>
      <c r="S115" s="894">
        <v>0.65310000000000001</v>
      </c>
      <c r="T115" s="166">
        <f t="shared" ref="T115:BC115" si="61">SUM(T114)</f>
        <v>0</v>
      </c>
      <c r="U115" s="167">
        <f t="shared" si="61"/>
        <v>0</v>
      </c>
      <c r="V115" s="167">
        <f t="shared" si="61"/>
        <v>0</v>
      </c>
      <c r="W115" s="167">
        <f t="shared" si="61"/>
        <v>0</v>
      </c>
      <c r="X115" s="167">
        <f t="shared" si="61"/>
        <v>0</v>
      </c>
      <c r="Y115" s="167">
        <f t="shared" si="61"/>
        <v>0</v>
      </c>
      <c r="Z115" s="167">
        <f t="shared" si="61"/>
        <v>0</v>
      </c>
      <c r="AA115" s="167">
        <f t="shared" si="61"/>
        <v>0</v>
      </c>
      <c r="AB115" s="167">
        <f t="shared" si="61"/>
        <v>0</v>
      </c>
      <c r="AC115" s="167">
        <f t="shared" si="61"/>
        <v>0</v>
      </c>
      <c r="AD115" s="167">
        <f t="shared" si="61"/>
        <v>0</v>
      </c>
      <c r="AE115" s="167">
        <f t="shared" si="61"/>
        <v>0</v>
      </c>
      <c r="AF115" s="167">
        <f t="shared" si="61"/>
        <v>0</v>
      </c>
      <c r="AG115" s="167">
        <f t="shared" si="61"/>
        <v>0</v>
      </c>
      <c r="AH115" s="167">
        <f t="shared" si="61"/>
        <v>0</v>
      </c>
      <c r="AI115" s="167">
        <f t="shared" si="61"/>
        <v>0</v>
      </c>
      <c r="AJ115" s="167">
        <f t="shared" si="61"/>
        <v>0</v>
      </c>
      <c r="AK115" s="168">
        <f t="shared" si="61"/>
        <v>0</v>
      </c>
      <c r="AL115" s="168">
        <f t="shared" si="61"/>
        <v>0</v>
      </c>
      <c r="AM115" s="168">
        <f t="shared" si="61"/>
        <v>0</v>
      </c>
      <c r="AN115" s="168">
        <f t="shared" si="61"/>
        <v>0</v>
      </c>
      <c r="AO115" s="168">
        <f t="shared" si="61"/>
        <v>0</v>
      </c>
      <c r="AP115" s="168">
        <f t="shared" si="61"/>
        <v>0</v>
      </c>
      <c r="AQ115" s="168">
        <f t="shared" si="61"/>
        <v>0</v>
      </c>
      <c r="AR115" s="842">
        <f t="shared" si="61"/>
        <v>0</v>
      </c>
      <c r="AS115" s="166">
        <f t="shared" si="61"/>
        <v>3954918</v>
      </c>
      <c r="AT115" s="167">
        <f t="shared" si="61"/>
        <v>2902068</v>
      </c>
      <c r="AU115" s="167">
        <f t="shared" si="61"/>
        <v>0</v>
      </c>
      <c r="AV115" s="167">
        <f t="shared" si="61"/>
        <v>0</v>
      </c>
      <c r="AW115" s="167">
        <f t="shared" si="61"/>
        <v>980899</v>
      </c>
      <c r="AX115" s="167">
        <f t="shared" si="61"/>
        <v>58041</v>
      </c>
      <c r="AY115" s="167">
        <f t="shared" si="61"/>
        <v>13910</v>
      </c>
      <c r="AZ115" s="168">
        <f t="shared" si="61"/>
        <v>5.6237000000000004</v>
      </c>
      <c r="BA115" s="168">
        <f t="shared" si="61"/>
        <v>4.9706000000000001</v>
      </c>
      <c r="BB115" s="168">
        <f t="shared" si="61"/>
        <v>0</v>
      </c>
      <c r="BC115" s="169">
        <f t="shared" si="61"/>
        <v>0.65310000000000001</v>
      </c>
    </row>
    <row r="116" spans="1:55" s="152" customFormat="1" ht="14.1" customHeight="1" x14ac:dyDescent="0.2">
      <c r="A116" s="188">
        <v>19</v>
      </c>
      <c r="B116" s="159">
        <v>2497</v>
      </c>
      <c r="C116" s="149">
        <v>600080064</v>
      </c>
      <c r="D116" s="126">
        <v>72744189</v>
      </c>
      <c r="E116" s="126" t="s">
        <v>783</v>
      </c>
      <c r="F116" s="150">
        <v>3111</v>
      </c>
      <c r="G116" s="126" t="s">
        <v>315</v>
      </c>
      <c r="H116" s="151" t="s">
        <v>281</v>
      </c>
      <c r="I116" s="110">
        <v>6139524</v>
      </c>
      <c r="J116" s="111">
        <v>4434035</v>
      </c>
      <c r="K116" s="111">
        <v>0</v>
      </c>
      <c r="L116" s="111">
        <v>58000</v>
      </c>
      <c r="M116" s="111">
        <v>1518308</v>
      </c>
      <c r="N116" s="111">
        <v>88681</v>
      </c>
      <c r="O116" s="111">
        <v>40500</v>
      </c>
      <c r="P116" s="287">
        <v>9.9537000000000013</v>
      </c>
      <c r="Q116" s="287">
        <v>7.9099999999999993</v>
      </c>
      <c r="R116" s="404">
        <v>0</v>
      </c>
      <c r="S116" s="404">
        <v>2.0436999999999999</v>
      </c>
      <c r="T116" s="112">
        <f t="shared" si="32"/>
        <v>0</v>
      </c>
      <c r="U116" s="113">
        <v>0</v>
      </c>
      <c r="V116" s="113">
        <v>0</v>
      </c>
      <c r="W116" s="113">
        <v>0</v>
      </c>
      <c r="X116" s="113">
        <f t="shared" si="33"/>
        <v>0</v>
      </c>
      <c r="Y116" s="113">
        <v>0</v>
      </c>
      <c r="Z116" s="113">
        <v>0</v>
      </c>
      <c r="AA116" s="113">
        <v>0</v>
      </c>
      <c r="AB116" s="113">
        <f t="shared" si="34"/>
        <v>0</v>
      </c>
      <c r="AC116" s="113">
        <f t="shared" si="35"/>
        <v>0</v>
      </c>
      <c r="AD116" s="114">
        <f t="shared" si="36"/>
        <v>0</v>
      </c>
      <c r="AE116" s="114">
        <f t="shared" si="37"/>
        <v>0</v>
      </c>
      <c r="AF116" s="113">
        <v>0</v>
      </c>
      <c r="AG116" s="113">
        <v>0</v>
      </c>
      <c r="AH116" s="113">
        <v>0</v>
      </c>
      <c r="AI116" s="113">
        <f t="shared" si="38"/>
        <v>0</v>
      </c>
      <c r="AJ116" s="113">
        <f t="shared" si="39"/>
        <v>0</v>
      </c>
      <c r="AK116" s="115">
        <v>0</v>
      </c>
      <c r="AL116" s="115">
        <v>0</v>
      </c>
      <c r="AM116" s="115">
        <v>0</v>
      </c>
      <c r="AN116" s="115">
        <v>0</v>
      </c>
      <c r="AO116" s="115">
        <v>0</v>
      </c>
      <c r="AP116" s="115">
        <f t="shared" si="40"/>
        <v>0</v>
      </c>
      <c r="AQ116" s="115">
        <f t="shared" si="41"/>
        <v>0</v>
      </c>
      <c r="AR116" s="370">
        <f t="shared" si="42"/>
        <v>0</v>
      </c>
      <c r="AS116" s="112">
        <f t="shared" si="43"/>
        <v>6139524</v>
      </c>
      <c r="AT116" s="113">
        <f t="shared" si="44"/>
        <v>4434035</v>
      </c>
      <c r="AU116" s="113">
        <f t="shared" si="45"/>
        <v>0</v>
      </c>
      <c r="AV116" s="113">
        <f t="shared" si="46"/>
        <v>58000</v>
      </c>
      <c r="AW116" s="113">
        <f t="shared" si="47"/>
        <v>1518308</v>
      </c>
      <c r="AX116" s="113">
        <f t="shared" si="48"/>
        <v>88681</v>
      </c>
      <c r="AY116" s="113">
        <f t="shared" si="49"/>
        <v>40500</v>
      </c>
      <c r="AZ116" s="115">
        <f t="shared" si="50"/>
        <v>9.9537000000000013</v>
      </c>
      <c r="BA116" s="115">
        <f t="shared" si="51"/>
        <v>7.9099999999999993</v>
      </c>
      <c r="BB116" s="115">
        <f t="shared" si="52"/>
        <v>0</v>
      </c>
      <c r="BC116" s="116">
        <f t="shared" si="53"/>
        <v>2.0436999999999999</v>
      </c>
    </row>
    <row r="117" spans="1:55" s="152" customFormat="1" ht="14.1" customHeight="1" x14ac:dyDescent="0.2">
      <c r="A117" s="188">
        <v>19</v>
      </c>
      <c r="B117" s="126">
        <v>2497</v>
      </c>
      <c r="C117" s="149">
        <v>600080064</v>
      </c>
      <c r="D117" s="126">
        <v>72744189</v>
      </c>
      <c r="E117" s="126" t="s">
        <v>783</v>
      </c>
      <c r="F117" s="150">
        <v>3113</v>
      </c>
      <c r="G117" s="126" t="s">
        <v>318</v>
      </c>
      <c r="H117" s="151" t="s">
        <v>281</v>
      </c>
      <c r="I117" s="110">
        <v>19882636</v>
      </c>
      <c r="J117" s="111">
        <v>13978458</v>
      </c>
      <c r="K117" s="111">
        <v>0</v>
      </c>
      <c r="L117" s="111">
        <v>120000</v>
      </c>
      <c r="M117" s="111">
        <v>4765279</v>
      </c>
      <c r="N117" s="111">
        <v>279569</v>
      </c>
      <c r="O117" s="111">
        <v>739330</v>
      </c>
      <c r="P117" s="287">
        <v>28.069600000000001</v>
      </c>
      <c r="Q117" s="287">
        <v>20.41</v>
      </c>
      <c r="R117" s="404">
        <v>0</v>
      </c>
      <c r="S117" s="404">
        <v>7.6595999999999993</v>
      </c>
      <c r="T117" s="112">
        <f t="shared" si="32"/>
        <v>0</v>
      </c>
      <c r="U117" s="113">
        <v>0</v>
      </c>
      <c r="V117" s="113">
        <v>0</v>
      </c>
      <c r="W117" s="113">
        <v>0</v>
      </c>
      <c r="X117" s="113">
        <f t="shared" si="33"/>
        <v>0</v>
      </c>
      <c r="Y117" s="113">
        <v>0</v>
      </c>
      <c r="Z117" s="113">
        <v>0</v>
      </c>
      <c r="AA117" s="113">
        <v>0</v>
      </c>
      <c r="AB117" s="113">
        <f t="shared" si="34"/>
        <v>0</v>
      </c>
      <c r="AC117" s="113">
        <f t="shared" si="35"/>
        <v>0</v>
      </c>
      <c r="AD117" s="114">
        <f t="shared" si="36"/>
        <v>0</v>
      </c>
      <c r="AE117" s="114">
        <f t="shared" si="37"/>
        <v>0</v>
      </c>
      <c r="AF117" s="113">
        <v>0</v>
      </c>
      <c r="AG117" s="113">
        <v>0</v>
      </c>
      <c r="AH117" s="113">
        <v>0</v>
      </c>
      <c r="AI117" s="113">
        <f t="shared" si="38"/>
        <v>0</v>
      </c>
      <c r="AJ117" s="113">
        <f t="shared" si="39"/>
        <v>0</v>
      </c>
      <c r="AK117" s="115">
        <v>0</v>
      </c>
      <c r="AL117" s="115">
        <v>0</v>
      </c>
      <c r="AM117" s="115">
        <v>0</v>
      </c>
      <c r="AN117" s="115">
        <v>0</v>
      </c>
      <c r="AO117" s="115">
        <v>0</v>
      </c>
      <c r="AP117" s="115">
        <f t="shared" si="40"/>
        <v>0</v>
      </c>
      <c r="AQ117" s="115">
        <f t="shared" si="41"/>
        <v>0</v>
      </c>
      <c r="AR117" s="370">
        <f t="shared" si="42"/>
        <v>0</v>
      </c>
      <c r="AS117" s="112">
        <f t="shared" si="43"/>
        <v>19882636</v>
      </c>
      <c r="AT117" s="113">
        <f t="shared" si="44"/>
        <v>13978458</v>
      </c>
      <c r="AU117" s="113">
        <f t="shared" si="45"/>
        <v>0</v>
      </c>
      <c r="AV117" s="113">
        <f t="shared" si="46"/>
        <v>120000</v>
      </c>
      <c r="AW117" s="113">
        <f t="shared" si="47"/>
        <v>4765279</v>
      </c>
      <c r="AX117" s="113">
        <f t="shared" si="48"/>
        <v>279569</v>
      </c>
      <c r="AY117" s="113">
        <f t="shared" si="49"/>
        <v>739330</v>
      </c>
      <c r="AZ117" s="115">
        <f t="shared" si="50"/>
        <v>28.069600000000001</v>
      </c>
      <c r="BA117" s="115">
        <f t="shared" si="51"/>
        <v>20.41</v>
      </c>
      <c r="BB117" s="115">
        <f t="shared" si="52"/>
        <v>0</v>
      </c>
      <c r="BC117" s="116">
        <f t="shared" si="53"/>
        <v>7.6595999999999993</v>
      </c>
    </row>
    <row r="118" spans="1:55" s="152" customFormat="1" ht="14.1" customHeight="1" x14ac:dyDescent="0.2">
      <c r="A118" s="188">
        <v>19</v>
      </c>
      <c r="B118" s="126">
        <v>2497</v>
      </c>
      <c r="C118" s="149">
        <v>600080064</v>
      </c>
      <c r="D118" s="126">
        <v>72744189</v>
      </c>
      <c r="E118" s="126" t="s">
        <v>783</v>
      </c>
      <c r="F118" s="150">
        <v>3113</v>
      </c>
      <c r="G118" s="82" t="s">
        <v>317</v>
      </c>
      <c r="H118" s="151" t="s">
        <v>281</v>
      </c>
      <c r="I118" s="110">
        <v>1740583</v>
      </c>
      <c r="J118" s="425">
        <v>1281725</v>
      </c>
      <c r="K118" s="425">
        <v>0</v>
      </c>
      <c r="L118" s="425">
        <v>0</v>
      </c>
      <c r="M118" s="111">
        <v>433223</v>
      </c>
      <c r="N118" s="111">
        <v>25635</v>
      </c>
      <c r="O118" s="338">
        <v>0</v>
      </c>
      <c r="P118" s="287">
        <v>3.2578</v>
      </c>
      <c r="Q118" s="427">
        <v>3.2578</v>
      </c>
      <c r="R118" s="889">
        <v>0</v>
      </c>
      <c r="S118" s="856">
        <v>0</v>
      </c>
      <c r="T118" s="112">
        <f t="shared" si="32"/>
        <v>0</v>
      </c>
      <c r="U118" s="113">
        <v>0</v>
      </c>
      <c r="V118" s="113">
        <v>0</v>
      </c>
      <c r="W118" s="113">
        <v>0</v>
      </c>
      <c r="X118" s="113">
        <f t="shared" si="33"/>
        <v>0</v>
      </c>
      <c r="Y118" s="113">
        <v>0</v>
      </c>
      <c r="Z118" s="113">
        <v>0</v>
      </c>
      <c r="AA118" s="113">
        <v>0</v>
      </c>
      <c r="AB118" s="113">
        <f t="shared" si="34"/>
        <v>0</v>
      </c>
      <c r="AC118" s="113">
        <f t="shared" si="35"/>
        <v>0</v>
      </c>
      <c r="AD118" s="114">
        <f t="shared" si="36"/>
        <v>0</v>
      </c>
      <c r="AE118" s="114">
        <f t="shared" si="37"/>
        <v>0</v>
      </c>
      <c r="AF118" s="113">
        <v>0</v>
      </c>
      <c r="AG118" s="113">
        <v>0</v>
      </c>
      <c r="AH118" s="113">
        <v>0</v>
      </c>
      <c r="AI118" s="113">
        <f t="shared" si="38"/>
        <v>0</v>
      </c>
      <c r="AJ118" s="113">
        <f t="shared" si="39"/>
        <v>0</v>
      </c>
      <c r="AK118" s="115">
        <v>0</v>
      </c>
      <c r="AL118" s="115">
        <v>0</v>
      </c>
      <c r="AM118" s="115">
        <v>0</v>
      </c>
      <c r="AN118" s="115">
        <v>0</v>
      </c>
      <c r="AO118" s="115">
        <v>0</v>
      </c>
      <c r="AP118" s="115">
        <f t="shared" si="40"/>
        <v>0</v>
      </c>
      <c r="AQ118" s="115">
        <f t="shared" si="41"/>
        <v>0</v>
      </c>
      <c r="AR118" s="370">
        <f t="shared" si="42"/>
        <v>0</v>
      </c>
      <c r="AS118" s="112">
        <f t="shared" si="43"/>
        <v>1740583</v>
      </c>
      <c r="AT118" s="113">
        <f t="shared" si="44"/>
        <v>1281725</v>
      </c>
      <c r="AU118" s="113">
        <f t="shared" si="45"/>
        <v>0</v>
      </c>
      <c r="AV118" s="113">
        <f t="shared" si="46"/>
        <v>0</v>
      </c>
      <c r="AW118" s="113">
        <f t="shared" si="47"/>
        <v>433223</v>
      </c>
      <c r="AX118" s="113">
        <f t="shared" si="48"/>
        <v>25635</v>
      </c>
      <c r="AY118" s="113">
        <f t="shared" si="49"/>
        <v>0</v>
      </c>
      <c r="AZ118" s="115">
        <f t="shared" si="50"/>
        <v>3.2578</v>
      </c>
      <c r="BA118" s="115">
        <f t="shared" si="51"/>
        <v>3.2578</v>
      </c>
      <c r="BB118" s="115">
        <f t="shared" si="52"/>
        <v>0</v>
      </c>
      <c r="BC118" s="116">
        <f t="shared" si="53"/>
        <v>0</v>
      </c>
    </row>
    <row r="119" spans="1:55" s="152" customFormat="1" ht="14.1" customHeight="1" x14ac:dyDescent="0.2">
      <c r="A119" s="188">
        <v>19</v>
      </c>
      <c r="B119" s="159">
        <v>2497</v>
      </c>
      <c r="C119" s="149">
        <v>600080064</v>
      </c>
      <c r="D119" s="126">
        <v>72744189</v>
      </c>
      <c r="E119" s="159" t="s">
        <v>783</v>
      </c>
      <c r="F119" s="150">
        <v>3113</v>
      </c>
      <c r="G119" s="126" t="s">
        <v>316</v>
      </c>
      <c r="H119" s="151" t="s">
        <v>282</v>
      </c>
      <c r="I119" s="110">
        <v>4810998</v>
      </c>
      <c r="J119" s="28">
        <v>3534277</v>
      </c>
      <c r="K119" s="28">
        <v>0</v>
      </c>
      <c r="L119" s="28">
        <v>0</v>
      </c>
      <c r="M119" s="111">
        <v>1194585</v>
      </c>
      <c r="N119" s="111">
        <v>70686</v>
      </c>
      <c r="O119" s="28">
        <v>11450</v>
      </c>
      <c r="P119" s="287">
        <v>10.030000000000001</v>
      </c>
      <c r="Q119" s="274">
        <v>10.030000000000001</v>
      </c>
      <c r="R119" s="890">
        <v>0</v>
      </c>
      <c r="S119" s="890">
        <v>0</v>
      </c>
      <c r="T119" s="112">
        <f t="shared" si="32"/>
        <v>0</v>
      </c>
      <c r="U119" s="113">
        <v>0</v>
      </c>
      <c r="V119" s="113">
        <v>0</v>
      </c>
      <c r="W119" s="113">
        <v>0</v>
      </c>
      <c r="X119" s="113">
        <f t="shared" si="33"/>
        <v>0</v>
      </c>
      <c r="Y119" s="113">
        <v>0</v>
      </c>
      <c r="Z119" s="113">
        <v>0</v>
      </c>
      <c r="AA119" s="113">
        <v>0</v>
      </c>
      <c r="AB119" s="113">
        <f t="shared" si="34"/>
        <v>0</v>
      </c>
      <c r="AC119" s="113">
        <f t="shared" si="35"/>
        <v>0</v>
      </c>
      <c r="AD119" s="114">
        <f t="shared" si="36"/>
        <v>0</v>
      </c>
      <c r="AE119" s="114">
        <f t="shared" si="37"/>
        <v>0</v>
      </c>
      <c r="AF119" s="113">
        <v>500</v>
      </c>
      <c r="AG119" s="113">
        <v>0</v>
      </c>
      <c r="AH119" s="113">
        <v>0</v>
      </c>
      <c r="AI119" s="113">
        <f t="shared" si="38"/>
        <v>500</v>
      </c>
      <c r="AJ119" s="113">
        <f t="shared" si="39"/>
        <v>500</v>
      </c>
      <c r="AK119" s="115"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f t="shared" si="40"/>
        <v>0</v>
      </c>
      <c r="AQ119" s="115">
        <f t="shared" si="41"/>
        <v>0</v>
      </c>
      <c r="AR119" s="370">
        <f t="shared" si="42"/>
        <v>0</v>
      </c>
      <c r="AS119" s="112">
        <f t="shared" si="43"/>
        <v>4811498</v>
      </c>
      <c r="AT119" s="113">
        <f t="shared" si="44"/>
        <v>3534277</v>
      </c>
      <c r="AU119" s="113">
        <f t="shared" si="45"/>
        <v>0</v>
      </c>
      <c r="AV119" s="113">
        <f t="shared" si="46"/>
        <v>0</v>
      </c>
      <c r="AW119" s="113">
        <f t="shared" si="47"/>
        <v>1194585</v>
      </c>
      <c r="AX119" s="113">
        <f t="shared" si="48"/>
        <v>70686</v>
      </c>
      <c r="AY119" s="113">
        <f t="shared" si="49"/>
        <v>11950</v>
      </c>
      <c r="AZ119" s="115">
        <f t="shared" si="50"/>
        <v>10.030000000000001</v>
      </c>
      <c r="BA119" s="115">
        <f t="shared" si="51"/>
        <v>10.030000000000001</v>
      </c>
      <c r="BB119" s="115">
        <f t="shared" si="52"/>
        <v>0</v>
      </c>
      <c r="BC119" s="116">
        <f t="shared" si="53"/>
        <v>0</v>
      </c>
    </row>
    <row r="120" spans="1:55" s="152" customFormat="1" ht="14.1" customHeight="1" x14ac:dyDescent="0.2">
      <c r="A120" s="188">
        <v>19</v>
      </c>
      <c r="B120" s="126">
        <v>2497</v>
      </c>
      <c r="C120" s="149">
        <v>600080064</v>
      </c>
      <c r="D120" s="126">
        <v>72744189</v>
      </c>
      <c r="E120" s="126" t="s">
        <v>783</v>
      </c>
      <c r="F120" s="150">
        <v>3141</v>
      </c>
      <c r="G120" s="126" t="s">
        <v>319</v>
      </c>
      <c r="H120" s="151" t="s">
        <v>282</v>
      </c>
      <c r="I120" s="110">
        <v>2052570</v>
      </c>
      <c r="J120" s="846">
        <v>1460540</v>
      </c>
      <c r="K120" s="846">
        <v>0</v>
      </c>
      <c r="L120" s="846">
        <v>40000</v>
      </c>
      <c r="M120" s="111">
        <v>507183</v>
      </c>
      <c r="N120" s="111">
        <v>29211</v>
      </c>
      <c r="O120" s="846">
        <v>15636</v>
      </c>
      <c r="P120" s="287">
        <v>5.1100000000000003</v>
      </c>
      <c r="Q120" s="847">
        <v>0</v>
      </c>
      <c r="R120" s="847">
        <v>0</v>
      </c>
      <c r="S120" s="847">
        <v>5.1100000000000003</v>
      </c>
      <c r="T120" s="112">
        <f t="shared" si="32"/>
        <v>0</v>
      </c>
      <c r="U120" s="113">
        <v>0</v>
      </c>
      <c r="V120" s="113">
        <v>0</v>
      </c>
      <c r="W120" s="113">
        <v>0</v>
      </c>
      <c r="X120" s="113">
        <f t="shared" si="33"/>
        <v>0</v>
      </c>
      <c r="Y120" s="113">
        <v>0</v>
      </c>
      <c r="Z120" s="113">
        <v>0</v>
      </c>
      <c r="AA120" s="113">
        <v>0</v>
      </c>
      <c r="AB120" s="113">
        <f t="shared" si="34"/>
        <v>0</v>
      </c>
      <c r="AC120" s="113">
        <f t="shared" si="35"/>
        <v>0</v>
      </c>
      <c r="AD120" s="114">
        <f t="shared" si="36"/>
        <v>0</v>
      </c>
      <c r="AE120" s="114">
        <f t="shared" si="37"/>
        <v>0</v>
      </c>
      <c r="AF120" s="113">
        <v>0</v>
      </c>
      <c r="AG120" s="113">
        <v>0</v>
      </c>
      <c r="AH120" s="113">
        <v>0</v>
      </c>
      <c r="AI120" s="113">
        <f t="shared" si="38"/>
        <v>0</v>
      </c>
      <c r="AJ120" s="113">
        <f t="shared" si="39"/>
        <v>0</v>
      </c>
      <c r="AK120" s="115"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f t="shared" si="40"/>
        <v>0</v>
      </c>
      <c r="AQ120" s="115">
        <f t="shared" si="41"/>
        <v>0</v>
      </c>
      <c r="AR120" s="370">
        <f t="shared" si="42"/>
        <v>0</v>
      </c>
      <c r="AS120" s="112">
        <f t="shared" si="43"/>
        <v>2052570</v>
      </c>
      <c r="AT120" s="113">
        <f t="shared" si="44"/>
        <v>1460540</v>
      </c>
      <c r="AU120" s="113">
        <f t="shared" si="45"/>
        <v>0</v>
      </c>
      <c r="AV120" s="113">
        <f t="shared" si="46"/>
        <v>40000</v>
      </c>
      <c r="AW120" s="113">
        <f t="shared" si="47"/>
        <v>507183</v>
      </c>
      <c r="AX120" s="113">
        <f t="shared" si="48"/>
        <v>29211</v>
      </c>
      <c r="AY120" s="113">
        <f t="shared" si="49"/>
        <v>15636</v>
      </c>
      <c r="AZ120" s="115">
        <f t="shared" si="50"/>
        <v>5.1100000000000003</v>
      </c>
      <c r="BA120" s="115">
        <f t="shared" si="51"/>
        <v>0</v>
      </c>
      <c r="BB120" s="115">
        <f t="shared" si="52"/>
        <v>0</v>
      </c>
      <c r="BC120" s="116">
        <f t="shared" si="53"/>
        <v>5.1100000000000003</v>
      </c>
    </row>
    <row r="121" spans="1:55" s="152" customFormat="1" ht="14.1" customHeight="1" x14ac:dyDescent="0.2">
      <c r="A121" s="188">
        <v>19</v>
      </c>
      <c r="B121" s="126">
        <v>2497</v>
      </c>
      <c r="C121" s="149">
        <v>600080064</v>
      </c>
      <c r="D121" s="126">
        <v>72744189</v>
      </c>
      <c r="E121" s="126" t="s">
        <v>783</v>
      </c>
      <c r="F121" s="150">
        <v>3143</v>
      </c>
      <c r="G121" s="126" t="s">
        <v>632</v>
      </c>
      <c r="H121" s="151" t="s">
        <v>281</v>
      </c>
      <c r="I121" s="110">
        <v>1012867</v>
      </c>
      <c r="J121" s="28">
        <v>706441</v>
      </c>
      <c r="K121" s="28">
        <v>0</v>
      </c>
      <c r="L121" s="28">
        <v>40000</v>
      </c>
      <c r="M121" s="111">
        <v>252297</v>
      </c>
      <c r="N121" s="111">
        <v>14129</v>
      </c>
      <c r="O121" s="338">
        <v>0</v>
      </c>
      <c r="P121" s="287">
        <v>1.76</v>
      </c>
      <c r="Q121" s="21">
        <v>1.76</v>
      </c>
      <c r="R121" s="259">
        <v>0</v>
      </c>
      <c r="S121" s="890">
        <v>0</v>
      </c>
      <c r="T121" s="112">
        <f t="shared" si="32"/>
        <v>0</v>
      </c>
      <c r="U121" s="113">
        <v>0</v>
      </c>
      <c r="V121" s="113">
        <v>0</v>
      </c>
      <c r="W121" s="113">
        <v>0</v>
      </c>
      <c r="X121" s="113">
        <f t="shared" si="33"/>
        <v>0</v>
      </c>
      <c r="Y121" s="113">
        <v>0</v>
      </c>
      <c r="Z121" s="113">
        <v>0</v>
      </c>
      <c r="AA121" s="113">
        <v>0</v>
      </c>
      <c r="AB121" s="113">
        <f t="shared" si="34"/>
        <v>0</v>
      </c>
      <c r="AC121" s="113">
        <f t="shared" si="35"/>
        <v>0</v>
      </c>
      <c r="AD121" s="114">
        <f t="shared" si="36"/>
        <v>0</v>
      </c>
      <c r="AE121" s="114">
        <f t="shared" si="37"/>
        <v>0</v>
      </c>
      <c r="AF121" s="113">
        <v>0</v>
      </c>
      <c r="AG121" s="113">
        <v>0</v>
      </c>
      <c r="AH121" s="113">
        <v>0</v>
      </c>
      <c r="AI121" s="113">
        <f t="shared" si="38"/>
        <v>0</v>
      </c>
      <c r="AJ121" s="113">
        <f t="shared" si="39"/>
        <v>0</v>
      </c>
      <c r="AK121" s="115">
        <v>0</v>
      </c>
      <c r="AL121" s="115">
        <v>0</v>
      </c>
      <c r="AM121" s="115">
        <v>0</v>
      </c>
      <c r="AN121" s="115">
        <v>0</v>
      </c>
      <c r="AO121" s="115">
        <v>0</v>
      </c>
      <c r="AP121" s="115">
        <f t="shared" si="40"/>
        <v>0</v>
      </c>
      <c r="AQ121" s="115">
        <f t="shared" si="41"/>
        <v>0</v>
      </c>
      <c r="AR121" s="370">
        <f t="shared" si="42"/>
        <v>0</v>
      </c>
      <c r="AS121" s="112">
        <f t="shared" si="43"/>
        <v>1012867</v>
      </c>
      <c r="AT121" s="113">
        <f t="shared" si="44"/>
        <v>706441</v>
      </c>
      <c r="AU121" s="113">
        <f t="shared" si="45"/>
        <v>0</v>
      </c>
      <c r="AV121" s="113">
        <f t="shared" si="46"/>
        <v>40000</v>
      </c>
      <c r="AW121" s="113">
        <f t="shared" si="47"/>
        <v>252297</v>
      </c>
      <c r="AX121" s="113">
        <f t="shared" si="48"/>
        <v>14129</v>
      </c>
      <c r="AY121" s="113">
        <f t="shared" si="49"/>
        <v>0</v>
      </c>
      <c r="AZ121" s="115">
        <f t="shared" si="50"/>
        <v>1.76</v>
      </c>
      <c r="BA121" s="115">
        <f t="shared" si="51"/>
        <v>1.76</v>
      </c>
      <c r="BB121" s="115">
        <f t="shared" si="52"/>
        <v>0</v>
      </c>
      <c r="BC121" s="116">
        <f t="shared" si="53"/>
        <v>0</v>
      </c>
    </row>
    <row r="122" spans="1:55" s="152" customFormat="1" ht="14.1" customHeight="1" x14ac:dyDescent="0.2">
      <c r="A122" s="188">
        <v>19</v>
      </c>
      <c r="B122" s="126">
        <v>2497</v>
      </c>
      <c r="C122" s="149">
        <v>600080064</v>
      </c>
      <c r="D122" s="126">
        <v>72744189</v>
      </c>
      <c r="E122" s="126" t="s">
        <v>783</v>
      </c>
      <c r="F122" s="150">
        <v>3143</v>
      </c>
      <c r="G122" s="126" t="s">
        <v>633</v>
      </c>
      <c r="H122" s="151" t="s">
        <v>282</v>
      </c>
      <c r="I122" s="110">
        <v>39323</v>
      </c>
      <c r="J122" s="436">
        <v>27720</v>
      </c>
      <c r="K122" s="436">
        <v>0</v>
      </c>
      <c r="L122" s="436">
        <v>0</v>
      </c>
      <c r="M122" s="111">
        <v>9369</v>
      </c>
      <c r="N122" s="111">
        <v>554</v>
      </c>
      <c r="O122" s="436">
        <v>1680</v>
      </c>
      <c r="P122" s="287">
        <v>0.12</v>
      </c>
      <c r="Q122" s="435">
        <v>0</v>
      </c>
      <c r="R122" s="893">
        <v>0</v>
      </c>
      <c r="S122" s="893">
        <v>0.12</v>
      </c>
      <c r="T122" s="112">
        <f t="shared" si="32"/>
        <v>0</v>
      </c>
      <c r="U122" s="113">
        <v>0</v>
      </c>
      <c r="V122" s="113">
        <v>0</v>
      </c>
      <c r="W122" s="113">
        <v>0</v>
      </c>
      <c r="X122" s="113">
        <f t="shared" si="33"/>
        <v>0</v>
      </c>
      <c r="Y122" s="113">
        <v>0</v>
      </c>
      <c r="Z122" s="113">
        <v>0</v>
      </c>
      <c r="AA122" s="113">
        <v>0</v>
      </c>
      <c r="AB122" s="113">
        <f t="shared" si="34"/>
        <v>0</v>
      </c>
      <c r="AC122" s="113">
        <f t="shared" si="35"/>
        <v>0</v>
      </c>
      <c r="AD122" s="114">
        <f t="shared" si="36"/>
        <v>0</v>
      </c>
      <c r="AE122" s="114">
        <f t="shared" si="37"/>
        <v>0</v>
      </c>
      <c r="AF122" s="113">
        <v>0</v>
      </c>
      <c r="AG122" s="113">
        <v>0</v>
      </c>
      <c r="AH122" s="113">
        <v>0</v>
      </c>
      <c r="AI122" s="113">
        <f t="shared" si="38"/>
        <v>0</v>
      </c>
      <c r="AJ122" s="113">
        <f t="shared" si="39"/>
        <v>0</v>
      </c>
      <c r="AK122" s="115">
        <v>0</v>
      </c>
      <c r="AL122" s="115">
        <v>0</v>
      </c>
      <c r="AM122" s="115">
        <v>0</v>
      </c>
      <c r="AN122" s="115">
        <v>0</v>
      </c>
      <c r="AO122" s="115">
        <v>0</v>
      </c>
      <c r="AP122" s="115">
        <f t="shared" si="40"/>
        <v>0</v>
      </c>
      <c r="AQ122" s="115">
        <f t="shared" si="41"/>
        <v>0</v>
      </c>
      <c r="AR122" s="370">
        <f t="shared" si="42"/>
        <v>0</v>
      </c>
      <c r="AS122" s="112">
        <f t="shared" si="43"/>
        <v>39323</v>
      </c>
      <c r="AT122" s="113">
        <f t="shared" si="44"/>
        <v>27720</v>
      </c>
      <c r="AU122" s="113">
        <f t="shared" si="45"/>
        <v>0</v>
      </c>
      <c r="AV122" s="113">
        <f t="shared" si="46"/>
        <v>0</v>
      </c>
      <c r="AW122" s="113">
        <f t="shared" si="47"/>
        <v>9369</v>
      </c>
      <c r="AX122" s="113">
        <f t="shared" si="48"/>
        <v>554</v>
      </c>
      <c r="AY122" s="113">
        <f t="shared" si="49"/>
        <v>1680</v>
      </c>
      <c r="AZ122" s="115">
        <f t="shared" si="50"/>
        <v>0.12</v>
      </c>
      <c r="BA122" s="115">
        <f t="shared" si="51"/>
        <v>0</v>
      </c>
      <c r="BB122" s="115">
        <f t="shared" si="52"/>
        <v>0</v>
      </c>
      <c r="BC122" s="116">
        <f t="shared" si="53"/>
        <v>0.12</v>
      </c>
    </row>
    <row r="123" spans="1:55" s="152" customFormat="1" ht="14.1" customHeight="1" x14ac:dyDescent="0.2">
      <c r="A123" s="188">
        <v>19</v>
      </c>
      <c r="B123" s="126">
        <v>2497</v>
      </c>
      <c r="C123" s="149">
        <v>600080064</v>
      </c>
      <c r="D123" s="126">
        <v>72744189</v>
      </c>
      <c r="E123" s="126" t="s">
        <v>783</v>
      </c>
      <c r="F123" s="150">
        <v>3143</v>
      </c>
      <c r="G123" s="126" t="s">
        <v>321</v>
      </c>
      <c r="H123" s="151" t="s">
        <v>282</v>
      </c>
      <c r="I123" s="110">
        <v>336657</v>
      </c>
      <c r="J123" s="436">
        <v>232575</v>
      </c>
      <c r="K123" s="436">
        <v>0</v>
      </c>
      <c r="L123" s="436">
        <v>15000</v>
      </c>
      <c r="M123" s="111">
        <v>83680</v>
      </c>
      <c r="N123" s="111">
        <v>4652</v>
      </c>
      <c r="O123" s="436">
        <v>750</v>
      </c>
      <c r="P123" s="287">
        <v>0.55000000000000004</v>
      </c>
      <c r="Q123" s="435">
        <v>0.5</v>
      </c>
      <c r="R123" s="893">
        <v>0</v>
      </c>
      <c r="S123" s="893">
        <v>0.05</v>
      </c>
      <c r="T123" s="112">
        <f t="shared" si="32"/>
        <v>0</v>
      </c>
      <c r="U123" s="113">
        <v>0</v>
      </c>
      <c r="V123" s="113">
        <v>0</v>
      </c>
      <c r="W123" s="113">
        <v>0</v>
      </c>
      <c r="X123" s="113">
        <f t="shared" si="33"/>
        <v>0</v>
      </c>
      <c r="Y123" s="113">
        <v>0</v>
      </c>
      <c r="Z123" s="113">
        <v>0</v>
      </c>
      <c r="AA123" s="113">
        <v>0</v>
      </c>
      <c r="AB123" s="113">
        <f t="shared" si="34"/>
        <v>0</v>
      </c>
      <c r="AC123" s="113">
        <f t="shared" si="35"/>
        <v>0</v>
      </c>
      <c r="AD123" s="114">
        <f t="shared" si="36"/>
        <v>0</v>
      </c>
      <c r="AE123" s="114">
        <f t="shared" si="37"/>
        <v>0</v>
      </c>
      <c r="AF123" s="113">
        <v>0</v>
      </c>
      <c r="AG123" s="113">
        <v>0</v>
      </c>
      <c r="AH123" s="113">
        <v>0</v>
      </c>
      <c r="AI123" s="113">
        <f t="shared" si="38"/>
        <v>0</v>
      </c>
      <c r="AJ123" s="113">
        <f t="shared" si="39"/>
        <v>0</v>
      </c>
      <c r="AK123" s="115">
        <v>0</v>
      </c>
      <c r="AL123" s="115">
        <v>0</v>
      </c>
      <c r="AM123" s="115">
        <v>0</v>
      </c>
      <c r="AN123" s="115">
        <v>0</v>
      </c>
      <c r="AO123" s="115">
        <v>0</v>
      </c>
      <c r="AP123" s="115">
        <f t="shared" si="40"/>
        <v>0</v>
      </c>
      <c r="AQ123" s="115">
        <f t="shared" si="41"/>
        <v>0</v>
      </c>
      <c r="AR123" s="370">
        <f t="shared" si="42"/>
        <v>0</v>
      </c>
      <c r="AS123" s="112">
        <f t="shared" si="43"/>
        <v>336657</v>
      </c>
      <c r="AT123" s="113">
        <f t="shared" si="44"/>
        <v>232575</v>
      </c>
      <c r="AU123" s="113">
        <f t="shared" si="45"/>
        <v>0</v>
      </c>
      <c r="AV123" s="113">
        <f t="shared" si="46"/>
        <v>15000</v>
      </c>
      <c r="AW123" s="113">
        <f t="shared" si="47"/>
        <v>83680</v>
      </c>
      <c r="AX123" s="113">
        <f t="shared" si="48"/>
        <v>4652</v>
      </c>
      <c r="AY123" s="113">
        <f t="shared" si="49"/>
        <v>750</v>
      </c>
      <c r="AZ123" s="115">
        <f t="shared" si="50"/>
        <v>0.55000000000000004</v>
      </c>
      <c r="BA123" s="115">
        <f t="shared" si="51"/>
        <v>0.5</v>
      </c>
      <c r="BB123" s="115">
        <f t="shared" si="52"/>
        <v>0</v>
      </c>
      <c r="BC123" s="116">
        <f t="shared" si="53"/>
        <v>0.05</v>
      </c>
    </row>
    <row r="124" spans="1:55" s="152" customFormat="1" ht="14.1" customHeight="1" x14ac:dyDescent="0.2">
      <c r="A124" s="189">
        <v>19</v>
      </c>
      <c r="B124" s="154">
        <v>2497</v>
      </c>
      <c r="C124" s="155">
        <v>600080064</v>
      </c>
      <c r="D124" s="154">
        <v>72744189</v>
      </c>
      <c r="E124" s="154" t="s">
        <v>784</v>
      </c>
      <c r="F124" s="156"/>
      <c r="G124" s="157"/>
      <c r="H124" s="158"/>
      <c r="I124" s="153">
        <v>36015158</v>
      </c>
      <c r="J124" s="279">
        <v>25655771</v>
      </c>
      <c r="K124" s="279">
        <v>0</v>
      </c>
      <c r="L124" s="279">
        <v>273000</v>
      </c>
      <c r="M124" s="279">
        <v>8763924</v>
      </c>
      <c r="N124" s="279">
        <v>513117</v>
      </c>
      <c r="O124" s="279">
        <v>809346</v>
      </c>
      <c r="P124" s="441">
        <v>58.851100000000002</v>
      </c>
      <c r="Q124" s="441">
        <v>43.867799999999995</v>
      </c>
      <c r="R124" s="891">
        <v>0</v>
      </c>
      <c r="S124" s="891">
        <v>14.983299999999998</v>
      </c>
      <c r="T124" s="153">
        <f t="shared" ref="T124:BC124" si="62">SUM(T116:T123)</f>
        <v>0</v>
      </c>
      <c r="U124" s="160">
        <f t="shared" si="62"/>
        <v>0</v>
      </c>
      <c r="V124" s="160">
        <f t="shared" si="62"/>
        <v>0</v>
      </c>
      <c r="W124" s="160">
        <f t="shared" si="62"/>
        <v>0</v>
      </c>
      <c r="X124" s="160">
        <f t="shared" si="62"/>
        <v>0</v>
      </c>
      <c r="Y124" s="160">
        <f t="shared" si="62"/>
        <v>0</v>
      </c>
      <c r="Z124" s="160">
        <f t="shared" si="62"/>
        <v>0</v>
      </c>
      <c r="AA124" s="160">
        <f t="shared" si="62"/>
        <v>0</v>
      </c>
      <c r="AB124" s="160">
        <f t="shared" si="62"/>
        <v>0</v>
      </c>
      <c r="AC124" s="160">
        <f t="shared" si="62"/>
        <v>0</v>
      </c>
      <c r="AD124" s="160">
        <f t="shared" si="62"/>
        <v>0</v>
      </c>
      <c r="AE124" s="160">
        <f t="shared" si="62"/>
        <v>0</v>
      </c>
      <c r="AF124" s="160">
        <f t="shared" si="62"/>
        <v>500</v>
      </c>
      <c r="AG124" s="160">
        <f t="shared" si="62"/>
        <v>0</v>
      </c>
      <c r="AH124" s="160">
        <f t="shared" si="62"/>
        <v>0</v>
      </c>
      <c r="AI124" s="160">
        <f t="shared" si="62"/>
        <v>500</v>
      </c>
      <c r="AJ124" s="160">
        <f t="shared" si="62"/>
        <v>500</v>
      </c>
      <c r="AK124" s="161">
        <f t="shared" si="62"/>
        <v>0</v>
      </c>
      <c r="AL124" s="161">
        <f t="shared" si="62"/>
        <v>0</v>
      </c>
      <c r="AM124" s="161">
        <f t="shared" si="62"/>
        <v>0</v>
      </c>
      <c r="AN124" s="161">
        <f t="shared" si="62"/>
        <v>0</v>
      </c>
      <c r="AO124" s="161">
        <f t="shared" si="62"/>
        <v>0</v>
      </c>
      <c r="AP124" s="161">
        <f t="shared" si="62"/>
        <v>0</v>
      </c>
      <c r="AQ124" s="161">
        <f t="shared" si="62"/>
        <v>0</v>
      </c>
      <c r="AR124" s="841">
        <f t="shared" si="62"/>
        <v>0</v>
      </c>
      <c r="AS124" s="153">
        <f t="shared" si="62"/>
        <v>36015658</v>
      </c>
      <c r="AT124" s="160">
        <f t="shared" si="62"/>
        <v>25655771</v>
      </c>
      <c r="AU124" s="160">
        <f t="shared" si="62"/>
        <v>0</v>
      </c>
      <c r="AV124" s="160">
        <f t="shared" si="62"/>
        <v>273000</v>
      </c>
      <c r="AW124" s="160">
        <f t="shared" si="62"/>
        <v>8763924</v>
      </c>
      <c r="AX124" s="160">
        <f t="shared" si="62"/>
        <v>513117</v>
      </c>
      <c r="AY124" s="160">
        <f t="shared" si="62"/>
        <v>809846</v>
      </c>
      <c r="AZ124" s="161">
        <f t="shared" si="62"/>
        <v>58.851100000000002</v>
      </c>
      <c r="BA124" s="161">
        <f t="shared" si="62"/>
        <v>43.867799999999995</v>
      </c>
      <c r="BB124" s="161">
        <f t="shared" si="62"/>
        <v>0</v>
      </c>
      <c r="BC124" s="162">
        <f t="shared" si="62"/>
        <v>14.983299999999998</v>
      </c>
    </row>
    <row r="125" spans="1:55" s="152" customFormat="1" ht="14.1" customHeight="1" x14ac:dyDescent="0.2">
      <c r="A125" s="188">
        <v>20</v>
      </c>
      <c r="B125" s="159">
        <v>2446</v>
      </c>
      <c r="C125" s="149">
        <v>600080129</v>
      </c>
      <c r="D125" s="126">
        <v>72743522</v>
      </c>
      <c r="E125" s="126" t="s">
        <v>785</v>
      </c>
      <c r="F125" s="150">
        <v>3111</v>
      </c>
      <c r="G125" s="126" t="s">
        <v>315</v>
      </c>
      <c r="H125" s="151" t="s">
        <v>281</v>
      </c>
      <c r="I125" s="110">
        <v>2197583</v>
      </c>
      <c r="J125" s="111">
        <v>1596799</v>
      </c>
      <c r="K125" s="111">
        <v>0</v>
      </c>
      <c r="L125" s="111">
        <v>10000</v>
      </c>
      <c r="M125" s="111">
        <v>543098</v>
      </c>
      <c r="N125" s="111">
        <v>31936</v>
      </c>
      <c r="O125" s="111">
        <v>15750</v>
      </c>
      <c r="P125" s="287">
        <v>3.9218000000000002</v>
      </c>
      <c r="Q125" s="287">
        <v>3</v>
      </c>
      <c r="R125" s="404">
        <v>0</v>
      </c>
      <c r="S125" s="404">
        <v>0.92179999999999995</v>
      </c>
      <c r="T125" s="112">
        <f t="shared" si="32"/>
        <v>0</v>
      </c>
      <c r="U125" s="113">
        <v>0</v>
      </c>
      <c r="V125" s="113">
        <v>0</v>
      </c>
      <c r="W125" s="113">
        <v>0</v>
      </c>
      <c r="X125" s="113">
        <f t="shared" si="33"/>
        <v>0</v>
      </c>
      <c r="Y125" s="113">
        <v>0</v>
      </c>
      <c r="Z125" s="113">
        <v>0</v>
      </c>
      <c r="AA125" s="113">
        <v>0</v>
      </c>
      <c r="AB125" s="113">
        <f t="shared" si="34"/>
        <v>0</v>
      </c>
      <c r="AC125" s="113">
        <f t="shared" si="35"/>
        <v>0</v>
      </c>
      <c r="AD125" s="114">
        <f t="shared" si="36"/>
        <v>0</v>
      </c>
      <c r="AE125" s="114">
        <f t="shared" si="37"/>
        <v>0</v>
      </c>
      <c r="AF125" s="113">
        <v>0</v>
      </c>
      <c r="AG125" s="113">
        <v>0</v>
      </c>
      <c r="AH125" s="113">
        <v>0</v>
      </c>
      <c r="AI125" s="113">
        <f t="shared" si="38"/>
        <v>0</v>
      </c>
      <c r="AJ125" s="113">
        <f t="shared" si="39"/>
        <v>0</v>
      </c>
      <c r="AK125" s="115">
        <v>0</v>
      </c>
      <c r="AL125" s="115">
        <v>0</v>
      </c>
      <c r="AM125" s="115">
        <v>0</v>
      </c>
      <c r="AN125" s="115">
        <v>0</v>
      </c>
      <c r="AO125" s="115">
        <v>0</v>
      </c>
      <c r="AP125" s="115">
        <f t="shared" si="40"/>
        <v>0</v>
      </c>
      <c r="AQ125" s="115">
        <f t="shared" si="41"/>
        <v>0</v>
      </c>
      <c r="AR125" s="370">
        <f t="shared" si="42"/>
        <v>0</v>
      </c>
      <c r="AS125" s="112">
        <f t="shared" si="43"/>
        <v>2197583</v>
      </c>
      <c r="AT125" s="113">
        <f t="shared" si="44"/>
        <v>1596799</v>
      </c>
      <c r="AU125" s="113">
        <f t="shared" si="45"/>
        <v>0</v>
      </c>
      <c r="AV125" s="113">
        <f t="shared" si="46"/>
        <v>10000</v>
      </c>
      <c r="AW125" s="113">
        <f t="shared" si="47"/>
        <v>543098</v>
      </c>
      <c r="AX125" s="113">
        <f t="shared" si="48"/>
        <v>31936</v>
      </c>
      <c r="AY125" s="113">
        <f t="shared" si="49"/>
        <v>15750</v>
      </c>
      <c r="AZ125" s="115">
        <f t="shared" si="50"/>
        <v>3.9218000000000002</v>
      </c>
      <c r="BA125" s="115">
        <f t="shared" si="51"/>
        <v>3</v>
      </c>
      <c r="BB125" s="115">
        <f t="shared" si="52"/>
        <v>0</v>
      </c>
      <c r="BC125" s="116">
        <f t="shared" si="53"/>
        <v>0.92179999999999995</v>
      </c>
    </row>
    <row r="126" spans="1:55" s="152" customFormat="1" ht="14.1" customHeight="1" x14ac:dyDescent="0.2">
      <c r="A126" s="188">
        <v>20</v>
      </c>
      <c r="B126" s="163">
        <v>2446</v>
      </c>
      <c r="C126" s="149">
        <v>600080129</v>
      </c>
      <c r="D126" s="126">
        <v>72743522</v>
      </c>
      <c r="E126" s="163" t="s">
        <v>785</v>
      </c>
      <c r="F126" s="164">
        <v>3117</v>
      </c>
      <c r="G126" s="163" t="s">
        <v>333</v>
      </c>
      <c r="H126" s="151" t="s">
        <v>281</v>
      </c>
      <c r="I126" s="110">
        <v>5679623</v>
      </c>
      <c r="J126" s="111">
        <v>4075973</v>
      </c>
      <c r="K126" s="111">
        <v>0</v>
      </c>
      <c r="L126" s="111">
        <v>30000</v>
      </c>
      <c r="M126" s="111">
        <v>1387820</v>
      </c>
      <c r="N126" s="111">
        <v>81520</v>
      </c>
      <c r="O126" s="111">
        <v>104310</v>
      </c>
      <c r="P126" s="287">
        <v>8.3704999999999998</v>
      </c>
      <c r="Q126" s="287">
        <v>5.7264999999999997</v>
      </c>
      <c r="R126" s="404">
        <v>0</v>
      </c>
      <c r="S126" s="404">
        <v>2.6440000000000001</v>
      </c>
      <c r="T126" s="112">
        <f t="shared" si="32"/>
        <v>0</v>
      </c>
      <c r="U126" s="113">
        <v>0</v>
      </c>
      <c r="V126" s="113">
        <v>0</v>
      </c>
      <c r="W126" s="113">
        <v>0</v>
      </c>
      <c r="X126" s="113">
        <f t="shared" si="33"/>
        <v>0</v>
      </c>
      <c r="Y126" s="113">
        <v>0</v>
      </c>
      <c r="Z126" s="113">
        <v>0</v>
      </c>
      <c r="AA126" s="113">
        <v>0</v>
      </c>
      <c r="AB126" s="113">
        <f t="shared" si="34"/>
        <v>0</v>
      </c>
      <c r="AC126" s="113">
        <f t="shared" si="35"/>
        <v>0</v>
      </c>
      <c r="AD126" s="114">
        <f t="shared" si="36"/>
        <v>0</v>
      </c>
      <c r="AE126" s="114">
        <f t="shared" si="37"/>
        <v>0</v>
      </c>
      <c r="AF126" s="113">
        <v>0</v>
      </c>
      <c r="AG126" s="113">
        <v>0</v>
      </c>
      <c r="AH126" s="113">
        <v>0</v>
      </c>
      <c r="AI126" s="113">
        <f t="shared" si="38"/>
        <v>0</v>
      </c>
      <c r="AJ126" s="113">
        <f t="shared" si="39"/>
        <v>0</v>
      </c>
      <c r="AK126" s="115">
        <v>0</v>
      </c>
      <c r="AL126" s="115">
        <v>0</v>
      </c>
      <c r="AM126" s="115">
        <v>0</v>
      </c>
      <c r="AN126" s="115">
        <v>0</v>
      </c>
      <c r="AO126" s="115">
        <v>0</v>
      </c>
      <c r="AP126" s="115">
        <f t="shared" si="40"/>
        <v>0</v>
      </c>
      <c r="AQ126" s="115">
        <f t="shared" si="41"/>
        <v>0</v>
      </c>
      <c r="AR126" s="370">
        <f t="shared" si="42"/>
        <v>0</v>
      </c>
      <c r="AS126" s="112">
        <f t="shared" si="43"/>
        <v>5679623</v>
      </c>
      <c r="AT126" s="113">
        <f t="shared" si="44"/>
        <v>4075973</v>
      </c>
      <c r="AU126" s="113">
        <f t="shared" si="45"/>
        <v>0</v>
      </c>
      <c r="AV126" s="113">
        <f t="shared" si="46"/>
        <v>30000</v>
      </c>
      <c r="AW126" s="113">
        <f t="shared" si="47"/>
        <v>1387820</v>
      </c>
      <c r="AX126" s="113">
        <f t="shared" si="48"/>
        <v>81520</v>
      </c>
      <c r="AY126" s="113">
        <f t="shared" si="49"/>
        <v>104310</v>
      </c>
      <c r="AZ126" s="115">
        <f t="shared" si="50"/>
        <v>8.3704999999999998</v>
      </c>
      <c r="BA126" s="115">
        <f t="shared" si="51"/>
        <v>5.7264999999999997</v>
      </c>
      <c r="BB126" s="115">
        <f t="shared" si="52"/>
        <v>0</v>
      </c>
      <c r="BC126" s="116">
        <f t="shared" si="53"/>
        <v>2.6440000000000001</v>
      </c>
    </row>
    <row r="127" spans="1:55" s="152" customFormat="1" ht="14.1" customHeight="1" x14ac:dyDescent="0.2">
      <c r="A127" s="188">
        <v>20</v>
      </c>
      <c r="B127" s="159">
        <v>2446</v>
      </c>
      <c r="C127" s="149">
        <v>600080129</v>
      </c>
      <c r="D127" s="126">
        <v>72743522</v>
      </c>
      <c r="E127" s="159" t="s">
        <v>785</v>
      </c>
      <c r="F127" s="150">
        <v>3117</v>
      </c>
      <c r="G127" s="126" t="s">
        <v>316</v>
      </c>
      <c r="H127" s="151" t="s">
        <v>282</v>
      </c>
      <c r="I127" s="110">
        <v>1382233</v>
      </c>
      <c r="J127" s="28">
        <v>1015819</v>
      </c>
      <c r="K127" s="28">
        <v>0</v>
      </c>
      <c r="L127" s="28">
        <v>0</v>
      </c>
      <c r="M127" s="111">
        <v>343347</v>
      </c>
      <c r="N127" s="111">
        <v>20317</v>
      </c>
      <c r="O127" s="28">
        <v>2750</v>
      </c>
      <c r="P127" s="287">
        <v>2.85</v>
      </c>
      <c r="Q127" s="274">
        <v>2.85</v>
      </c>
      <c r="R127" s="890">
        <v>0</v>
      </c>
      <c r="S127" s="890">
        <v>0</v>
      </c>
      <c r="T127" s="112">
        <f t="shared" si="32"/>
        <v>0</v>
      </c>
      <c r="U127" s="113">
        <v>0</v>
      </c>
      <c r="V127" s="113">
        <v>0</v>
      </c>
      <c r="W127" s="113">
        <v>0</v>
      </c>
      <c r="X127" s="113">
        <f t="shared" si="33"/>
        <v>0</v>
      </c>
      <c r="Y127" s="113">
        <v>0</v>
      </c>
      <c r="Z127" s="113">
        <v>0</v>
      </c>
      <c r="AA127" s="113">
        <v>0</v>
      </c>
      <c r="AB127" s="113">
        <f t="shared" si="34"/>
        <v>0</v>
      </c>
      <c r="AC127" s="113">
        <f t="shared" si="35"/>
        <v>0</v>
      </c>
      <c r="AD127" s="114">
        <f t="shared" si="36"/>
        <v>0</v>
      </c>
      <c r="AE127" s="114">
        <f t="shared" si="37"/>
        <v>0</v>
      </c>
      <c r="AF127" s="113">
        <v>0</v>
      </c>
      <c r="AG127" s="113">
        <v>0</v>
      </c>
      <c r="AH127" s="113">
        <v>0</v>
      </c>
      <c r="AI127" s="113">
        <f t="shared" si="38"/>
        <v>0</v>
      </c>
      <c r="AJ127" s="113">
        <f t="shared" si="39"/>
        <v>0</v>
      </c>
      <c r="AK127" s="115">
        <v>0</v>
      </c>
      <c r="AL127" s="115">
        <v>0</v>
      </c>
      <c r="AM127" s="115">
        <v>0</v>
      </c>
      <c r="AN127" s="115">
        <v>0</v>
      </c>
      <c r="AO127" s="115">
        <v>0</v>
      </c>
      <c r="AP127" s="115">
        <f t="shared" si="40"/>
        <v>0</v>
      </c>
      <c r="AQ127" s="115">
        <f t="shared" si="41"/>
        <v>0</v>
      </c>
      <c r="AR127" s="370">
        <f t="shared" si="42"/>
        <v>0</v>
      </c>
      <c r="AS127" s="112">
        <f t="shared" si="43"/>
        <v>1382233</v>
      </c>
      <c r="AT127" s="113">
        <f t="shared" si="44"/>
        <v>1015819</v>
      </c>
      <c r="AU127" s="113">
        <f t="shared" si="45"/>
        <v>0</v>
      </c>
      <c r="AV127" s="113">
        <f t="shared" si="46"/>
        <v>0</v>
      </c>
      <c r="AW127" s="113">
        <f t="shared" si="47"/>
        <v>343347</v>
      </c>
      <c r="AX127" s="113">
        <f t="shared" si="48"/>
        <v>20317</v>
      </c>
      <c r="AY127" s="113">
        <f t="shared" si="49"/>
        <v>2750</v>
      </c>
      <c r="AZ127" s="115">
        <f t="shared" si="50"/>
        <v>2.85</v>
      </c>
      <c r="BA127" s="115">
        <f t="shared" si="51"/>
        <v>2.85</v>
      </c>
      <c r="BB127" s="115">
        <f t="shared" si="52"/>
        <v>0</v>
      </c>
      <c r="BC127" s="116">
        <f t="shared" si="53"/>
        <v>0</v>
      </c>
    </row>
    <row r="128" spans="1:55" s="152" customFormat="1" ht="14.1" customHeight="1" x14ac:dyDescent="0.2">
      <c r="A128" s="188">
        <v>20</v>
      </c>
      <c r="B128" s="126">
        <v>2446</v>
      </c>
      <c r="C128" s="149">
        <v>600080129</v>
      </c>
      <c r="D128" s="126">
        <v>72743522</v>
      </c>
      <c r="E128" s="126" t="s">
        <v>785</v>
      </c>
      <c r="F128" s="150">
        <v>3143</v>
      </c>
      <c r="G128" s="126" t="s">
        <v>632</v>
      </c>
      <c r="H128" s="151" t="s">
        <v>281</v>
      </c>
      <c r="I128" s="110">
        <v>796022</v>
      </c>
      <c r="J128" s="28">
        <v>586173</v>
      </c>
      <c r="K128" s="28">
        <v>0</v>
      </c>
      <c r="L128" s="28">
        <v>0</v>
      </c>
      <c r="M128" s="111">
        <v>198126</v>
      </c>
      <c r="N128" s="111">
        <v>11723</v>
      </c>
      <c r="O128" s="338">
        <v>0</v>
      </c>
      <c r="P128" s="287">
        <v>1.3280000000000001</v>
      </c>
      <c r="Q128" s="21">
        <v>1.3280000000000001</v>
      </c>
      <c r="R128" s="259">
        <v>0</v>
      </c>
      <c r="S128" s="890">
        <v>0</v>
      </c>
      <c r="T128" s="112">
        <f t="shared" si="32"/>
        <v>0</v>
      </c>
      <c r="U128" s="113">
        <v>0</v>
      </c>
      <c r="V128" s="113">
        <v>0</v>
      </c>
      <c r="W128" s="113">
        <v>0</v>
      </c>
      <c r="X128" s="113">
        <f t="shared" si="33"/>
        <v>0</v>
      </c>
      <c r="Y128" s="113">
        <v>0</v>
      </c>
      <c r="Z128" s="113">
        <v>0</v>
      </c>
      <c r="AA128" s="113">
        <v>0</v>
      </c>
      <c r="AB128" s="113">
        <f t="shared" si="34"/>
        <v>0</v>
      </c>
      <c r="AC128" s="113">
        <f t="shared" si="35"/>
        <v>0</v>
      </c>
      <c r="AD128" s="114">
        <f t="shared" si="36"/>
        <v>0</v>
      </c>
      <c r="AE128" s="114">
        <f t="shared" si="37"/>
        <v>0</v>
      </c>
      <c r="AF128" s="113">
        <v>0</v>
      </c>
      <c r="AG128" s="113">
        <v>0</v>
      </c>
      <c r="AH128" s="113">
        <v>0</v>
      </c>
      <c r="AI128" s="113">
        <f t="shared" si="38"/>
        <v>0</v>
      </c>
      <c r="AJ128" s="113">
        <f t="shared" si="39"/>
        <v>0</v>
      </c>
      <c r="AK128" s="115">
        <v>0</v>
      </c>
      <c r="AL128" s="115">
        <v>0</v>
      </c>
      <c r="AM128" s="115">
        <v>0</v>
      </c>
      <c r="AN128" s="115">
        <v>0</v>
      </c>
      <c r="AO128" s="115">
        <v>0</v>
      </c>
      <c r="AP128" s="115">
        <f t="shared" si="40"/>
        <v>0</v>
      </c>
      <c r="AQ128" s="115">
        <f t="shared" si="41"/>
        <v>0</v>
      </c>
      <c r="AR128" s="370">
        <f t="shared" si="42"/>
        <v>0</v>
      </c>
      <c r="AS128" s="112">
        <f t="shared" si="43"/>
        <v>796022</v>
      </c>
      <c r="AT128" s="113">
        <f t="shared" si="44"/>
        <v>586173</v>
      </c>
      <c r="AU128" s="113">
        <f t="shared" si="45"/>
        <v>0</v>
      </c>
      <c r="AV128" s="113">
        <f t="shared" si="46"/>
        <v>0</v>
      </c>
      <c r="AW128" s="113">
        <f t="shared" si="47"/>
        <v>198126</v>
      </c>
      <c r="AX128" s="113">
        <f t="shared" si="48"/>
        <v>11723</v>
      </c>
      <c r="AY128" s="113">
        <f t="shared" si="49"/>
        <v>0</v>
      </c>
      <c r="AZ128" s="115">
        <f t="shared" si="50"/>
        <v>1.3280000000000001</v>
      </c>
      <c r="BA128" s="115">
        <f t="shared" si="51"/>
        <v>1.3280000000000001</v>
      </c>
      <c r="BB128" s="115">
        <f t="shared" si="52"/>
        <v>0</v>
      </c>
      <c r="BC128" s="116">
        <f t="shared" si="53"/>
        <v>0</v>
      </c>
    </row>
    <row r="129" spans="1:55" s="152" customFormat="1" ht="14.1" customHeight="1" x14ac:dyDescent="0.2">
      <c r="A129" s="188">
        <v>20</v>
      </c>
      <c r="B129" s="126">
        <v>2446</v>
      </c>
      <c r="C129" s="149">
        <v>600080129</v>
      </c>
      <c r="D129" s="126">
        <v>72743522</v>
      </c>
      <c r="E129" s="126" t="s">
        <v>785</v>
      </c>
      <c r="F129" s="150">
        <v>3143</v>
      </c>
      <c r="G129" s="126" t="s">
        <v>633</v>
      </c>
      <c r="H129" s="151" t="s">
        <v>282</v>
      </c>
      <c r="I129" s="110">
        <v>21769</v>
      </c>
      <c r="J129" s="436">
        <v>15345</v>
      </c>
      <c r="K129" s="436">
        <v>0</v>
      </c>
      <c r="L129" s="436">
        <v>0</v>
      </c>
      <c r="M129" s="111">
        <v>5187</v>
      </c>
      <c r="N129" s="111">
        <v>307</v>
      </c>
      <c r="O129" s="436">
        <v>930</v>
      </c>
      <c r="P129" s="287">
        <v>0.06</v>
      </c>
      <c r="Q129" s="435">
        <v>0</v>
      </c>
      <c r="R129" s="893">
        <v>0</v>
      </c>
      <c r="S129" s="893">
        <v>0.06</v>
      </c>
      <c r="T129" s="112">
        <f t="shared" si="32"/>
        <v>0</v>
      </c>
      <c r="U129" s="113">
        <v>0</v>
      </c>
      <c r="V129" s="113">
        <v>0</v>
      </c>
      <c r="W129" s="113">
        <v>0</v>
      </c>
      <c r="X129" s="113">
        <f t="shared" si="33"/>
        <v>0</v>
      </c>
      <c r="Y129" s="113">
        <v>0</v>
      </c>
      <c r="Z129" s="113">
        <v>0</v>
      </c>
      <c r="AA129" s="113">
        <v>0</v>
      </c>
      <c r="AB129" s="113">
        <f t="shared" si="34"/>
        <v>0</v>
      </c>
      <c r="AC129" s="113">
        <f t="shared" si="35"/>
        <v>0</v>
      </c>
      <c r="AD129" s="114">
        <f t="shared" si="36"/>
        <v>0</v>
      </c>
      <c r="AE129" s="114">
        <f t="shared" si="37"/>
        <v>0</v>
      </c>
      <c r="AF129" s="113">
        <v>0</v>
      </c>
      <c r="AG129" s="113">
        <v>0</v>
      </c>
      <c r="AH129" s="113">
        <v>0</v>
      </c>
      <c r="AI129" s="113">
        <f t="shared" si="38"/>
        <v>0</v>
      </c>
      <c r="AJ129" s="113">
        <f t="shared" si="39"/>
        <v>0</v>
      </c>
      <c r="AK129" s="115">
        <v>0</v>
      </c>
      <c r="AL129" s="115">
        <v>0</v>
      </c>
      <c r="AM129" s="115">
        <v>0</v>
      </c>
      <c r="AN129" s="115">
        <v>0</v>
      </c>
      <c r="AO129" s="115">
        <v>0</v>
      </c>
      <c r="AP129" s="115">
        <f t="shared" si="40"/>
        <v>0</v>
      </c>
      <c r="AQ129" s="115">
        <f t="shared" si="41"/>
        <v>0</v>
      </c>
      <c r="AR129" s="370">
        <f t="shared" si="42"/>
        <v>0</v>
      </c>
      <c r="AS129" s="112">
        <f t="shared" si="43"/>
        <v>21769</v>
      </c>
      <c r="AT129" s="113">
        <f t="shared" si="44"/>
        <v>15345</v>
      </c>
      <c r="AU129" s="113">
        <f t="shared" si="45"/>
        <v>0</v>
      </c>
      <c r="AV129" s="113">
        <f t="shared" si="46"/>
        <v>0</v>
      </c>
      <c r="AW129" s="113">
        <f t="shared" si="47"/>
        <v>5187</v>
      </c>
      <c r="AX129" s="113">
        <f t="shared" si="48"/>
        <v>307</v>
      </c>
      <c r="AY129" s="113">
        <f t="shared" si="49"/>
        <v>930</v>
      </c>
      <c r="AZ129" s="115">
        <f t="shared" si="50"/>
        <v>0.06</v>
      </c>
      <c r="BA129" s="115">
        <f t="shared" si="51"/>
        <v>0</v>
      </c>
      <c r="BB129" s="115">
        <f t="shared" si="52"/>
        <v>0</v>
      </c>
      <c r="BC129" s="116">
        <f t="shared" si="53"/>
        <v>0.06</v>
      </c>
    </row>
    <row r="130" spans="1:55" s="152" customFormat="1" ht="14.1" customHeight="1" thickBot="1" x14ac:dyDescent="0.25">
      <c r="A130" s="190">
        <v>20</v>
      </c>
      <c r="B130" s="170">
        <v>2446</v>
      </c>
      <c r="C130" s="171">
        <v>600080129</v>
      </c>
      <c r="D130" s="170">
        <v>72743522</v>
      </c>
      <c r="E130" s="170" t="s">
        <v>786</v>
      </c>
      <c r="F130" s="172"/>
      <c r="G130" s="173"/>
      <c r="H130" s="174"/>
      <c r="I130" s="278">
        <v>10077230</v>
      </c>
      <c r="J130" s="281">
        <v>7290109</v>
      </c>
      <c r="K130" s="281">
        <v>0</v>
      </c>
      <c r="L130" s="281">
        <v>40000</v>
      </c>
      <c r="M130" s="281">
        <v>2477578</v>
      </c>
      <c r="N130" s="281">
        <v>145803</v>
      </c>
      <c r="O130" s="281">
        <v>123740</v>
      </c>
      <c r="P130" s="443">
        <v>16.5303</v>
      </c>
      <c r="Q130" s="443">
        <v>12.904499999999999</v>
      </c>
      <c r="R130" s="895">
        <v>0</v>
      </c>
      <c r="S130" s="895">
        <v>3.6258000000000004</v>
      </c>
      <c r="T130" s="915">
        <f t="shared" ref="T130:BC130" si="63">SUM(T125:T129)</f>
        <v>0</v>
      </c>
      <c r="U130" s="916">
        <f t="shared" si="63"/>
        <v>0</v>
      </c>
      <c r="V130" s="916">
        <f t="shared" si="63"/>
        <v>0</v>
      </c>
      <c r="W130" s="916">
        <f t="shared" si="63"/>
        <v>0</v>
      </c>
      <c r="X130" s="916">
        <f t="shared" si="63"/>
        <v>0</v>
      </c>
      <c r="Y130" s="916">
        <f t="shared" si="63"/>
        <v>0</v>
      </c>
      <c r="Z130" s="916">
        <f t="shared" si="63"/>
        <v>0</v>
      </c>
      <c r="AA130" s="916">
        <f t="shared" si="63"/>
        <v>0</v>
      </c>
      <c r="AB130" s="916">
        <f t="shared" si="63"/>
        <v>0</v>
      </c>
      <c r="AC130" s="916">
        <f t="shared" si="63"/>
        <v>0</v>
      </c>
      <c r="AD130" s="916">
        <f t="shared" si="63"/>
        <v>0</v>
      </c>
      <c r="AE130" s="916">
        <f t="shared" si="63"/>
        <v>0</v>
      </c>
      <c r="AF130" s="916">
        <f t="shared" si="63"/>
        <v>0</v>
      </c>
      <c r="AG130" s="916">
        <f t="shared" si="63"/>
        <v>0</v>
      </c>
      <c r="AH130" s="916">
        <f t="shared" si="63"/>
        <v>0</v>
      </c>
      <c r="AI130" s="916">
        <f t="shared" si="63"/>
        <v>0</v>
      </c>
      <c r="AJ130" s="916">
        <f t="shared" si="63"/>
        <v>0</v>
      </c>
      <c r="AK130" s="917">
        <f t="shared" si="63"/>
        <v>0</v>
      </c>
      <c r="AL130" s="917">
        <f t="shared" si="63"/>
        <v>0</v>
      </c>
      <c r="AM130" s="917">
        <f t="shared" si="63"/>
        <v>0</v>
      </c>
      <c r="AN130" s="917">
        <f t="shared" si="63"/>
        <v>0</v>
      </c>
      <c r="AO130" s="917">
        <f t="shared" si="63"/>
        <v>0</v>
      </c>
      <c r="AP130" s="917">
        <f t="shared" si="63"/>
        <v>0</v>
      </c>
      <c r="AQ130" s="917">
        <f t="shared" si="63"/>
        <v>0</v>
      </c>
      <c r="AR130" s="919">
        <f t="shared" si="63"/>
        <v>0</v>
      </c>
      <c r="AS130" s="915">
        <f t="shared" si="63"/>
        <v>10077230</v>
      </c>
      <c r="AT130" s="916">
        <f t="shared" si="63"/>
        <v>7290109</v>
      </c>
      <c r="AU130" s="916">
        <f t="shared" si="63"/>
        <v>0</v>
      </c>
      <c r="AV130" s="916">
        <f t="shared" si="63"/>
        <v>40000</v>
      </c>
      <c r="AW130" s="916">
        <f t="shared" si="63"/>
        <v>2477578</v>
      </c>
      <c r="AX130" s="916">
        <f t="shared" si="63"/>
        <v>145803</v>
      </c>
      <c r="AY130" s="916">
        <f t="shared" si="63"/>
        <v>123740</v>
      </c>
      <c r="AZ130" s="917">
        <f t="shared" si="63"/>
        <v>16.5303</v>
      </c>
      <c r="BA130" s="917">
        <f t="shared" si="63"/>
        <v>12.904499999999999</v>
      </c>
      <c r="BB130" s="917">
        <f t="shared" si="63"/>
        <v>0</v>
      </c>
      <c r="BC130" s="918">
        <f t="shared" si="63"/>
        <v>3.6258000000000004</v>
      </c>
    </row>
    <row r="131" spans="1:55" s="152" customFormat="1" ht="14.1" customHeight="1" thickBot="1" x14ac:dyDescent="0.25">
      <c r="A131" s="459"/>
      <c r="B131" s="460"/>
      <c r="C131" s="460"/>
      <c r="D131" s="460"/>
      <c r="E131" s="460" t="s">
        <v>787</v>
      </c>
      <c r="F131" s="460"/>
      <c r="G131" s="460"/>
      <c r="H131" s="461"/>
      <c r="I131" s="282">
        <f t="shared" ref="I131:BC131" si="64">I130+I124+I115+I113+I107+I105+I101+I95+I91+I84+I77+I70+I63+I56+I49+I42+I35+I28+I19+I13</f>
        <v>317357980</v>
      </c>
      <c r="J131" s="283">
        <f t="shared" si="64"/>
        <v>227434174</v>
      </c>
      <c r="K131" s="283">
        <f t="shared" si="64"/>
        <v>173220</v>
      </c>
      <c r="L131" s="283">
        <f t="shared" si="64"/>
        <v>1883400</v>
      </c>
      <c r="M131" s="283">
        <f t="shared" si="64"/>
        <v>77509338</v>
      </c>
      <c r="N131" s="283">
        <f t="shared" si="64"/>
        <v>4548688</v>
      </c>
      <c r="O131" s="283">
        <f t="shared" si="64"/>
        <v>5982380</v>
      </c>
      <c r="P131" s="781">
        <f t="shared" si="64"/>
        <v>504.35069999999996</v>
      </c>
      <c r="Q131" s="781">
        <f t="shared" si="64"/>
        <v>368.0849</v>
      </c>
      <c r="R131" s="781">
        <f t="shared" si="64"/>
        <v>0.5</v>
      </c>
      <c r="S131" s="848">
        <f t="shared" si="64"/>
        <v>136.26579999999998</v>
      </c>
      <c r="T131" s="910">
        <f t="shared" si="64"/>
        <v>-100000</v>
      </c>
      <c r="U131" s="911">
        <f t="shared" si="64"/>
        <v>-15221</v>
      </c>
      <c r="V131" s="911">
        <f t="shared" ref="V131" si="65">V130+V124+V115+V113+V107+V105+V101+V95+V91+V84+V77+V70+V63+V56+V49+V42+V35+V28+V19+V13</f>
        <v>-81002</v>
      </c>
      <c r="W131" s="911">
        <f t="shared" si="64"/>
        <v>0</v>
      </c>
      <c r="X131" s="911">
        <f t="shared" si="64"/>
        <v>-196223</v>
      </c>
      <c r="Y131" s="911">
        <f t="shared" si="64"/>
        <v>100000</v>
      </c>
      <c r="Z131" s="911">
        <f t="shared" ref="Z131" si="66">Z130+Z124+Z115+Z113+Z107+Z105+Z101+Z95+Z91+Z84+Z77+Z70+Z63+Z56+Z49+Z42+Z35+Z28+Z19+Z13</f>
        <v>0</v>
      </c>
      <c r="AA131" s="911">
        <f t="shared" si="64"/>
        <v>0</v>
      </c>
      <c r="AB131" s="911">
        <f t="shared" si="64"/>
        <v>100000</v>
      </c>
      <c r="AC131" s="911">
        <f t="shared" si="64"/>
        <v>-96223</v>
      </c>
      <c r="AD131" s="911">
        <f t="shared" si="64"/>
        <v>-32522</v>
      </c>
      <c r="AE131" s="911">
        <f t="shared" si="64"/>
        <v>-3926</v>
      </c>
      <c r="AF131" s="911">
        <f t="shared" si="64"/>
        <v>8500</v>
      </c>
      <c r="AG131" s="911">
        <f t="shared" ref="AG131" si="67">AG130+AG124+AG115+AG113+AG107+AG105+AG101+AG95+AG91+AG84+AG77+AG70+AG63+AG56+AG49+AG42+AG35+AG28+AG19+AG13</f>
        <v>110000</v>
      </c>
      <c r="AH131" s="911">
        <f t="shared" si="64"/>
        <v>0</v>
      </c>
      <c r="AI131" s="911">
        <f t="shared" si="64"/>
        <v>118500</v>
      </c>
      <c r="AJ131" s="911">
        <f t="shared" si="64"/>
        <v>-14171</v>
      </c>
      <c r="AK131" s="912">
        <f t="shared" si="64"/>
        <v>-0.16999999999999998</v>
      </c>
      <c r="AL131" s="912">
        <f t="shared" si="64"/>
        <v>-0.1</v>
      </c>
      <c r="AM131" s="912">
        <f t="shared" si="64"/>
        <v>-5.9999999999999984E-2</v>
      </c>
      <c r="AN131" s="912">
        <f t="shared" si="64"/>
        <v>0</v>
      </c>
      <c r="AO131" s="912">
        <f t="shared" si="64"/>
        <v>0</v>
      </c>
      <c r="AP131" s="912">
        <f t="shared" si="64"/>
        <v>-0.22999999999999998</v>
      </c>
      <c r="AQ131" s="912">
        <f t="shared" si="64"/>
        <v>-0.1</v>
      </c>
      <c r="AR131" s="913">
        <f t="shared" si="64"/>
        <v>-0.33</v>
      </c>
      <c r="AS131" s="910">
        <f t="shared" si="64"/>
        <v>317343809</v>
      </c>
      <c r="AT131" s="911">
        <f t="shared" si="64"/>
        <v>227237951</v>
      </c>
      <c r="AU131" s="911">
        <f t="shared" ref="AU131" si="68">AU130+AU124+AU115+AU113+AU107+AU105+AU101+AU95+AU91+AU84+AU77+AU70+AU63+AU56+AU49+AU42+AU35+AU28+AU19+AU13</f>
        <v>173220</v>
      </c>
      <c r="AV131" s="911">
        <f t="shared" si="64"/>
        <v>1983400</v>
      </c>
      <c r="AW131" s="911">
        <f t="shared" si="64"/>
        <v>77476816</v>
      </c>
      <c r="AX131" s="911">
        <f t="shared" si="64"/>
        <v>4544762</v>
      </c>
      <c r="AY131" s="911">
        <f t="shared" si="64"/>
        <v>6100880</v>
      </c>
      <c r="AZ131" s="912">
        <f t="shared" si="64"/>
        <v>504.02069999999998</v>
      </c>
      <c r="BA131" s="912">
        <f t="shared" si="64"/>
        <v>367.85489999999999</v>
      </c>
      <c r="BB131" s="912">
        <f t="shared" si="64"/>
        <v>0.5</v>
      </c>
      <c r="BC131" s="914">
        <f t="shared" si="64"/>
        <v>136.16579999999999</v>
      </c>
    </row>
    <row r="132" spans="1:55" s="152" customFormat="1" ht="14.1" customHeight="1" x14ac:dyDescent="0.2">
      <c r="A132" s="177"/>
      <c r="E132" s="175"/>
      <c r="F132" s="175"/>
      <c r="G132" s="175"/>
      <c r="H132" s="175"/>
      <c r="I132" s="94">
        <f>J131+L131+M131+N131+O131</f>
        <v>317357980</v>
      </c>
      <c r="J132" s="94"/>
      <c r="K132" s="94"/>
      <c r="L132" s="94"/>
      <c r="M132" s="94"/>
      <c r="N132" s="94"/>
      <c r="O132" s="94"/>
      <c r="P132" s="95">
        <f>Q131+S131</f>
        <v>504.35069999999996</v>
      </c>
      <c r="Q132" s="95"/>
      <c r="R132" s="95"/>
      <c r="S132" s="95"/>
      <c r="T132" s="94"/>
      <c r="U132" s="94"/>
      <c r="V132" s="94"/>
      <c r="W132" s="94"/>
      <c r="X132" s="216">
        <f>SUM(T131:W131)</f>
        <v>-196223</v>
      </c>
      <c r="Y132" s="217">
        <f>T131+Y131</f>
        <v>0</v>
      </c>
      <c r="Z132" s="217"/>
      <c r="AA132" s="217"/>
      <c r="AB132" s="216">
        <f>SUM(Y131:AA131)</f>
        <v>100000</v>
      </c>
      <c r="AC132" s="216">
        <f>X131+AB131</f>
        <v>-96223</v>
      </c>
      <c r="AD132" s="218"/>
      <c r="AE132" s="218"/>
      <c r="AF132" s="217"/>
      <c r="AG132" s="217"/>
      <c r="AH132" s="217"/>
      <c r="AI132" s="216">
        <f>SUM(AF131:AH131)</f>
        <v>118500</v>
      </c>
      <c r="AJ132" s="216">
        <f>AC131+AD131+AE131+AI131</f>
        <v>-14171</v>
      </c>
      <c r="AK132" s="137"/>
      <c r="AL132" s="137"/>
      <c r="AM132" s="137"/>
      <c r="AN132" s="137"/>
      <c r="AO132" s="137"/>
      <c r="AP132" s="138">
        <f>AK131+AM131+AN131</f>
        <v>-0.22999999999999998</v>
      </c>
      <c r="AQ132" s="138">
        <f>AL131+AO131</f>
        <v>-0.1</v>
      </c>
      <c r="AR132" s="138">
        <f>SUM(AP131:AQ131)</f>
        <v>-0.32999999999999996</v>
      </c>
      <c r="AS132" s="94">
        <f>AT131+AV131+AW131+AX131+AY131</f>
        <v>317343809</v>
      </c>
      <c r="AT132" s="93"/>
      <c r="AU132" s="93"/>
      <c r="AV132" s="93"/>
      <c r="AW132" s="93"/>
      <c r="AX132" s="93"/>
      <c r="AY132" s="93"/>
      <c r="AZ132" s="95">
        <f>BA131+BC131</f>
        <v>504.02069999999998</v>
      </c>
      <c r="BA132" s="141"/>
      <c r="BB132" s="141"/>
      <c r="BC132" s="141"/>
    </row>
    <row r="133" spans="1:55" customFormat="1" ht="13.5" thickBot="1" x14ac:dyDescent="0.25">
      <c r="D133" s="46"/>
      <c r="E133" s="47"/>
      <c r="F133" s="46"/>
      <c r="G133" s="80"/>
      <c r="H133" s="47"/>
      <c r="I133" s="139">
        <f ca="1">J134+L134+M134+N134+O134</f>
        <v>317357980</v>
      </c>
      <c r="J133" s="91"/>
      <c r="K133" s="91"/>
      <c r="L133" s="91"/>
      <c r="M133" s="91"/>
      <c r="N133" s="91"/>
      <c r="O133" s="91"/>
      <c r="P133" s="140">
        <f ca="1">Q134+S134</f>
        <v>504.35069999999996</v>
      </c>
      <c r="Q133" s="266"/>
      <c r="R133" s="266"/>
      <c r="S133" s="266"/>
      <c r="T133" s="312"/>
      <c r="U133" s="312"/>
      <c r="V133" s="312"/>
      <c r="W133" s="312"/>
      <c r="X133" s="300">
        <f ca="1">SUM(T134:W134)</f>
        <v>-196223</v>
      </c>
      <c r="Y133" s="301"/>
      <c r="Z133" s="301"/>
      <c r="AA133" s="301"/>
      <c r="AB133" s="300">
        <f ca="1">SUM(Y134:AA134)</f>
        <v>100000</v>
      </c>
      <c r="AC133" s="300">
        <f ca="1">X134+AB134</f>
        <v>-96223</v>
      </c>
      <c r="AD133" s="302"/>
      <c r="AE133" s="302"/>
      <c r="AF133" s="301"/>
      <c r="AG133" s="301"/>
      <c r="AH133" s="301"/>
      <c r="AI133" s="300">
        <f ca="1">SUM(AF134:AH134)</f>
        <v>118500</v>
      </c>
      <c r="AJ133" s="300">
        <f ca="1">AC134+AD134+AE134+AI134</f>
        <v>-14171</v>
      </c>
      <c r="AK133" s="303"/>
      <c r="AL133" s="303"/>
      <c r="AM133" s="303"/>
      <c r="AN133" s="303"/>
      <c r="AO133" s="303"/>
      <c r="AP133" s="304">
        <f ca="1">AK134+AM134+AN134</f>
        <v>-0.22999999999999998</v>
      </c>
      <c r="AQ133" s="304">
        <f ca="1">AL134+AO134</f>
        <v>-0.1</v>
      </c>
      <c r="AR133" s="304">
        <f ca="1">SUM(AP134:AQ134)</f>
        <v>-0.32999999999999996</v>
      </c>
      <c r="AS133" s="94">
        <f ca="1">AT134+AV134+AW134+AX134+AY134</f>
        <v>317343809</v>
      </c>
      <c r="AT133" s="93"/>
      <c r="AU133" s="93"/>
      <c r="AV133" s="93"/>
      <c r="AW133" s="93"/>
      <c r="AX133" s="93"/>
      <c r="AY133" s="93"/>
      <c r="AZ133" s="95">
        <f ca="1">BA134+BC134</f>
        <v>504.02070000000003</v>
      </c>
      <c r="BA133" s="141"/>
      <c r="BB133" s="141"/>
      <c r="BC133" s="141"/>
    </row>
    <row r="134" spans="1:55" customFormat="1" ht="13.5" thickBot="1" x14ac:dyDescent="0.25">
      <c r="D134" s="46"/>
      <c r="E134" s="47"/>
      <c r="F134" s="46"/>
      <c r="G134" s="80"/>
      <c r="H134" s="44" t="s">
        <v>0</v>
      </c>
      <c r="I134" s="211">
        <f t="shared" ref="I134:BA134" ca="1" si="69">SUM(I135:I144)</f>
        <v>317357980</v>
      </c>
      <c r="J134" s="60">
        <f t="shared" ca="1" si="69"/>
        <v>227434174</v>
      </c>
      <c r="K134" s="60">
        <f t="shared" ref="K134" ca="1" si="70">SUM(K135:K144)</f>
        <v>173220</v>
      </c>
      <c r="L134" s="60">
        <f t="shared" ref="L134" ca="1" si="71">SUM(L135:L144)</f>
        <v>1883400</v>
      </c>
      <c r="M134" s="60">
        <f t="shared" ca="1" si="69"/>
        <v>77509338</v>
      </c>
      <c r="N134" s="60">
        <f t="shared" ca="1" si="69"/>
        <v>4548688</v>
      </c>
      <c r="O134" s="60">
        <f t="shared" ca="1" si="69"/>
        <v>5982380</v>
      </c>
      <c r="P134" s="61">
        <f t="shared" ca="1" si="69"/>
        <v>504.35070000000002</v>
      </c>
      <c r="Q134" s="61">
        <f t="shared" ca="1" si="69"/>
        <v>368.0849</v>
      </c>
      <c r="R134" s="61">
        <f t="shared" ref="R134" ca="1" si="72">SUM(R135:R144)</f>
        <v>0.5</v>
      </c>
      <c r="S134" s="62">
        <f t="shared" ca="1" si="69"/>
        <v>136.26579999999998</v>
      </c>
      <c r="T134" s="229">
        <f t="shared" ca="1" si="69"/>
        <v>-100000</v>
      </c>
      <c r="U134" s="60">
        <f t="shared" ca="1" si="69"/>
        <v>-15221</v>
      </c>
      <c r="V134" s="60">
        <f t="shared" ref="V134" ca="1" si="73">SUM(V135:V144)</f>
        <v>-81002</v>
      </c>
      <c r="W134" s="60">
        <f t="shared" ca="1" si="69"/>
        <v>0</v>
      </c>
      <c r="X134" s="60">
        <f t="shared" ca="1" si="69"/>
        <v>-196223</v>
      </c>
      <c r="Y134" s="60">
        <f t="shared" ca="1" si="69"/>
        <v>100000</v>
      </c>
      <c r="Z134" s="60">
        <f t="shared" ref="Z134" ca="1" si="74">SUM(Z135:Z144)</f>
        <v>0</v>
      </c>
      <c r="AA134" s="60">
        <f t="shared" ca="1" si="69"/>
        <v>0</v>
      </c>
      <c r="AB134" s="60">
        <f t="shared" ca="1" si="69"/>
        <v>100000</v>
      </c>
      <c r="AC134" s="60">
        <f t="shared" ca="1" si="69"/>
        <v>-96223</v>
      </c>
      <c r="AD134" s="60">
        <f t="shared" ca="1" si="69"/>
        <v>-32522</v>
      </c>
      <c r="AE134" s="60">
        <f t="shared" ca="1" si="69"/>
        <v>-3926</v>
      </c>
      <c r="AF134" s="60">
        <f t="shared" ca="1" si="69"/>
        <v>8500</v>
      </c>
      <c r="AG134" s="60">
        <f t="shared" ref="AG134" ca="1" si="75">SUM(AG135:AG144)</f>
        <v>110000</v>
      </c>
      <c r="AH134" s="60">
        <f t="shared" ca="1" si="69"/>
        <v>0</v>
      </c>
      <c r="AI134" s="60">
        <f t="shared" ca="1" si="69"/>
        <v>118500</v>
      </c>
      <c r="AJ134" s="60">
        <f t="shared" ca="1" si="69"/>
        <v>-14171</v>
      </c>
      <c r="AK134" s="61">
        <f t="shared" ca="1" si="69"/>
        <v>-0.16999999999999998</v>
      </c>
      <c r="AL134" s="61">
        <f t="shared" ca="1" si="69"/>
        <v>-0.1</v>
      </c>
      <c r="AM134" s="61">
        <f t="shared" ca="1" si="69"/>
        <v>-5.9999999999999991E-2</v>
      </c>
      <c r="AN134" s="61">
        <f t="shared" ca="1" si="69"/>
        <v>0</v>
      </c>
      <c r="AO134" s="284">
        <f t="shared" ca="1" si="69"/>
        <v>0</v>
      </c>
      <c r="AP134" s="284">
        <f t="shared" ca="1" si="69"/>
        <v>-0.22999999999999998</v>
      </c>
      <c r="AQ134" s="61">
        <f t="shared" ca="1" si="69"/>
        <v>-0.1</v>
      </c>
      <c r="AR134" s="62">
        <f t="shared" ca="1" si="69"/>
        <v>-0.33</v>
      </c>
      <c r="AS134" s="229">
        <f t="shared" ca="1" si="69"/>
        <v>317343809</v>
      </c>
      <c r="AT134" s="60">
        <f t="shared" ca="1" si="69"/>
        <v>227237951</v>
      </c>
      <c r="AU134" s="60">
        <f t="shared" ref="AU134" ca="1" si="76">SUM(AU135:AU144)</f>
        <v>173220</v>
      </c>
      <c r="AV134" s="60">
        <f t="shared" ca="1" si="69"/>
        <v>1983400</v>
      </c>
      <c r="AW134" s="60">
        <f t="shared" ca="1" si="69"/>
        <v>77476816</v>
      </c>
      <c r="AX134" s="60">
        <f t="shared" ca="1" si="69"/>
        <v>4544762</v>
      </c>
      <c r="AY134" s="60">
        <f t="shared" ca="1" si="69"/>
        <v>6100880</v>
      </c>
      <c r="AZ134" s="61">
        <f t="shared" ca="1" si="69"/>
        <v>504.02070000000009</v>
      </c>
      <c r="BA134" s="61">
        <f t="shared" ca="1" si="69"/>
        <v>367.85490000000004</v>
      </c>
      <c r="BB134" s="61">
        <f t="shared" ref="BB134" ca="1" si="77">SUM(BB135:BB144)</f>
        <v>0.5</v>
      </c>
      <c r="BC134" s="313">
        <f t="shared" ref="BC134" ca="1" si="78">SUM(BC135:BC144)</f>
        <v>136.16579999999999</v>
      </c>
    </row>
    <row r="135" spans="1:55" customFormat="1" ht="12.75" x14ac:dyDescent="0.2">
      <c r="D135" s="46"/>
      <c r="E135" s="47"/>
      <c r="F135" s="46"/>
      <c r="G135" s="80"/>
      <c r="H135" s="1">
        <v>3111</v>
      </c>
      <c r="I135" s="57">
        <f t="shared" ref="I135:BC135" ca="1" si="79">SUMIF($F$12:$F$271,"=3111",I$12:I$241)</f>
        <v>57752910</v>
      </c>
      <c r="J135" s="225">
        <f t="shared" ca="1" si="79"/>
        <v>41691454</v>
      </c>
      <c r="K135" s="225">
        <f t="shared" ca="1" si="79"/>
        <v>0</v>
      </c>
      <c r="L135" s="225">
        <f t="shared" ca="1" si="79"/>
        <v>446200</v>
      </c>
      <c r="M135" s="225">
        <f t="shared" ca="1" si="79"/>
        <v>14242526</v>
      </c>
      <c r="N135" s="225">
        <f t="shared" ca="1" si="79"/>
        <v>833830</v>
      </c>
      <c r="O135" s="225">
        <f t="shared" ca="1" si="79"/>
        <v>538900</v>
      </c>
      <c r="P135" s="226">
        <f t="shared" ca="1" si="79"/>
        <v>96.325100000000006</v>
      </c>
      <c r="Q135" s="226">
        <f t="shared" ca="1" si="79"/>
        <v>77.711500000000001</v>
      </c>
      <c r="R135" s="226">
        <f t="shared" ca="1" si="79"/>
        <v>0</v>
      </c>
      <c r="S135" s="429">
        <f t="shared" ca="1" si="79"/>
        <v>18.613600000000002</v>
      </c>
      <c r="T135" s="58">
        <f t="shared" ca="1" si="79"/>
        <v>0</v>
      </c>
      <c r="U135" s="225">
        <f t="shared" ca="1" si="79"/>
        <v>-39450</v>
      </c>
      <c r="V135" s="225">
        <f t="shared" ca="1" si="79"/>
        <v>-22091</v>
      </c>
      <c r="W135" s="225">
        <f t="shared" ca="1" si="79"/>
        <v>0</v>
      </c>
      <c r="X135" s="225">
        <f t="shared" ca="1" si="79"/>
        <v>-61541</v>
      </c>
      <c r="Y135" s="225">
        <f t="shared" ca="1" si="79"/>
        <v>0</v>
      </c>
      <c r="Z135" s="225">
        <f t="shared" ca="1" si="79"/>
        <v>0</v>
      </c>
      <c r="AA135" s="225">
        <f t="shared" ca="1" si="79"/>
        <v>0</v>
      </c>
      <c r="AB135" s="225">
        <f t="shared" ca="1" si="79"/>
        <v>0</v>
      </c>
      <c r="AC135" s="225">
        <f t="shared" ca="1" si="79"/>
        <v>-61541</v>
      </c>
      <c r="AD135" s="225">
        <f t="shared" ca="1" si="79"/>
        <v>-20801</v>
      </c>
      <c r="AE135" s="225">
        <f t="shared" ca="1" si="79"/>
        <v>-1231</v>
      </c>
      <c r="AF135" s="225">
        <f t="shared" ca="1" si="79"/>
        <v>0</v>
      </c>
      <c r="AG135" s="225">
        <f t="shared" ca="1" si="79"/>
        <v>30000</v>
      </c>
      <c r="AH135" s="225">
        <f t="shared" ca="1" si="79"/>
        <v>0</v>
      </c>
      <c r="AI135" s="225">
        <f t="shared" ca="1" si="79"/>
        <v>30000</v>
      </c>
      <c r="AJ135" s="225">
        <f t="shared" ca="1" si="79"/>
        <v>-53573</v>
      </c>
      <c r="AK135" s="226">
        <f t="shared" ca="1" si="79"/>
        <v>0</v>
      </c>
      <c r="AL135" s="226">
        <f t="shared" ca="1" si="79"/>
        <v>0</v>
      </c>
      <c r="AM135" s="226">
        <f t="shared" ca="1" si="79"/>
        <v>-0.12</v>
      </c>
      <c r="AN135" s="226">
        <f t="shared" ca="1" si="79"/>
        <v>0</v>
      </c>
      <c r="AO135" s="226">
        <f t="shared" ca="1" si="79"/>
        <v>0</v>
      </c>
      <c r="AP135" s="226">
        <f t="shared" ca="1" si="79"/>
        <v>-0.12</v>
      </c>
      <c r="AQ135" s="226">
        <f t="shared" ca="1" si="79"/>
        <v>0</v>
      </c>
      <c r="AR135" s="429">
        <f t="shared" ca="1" si="79"/>
        <v>-0.12</v>
      </c>
      <c r="AS135" s="58">
        <f t="shared" ca="1" si="79"/>
        <v>57699337</v>
      </c>
      <c r="AT135" s="225">
        <f t="shared" ca="1" si="79"/>
        <v>41629913</v>
      </c>
      <c r="AU135" s="225">
        <f t="shared" ca="1" si="79"/>
        <v>0</v>
      </c>
      <c r="AV135" s="225">
        <f t="shared" ca="1" si="79"/>
        <v>446200</v>
      </c>
      <c r="AW135" s="225">
        <f t="shared" ca="1" si="79"/>
        <v>14221725</v>
      </c>
      <c r="AX135" s="225">
        <f t="shared" ca="1" si="79"/>
        <v>832599</v>
      </c>
      <c r="AY135" s="225">
        <f t="shared" ca="1" si="79"/>
        <v>568900</v>
      </c>
      <c r="AZ135" s="226">
        <f t="shared" ca="1" si="79"/>
        <v>96.205100000000002</v>
      </c>
      <c r="BA135" s="226">
        <f t="shared" ca="1" si="79"/>
        <v>77.591500000000011</v>
      </c>
      <c r="BB135" s="226">
        <f t="shared" ca="1" si="79"/>
        <v>0</v>
      </c>
      <c r="BC135" s="292">
        <f t="shared" ca="1" si="79"/>
        <v>18.613600000000002</v>
      </c>
    </row>
    <row r="136" spans="1:55" customFormat="1" ht="12.75" x14ac:dyDescent="0.2">
      <c r="D136" s="46"/>
      <c r="E136" s="47"/>
      <c r="F136" s="46"/>
      <c r="G136" s="80"/>
      <c r="H136" s="2">
        <v>3113</v>
      </c>
      <c r="I136" s="49">
        <f t="shared" ref="I136:BC136" si="80">SUMIF($F$12:$F$271,"=3113",I$12:I$271)</f>
        <v>152400960</v>
      </c>
      <c r="J136" s="50">
        <f t="shared" si="80"/>
        <v>108558195</v>
      </c>
      <c r="K136" s="50">
        <f t="shared" si="80"/>
        <v>173220</v>
      </c>
      <c r="L136" s="50">
        <f t="shared" si="80"/>
        <v>510000</v>
      </c>
      <c r="M136" s="50">
        <f t="shared" si="80"/>
        <v>36865050</v>
      </c>
      <c r="N136" s="50">
        <f t="shared" si="80"/>
        <v>2171165</v>
      </c>
      <c r="O136" s="50">
        <f t="shared" si="80"/>
        <v>4296550</v>
      </c>
      <c r="P136" s="51">
        <f t="shared" si="80"/>
        <v>224.16369999999998</v>
      </c>
      <c r="Q136" s="51">
        <f t="shared" si="80"/>
        <v>182.49199999999999</v>
      </c>
      <c r="R136" s="51">
        <f t="shared" si="80"/>
        <v>0.5</v>
      </c>
      <c r="S136" s="430">
        <f t="shared" si="80"/>
        <v>41.671699999999994</v>
      </c>
      <c r="T136" s="75">
        <f t="shared" si="80"/>
        <v>-80000</v>
      </c>
      <c r="U136" s="50">
        <f t="shared" si="80"/>
        <v>21653</v>
      </c>
      <c r="V136" s="50">
        <f t="shared" si="80"/>
        <v>0</v>
      </c>
      <c r="W136" s="50">
        <f t="shared" si="80"/>
        <v>0</v>
      </c>
      <c r="X136" s="50">
        <f t="shared" si="80"/>
        <v>-58347</v>
      </c>
      <c r="Y136" s="50">
        <f t="shared" si="80"/>
        <v>80000</v>
      </c>
      <c r="Z136" s="50">
        <f t="shared" si="80"/>
        <v>0</v>
      </c>
      <c r="AA136" s="50">
        <f t="shared" si="80"/>
        <v>0</v>
      </c>
      <c r="AB136" s="50">
        <f t="shared" si="80"/>
        <v>80000</v>
      </c>
      <c r="AC136" s="50">
        <f t="shared" si="80"/>
        <v>21653</v>
      </c>
      <c r="AD136" s="50">
        <f t="shared" si="80"/>
        <v>7319</v>
      </c>
      <c r="AE136" s="50">
        <f t="shared" si="80"/>
        <v>-1167</v>
      </c>
      <c r="AF136" s="50">
        <f t="shared" si="80"/>
        <v>500</v>
      </c>
      <c r="AG136" s="50">
        <f t="shared" si="80"/>
        <v>0</v>
      </c>
      <c r="AH136" s="50">
        <f t="shared" si="80"/>
        <v>0</v>
      </c>
      <c r="AI136" s="50">
        <f t="shared" si="80"/>
        <v>500</v>
      </c>
      <c r="AJ136" s="50">
        <f t="shared" si="80"/>
        <v>28305</v>
      </c>
      <c r="AK136" s="51">
        <f t="shared" si="80"/>
        <v>-0.12</v>
      </c>
      <c r="AL136" s="51">
        <f t="shared" si="80"/>
        <v>-0.1</v>
      </c>
      <c r="AM136" s="51">
        <f t="shared" si="80"/>
        <v>0.06</v>
      </c>
      <c r="AN136" s="51">
        <f t="shared" si="80"/>
        <v>0</v>
      </c>
      <c r="AO136" s="51">
        <f t="shared" si="80"/>
        <v>0</v>
      </c>
      <c r="AP136" s="51">
        <f t="shared" si="80"/>
        <v>-0.06</v>
      </c>
      <c r="AQ136" s="51">
        <f t="shared" si="80"/>
        <v>-0.1</v>
      </c>
      <c r="AR136" s="430">
        <f t="shared" si="80"/>
        <v>-0.16</v>
      </c>
      <c r="AS136" s="75">
        <f t="shared" si="80"/>
        <v>152429265</v>
      </c>
      <c r="AT136" s="50">
        <f t="shared" si="80"/>
        <v>108499848</v>
      </c>
      <c r="AU136" s="50">
        <f t="shared" si="80"/>
        <v>173220</v>
      </c>
      <c r="AV136" s="50">
        <f t="shared" si="80"/>
        <v>590000</v>
      </c>
      <c r="AW136" s="50">
        <f t="shared" si="80"/>
        <v>36872369</v>
      </c>
      <c r="AX136" s="50">
        <f t="shared" si="80"/>
        <v>2169998</v>
      </c>
      <c r="AY136" s="50">
        <f t="shared" si="80"/>
        <v>4297050</v>
      </c>
      <c r="AZ136" s="51">
        <f t="shared" si="80"/>
        <v>224.00370000000001</v>
      </c>
      <c r="BA136" s="51">
        <f t="shared" si="80"/>
        <v>182.43199999999999</v>
      </c>
      <c r="BB136" s="51">
        <f t="shared" si="80"/>
        <v>0.5</v>
      </c>
      <c r="BC136" s="293">
        <f t="shared" si="80"/>
        <v>41.571699999999993</v>
      </c>
    </row>
    <row r="137" spans="1:55" customFormat="1" ht="12.75" x14ac:dyDescent="0.2">
      <c r="D137" s="46"/>
      <c r="E137" s="47"/>
      <c r="F137" s="46"/>
      <c r="G137" s="80"/>
      <c r="H137" s="2">
        <v>3114</v>
      </c>
      <c r="I137" s="49">
        <f t="shared" ref="I137:BC137" si="81">SUMIF($F$12:$F$271,"=3114",I$12:I$271)</f>
        <v>13333126</v>
      </c>
      <c r="J137" s="50">
        <f t="shared" si="81"/>
        <v>9644369</v>
      </c>
      <c r="K137" s="50">
        <f t="shared" si="81"/>
        <v>0</v>
      </c>
      <c r="L137" s="50">
        <f t="shared" si="81"/>
        <v>48000</v>
      </c>
      <c r="M137" s="50">
        <f t="shared" si="81"/>
        <v>3276020</v>
      </c>
      <c r="N137" s="50">
        <f t="shared" si="81"/>
        <v>192887</v>
      </c>
      <c r="O137" s="50">
        <f t="shared" si="81"/>
        <v>171850</v>
      </c>
      <c r="P137" s="51">
        <f t="shared" si="81"/>
        <v>18.404899999999998</v>
      </c>
      <c r="Q137" s="51">
        <f t="shared" si="81"/>
        <v>14.406600000000001</v>
      </c>
      <c r="R137" s="51">
        <f t="shared" si="81"/>
        <v>0</v>
      </c>
      <c r="S137" s="430">
        <f t="shared" si="81"/>
        <v>3.9982999999999995</v>
      </c>
      <c r="T137" s="75">
        <f t="shared" si="81"/>
        <v>0</v>
      </c>
      <c r="U137" s="50">
        <f t="shared" si="81"/>
        <v>0</v>
      </c>
      <c r="V137" s="50">
        <f t="shared" si="81"/>
        <v>0</v>
      </c>
      <c r="W137" s="50">
        <f t="shared" si="81"/>
        <v>0</v>
      </c>
      <c r="X137" s="50">
        <f t="shared" si="81"/>
        <v>0</v>
      </c>
      <c r="Y137" s="50">
        <f t="shared" si="81"/>
        <v>0</v>
      </c>
      <c r="Z137" s="50">
        <f t="shared" si="81"/>
        <v>0</v>
      </c>
      <c r="AA137" s="50">
        <f t="shared" si="81"/>
        <v>0</v>
      </c>
      <c r="AB137" s="50">
        <f t="shared" si="81"/>
        <v>0</v>
      </c>
      <c r="AC137" s="50">
        <f t="shared" si="81"/>
        <v>0</v>
      </c>
      <c r="AD137" s="50">
        <f t="shared" si="81"/>
        <v>0</v>
      </c>
      <c r="AE137" s="50">
        <f t="shared" si="81"/>
        <v>0</v>
      </c>
      <c r="AF137" s="50">
        <f t="shared" si="81"/>
        <v>0</v>
      </c>
      <c r="AG137" s="50">
        <f t="shared" si="81"/>
        <v>0</v>
      </c>
      <c r="AH137" s="50">
        <f t="shared" si="81"/>
        <v>0</v>
      </c>
      <c r="AI137" s="50">
        <f t="shared" si="81"/>
        <v>0</v>
      </c>
      <c r="AJ137" s="50">
        <f t="shared" si="81"/>
        <v>0</v>
      </c>
      <c r="AK137" s="51">
        <f t="shared" si="81"/>
        <v>0</v>
      </c>
      <c r="AL137" s="51">
        <f t="shared" si="81"/>
        <v>0</v>
      </c>
      <c r="AM137" s="51">
        <f t="shared" si="81"/>
        <v>0</v>
      </c>
      <c r="AN137" s="51">
        <f t="shared" si="81"/>
        <v>0</v>
      </c>
      <c r="AO137" s="51">
        <f t="shared" si="81"/>
        <v>0</v>
      </c>
      <c r="AP137" s="51">
        <f t="shared" si="81"/>
        <v>0</v>
      </c>
      <c r="AQ137" s="51">
        <f t="shared" si="81"/>
        <v>0</v>
      </c>
      <c r="AR137" s="430">
        <f t="shared" si="81"/>
        <v>0</v>
      </c>
      <c r="AS137" s="75">
        <f t="shared" si="81"/>
        <v>13333126</v>
      </c>
      <c r="AT137" s="50">
        <f t="shared" si="81"/>
        <v>9644369</v>
      </c>
      <c r="AU137" s="50">
        <f t="shared" si="81"/>
        <v>0</v>
      </c>
      <c r="AV137" s="50">
        <f t="shared" si="81"/>
        <v>48000</v>
      </c>
      <c r="AW137" s="50">
        <f t="shared" si="81"/>
        <v>3276020</v>
      </c>
      <c r="AX137" s="50">
        <f t="shared" si="81"/>
        <v>192887</v>
      </c>
      <c r="AY137" s="50">
        <f t="shared" si="81"/>
        <v>171850</v>
      </c>
      <c r="AZ137" s="51">
        <f t="shared" si="81"/>
        <v>18.404899999999998</v>
      </c>
      <c r="BA137" s="51">
        <f t="shared" si="81"/>
        <v>14.406600000000001</v>
      </c>
      <c r="BB137" s="51">
        <f t="shared" si="81"/>
        <v>0</v>
      </c>
      <c r="BC137" s="293">
        <f t="shared" si="81"/>
        <v>3.9982999999999995</v>
      </c>
    </row>
    <row r="138" spans="1:55" customFormat="1" ht="12.75" x14ac:dyDescent="0.2">
      <c r="D138" s="46"/>
      <c r="E138" s="47"/>
      <c r="F138" s="46"/>
      <c r="G138" s="80"/>
      <c r="H138" s="2">
        <v>3117</v>
      </c>
      <c r="I138" s="49">
        <f t="shared" ref="I138:BC138" si="82">SUMIF($F$12:$F$271,"=3117",I$12:I$271)</f>
        <v>40424723</v>
      </c>
      <c r="J138" s="50">
        <f t="shared" si="82"/>
        <v>28979348</v>
      </c>
      <c r="K138" s="50">
        <f t="shared" si="82"/>
        <v>0</v>
      </c>
      <c r="L138" s="50">
        <f t="shared" si="82"/>
        <v>243200</v>
      </c>
      <c r="M138" s="50">
        <f t="shared" si="82"/>
        <v>9877219</v>
      </c>
      <c r="N138" s="50">
        <f t="shared" si="82"/>
        <v>579588</v>
      </c>
      <c r="O138" s="50">
        <f t="shared" si="82"/>
        <v>745368</v>
      </c>
      <c r="P138" s="51">
        <f t="shared" si="82"/>
        <v>63.662799999999997</v>
      </c>
      <c r="Q138" s="51">
        <f t="shared" si="82"/>
        <v>48.587400000000002</v>
      </c>
      <c r="R138" s="51">
        <f t="shared" si="82"/>
        <v>0</v>
      </c>
      <c r="S138" s="430">
        <f t="shared" si="82"/>
        <v>15.075400000000002</v>
      </c>
      <c r="T138" s="75">
        <f t="shared" si="82"/>
        <v>0</v>
      </c>
      <c r="U138" s="50">
        <f t="shared" si="82"/>
        <v>2576</v>
      </c>
      <c r="V138" s="50">
        <f t="shared" si="82"/>
        <v>-58911</v>
      </c>
      <c r="W138" s="50">
        <f t="shared" si="82"/>
        <v>0</v>
      </c>
      <c r="X138" s="50">
        <f t="shared" si="82"/>
        <v>-56335</v>
      </c>
      <c r="Y138" s="50">
        <f t="shared" si="82"/>
        <v>0</v>
      </c>
      <c r="Z138" s="50">
        <f t="shared" si="82"/>
        <v>0</v>
      </c>
      <c r="AA138" s="50">
        <f t="shared" si="82"/>
        <v>0</v>
      </c>
      <c r="AB138" s="50">
        <f t="shared" si="82"/>
        <v>0</v>
      </c>
      <c r="AC138" s="50">
        <f t="shared" si="82"/>
        <v>-56335</v>
      </c>
      <c r="AD138" s="50">
        <f t="shared" si="82"/>
        <v>-19040</v>
      </c>
      <c r="AE138" s="50">
        <f t="shared" si="82"/>
        <v>-1128</v>
      </c>
      <c r="AF138" s="50">
        <f t="shared" si="82"/>
        <v>8000</v>
      </c>
      <c r="AG138" s="50">
        <f t="shared" si="82"/>
        <v>80000</v>
      </c>
      <c r="AH138" s="50">
        <f t="shared" si="82"/>
        <v>0</v>
      </c>
      <c r="AI138" s="50">
        <f t="shared" si="82"/>
        <v>88000</v>
      </c>
      <c r="AJ138" s="50">
        <f t="shared" si="82"/>
        <v>11497</v>
      </c>
      <c r="AK138" s="51">
        <f t="shared" si="82"/>
        <v>0</v>
      </c>
      <c r="AL138" s="51">
        <f t="shared" si="82"/>
        <v>0</v>
      </c>
      <c r="AM138" s="51">
        <f t="shared" si="82"/>
        <v>6.9388939039072284E-18</v>
      </c>
      <c r="AN138" s="51">
        <f t="shared" si="82"/>
        <v>0</v>
      </c>
      <c r="AO138" s="51">
        <f t="shared" si="82"/>
        <v>0</v>
      </c>
      <c r="AP138" s="51">
        <f t="shared" si="82"/>
        <v>6.9388939039072284E-18</v>
      </c>
      <c r="AQ138" s="51">
        <f t="shared" si="82"/>
        <v>0</v>
      </c>
      <c r="AR138" s="430">
        <f t="shared" si="82"/>
        <v>6.9388939039072284E-18</v>
      </c>
      <c r="AS138" s="75">
        <f t="shared" si="82"/>
        <v>40436220</v>
      </c>
      <c r="AT138" s="50">
        <f t="shared" si="82"/>
        <v>28923013</v>
      </c>
      <c r="AU138" s="50">
        <f t="shared" si="82"/>
        <v>0</v>
      </c>
      <c r="AV138" s="50">
        <f t="shared" si="82"/>
        <v>243200</v>
      </c>
      <c r="AW138" s="50">
        <f t="shared" si="82"/>
        <v>9858179</v>
      </c>
      <c r="AX138" s="50">
        <f t="shared" si="82"/>
        <v>578460</v>
      </c>
      <c r="AY138" s="50">
        <f t="shared" si="82"/>
        <v>833368</v>
      </c>
      <c r="AZ138" s="51">
        <f t="shared" si="82"/>
        <v>63.662799999999997</v>
      </c>
      <c r="BA138" s="51">
        <f t="shared" si="82"/>
        <v>48.587400000000002</v>
      </c>
      <c r="BB138" s="51">
        <f t="shared" si="82"/>
        <v>0</v>
      </c>
      <c r="BC138" s="293">
        <f t="shared" si="82"/>
        <v>15.075400000000002</v>
      </c>
    </row>
    <row r="139" spans="1:55" customFormat="1" ht="12.75" x14ac:dyDescent="0.2">
      <c r="D139" s="46"/>
      <c r="E139" s="47"/>
      <c r="F139" s="46"/>
      <c r="G139" s="80"/>
      <c r="H139" s="2">
        <v>3122</v>
      </c>
      <c r="I139" s="49">
        <f t="shared" ref="I139:BC139" si="83">SUMIF($F$12:$F$241,"=3122",I$12:I$241)</f>
        <v>0</v>
      </c>
      <c r="J139" s="50">
        <f t="shared" si="83"/>
        <v>0</v>
      </c>
      <c r="K139" s="50">
        <f t="shared" si="83"/>
        <v>0</v>
      </c>
      <c r="L139" s="50">
        <f t="shared" si="83"/>
        <v>0</v>
      </c>
      <c r="M139" s="50">
        <f t="shared" si="83"/>
        <v>0</v>
      </c>
      <c r="N139" s="50">
        <f t="shared" si="83"/>
        <v>0</v>
      </c>
      <c r="O139" s="50">
        <f t="shared" si="83"/>
        <v>0</v>
      </c>
      <c r="P139" s="51">
        <f t="shared" si="83"/>
        <v>0</v>
      </c>
      <c r="Q139" s="51">
        <f t="shared" si="83"/>
        <v>0</v>
      </c>
      <c r="R139" s="51">
        <f t="shared" si="83"/>
        <v>0</v>
      </c>
      <c r="S139" s="430">
        <f t="shared" si="83"/>
        <v>0</v>
      </c>
      <c r="T139" s="75">
        <f t="shared" si="83"/>
        <v>0</v>
      </c>
      <c r="U139" s="50">
        <f t="shared" si="83"/>
        <v>0</v>
      </c>
      <c r="V139" s="50">
        <f t="shared" si="83"/>
        <v>0</v>
      </c>
      <c r="W139" s="50">
        <f t="shared" si="83"/>
        <v>0</v>
      </c>
      <c r="X139" s="50">
        <f t="shared" si="83"/>
        <v>0</v>
      </c>
      <c r="Y139" s="50">
        <f t="shared" si="83"/>
        <v>0</v>
      </c>
      <c r="Z139" s="50">
        <f t="shared" si="83"/>
        <v>0</v>
      </c>
      <c r="AA139" s="50">
        <f t="shared" si="83"/>
        <v>0</v>
      </c>
      <c r="AB139" s="50">
        <f t="shared" si="83"/>
        <v>0</v>
      </c>
      <c r="AC139" s="50">
        <f t="shared" si="83"/>
        <v>0</v>
      </c>
      <c r="AD139" s="50">
        <f t="shared" si="83"/>
        <v>0</v>
      </c>
      <c r="AE139" s="50">
        <f t="shared" si="83"/>
        <v>0</v>
      </c>
      <c r="AF139" s="50">
        <f t="shared" si="83"/>
        <v>0</v>
      </c>
      <c r="AG139" s="50">
        <f t="shared" si="83"/>
        <v>0</v>
      </c>
      <c r="AH139" s="50">
        <f t="shared" si="83"/>
        <v>0</v>
      </c>
      <c r="AI139" s="50">
        <f t="shared" si="83"/>
        <v>0</v>
      </c>
      <c r="AJ139" s="50">
        <f t="shared" si="83"/>
        <v>0</v>
      </c>
      <c r="AK139" s="51">
        <f t="shared" si="83"/>
        <v>0</v>
      </c>
      <c r="AL139" s="51">
        <f t="shared" si="83"/>
        <v>0</v>
      </c>
      <c r="AM139" s="51">
        <f t="shared" si="83"/>
        <v>0</v>
      </c>
      <c r="AN139" s="51">
        <f t="shared" si="83"/>
        <v>0</v>
      </c>
      <c r="AO139" s="51">
        <f t="shared" si="83"/>
        <v>0</v>
      </c>
      <c r="AP139" s="51">
        <f t="shared" si="83"/>
        <v>0</v>
      </c>
      <c r="AQ139" s="51">
        <f t="shared" si="83"/>
        <v>0</v>
      </c>
      <c r="AR139" s="430">
        <f t="shared" si="83"/>
        <v>0</v>
      </c>
      <c r="AS139" s="75">
        <f t="shared" si="83"/>
        <v>0</v>
      </c>
      <c r="AT139" s="50">
        <f t="shared" si="83"/>
        <v>0</v>
      </c>
      <c r="AU139" s="50">
        <f t="shared" si="83"/>
        <v>0</v>
      </c>
      <c r="AV139" s="50">
        <f t="shared" si="83"/>
        <v>0</v>
      </c>
      <c r="AW139" s="50">
        <f t="shared" si="83"/>
        <v>0</v>
      </c>
      <c r="AX139" s="50">
        <f t="shared" si="83"/>
        <v>0</v>
      </c>
      <c r="AY139" s="50">
        <f t="shared" si="83"/>
        <v>0</v>
      </c>
      <c r="AZ139" s="51">
        <f t="shared" si="83"/>
        <v>0</v>
      </c>
      <c r="BA139" s="51">
        <f t="shared" si="83"/>
        <v>0</v>
      </c>
      <c r="BB139" s="51">
        <f t="shared" si="83"/>
        <v>0</v>
      </c>
      <c r="BC139" s="293">
        <f t="shared" si="83"/>
        <v>0</v>
      </c>
    </row>
    <row r="140" spans="1:55" customFormat="1" ht="12.75" x14ac:dyDescent="0.2">
      <c r="D140" s="46"/>
      <c r="E140" s="47"/>
      <c r="F140" s="46"/>
      <c r="G140" s="80"/>
      <c r="H140" s="2">
        <v>3124</v>
      </c>
      <c r="I140" s="49">
        <f t="shared" ref="I140:BC140" si="84">SUMIF($F$12:$F$241,"=3124",I$12:I$241)</f>
        <v>0</v>
      </c>
      <c r="J140" s="50">
        <f t="shared" si="84"/>
        <v>0</v>
      </c>
      <c r="K140" s="50">
        <f t="shared" si="84"/>
        <v>0</v>
      </c>
      <c r="L140" s="50">
        <f t="shared" si="84"/>
        <v>0</v>
      </c>
      <c r="M140" s="50">
        <f t="shared" si="84"/>
        <v>0</v>
      </c>
      <c r="N140" s="50">
        <f t="shared" si="84"/>
        <v>0</v>
      </c>
      <c r="O140" s="50">
        <f t="shared" si="84"/>
        <v>0</v>
      </c>
      <c r="P140" s="51">
        <f t="shared" si="84"/>
        <v>0</v>
      </c>
      <c r="Q140" s="51">
        <f t="shared" si="84"/>
        <v>0</v>
      </c>
      <c r="R140" s="51">
        <f t="shared" si="84"/>
        <v>0</v>
      </c>
      <c r="S140" s="430">
        <f t="shared" si="84"/>
        <v>0</v>
      </c>
      <c r="T140" s="75">
        <f t="shared" si="84"/>
        <v>0</v>
      </c>
      <c r="U140" s="50">
        <f t="shared" si="84"/>
        <v>0</v>
      </c>
      <c r="V140" s="50">
        <f t="shared" si="84"/>
        <v>0</v>
      </c>
      <c r="W140" s="50">
        <f t="shared" si="84"/>
        <v>0</v>
      </c>
      <c r="X140" s="50">
        <f t="shared" si="84"/>
        <v>0</v>
      </c>
      <c r="Y140" s="50">
        <f t="shared" si="84"/>
        <v>0</v>
      </c>
      <c r="Z140" s="50">
        <f t="shared" si="84"/>
        <v>0</v>
      </c>
      <c r="AA140" s="50">
        <f t="shared" si="84"/>
        <v>0</v>
      </c>
      <c r="AB140" s="50">
        <f t="shared" si="84"/>
        <v>0</v>
      </c>
      <c r="AC140" s="50">
        <f t="shared" si="84"/>
        <v>0</v>
      </c>
      <c r="AD140" s="50">
        <f t="shared" si="84"/>
        <v>0</v>
      </c>
      <c r="AE140" s="50">
        <f t="shared" si="84"/>
        <v>0</v>
      </c>
      <c r="AF140" s="50">
        <f t="shared" si="84"/>
        <v>0</v>
      </c>
      <c r="AG140" s="50">
        <f t="shared" si="84"/>
        <v>0</v>
      </c>
      <c r="AH140" s="50">
        <f t="shared" si="84"/>
        <v>0</v>
      </c>
      <c r="AI140" s="50">
        <f t="shared" si="84"/>
        <v>0</v>
      </c>
      <c r="AJ140" s="50">
        <f t="shared" si="84"/>
        <v>0</v>
      </c>
      <c r="AK140" s="51">
        <f t="shared" si="84"/>
        <v>0</v>
      </c>
      <c r="AL140" s="51">
        <f t="shared" si="84"/>
        <v>0</v>
      </c>
      <c r="AM140" s="51">
        <f t="shared" si="84"/>
        <v>0</v>
      </c>
      <c r="AN140" s="51">
        <f t="shared" si="84"/>
        <v>0</v>
      </c>
      <c r="AO140" s="51">
        <f t="shared" si="84"/>
        <v>0</v>
      </c>
      <c r="AP140" s="51">
        <f t="shared" si="84"/>
        <v>0</v>
      </c>
      <c r="AQ140" s="51">
        <f t="shared" si="84"/>
        <v>0</v>
      </c>
      <c r="AR140" s="430">
        <f t="shared" si="84"/>
        <v>0</v>
      </c>
      <c r="AS140" s="75">
        <f t="shared" si="84"/>
        <v>0</v>
      </c>
      <c r="AT140" s="50">
        <f t="shared" si="84"/>
        <v>0</v>
      </c>
      <c r="AU140" s="50">
        <f t="shared" si="84"/>
        <v>0</v>
      </c>
      <c r="AV140" s="50">
        <f t="shared" si="84"/>
        <v>0</v>
      </c>
      <c r="AW140" s="50">
        <f t="shared" si="84"/>
        <v>0</v>
      </c>
      <c r="AX140" s="50">
        <f t="shared" si="84"/>
        <v>0</v>
      </c>
      <c r="AY140" s="50">
        <f t="shared" si="84"/>
        <v>0</v>
      </c>
      <c r="AZ140" s="51">
        <f t="shared" si="84"/>
        <v>0</v>
      </c>
      <c r="BA140" s="51">
        <f t="shared" si="84"/>
        <v>0</v>
      </c>
      <c r="BB140" s="51">
        <f t="shared" si="84"/>
        <v>0</v>
      </c>
      <c r="BC140" s="293">
        <f t="shared" si="84"/>
        <v>0</v>
      </c>
    </row>
    <row r="141" spans="1:55" customFormat="1" ht="12.75" x14ac:dyDescent="0.2">
      <c r="D141" s="46"/>
      <c r="E141" s="47"/>
      <c r="F141" s="46"/>
      <c r="G141" s="80"/>
      <c r="H141" s="2">
        <v>3141</v>
      </c>
      <c r="I141" s="49">
        <f t="shared" ref="I141:BC141" si="85">SUMIF($F$12:$F$271,"=3141",I$12:I$271)</f>
        <v>20989685</v>
      </c>
      <c r="J141" s="50">
        <f t="shared" si="85"/>
        <v>15159866</v>
      </c>
      <c r="K141" s="50">
        <f t="shared" si="85"/>
        <v>0</v>
      </c>
      <c r="L141" s="50">
        <f t="shared" si="85"/>
        <v>190000</v>
      </c>
      <c r="M141" s="50">
        <f t="shared" si="85"/>
        <v>5188256</v>
      </c>
      <c r="N141" s="50">
        <f t="shared" si="85"/>
        <v>303197</v>
      </c>
      <c r="O141" s="50">
        <f t="shared" si="85"/>
        <v>148366</v>
      </c>
      <c r="P141" s="51">
        <f t="shared" si="85"/>
        <v>51.730000000000004</v>
      </c>
      <c r="Q141" s="51">
        <f t="shared" si="85"/>
        <v>0</v>
      </c>
      <c r="R141" s="51">
        <f t="shared" si="85"/>
        <v>0</v>
      </c>
      <c r="S141" s="430">
        <f t="shared" si="85"/>
        <v>51.730000000000004</v>
      </c>
      <c r="T141" s="75">
        <f t="shared" si="85"/>
        <v>0</v>
      </c>
      <c r="U141" s="50">
        <f t="shared" si="85"/>
        <v>0</v>
      </c>
      <c r="V141" s="50">
        <f t="shared" si="85"/>
        <v>0</v>
      </c>
      <c r="W141" s="50">
        <f t="shared" si="85"/>
        <v>0</v>
      </c>
      <c r="X141" s="50">
        <f t="shared" si="85"/>
        <v>0</v>
      </c>
      <c r="Y141" s="50">
        <f t="shared" si="85"/>
        <v>0</v>
      </c>
      <c r="Z141" s="50">
        <f t="shared" si="85"/>
        <v>0</v>
      </c>
      <c r="AA141" s="50">
        <f t="shared" si="85"/>
        <v>0</v>
      </c>
      <c r="AB141" s="50">
        <f t="shared" si="85"/>
        <v>0</v>
      </c>
      <c r="AC141" s="50">
        <f t="shared" si="85"/>
        <v>0</v>
      </c>
      <c r="AD141" s="50">
        <f t="shared" si="85"/>
        <v>0</v>
      </c>
      <c r="AE141" s="50">
        <f t="shared" si="85"/>
        <v>0</v>
      </c>
      <c r="AF141" s="50">
        <f t="shared" si="85"/>
        <v>0</v>
      </c>
      <c r="AG141" s="50">
        <f t="shared" si="85"/>
        <v>0</v>
      </c>
      <c r="AH141" s="50">
        <f t="shared" si="85"/>
        <v>0</v>
      </c>
      <c r="AI141" s="50">
        <f t="shared" si="85"/>
        <v>0</v>
      </c>
      <c r="AJ141" s="50">
        <f t="shared" si="85"/>
        <v>0</v>
      </c>
      <c r="AK141" s="51">
        <f t="shared" si="85"/>
        <v>0</v>
      </c>
      <c r="AL141" s="51">
        <f t="shared" si="85"/>
        <v>0</v>
      </c>
      <c r="AM141" s="51">
        <f t="shared" si="85"/>
        <v>0</v>
      </c>
      <c r="AN141" s="51">
        <f t="shared" si="85"/>
        <v>0</v>
      </c>
      <c r="AO141" s="51">
        <f t="shared" si="85"/>
        <v>0</v>
      </c>
      <c r="AP141" s="51">
        <f t="shared" si="85"/>
        <v>0</v>
      </c>
      <c r="AQ141" s="51">
        <f t="shared" si="85"/>
        <v>0</v>
      </c>
      <c r="AR141" s="430">
        <f t="shared" si="85"/>
        <v>0</v>
      </c>
      <c r="AS141" s="75">
        <f t="shared" si="85"/>
        <v>20989685</v>
      </c>
      <c r="AT141" s="50">
        <f t="shared" si="85"/>
        <v>15159866</v>
      </c>
      <c r="AU141" s="50">
        <f t="shared" si="85"/>
        <v>0</v>
      </c>
      <c r="AV141" s="50">
        <f t="shared" si="85"/>
        <v>190000</v>
      </c>
      <c r="AW141" s="50">
        <f t="shared" si="85"/>
        <v>5188256</v>
      </c>
      <c r="AX141" s="50">
        <f t="shared" si="85"/>
        <v>303197</v>
      </c>
      <c r="AY141" s="50">
        <f t="shared" si="85"/>
        <v>148366</v>
      </c>
      <c r="AZ141" s="51">
        <f t="shared" si="85"/>
        <v>51.730000000000004</v>
      </c>
      <c r="BA141" s="51">
        <f t="shared" si="85"/>
        <v>0</v>
      </c>
      <c r="BB141" s="51">
        <f t="shared" si="85"/>
        <v>0</v>
      </c>
      <c r="BC141" s="293">
        <f t="shared" si="85"/>
        <v>51.730000000000004</v>
      </c>
    </row>
    <row r="142" spans="1:55" customFormat="1" ht="12.75" x14ac:dyDescent="0.2">
      <c r="D142" s="46"/>
      <c r="E142" s="47"/>
      <c r="F142" s="46"/>
      <c r="G142" s="80"/>
      <c r="H142" s="2">
        <v>3143</v>
      </c>
      <c r="I142" s="49">
        <f t="shared" ref="I142:BC142" si="86">SUMIF($F$12:$F$271,"=3143",I$12:I$271)</f>
        <v>16196946</v>
      </c>
      <c r="J142" s="50">
        <f t="shared" si="86"/>
        <v>11753287</v>
      </c>
      <c r="K142" s="50">
        <f t="shared" si="86"/>
        <v>0</v>
      </c>
      <c r="L142" s="50">
        <f t="shared" si="86"/>
        <v>160000</v>
      </c>
      <c r="M142" s="50">
        <f t="shared" si="86"/>
        <v>4026692</v>
      </c>
      <c r="N142" s="50">
        <f t="shared" si="86"/>
        <v>235067</v>
      </c>
      <c r="O142" s="50">
        <f t="shared" si="86"/>
        <v>21900</v>
      </c>
      <c r="P142" s="51">
        <f t="shared" si="86"/>
        <v>26.551000000000005</v>
      </c>
      <c r="Q142" s="51">
        <f t="shared" si="86"/>
        <v>25.041000000000004</v>
      </c>
      <c r="R142" s="51">
        <f t="shared" si="86"/>
        <v>0</v>
      </c>
      <c r="S142" s="430">
        <f t="shared" si="86"/>
        <v>1.51</v>
      </c>
      <c r="T142" s="75">
        <f t="shared" si="86"/>
        <v>-20000</v>
      </c>
      <c r="U142" s="50">
        <f t="shared" si="86"/>
        <v>0</v>
      </c>
      <c r="V142" s="50">
        <f t="shared" si="86"/>
        <v>0</v>
      </c>
      <c r="W142" s="50">
        <f t="shared" si="86"/>
        <v>0</v>
      </c>
      <c r="X142" s="50">
        <f t="shared" si="86"/>
        <v>-20000</v>
      </c>
      <c r="Y142" s="50">
        <f t="shared" si="86"/>
        <v>20000</v>
      </c>
      <c r="Z142" s="50">
        <f t="shared" si="86"/>
        <v>0</v>
      </c>
      <c r="AA142" s="50">
        <f t="shared" si="86"/>
        <v>0</v>
      </c>
      <c r="AB142" s="50">
        <f t="shared" si="86"/>
        <v>20000</v>
      </c>
      <c r="AC142" s="50">
        <f t="shared" si="86"/>
        <v>0</v>
      </c>
      <c r="AD142" s="50">
        <f t="shared" si="86"/>
        <v>0</v>
      </c>
      <c r="AE142" s="50">
        <f t="shared" si="86"/>
        <v>-400</v>
      </c>
      <c r="AF142" s="50">
        <f t="shared" si="86"/>
        <v>0</v>
      </c>
      <c r="AG142" s="50">
        <f t="shared" si="86"/>
        <v>0</v>
      </c>
      <c r="AH142" s="50">
        <f t="shared" si="86"/>
        <v>0</v>
      </c>
      <c r="AI142" s="50">
        <f t="shared" si="86"/>
        <v>0</v>
      </c>
      <c r="AJ142" s="50">
        <f t="shared" si="86"/>
        <v>-400</v>
      </c>
      <c r="AK142" s="51">
        <f t="shared" si="86"/>
        <v>-0.05</v>
      </c>
      <c r="AL142" s="51">
        <f t="shared" si="86"/>
        <v>0</v>
      </c>
      <c r="AM142" s="51">
        <f t="shared" si="86"/>
        <v>0</v>
      </c>
      <c r="AN142" s="51">
        <f t="shared" si="86"/>
        <v>0</v>
      </c>
      <c r="AO142" s="51">
        <f t="shared" si="86"/>
        <v>0</v>
      </c>
      <c r="AP142" s="51">
        <f t="shared" si="86"/>
        <v>-0.05</v>
      </c>
      <c r="AQ142" s="51">
        <f t="shared" si="86"/>
        <v>0</v>
      </c>
      <c r="AR142" s="430">
        <f t="shared" si="86"/>
        <v>-0.05</v>
      </c>
      <c r="AS142" s="75">
        <f t="shared" si="86"/>
        <v>16196546</v>
      </c>
      <c r="AT142" s="50">
        <f t="shared" si="86"/>
        <v>11733287</v>
      </c>
      <c r="AU142" s="50">
        <f t="shared" si="86"/>
        <v>0</v>
      </c>
      <c r="AV142" s="50">
        <f t="shared" si="86"/>
        <v>180000</v>
      </c>
      <c r="AW142" s="50">
        <f t="shared" si="86"/>
        <v>4026692</v>
      </c>
      <c r="AX142" s="50">
        <f t="shared" si="86"/>
        <v>234667</v>
      </c>
      <c r="AY142" s="50">
        <f t="shared" si="86"/>
        <v>21900</v>
      </c>
      <c r="AZ142" s="51">
        <f t="shared" si="86"/>
        <v>26.501000000000005</v>
      </c>
      <c r="BA142" s="51">
        <f t="shared" si="86"/>
        <v>24.991000000000003</v>
      </c>
      <c r="BB142" s="51">
        <f t="shared" si="86"/>
        <v>0</v>
      </c>
      <c r="BC142" s="293">
        <f t="shared" si="86"/>
        <v>1.51</v>
      </c>
    </row>
    <row r="143" spans="1:55" customFormat="1" ht="12.75" x14ac:dyDescent="0.2">
      <c r="D143" s="46"/>
      <c r="E143" s="47"/>
      <c r="F143" s="46"/>
      <c r="G143" s="80"/>
      <c r="H143" s="2">
        <v>3231</v>
      </c>
      <c r="I143" s="49">
        <f t="shared" ref="I143:BC143" si="87">SUMIF($F$12:$F$271,"=3231",I$12:I$271)</f>
        <v>11967942</v>
      </c>
      <c r="J143" s="50">
        <f t="shared" si="87"/>
        <v>8635149</v>
      </c>
      <c r="K143" s="50">
        <f t="shared" si="87"/>
        <v>0</v>
      </c>
      <c r="L143" s="50">
        <f t="shared" si="87"/>
        <v>150000</v>
      </c>
      <c r="M143" s="50">
        <f t="shared" si="87"/>
        <v>2969380</v>
      </c>
      <c r="N143" s="50">
        <f t="shared" si="87"/>
        <v>172703</v>
      </c>
      <c r="O143" s="50">
        <f t="shared" si="87"/>
        <v>40710</v>
      </c>
      <c r="P143" s="51">
        <f t="shared" si="87"/>
        <v>16.9132</v>
      </c>
      <c r="Q143" s="51">
        <f t="shared" si="87"/>
        <v>14.976400000000002</v>
      </c>
      <c r="R143" s="51">
        <f t="shared" si="87"/>
        <v>0</v>
      </c>
      <c r="S143" s="430">
        <f t="shared" si="87"/>
        <v>1.9367999999999999</v>
      </c>
      <c r="T143" s="75">
        <f t="shared" si="87"/>
        <v>0</v>
      </c>
      <c r="U143" s="50">
        <f t="shared" si="87"/>
        <v>0</v>
      </c>
      <c r="V143" s="50">
        <f t="shared" si="87"/>
        <v>0</v>
      </c>
      <c r="W143" s="50">
        <f t="shared" si="87"/>
        <v>0</v>
      </c>
      <c r="X143" s="50">
        <f t="shared" si="87"/>
        <v>0</v>
      </c>
      <c r="Y143" s="50">
        <f t="shared" si="87"/>
        <v>0</v>
      </c>
      <c r="Z143" s="50">
        <f t="shared" si="87"/>
        <v>0</v>
      </c>
      <c r="AA143" s="50">
        <f t="shared" si="87"/>
        <v>0</v>
      </c>
      <c r="AB143" s="50">
        <f t="shared" si="87"/>
        <v>0</v>
      </c>
      <c r="AC143" s="50">
        <f t="shared" si="87"/>
        <v>0</v>
      </c>
      <c r="AD143" s="50">
        <f t="shared" si="87"/>
        <v>0</v>
      </c>
      <c r="AE143" s="50">
        <f t="shared" si="87"/>
        <v>0</v>
      </c>
      <c r="AF143" s="50">
        <f t="shared" si="87"/>
        <v>0</v>
      </c>
      <c r="AG143" s="50">
        <f t="shared" si="87"/>
        <v>0</v>
      </c>
      <c r="AH143" s="50">
        <f t="shared" si="87"/>
        <v>0</v>
      </c>
      <c r="AI143" s="50">
        <f t="shared" si="87"/>
        <v>0</v>
      </c>
      <c r="AJ143" s="50">
        <f t="shared" si="87"/>
        <v>0</v>
      </c>
      <c r="AK143" s="51">
        <f t="shared" si="87"/>
        <v>0</v>
      </c>
      <c r="AL143" s="51">
        <f t="shared" si="87"/>
        <v>0</v>
      </c>
      <c r="AM143" s="51">
        <f t="shared" si="87"/>
        <v>0</v>
      </c>
      <c r="AN143" s="51">
        <f t="shared" si="87"/>
        <v>0</v>
      </c>
      <c r="AO143" s="51">
        <f t="shared" si="87"/>
        <v>0</v>
      </c>
      <c r="AP143" s="51">
        <f t="shared" si="87"/>
        <v>0</v>
      </c>
      <c r="AQ143" s="51">
        <f t="shared" si="87"/>
        <v>0</v>
      </c>
      <c r="AR143" s="430">
        <f t="shared" si="87"/>
        <v>0</v>
      </c>
      <c r="AS143" s="75">
        <f t="shared" si="87"/>
        <v>11967942</v>
      </c>
      <c r="AT143" s="50">
        <f t="shared" si="87"/>
        <v>8635149</v>
      </c>
      <c r="AU143" s="50">
        <f t="shared" si="87"/>
        <v>0</v>
      </c>
      <c r="AV143" s="50">
        <f t="shared" si="87"/>
        <v>150000</v>
      </c>
      <c r="AW143" s="50">
        <f t="shared" si="87"/>
        <v>2969380</v>
      </c>
      <c r="AX143" s="50">
        <f t="shared" si="87"/>
        <v>172703</v>
      </c>
      <c r="AY143" s="50">
        <f t="shared" si="87"/>
        <v>40710</v>
      </c>
      <c r="AZ143" s="51">
        <f t="shared" si="87"/>
        <v>16.9132</v>
      </c>
      <c r="BA143" s="51">
        <f t="shared" si="87"/>
        <v>14.976400000000002</v>
      </c>
      <c r="BB143" s="51">
        <f t="shared" si="87"/>
        <v>0</v>
      </c>
      <c r="BC143" s="293">
        <f t="shared" si="87"/>
        <v>1.9367999999999999</v>
      </c>
    </row>
    <row r="144" spans="1:55" customFormat="1" ht="13.5" thickBot="1" x14ac:dyDescent="0.25">
      <c r="D144" s="46"/>
      <c r="E144" s="47"/>
      <c r="F144" s="46"/>
      <c r="G144" s="80"/>
      <c r="H144" s="231">
        <v>3233</v>
      </c>
      <c r="I144" s="52">
        <f t="shared" ref="I144:BC144" si="88">SUMIF($F$12:$F$271,"=3233",I$12:I$271)</f>
        <v>4291688</v>
      </c>
      <c r="J144" s="53">
        <f t="shared" si="88"/>
        <v>3012506</v>
      </c>
      <c r="K144" s="53">
        <f t="shared" si="88"/>
        <v>0</v>
      </c>
      <c r="L144" s="53">
        <f t="shared" si="88"/>
        <v>136000</v>
      </c>
      <c r="M144" s="53">
        <f t="shared" si="88"/>
        <v>1064195</v>
      </c>
      <c r="N144" s="53">
        <f t="shared" si="88"/>
        <v>60251</v>
      </c>
      <c r="O144" s="53">
        <f t="shared" si="88"/>
        <v>18736</v>
      </c>
      <c r="P144" s="224">
        <f t="shared" si="88"/>
        <v>6.6000000000000005</v>
      </c>
      <c r="Q144" s="224">
        <f t="shared" si="88"/>
        <v>4.870000000000001</v>
      </c>
      <c r="R144" s="224">
        <f t="shared" si="88"/>
        <v>0</v>
      </c>
      <c r="S144" s="431">
        <f t="shared" si="88"/>
        <v>1.73</v>
      </c>
      <c r="T144" s="230">
        <f t="shared" si="88"/>
        <v>0</v>
      </c>
      <c r="U144" s="53">
        <f t="shared" si="88"/>
        <v>0</v>
      </c>
      <c r="V144" s="53">
        <f t="shared" si="88"/>
        <v>0</v>
      </c>
      <c r="W144" s="53">
        <f t="shared" si="88"/>
        <v>0</v>
      </c>
      <c r="X144" s="53">
        <f t="shared" si="88"/>
        <v>0</v>
      </c>
      <c r="Y144" s="53">
        <f t="shared" si="88"/>
        <v>0</v>
      </c>
      <c r="Z144" s="53">
        <f t="shared" si="88"/>
        <v>0</v>
      </c>
      <c r="AA144" s="53">
        <f t="shared" si="88"/>
        <v>0</v>
      </c>
      <c r="AB144" s="53">
        <f t="shared" si="88"/>
        <v>0</v>
      </c>
      <c r="AC144" s="53">
        <f t="shared" si="88"/>
        <v>0</v>
      </c>
      <c r="AD144" s="53">
        <f t="shared" si="88"/>
        <v>0</v>
      </c>
      <c r="AE144" s="53">
        <f t="shared" si="88"/>
        <v>0</v>
      </c>
      <c r="AF144" s="53">
        <f t="shared" si="88"/>
        <v>0</v>
      </c>
      <c r="AG144" s="53">
        <f t="shared" si="88"/>
        <v>0</v>
      </c>
      <c r="AH144" s="53">
        <f t="shared" si="88"/>
        <v>0</v>
      </c>
      <c r="AI144" s="53">
        <f t="shared" si="88"/>
        <v>0</v>
      </c>
      <c r="AJ144" s="53">
        <f t="shared" si="88"/>
        <v>0</v>
      </c>
      <c r="AK144" s="224">
        <f t="shared" si="88"/>
        <v>0</v>
      </c>
      <c r="AL144" s="224">
        <f t="shared" si="88"/>
        <v>0</v>
      </c>
      <c r="AM144" s="224">
        <f t="shared" si="88"/>
        <v>0</v>
      </c>
      <c r="AN144" s="224">
        <f t="shared" si="88"/>
        <v>0</v>
      </c>
      <c r="AO144" s="224">
        <f t="shared" si="88"/>
        <v>0</v>
      </c>
      <c r="AP144" s="224">
        <f t="shared" si="88"/>
        <v>0</v>
      </c>
      <c r="AQ144" s="224">
        <f t="shared" si="88"/>
        <v>0</v>
      </c>
      <c r="AR144" s="431">
        <f t="shared" si="88"/>
        <v>0</v>
      </c>
      <c r="AS144" s="230">
        <f t="shared" si="88"/>
        <v>4291688</v>
      </c>
      <c r="AT144" s="53">
        <f t="shared" si="88"/>
        <v>3012506</v>
      </c>
      <c r="AU144" s="53">
        <f t="shared" si="88"/>
        <v>0</v>
      </c>
      <c r="AV144" s="53">
        <f t="shared" si="88"/>
        <v>136000</v>
      </c>
      <c r="AW144" s="53">
        <f t="shared" si="88"/>
        <v>1064195</v>
      </c>
      <c r="AX144" s="53">
        <f t="shared" si="88"/>
        <v>60251</v>
      </c>
      <c r="AY144" s="53">
        <f t="shared" si="88"/>
        <v>18736</v>
      </c>
      <c r="AZ144" s="224">
        <f t="shared" si="88"/>
        <v>6.6000000000000005</v>
      </c>
      <c r="BA144" s="224">
        <f t="shared" si="88"/>
        <v>4.870000000000001</v>
      </c>
      <c r="BB144" s="224">
        <f t="shared" si="88"/>
        <v>0</v>
      </c>
      <c r="BC144" s="294">
        <f t="shared" si="88"/>
        <v>1.73</v>
      </c>
    </row>
    <row r="145" spans="1:55" x14ac:dyDescent="0.25">
      <c r="I145" s="144"/>
      <c r="J145" s="144"/>
      <c r="K145" s="144"/>
      <c r="L145" s="144"/>
      <c r="M145" s="144"/>
      <c r="N145" s="144"/>
      <c r="O145" s="144"/>
      <c r="P145" s="432"/>
      <c r="Q145" s="432"/>
      <c r="R145" s="432"/>
      <c r="S145" s="432"/>
      <c r="T145" s="176"/>
    </row>
    <row r="146" spans="1:55" s="96" customFormat="1" x14ac:dyDescent="0.25">
      <c r="A146" s="144"/>
      <c r="B146" s="143"/>
      <c r="C146" s="143"/>
      <c r="D146" s="143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432"/>
      <c r="Q146" s="432"/>
      <c r="R146" s="432"/>
      <c r="S146" s="432"/>
      <c r="T146" s="176"/>
      <c r="AK146" s="97"/>
      <c r="AL146" s="97"/>
      <c r="AM146" s="97"/>
      <c r="AN146" s="97"/>
      <c r="AO146" s="97"/>
      <c r="AP146" s="97"/>
      <c r="AQ146" s="97"/>
      <c r="AR146" s="97"/>
      <c r="AZ146" s="97"/>
      <c r="BA146" s="97"/>
      <c r="BB146" s="97"/>
      <c r="BC146" s="97"/>
    </row>
    <row r="147" spans="1:55" s="96" customFormat="1" x14ac:dyDescent="0.25">
      <c r="A147" s="144"/>
      <c r="B147" s="143"/>
      <c r="C147" s="143"/>
      <c r="D147" s="143"/>
      <c r="E147" s="144"/>
      <c r="F147" s="144"/>
      <c r="G147" s="144"/>
      <c r="H147" s="144"/>
      <c r="I147" s="176"/>
      <c r="J147" s="176"/>
      <c r="K147" s="176"/>
      <c r="L147" s="176"/>
      <c r="M147" s="176"/>
      <c r="N147" s="176"/>
      <c r="O147" s="176"/>
      <c r="P147" s="432"/>
      <c r="Q147" s="432"/>
      <c r="R147" s="432"/>
      <c r="S147" s="432"/>
      <c r="T147" s="176"/>
      <c r="AK147" s="97"/>
      <c r="AL147" s="97"/>
      <c r="AM147" s="97"/>
      <c r="AN147" s="97"/>
      <c r="AO147" s="97"/>
      <c r="AP147" s="97"/>
      <c r="AQ147" s="97"/>
      <c r="AR147" s="97"/>
      <c r="AZ147" s="97"/>
      <c r="BA147" s="97"/>
      <c r="BB147" s="97"/>
      <c r="BC147" s="97"/>
    </row>
    <row r="148" spans="1:55" s="96" customFormat="1" x14ac:dyDescent="0.25">
      <c r="A148" s="144"/>
      <c r="B148" s="143"/>
      <c r="C148" s="143"/>
      <c r="D148" s="143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432"/>
      <c r="Q148" s="432"/>
      <c r="R148" s="432"/>
      <c r="S148" s="432"/>
      <c r="T148" s="176"/>
      <c r="AK148" s="97"/>
      <c r="AL148" s="97"/>
      <c r="AM148" s="97"/>
      <c r="AN148" s="97"/>
      <c r="AO148" s="97"/>
      <c r="AP148" s="97"/>
      <c r="AQ148" s="97"/>
      <c r="AR148" s="97"/>
      <c r="AZ148" s="97"/>
      <c r="BA148" s="97"/>
      <c r="BB148" s="97"/>
      <c r="BC148" s="97"/>
    </row>
    <row r="150" spans="1:55" s="96" customFormat="1" x14ac:dyDescent="0.25">
      <c r="A150" s="144"/>
      <c r="B150" s="143"/>
      <c r="C150" s="143"/>
      <c r="D150" s="143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432"/>
      <c r="Q150" s="432"/>
      <c r="R150" s="432"/>
      <c r="S150" s="432"/>
      <c r="T150" s="176"/>
      <c r="U150" s="176"/>
      <c r="V150" s="176"/>
      <c r="W150" s="176"/>
      <c r="AK150" s="97"/>
      <c r="AL150" s="97"/>
      <c r="AM150" s="97"/>
      <c r="AN150" s="97"/>
      <c r="AO150" s="97"/>
      <c r="AP150" s="97"/>
      <c r="AQ150" s="97"/>
      <c r="AR150" s="97"/>
      <c r="AZ150" s="97"/>
      <c r="BA150" s="97"/>
      <c r="BB150" s="97"/>
      <c r="BC150" s="97"/>
    </row>
    <row r="152" spans="1:55" s="96" customFormat="1" x14ac:dyDescent="0.25">
      <c r="A152" s="144"/>
      <c r="B152" s="143"/>
      <c r="C152" s="143"/>
      <c r="D152" s="143"/>
      <c r="E152" s="144"/>
      <c r="F152" s="144"/>
      <c r="G152" s="144"/>
      <c r="H152" s="144"/>
      <c r="P152" s="97"/>
      <c r="Q152" s="97"/>
      <c r="R152" s="97"/>
      <c r="S152" s="97"/>
      <c r="AK152" s="97"/>
      <c r="AL152" s="97"/>
      <c r="AM152" s="97"/>
      <c r="AN152" s="97"/>
      <c r="AO152" s="97"/>
      <c r="AP152" s="97"/>
      <c r="AQ152" s="97"/>
      <c r="AR152" s="97"/>
      <c r="AZ152" s="97"/>
      <c r="BA152" s="97"/>
      <c r="BB152" s="97"/>
      <c r="BC152" s="97"/>
    </row>
    <row r="154" spans="1:55" s="96" customFormat="1" x14ac:dyDescent="0.25">
      <c r="A154" s="144"/>
      <c r="B154" s="143"/>
      <c r="C154" s="143"/>
      <c r="D154" s="143"/>
      <c r="E154" s="144"/>
      <c r="F154" s="175"/>
      <c r="G154" s="144"/>
      <c r="H154" s="144"/>
      <c r="J154" s="145"/>
      <c r="K154" s="145"/>
      <c r="L154" s="145"/>
      <c r="M154" s="145"/>
      <c r="N154" s="145"/>
      <c r="O154" s="145"/>
      <c r="P154" s="97"/>
      <c r="Q154" s="146"/>
      <c r="R154" s="146"/>
      <c r="S154" s="146"/>
      <c r="AK154" s="97"/>
      <c r="AL154" s="97"/>
      <c r="AM154" s="97"/>
      <c r="AN154" s="97"/>
      <c r="AO154" s="97"/>
      <c r="AP154" s="97"/>
      <c r="AQ154" s="97"/>
      <c r="AR154" s="97"/>
      <c r="AZ154" s="97"/>
      <c r="BA154" s="97"/>
      <c r="BB154" s="97"/>
      <c r="BC154" s="97"/>
    </row>
    <row r="155" spans="1:55" s="96" customFormat="1" x14ac:dyDescent="0.25">
      <c r="A155" s="144"/>
      <c r="B155" s="143"/>
      <c r="C155" s="143"/>
      <c r="D155" s="143"/>
      <c r="E155" s="144"/>
      <c r="F155" s="175"/>
      <c r="G155" s="144"/>
      <c r="H155" s="144"/>
      <c r="J155" s="145"/>
      <c r="K155" s="145"/>
      <c r="L155" s="145"/>
      <c r="M155" s="145"/>
      <c r="N155" s="145"/>
      <c r="O155" s="145"/>
      <c r="P155" s="97"/>
      <c r="Q155" s="146"/>
      <c r="R155" s="146"/>
      <c r="S155" s="146"/>
      <c r="AK155" s="97"/>
      <c r="AL155" s="97"/>
      <c r="AM155" s="97"/>
      <c r="AN155" s="97"/>
      <c r="AO155" s="97"/>
      <c r="AP155" s="97"/>
      <c r="AQ155" s="97"/>
      <c r="AR155" s="97"/>
      <c r="AZ155" s="97"/>
      <c r="BA155" s="97"/>
      <c r="BB155" s="97"/>
      <c r="BC155" s="97"/>
    </row>
    <row r="156" spans="1:55" s="96" customFormat="1" x14ac:dyDescent="0.25">
      <c r="A156" s="144"/>
      <c r="B156" s="143"/>
      <c r="C156" s="143"/>
      <c r="D156" s="143"/>
      <c r="E156" s="144"/>
      <c r="F156" s="175"/>
      <c r="G156" s="144"/>
      <c r="H156" s="144"/>
      <c r="J156" s="145"/>
      <c r="K156" s="145"/>
      <c r="L156" s="145"/>
      <c r="M156" s="145"/>
      <c r="N156" s="145"/>
      <c r="O156" s="145"/>
      <c r="P156" s="97"/>
      <c r="Q156" s="146"/>
      <c r="R156" s="146"/>
      <c r="S156" s="146"/>
      <c r="AK156" s="97"/>
      <c r="AL156" s="97"/>
      <c r="AM156" s="97"/>
      <c r="AN156" s="97"/>
      <c r="AO156" s="97"/>
      <c r="AP156" s="97"/>
      <c r="AQ156" s="97"/>
      <c r="AR156" s="97"/>
      <c r="AZ156" s="97"/>
      <c r="BA156" s="97"/>
      <c r="BB156" s="97"/>
      <c r="BC156" s="97"/>
    </row>
    <row r="157" spans="1:55" s="96" customFormat="1" x14ac:dyDescent="0.25">
      <c r="A157" s="144"/>
      <c r="B157" s="143"/>
      <c r="C157" s="143"/>
      <c r="D157" s="143"/>
      <c r="E157" s="144"/>
      <c r="F157" s="175"/>
      <c r="G157" s="144"/>
      <c r="H157" s="144"/>
      <c r="J157" s="145"/>
      <c r="K157" s="145"/>
      <c r="L157" s="145"/>
      <c r="M157" s="145"/>
      <c r="N157" s="145"/>
      <c r="O157" s="145"/>
      <c r="P157" s="97"/>
      <c r="Q157" s="146"/>
      <c r="R157" s="146"/>
      <c r="S157" s="146"/>
      <c r="AK157" s="97"/>
      <c r="AL157" s="97"/>
      <c r="AM157" s="97"/>
      <c r="AN157" s="97"/>
      <c r="AO157" s="97"/>
      <c r="AP157" s="97"/>
      <c r="AQ157" s="97"/>
      <c r="AR157" s="97"/>
      <c r="AZ157" s="97"/>
      <c r="BA157" s="97"/>
      <c r="BB157" s="97"/>
      <c r="BC157" s="97"/>
    </row>
    <row r="159" spans="1:55" x14ac:dyDescent="0.25">
      <c r="P159" s="146"/>
    </row>
    <row r="160" spans="1:55" x14ac:dyDescent="0.25">
      <c r="P160" s="146"/>
    </row>
    <row r="162" spans="5:19" x14ac:dyDescent="0.25">
      <c r="J162" s="96"/>
      <c r="K162" s="96"/>
      <c r="L162" s="96"/>
      <c r="M162" s="96"/>
      <c r="N162" s="96"/>
      <c r="O162" s="96"/>
      <c r="Q162" s="97"/>
      <c r="R162" s="97"/>
      <c r="S162" s="97"/>
    </row>
    <row r="164" spans="5:19" x14ac:dyDescent="0.25">
      <c r="J164" s="96"/>
      <c r="K164" s="96"/>
      <c r="L164" s="96"/>
      <c r="M164" s="96"/>
      <c r="N164" s="96"/>
      <c r="O164" s="96"/>
      <c r="Q164" s="97"/>
      <c r="R164" s="97"/>
      <c r="S164" s="97"/>
    </row>
    <row r="166" spans="5:19" x14ac:dyDescent="0.25">
      <c r="E166" s="91"/>
      <c r="M166" s="91"/>
    </row>
    <row r="167" spans="5:19" x14ac:dyDescent="0.25">
      <c r="E167" s="91"/>
      <c r="M167" s="91"/>
    </row>
    <row r="168" spans="5:19" x14ac:dyDescent="0.25">
      <c r="E168" s="91"/>
      <c r="M168" s="91"/>
    </row>
    <row r="169" spans="5:19" x14ac:dyDescent="0.25">
      <c r="E169" s="91"/>
      <c r="M169" s="91"/>
    </row>
    <row r="170" spans="5:19" x14ac:dyDescent="0.25">
      <c r="E170" s="420"/>
    </row>
    <row r="171" spans="5:19" x14ac:dyDescent="0.25">
      <c r="E171" s="420"/>
    </row>
    <row r="172" spans="5:19" x14ac:dyDescent="0.25">
      <c r="E172" s="420"/>
    </row>
    <row r="173" spans="5:19" x14ac:dyDescent="0.25">
      <c r="E173" s="420"/>
    </row>
    <row r="174" spans="5:19" x14ac:dyDescent="0.25">
      <c r="E174" s="420"/>
    </row>
    <row r="175" spans="5:19" x14ac:dyDescent="0.25">
      <c r="E175" s="420"/>
    </row>
    <row r="176" spans="5:19" x14ac:dyDescent="0.25">
      <c r="E176" s="420"/>
    </row>
    <row r="177" spans="1:55" x14ac:dyDescent="0.25">
      <c r="E177" s="420"/>
    </row>
    <row r="178" spans="1:55" x14ac:dyDescent="0.25">
      <c r="E178" s="420"/>
    </row>
    <row r="179" spans="1:55" x14ac:dyDescent="0.25">
      <c r="E179" s="420"/>
    </row>
    <row r="180" spans="1:55" x14ac:dyDescent="0.25">
      <c r="E180" s="420"/>
    </row>
    <row r="181" spans="1:55" x14ac:dyDescent="0.25">
      <c r="E181" s="420"/>
    </row>
    <row r="183" spans="1:55" s="152" customFormat="1" x14ac:dyDescent="0.25">
      <c r="A183" s="175"/>
      <c r="H183" s="175"/>
      <c r="I183" s="96"/>
      <c r="M183" s="145"/>
      <c r="N183" s="145"/>
      <c r="P183" s="97"/>
      <c r="Q183" s="423"/>
      <c r="R183" s="423"/>
      <c r="S183" s="423"/>
      <c r="T183" s="422"/>
      <c r="U183" s="422"/>
      <c r="V183" s="422"/>
      <c r="W183" s="422"/>
      <c r="X183" s="422"/>
      <c r="Y183" s="422"/>
      <c r="Z183" s="422"/>
      <c r="AA183" s="422"/>
      <c r="AB183" s="422"/>
      <c r="AC183" s="422"/>
      <c r="AD183" s="422"/>
      <c r="AE183" s="422"/>
      <c r="AF183" s="422"/>
      <c r="AG183" s="422"/>
      <c r="AH183" s="422"/>
      <c r="AI183" s="422"/>
      <c r="AJ183" s="422"/>
      <c r="AK183" s="423"/>
      <c r="AL183" s="423"/>
      <c r="AM183" s="423"/>
      <c r="AN183" s="423"/>
      <c r="AO183" s="423"/>
      <c r="AP183" s="423"/>
      <c r="AQ183" s="423"/>
      <c r="AR183" s="423"/>
      <c r="AS183" s="422"/>
      <c r="AT183" s="422"/>
      <c r="AU183" s="422"/>
      <c r="AV183" s="422"/>
      <c r="AW183" s="422"/>
      <c r="AX183" s="422"/>
      <c r="AY183" s="422"/>
      <c r="AZ183" s="423"/>
      <c r="BA183" s="423"/>
      <c r="BB183" s="423"/>
      <c r="BC183" s="423"/>
    </row>
    <row r="184" spans="1:55" s="152" customFormat="1" x14ac:dyDescent="0.25">
      <c r="A184" s="175"/>
      <c r="H184" s="175"/>
      <c r="I184" s="96"/>
      <c r="M184" s="145"/>
      <c r="N184" s="145"/>
      <c r="P184" s="97"/>
      <c r="Q184" s="423"/>
      <c r="R184" s="423"/>
      <c r="S184" s="423"/>
      <c r="T184" s="422"/>
      <c r="U184" s="422"/>
      <c r="V184" s="422"/>
      <c r="W184" s="422"/>
      <c r="X184" s="422"/>
      <c r="Y184" s="422"/>
      <c r="Z184" s="422"/>
      <c r="AA184" s="422"/>
      <c r="AB184" s="422"/>
      <c r="AC184" s="422"/>
      <c r="AD184" s="422"/>
      <c r="AE184" s="422"/>
      <c r="AF184" s="422"/>
      <c r="AG184" s="422"/>
      <c r="AH184" s="422"/>
      <c r="AI184" s="422"/>
      <c r="AJ184" s="422"/>
      <c r="AK184" s="423"/>
      <c r="AL184" s="423"/>
      <c r="AM184" s="423"/>
      <c r="AN184" s="423"/>
      <c r="AO184" s="423"/>
      <c r="AP184" s="423"/>
      <c r="AQ184" s="423"/>
      <c r="AR184" s="423"/>
      <c r="AS184" s="422"/>
      <c r="AT184" s="422"/>
      <c r="AU184" s="422"/>
      <c r="AV184" s="422"/>
      <c r="AW184" s="422"/>
      <c r="AX184" s="422"/>
      <c r="AY184" s="422"/>
      <c r="AZ184" s="423"/>
      <c r="BA184" s="423"/>
      <c r="BB184" s="423"/>
      <c r="BC184" s="423"/>
    </row>
    <row r="185" spans="1:55" s="152" customFormat="1" x14ac:dyDescent="0.25">
      <c r="A185" s="175"/>
      <c r="H185" s="175"/>
      <c r="I185" s="96"/>
      <c r="M185" s="145"/>
      <c r="N185" s="145"/>
      <c r="P185" s="97"/>
      <c r="Q185" s="423"/>
      <c r="R185" s="423"/>
      <c r="S185" s="423"/>
      <c r="T185" s="422"/>
      <c r="U185" s="422"/>
      <c r="V185" s="422"/>
      <c r="W185" s="422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2"/>
      <c r="AK185" s="423"/>
      <c r="AL185" s="423"/>
      <c r="AM185" s="423"/>
      <c r="AN185" s="423"/>
      <c r="AO185" s="423"/>
      <c r="AP185" s="423"/>
      <c r="AQ185" s="423"/>
      <c r="AR185" s="423"/>
      <c r="AS185" s="422"/>
      <c r="AT185" s="422"/>
      <c r="AU185" s="422"/>
      <c r="AV185" s="422"/>
      <c r="AW185" s="422"/>
      <c r="AX185" s="422"/>
      <c r="AY185" s="422"/>
      <c r="AZ185" s="423"/>
      <c r="BA185" s="423"/>
      <c r="BB185" s="423"/>
      <c r="BC185" s="423"/>
    </row>
    <row r="186" spans="1:55" s="152" customFormat="1" x14ac:dyDescent="0.25">
      <c r="A186" s="175"/>
      <c r="H186" s="175"/>
      <c r="I186" s="96"/>
      <c r="M186" s="145"/>
      <c r="N186" s="145"/>
      <c r="P186" s="97"/>
      <c r="Q186" s="423"/>
      <c r="R186" s="423"/>
      <c r="S186" s="423"/>
      <c r="T186" s="422"/>
      <c r="U186" s="422"/>
      <c r="V186" s="422"/>
      <c r="W186" s="422"/>
      <c r="X186" s="422"/>
      <c r="Y186" s="422"/>
      <c r="Z186" s="422"/>
      <c r="AA186" s="422"/>
      <c r="AB186" s="422"/>
      <c r="AC186" s="422"/>
      <c r="AD186" s="422"/>
      <c r="AE186" s="422"/>
      <c r="AF186" s="422"/>
      <c r="AG186" s="422"/>
      <c r="AH186" s="422"/>
      <c r="AI186" s="422"/>
      <c r="AJ186" s="422"/>
      <c r="AK186" s="423"/>
      <c r="AL186" s="423"/>
      <c r="AM186" s="423"/>
      <c r="AN186" s="423"/>
      <c r="AO186" s="423"/>
      <c r="AP186" s="423"/>
      <c r="AQ186" s="423"/>
      <c r="AR186" s="423"/>
      <c r="AS186" s="422"/>
      <c r="AT186" s="422"/>
      <c r="AU186" s="422"/>
      <c r="AV186" s="422"/>
      <c r="AW186" s="422"/>
      <c r="AX186" s="422"/>
      <c r="AY186" s="422"/>
      <c r="AZ186" s="423"/>
      <c r="BA186" s="423"/>
      <c r="BB186" s="423"/>
      <c r="BC186" s="423"/>
    </row>
    <row r="187" spans="1:55" s="152" customFormat="1" x14ac:dyDescent="0.25">
      <c r="A187" s="175"/>
      <c r="H187" s="175"/>
      <c r="I187" s="96"/>
      <c r="M187" s="145"/>
      <c r="N187" s="145"/>
      <c r="P187" s="97"/>
      <c r="Q187" s="423"/>
      <c r="R187" s="423"/>
      <c r="S187" s="423"/>
      <c r="T187" s="422"/>
      <c r="U187" s="422"/>
      <c r="V187" s="422"/>
      <c r="W187" s="422"/>
      <c r="X187" s="422"/>
      <c r="Y187" s="422"/>
      <c r="Z187" s="422"/>
      <c r="AA187" s="422"/>
      <c r="AB187" s="422"/>
      <c r="AC187" s="422"/>
      <c r="AD187" s="422"/>
      <c r="AE187" s="422"/>
      <c r="AF187" s="422"/>
      <c r="AG187" s="422"/>
      <c r="AH187" s="422"/>
      <c r="AI187" s="422"/>
      <c r="AJ187" s="422"/>
      <c r="AK187" s="423"/>
      <c r="AL187" s="423"/>
      <c r="AM187" s="423"/>
      <c r="AN187" s="423"/>
      <c r="AO187" s="423"/>
      <c r="AP187" s="423"/>
      <c r="AQ187" s="423"/>
      <c r="AR187" s="423"/>
      <c r="AS187" s="422"/>
      <c r="AT187" s="422"/>
      <c r="AU187" s="422"/>
      <c r="AV187" s="422"/>
      <c r="AW187" s="422"/>
      <c r="AX187" s="422"/>
      <c r="AY187" s="422"/>
      <c r="AZ187" s="423"/>
      <c r="BA187" s="423"/>
      <c r="BB187" s="423"/>
      <c r="BC187" s="423"/>
    </row>
    <row r="188" spans="1:55" x14ac:dyDescent="0.25">
      <c r="J188" s="421"/>
      <c r="K188" s="421"/>
      <c r="L188" s="421"/>
      <c r="O188" s="421"/>
      <c r="Q188" s="433"/>
      <c r="R188" s="433"/>
      <c r="S188" s="433"/>
    </row>
    <row r="190" spans="1:55" x14ac:dyDescent="0.25">
      <c r="E190" s="91"/>
      <c r="J190" s="93"/>
      <c r="K190" s="93"/>
      <c r="L190" s="93"/>
      <c r="O190" s="93"/>
      <c r="Q190" s="141"/>
      <c r="R190" s="141"/>
      <c r="S190" s="141"/>
    </row>
    <row r="191" spans="1:55" x14ac:dyDescent="0.25">
      <c r="E191" s="91"/>
    </row>
    <row r="192" spans="1:55" x14ac:dyDescent="0.25">
      <c r="E192" s="91"/>
    </row>
    <row r="193" spans="5:5" x14ac:dyDescent="0.25">
      <c r="E193" s="91"/>
    </row>
    <row r="194" spans="5:5" x14ac:dyDescent="0.25">
      <c r="E194" s="91"/>
    </row>
    <row r="195" spans="5:5" x14ac:dyDescent="0.25">
      <c r="E195" s="91"/>
    </row>
    <row r="196" spans="5:5" x14ac:dyDescent="0.25">
      <c r="E196" s="91"/>
    </row>
    <row r="197" spans="5:5" x14ac:dyDescent="0.25">
      <c r="E197" s="91"/>
    </row>
    <row r="198" spans="5:5" x14ac:dyDescent="0.25">
      <c r="E198" s="91"/>
    </row>
    <row r="199" spans="5:5" x14ac:dyDescent="0.25">
      <c r="E199" s="91"/>
    </row>
    <row r="200" spans="5:5" x14ac:dyDescent="0.25">
      <c r="E200" s="91"/>
    </row>
    <row r="201" spans="5:5" x14ac:dyDescent="0.25">
      <c r="E201" s="91"/>
    </row>
    <row r="202" spans="5:5" x14ac:dyDescent="0.25">
      <c r="E202" s="91"/>
    </row>
    <row r="223" spans="5:5" x14ac:dyDescent="0.25">
      <c r="E223"/>
    </row>
    <row r="224" spans="5:5" x14ac:dyDescent="0.25">
      <c r="E224"/>
    </row>
    <row r="225" spans="5:5" x14ac:dyDescent="0.25">
      <c r="E225"/>
    </row>
    <row r="226" spans="5:5" x14ac:dyDescent="0.25">
      <c r="E226"/>
    </row>
    <row r="227" spans="5:5" x14ac:dyDescent="0.25">
      <c r="E227"/>
    </row>
    <row r="228" spans="5:5" x14ac:dyDescent="0.25">
      <c r="E228"/>
    </row>
    <row r="229" spans="5:5" x14ac:dyDescent="0.25">
      <c r="E229"/>
    </row>
    <row r="230" spans="5:5" x14ac:dyDescent="0.25">
      <c r="E230"/>
    </row>
    <row r="231" spans="5:5" x14ac:dyDescent="0.25">
      <c r="E231"/>
    </row>
    <row r="232" spans="5:5" x14ac:dyDescent="0.25">
      <c r="E232"/>
    </row>
    <row r="233" spans="5:5" x14ac:dyDescent="0.25">
      <c r="E233"/>
    </row>
    <row r="234" spans="5:5" x14ac:dyDescent="0.25">
      <c r="E234"/>
    </row>
    <row r="235" spans="5:5" x14ac:dyDescent="0.25">
      <c r="E235"/>
    </row>
    <row r="236" spans="5:5" x14ac:dyDescent="0.25">
      <c r="E236"/>
    </row>
    <row r="237" spans="5:5" x14ac:dyDescent="0.25">
      <c r="E237"/>
    </row>
    <row r="238" spans="5:5" x14ac:dyDescent="0.25">
      <c r="E238"/>
    </row>
    <row r="239" spans="5:5" x14ac:dyDescent="0.25">
      <c r="E239"/>
    </row>
    <row r="240" spans="5:5" x14ac:dyDescent="0.25">
      <c r="E240"/>
    </row>
    <row r="242" spans="4:21" x14ac:dyDescent="0.25">
      <c r="D242"/>
      <c r="E242"/>
      <c r="J242" s="176"/>
      <c r="K242" s="176"/>
      <c r="L242" s="176"/>
      <c r="M242" s="176"/>
      <c r="N242" s="176"/>
      <c r="O242" s="176"/>
      <c r="P242" s="432"/>
      <c r="Q242" s="432"/>
      <c r="R242" s="432"/>
      <c r="S242" s="432"/>
    </row>
    <row r="243" spans="4:21" x14ac:dyDescent="0.25">
      <c r="J243" s="144"/>
      <c r="K243" s="144"/>
      <c r="L243" s="144"/>
      <c r="M243" s="144"/>
      <c r="N243" s="144"/>
      <c r="O243" s="144"/>
      <c r="P243" s="432"/>
      <c r="Q243" s="432"/>
      <c r="R243" s="432"/>
      <c r="S243" s="432"/>
    </row>
    <row r="244" spans="4:21" x14ac:dyDescent="0.25">
      <c r="J244" s="144"/>
      <c r="K244" s="144"/>
      <c r="L244" s="144"/>
      <c r="M244" s="144"/>
      <c r="N244" s="144"/>
      <c r="O244" s="144"/>
      <c r="P244" s="432"/>
      <c r="Q244" s="432"/>
      <c r="R244" s="432"/>
      <c r="S244" s="432"/>
    </row>
    <row r="246" spans="4:21" x14ac:dyDescent="0.25">
      <c r="I246" s="144"/>
      <c r="J246" s="144"/>
      <c r="K246" s="144"/>
      <c r="L246" s="144"/>
      <c r="M246" s="144"/>
      <c r="N246" s="144"/>
      <c r="O246" s="144"/>
      <c r="P246" s="432"/>
      <c r="Q246" s="432"/>
      <c r="R246" s="432"/>
      <c r="S246" s="432"/>
      <c r="T246" s="176"/>
      <c r="U246" s="176"/>
    </row>
    <row r="247" spans="4:21" x14ac:dyDescent="0.25">
      <c r="I247" s="144"/>
      <c r="J247" s="144"/>
      <c r="K247" s="144"/>
      <c r="L247" s="144"/>
      <c r="M247" s="144"/>
      <c r="N247" s="144"/>
      <c r="O247" s="144"/>
      <c r="P247" s="432"/>
      <c r="Q247" s="432"/>
      <c r="R247" s="432"/>
      <c r="S247" s="432"/>
      <c r="T247" s="176"/>
      <c r="U247" s="176"/>
    </row>
    <row r="249" spans="4:21" x14ac:dyDescent="0.25">
      <c r="J249" s="96"/>
      <c r="K249" s="96"/>
      <c r="L249" s="96"/>
      <c r="M249" s="96"/>
      <c r="N249" s="96"/>
      <c r="O249" s="96"/>
      <c r="P249" s="96"/>
      <c r="Q249" s="96"/>
      <c r="R249" s="96"/>
      <c r="S249" s="96"/>
    </row>
    <row r="250" spans="4:21" x14ac:dyDescent="0.25">
      <c r="J250" s="96"/>
      <c r="K250" s="96"/>
      <c r="L250" s="96"/>
      <c r="M250" s="96"/>
      <c r="N250" s="96"/>
      <c r="O250" s="96"/>
      <c r="P250" s="96"/>
      <c r="Q250" s="96"/>
      <c r="R250" s="96"/>
      <c r="S250" s="96"/>
    </row>
    <row r="251" spans="4:21" x14ac:dyDescent="0.25">
      <c r="J251" s="96"/>
      <c r="K251" s="96"/>
      <c r="L251" s="96"/>
      <c r="M251" s="96"/>
      <c r="N251" s="96"/>
      <c r="O251" s="96"/>
      <c r="P251" s="96"/>
      <c r="Q251" s="96"/>
      <c r="R251" s="96"/>
      <c r="S251" s="96"/>
    </row>
  </sheetData>
  <mergeCells count="51">
    <mergeCell ref="AY9:AY10"/>
    <mergeCell ref="BA8:BC8"/>
    <mergeCell ref="BA9:BA10"/>
    <mergeCell ref="BC9:BC10"/>
    <mergeCell ref="AT8:AY8"/>
    <mergeCell ref="AT9:AV9"/>
    <mergeCell ref="AW9:AW10"/>
    <mergeCell ref="AX9:AX10"/>
    <mergeCell ref="BB9:BB10"/>
    <mergeCell ref="X9:X10"/>
    <mergeCell ref="Y9:Y10"/>
    <mergeCell ref="V9:V10"/>
    <mergeCell ref="AG9:AG10"/>
    <mergeCell ref="I6:S7"/>
    <mergeCell ref="Z9:Z10"/>
    <mergeCell ref="AA9:AA10"/>
    <mergeCell ref="AB9:AB10"/>
    <mergeCell ref="R9:R10"/>
    <mergeCell ref="Y7:AB8"/>
    <mergeCell ref="AF7:AI8"/>
    <mergeCell ref="T9:T10"/>
    <mergeCell ref="AF9:AF10"/>
    <mergeCell ref="U9:U10"/>
    <mergeCell ref="W9:W10"/>
    <mergeCell ref="A3:E3"/>
    <mergeCell ref="I8:I10"/>
    <mergeCell ref="P8:P10"/>
    <mergeCell ref="J8:O8"/>
    <mergeCell ref="Q8:S8"/>
    <mergeCell ref="J9:L9"/>
    <mergeCell ref="M9:M10"/>
    <mergeCell ref="N9:N10"/>
    <mergeCell ref="O9:O10"/>
    <mergeCell ref="Q9:Q10"/>
    <mergeCell ref="S9:S10"/>
    <mergeCell ref="AS6:BC7"/>
    <mergeCell ref="T6:AR6"/>
    <mergeCell ref="AE7:AE10"/>
    <mergeCell ref="AZ8:AZ10"/>
    <mergeCell ref="AK8:AL9"/>
    <mergeCell ref="AM8:AM9"/>
    <mergeCell ref="AN8:AO9"/>
    <mergeCell ref="AP8:AR9"/>
    <mergeCell ref="AS8:AS10"/>
    <mergeCell ref="AJ7:AJ10"/>
    <mergeCell ref="AK7:AR7"/>
    <mergeCell ref="AC7:AC10"/>
    <mergeCell ref="AD7:AD10"/>
    <mergeCell ref="AH9:AH10"/>
    <mergeCell ref="AI9:AI10"/>
    <mergeCell ref="T7:X8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63" fitToWidth="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E205"/>
  <sheetViews>
    <sheetView workbookViewId="0">
      <pane xSplit="8" ySplit="11" topLeftCell="AN181" activePane="bottomRight" state="frozen"/>
      <selection activeCell="AX419" sqref="AX419"/>
      <selection pane="topRight" activeCell="AX419" sqref="AX419"/>
      <selection pane="bottomLeft" activeCell="AX419" sqref="AX419"/>
      <selection pane="bottomRight" activeCell="AS6" sqref="AS6:BC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9.28515625" customWidth="1"/>
    <col min="6" max="6" width="4.42578125" customWidth="1"/>
    <col min="7" max="7" width="9.42578125" customWidth="1"/>
    <col min="8" max="8" width="8" customWidth="1"/>
    <col min="9" max="15" width="10.7109375" style="15" customWidth="1"/>
    <col min="16" max="16" width="11.7109375" style="14" customWidth="1"/>
    <col min="17" max="19" width="10.7109375" style="14" customWidth="1"/>
    <col min="20" max="20" width="10.7109375" style="15" customWidth="1"/>
    <col min="21" max="21" width="10.7109375" customWidth="1"/>
    <col min="22" max="22" width="11.5703125" customWidth="1"/>
    <col min="23" max="36" width="10.7109375" customWidth="1"/>
    <col min="37" max="44" width="10.7109375" style="14" customWidth="1"/>
    <col min="45" max="51" width="10.7109375" customWidth="1"/>
    <col min="52" max="52" width="11.7109375" style="14" customWidth="1"/>
    <col min="53" max="55" width="10.7109375" style="14" customWidth="1"/>
    <col min="57" max="57" width="11.7109375" style="15" customWidth="1"/>
    <col min="224" max="224" width="6.85546875" customWidth="1"/>
    <col min="225" max="225" width="35" customWidth="1"/>
    <col min="226" max="226" width="8" customWidth="1"/>
    <col min="227" max="227" width="31.85546875" customWidth="1"/>
    <col min="228" max="228" width="12" customWidth="1"/>
    <col min="229" max="229" width="11.5703125" customWidth="1"/>
    <col min="230" max="230" width="12" customWidth="1"/>
    <col min="231" max="231" width="11.140625" customWidth="1"/>
    <col min="232" max="233" width="10" customWidth="1"/>
    <col min="236" max="236" width="10.7109375" customWidth="1"/>
    <col min="480" max="480" width="6.85546875" customWidth="1"/>
    <col min="481" max="481" width="35" customWidth="1"/>
    <col min="482" max="482" width="8" customWidth="1"/>
    <col min="483" max="483" width="31.85546875" customWidth="1"/>
    <col min="484" max="484" width="12" customWidth="1"/>
    <col min="485" max="485" width="11.5703125" customWidth="1"/>
    <col min="486" max="486" width="12" customWidth="1"/>
    <col min="487" max="487" width="11.140625" customWidth="1"/>
    <col min="488" max="489" width="10" customWidth="1"/>
    <col min="492" max="492" width="10.7109375" customWidth="1"/>
    <col min="736" max="736" width="6.85546875" customWidth="1"/>
    <col min="737" max="737" width="35" customWidth="1"/>
    <col min="738" max="738" width="8" customWidth="1"/>
    <col min="739" max="739" width="31.85546875" customWidth="1"/>
    <col min="740" max="740" width="12" customWidth="1"/>
    <col min="741" max="741" width="11.5703125" customWidth="1"/>
    <col min="742" max="742" width="12" customWidth="1"/>
    <col min="743" max="743" width="11.140625" customWidth="1"/>
    <col min="744" max="745" width="10" customWidth="1"/>
    <col min="748" max="748" width="10.7109375" customWidth="1"/>
    <col min="992" max="992" width="6.85546875" customWidth="1"/>
    <col min="993" max="993" width="35" customWidth="1"/>
    <col min="994" max="994" width="8" customWidth="1"/>
    <col min="995" max="995" width="31.85546875" customWidth="1"/>
    <col min="996" max="996" width="12" customWidth="1"/>
    <col min="997" max="997" width="11.5703125" customWidth="1"/>
    <col min="998" max="998" width="12" customWidth="1"/>
    <col min="999" max="999" width="11.140625" customWidth="1"/>
    <col min="1000" max="1001" width="10" customWidth="1"/>
    <col min="1004" max="1004" width="10.7109375" customWidth="1"/>
    <col min="1248" max="1248" width="6.85546875" customWidth="1"/>
    <col min="1249" max="1249" width="35" customWidth="1"/>
    <col min="1250" max="1250" width="8" customWidth="1"/>
    <col min="1251" max="1251" width="31.85546875" customWidth="1"/>
    <col min="1252" max="1252" width="12" customWidth="1"/>
    <col min="1253" max="1253" width="11.5703125" customWidth="1"/>
    <col min="1254" max="1254" width="12" customWidth="1"/>
    <col min="1255" max="1255" width="11.140625" customWidth="1"/>
    <col min="1256" max="1257" width="10" customWidth="1"/>
    <col min="1260" max="1260" width="10.7109375" customWidth="1"/>
    <col min="1504" max="1504" width="6.85546875" customWidth="1"/>
    <col min="1505" max="1505" width="35" customWidth="1"/>
    <col min="1506" max="1506" width="8" customWidth="1"/>
    <col min="1507" max="1507" width="31.85546875" customWidth="1"/>
    <col min="1508" max="1508" width="12" customWidth="1"/>
    <col min="1509" max="1509" width="11.5703125" customWidth="1"/>
    <col min="1510" max="1510" width="12" customWidth="1"/>
    <col min="1511" max="1511" width="11.140625" customWidth="1"/>
    <col min="1512" max="1513" width="10" customWidth="1"/>
    <col min="1516" max="1516" width="10.7109375" customWidth="1"/>
    <col min="1760" max="1760" width="6.85546875" customWidth="1"/>
    <col min="1761" max="1761" width="35" customWidth="1"/>
    <col min="1762" max="1762" width="8" customWidth="1"/>
    <col min="1763" max="1763" width="31.85546875" customWidth="1"/>
    <col min="1764" max="1764" width="12" customWidth="1"/>
    <col min="1765" max="1765" width="11.5703125" customWidth="1"/>
    <col min="1766" max="1766" width="12" customWidth="1"/>
    <col min="1767" max="1767" width="11.140625" customWidth="1"/>
    <col min="1768" max="1769" width="10" customWidth="1"/>
    <col min="1772" max="1772" width="10.7109375" customWidth="1"/>
    <col min="2016" max="2016" width="6.85546875" customWidth="1"/>
    <col min="2017" max="2017" width="35" customWidth="1"/>
    <col min="2018" max="2018" width="8" customWidth="1"/>
    <col min="2019" max="2019" width="31.85546875" customWidth="1"/>
    <col min="2020" max="2020" width="12" customWidth="1"/>
    <col min="2021" max="2021" width="11.5703125" customWidth="1"/>
    <col min="2022" max="2022" width="12" customWidth="1"/>
    <col min="2023" max="2023" width="11.140625" customWidth="1"/>
    <col min="2024" max="2025" width="10" customWidth="1"/>
    <col min="2028" max="2028" width="10.7109375" customWidth="1"/>
    <col min="2272" max="2272" width="6.85546875" customWidth="1"/>
    <col min="2273" max="2273" width="35" customWidth="1"/>
    <col min="2274" max="2274" width="8" customWidth="1"/>
    <col min="2275" max="2275" width="31.85546875" customWidth="1"/>
    <col min="2276" max="2276" width="12" customWidth="1"/>
    <col min="2277" max="2277" width="11.5703125" customWidth="1"/>
    <col min="2278" max="2278" width="12" customWidth="1"/>
    <col min="2279" max="2279" width="11.140625" customWidth="1"/>
    <col min="2280" max="2281" width="10" customWidth="1"/>
    <col min="2284" max="2284" width="10.7109375" customWidth="1"/>
    <col min="2528" max="2528" width="6.85546875" customWidth="1"/>
    <col min="2529" max="2529" width="35" customWidth="1"/>
    <col min="2530" max="2530" width="8" customWidth="1"/>
    <col min="2531" max="2531" width="31.85546875" customWidth="1"/>
    <col min="2532" max="2532" width="12" customWidth="1"/>
    <col min="2533" max="2533" width="11.5703125" customWidth="1"/>
    <col min="2534" max="2534" width="12" customWidth="1"/>
    <col min="2535" max="2535" width="11.140625" customWidth="1"/>
    <col min="2536" max="2537" width="10" customWidth="1"/>
    <col min="2540" max="2540" width="10.7109375" customWidth="1"/>
    <col min="2784" max="2784" width="6.85546875" customWidth="1"/>
    <col min="2785" max="2785" width="35" customWidth="1"/>
    <col min="2786" max="2786" width="8" customWidth="1"/>
    <col min="2787" max="2787" width="31.85546875" customWidth="1"/>
    <col min="2788" max="2788" width="12" customWidth="1"/>
    <col min="2789" max="2789" width="11.5703125" customWidth="1"/>
    <col min="2790" max="2790" width="12" customWidth="1"/>
    <col min="2791" max="2791" width="11.140625" customWidth="1"/>
    <col min="2792" max="2793" width="10" customWidth="1"/>
    <col min="2796" max="2796" width="10.7109375" customWidth="1"/>
    <col min="3040" max="3040" width="6.85546875" customWidth="1"/>
    <col min="3041" max="3041" width="35" customWidth="1"/>
    <col min="3042" max="3042" width="8" customWidth="1"/>
    <col min="3043" max="3043" width="31.85546875" customWidth="1"/>
    <col min="3044" max="3044" width="12" customWidth="1"/>
    <col min="3045" max="3045" width="11.5703125" customWidth="1"/>
    <col min="3046" max="3046" width="12" customWidth="1"/>
    <col min="3047" max="3047" width="11.140625" customWidth="1"/>
    <col min="3048" max="3049" width="10" customWidth="1"/>
    <col min="3052" max="3052" width="10.7109375" customWidth="1"/>
    <col min="3296" max="3296" width="6.85546875" customWidth="1"/>
    <col min="3297" max="3297" width="35" customWidth="1"/>
    <col min="3298" max="3298" width="8" customWidth="1"/>
    <col min="3299" max="3299" width="31.85546875" customWidth="1"/>
    <col min="3300" max="3300" width="12" customWidth="1"/>
    <col min="3301" max="3301" width="11.5703125" customWidth="1"/>
    <col min="3302" max="3302" width="12" customWidth="1"/>
    <col min="3303" max="3303" width="11.140625" customWidth="1"/>
    <col min="3304" max="3305" width="10" customWidth="1"/>
    <col min="3308" max="3308" width="10.7109375" customWidth="1"/>
    <col min="3552" max="3552" width="6.85546875" customWidth="1"/>
    <col min="3553" max="3553" width="35" customWidth="1"/>
    <col min="3554" max="3554" width="8" customWidth="1"/>
    <col min="3555" max="3555" width="31.85546875" customWidth="1"/>
    <col min="3556" max="3556" width="12" customWidth="1"/>
    <col min="3557" max="3557" width="11.5703125" customWidth="1"/>
    <col min="3558" max="3558" width="12" customWidth="1"/>
    <col min="3559" max="3559" width="11.140625" customWidth="1"/>
    <col min="3560" max="3561" width="10" customWidth="1"/>
    <col min="3564" max="3564" width="10.7109375" customWidth="1"/>
    <col min="3808" max="3808" width="6.85546875" customWidth="1"/>
    <col min="3809" max="3809" width="35" customWidth="1"/>
    <col min="3810" max="3810" width="8" customWidth="1"/>
    <col min="3811" max="3811" width="31.85546875" customWidth="1"/>
    <col min="3812" max="3812" width="12" customWidth="1"/>
    <col min="3813" max="3813" width="11.5703125" customWidth="1"/>
    <col min="3814" max="3814" width="12" customWidth="1"/>
    <col min="3815" max="3815" width="11.140625" customWidth="1"/>
    <col min="3816" max="3817" width="10" customWidth="1"/>
    <col min="3820" max="3820" width="10.7109375" customWidth="1"/>
    <col min="4064" max="4064" width="6.85546875" customWidth="1"/>
    <col min="4065" max="4065" width="35" customWidth="1"/>
    <col min="4066" max="4066" width="8" customWidth="1"/>
    <col min="4067" max="4067" width="31.85546875" customWidth="1"/>
    <col min="4068" max="4068" width="12" customWidth="1"/>
    <col min="4069" max="4069" width="11.5703125" customWidth="1"/>
    <col min="4070" max="4070" width="12" customWidth="1"/>
    <col min="4071" max="4071" width="11.140625" customWidth="1"/>
    <col min="4072" max="4073" width="10" customWidth="1"/>
    <col min="4076" max="4076" width="10.7109375" customWidth="1"/>
    <col min="4320" max="4320" width="6.85546875" customWidth="1"/>
    <col min="4321" max="4321" width="35" customWidth="1"/>
    <col min="4322" max="4322" width="8" customWidth="1"/>
    <col min="4323" max="4323" width="31.85546875" customWidth="1"/>
    <col min="4324" max="4324" width="12" customWidth="1"/>
    <col min="4325" max="4325" width="11.5703125" customWidth="1"/>
    <col min="4326" max="4326" width="12" customWidth="1"/>
    <col min="4327" max="4327" width="11.140625" customWidth="1"/>
    <col min="4328" max="4329" width="10" customWidth="1"/>
    <col min="4332" max="4332" width="10.7109375" customWidth="1"/>
    <col min="4576" max="4576" width="6.85546875" customWidth="1"/>
    <col min="4577" max="4577" width="35" customWidth="1"/>
    <col min="4578" max="4578" width="8" customWidth="1"/>
    <col min="4579" max="4579" width="31.85546875" customWidth="1"/>
    <col min="4580" max="4580" width="12" customWidth="1"/>
    <col min="4581" max="4581" width="11.5703125" customWidth="1"/>
    <col min="4582" max="4582" width="12" customWidth="1"/>
    <col min="4583" max="4583" width="11.140625" customWidth="1"/>
    <col min="4584" max="4585" width="10" customWidth="1"/>
    <col min="4588" max="4588" width="10.7109375" customWidth="1"/>
    <col min="4832" max="4832" width="6.85546875" customWidth="1"/>
    <col min="4833" max="4833" width="35" customWidth="1"/>
    <col min="4834" max="4834" width="8" customWidth="1"/>
    <col min="4835" max="4835" width="31.85546875" customWidth="1"/>
    <col min="4836" max="4836" width="12" customWidth="1"/>
    <col min="4837" max="4837" width="11.5703125" customWidth="1"/>
    <col min="4838" max="4838" width="12" customWidth="1"/>
    <col min="4839" max="4839" width="11.140625" customWidth="1"/>
    <col min="4840" max="4841" width="10" customWidth="1"/>
    <col min="4844" max="4844" width="10.7109375" customWidth="1"/>
    <col min="5088" max="5088" width="6.85546875" customWidth="1"/>
    <col min="5089" max="5089" width="35" customWidth="1"/>
    <col min="5090" max="5090" width="8" customWidth="1"/>
    <col min="5091" max="5091" width="31.85546875" customWidth="1"/>
    <col min="5092" max="5092" width="12" customWidth="1"/>
    <col min="5093" max="5093" width="11.5703125" customWidth="1"/>
    <col min="5094" max="5094" width="12" customWidth="1"/>
    <col min="5095" max="5095" width="11.140625" customWidth="1"/>
    <col min="5096" max="5097" width="10" customWidth="1"/>
    <col min="5100" max="5100" width="10.7109375" customWidth="1"/>
    <col min="5344" max="5344" width="6.85546875" customWidth="1"/>
    <col min="5345" max="5345" width="35" customWidth="1"/>
    <col min="5346" max="5346" width="8" customWidth="1"/>
    <col min="5347" max="5347" width="31.85546875" customWidth="1"/>
    <col min="5348" max="5348" width="12" customWidth="1"/>
    <col min="5349" max="5349" width="11.5703125" customWidth="1"/>
    <col min="5350" max="5350" width="12" customWidth="1"/>
    <col min="5351" max="5351" width="11.140625" customWidth="1"/>
    <col min="5352" max="5353" width="10" customWidth="1"/>
    <col min="5356" max="5356" width="10.7109375" customWidth="1"/>
    <col min="5600" max="5600" width="6.85546875" customWidth="1"/>
    <col min="5601" max="5601" width="35" customWidth="1"/>
    <col min="5602" max="5602" width="8" customWidth="1"/>
    <col min="5603" max="5603" width="31.85546875" customWidth="1"/>
    <col min="5604" max="5604" width="12" customWidth="1"/>
    <col min="5605" max="5605" width="11.5703125" customWidth="1"/>
    <col min="5606" max="5606" width="12" customWidth="1"/>
    <col min="5607" max="5607" width="11.140625" customWidth="1"/>
    <col min="5608" max="5609" width="10" customWidth="1"/>
    <col min="5612" max="5612" width="10.7109375" customWidth="1"/>
    <col min="5856" max="5856" width="6.85546875" customWidth="1"/>
    <col min="5857" max="5857" width="35" customWidth="1"/>
    <col min="5858" max="5858" width="8" customWidth="1"/>
    <col min="5859" max="5859" width="31.85546875" customWidth="1"/>
    <col min="5860" max="5860" width="12" customWidth="1"/>
    <col min="5861" max="5861" width="11.5703125" customWidth="1"/>
    <col min="5862" max="5862" width="12" customWidth="1"/>
    <col min="5863" max="5863" width="11.140625" customWidth="1"/>
    <col min="5864" max="5865" width="10" customWidth="1"/>
    <col min="5868" max="5868" width="10.7109375" customWidth="1"/>
    <col min="6112" max="6112" width="6.85546875" customWidth="1"/>
    <col min="6113" max="6113" width="35" customWidth="1"/>
    <col min="6114" max="6114" width="8" customWidth="1"/>
    <col min="6115" max="6115" width="31.85546875" customWidth="1"/>
    <col min="6116" max="6116" width="12" customWidth="1"/>
    <col min="6117" max="6117" width="11.5703125" customWidth="1"/>
    <col min="6118" max="6118" width="12" customWidth="1"/>
    <col min="6119" max="6119" width="11.140625" customWidth="1"/>
    <col min="6120" max="6121" width="10" customWidth="1"/>
    <col min="6124" max="6124" width="10.7109375" customWidth="1"/>
    <col min="6368" max="6368" width="6.85546875" customWidth="1"/>
    <col min="6369" max="6369" width="35" customWidth="1"/>
    <col min="6370" max="6370" width="8" customWidth="1"/>
    <col min="6371" max="6371" width="31.85546875" customWidth="1"/>
    <col min="6372" max="6372" width="12" customWidth="1"/>
    <col min="6373" max="6373" width="11.5703125" customWidth="1"/>
    <col min="6374" max="6374" width="12" customWidth="1"/>
    <col min="6375" max="6375" width="11.140625" customWidth="1"/>
    <col min="6376" max="6377" width="10" customWidth="1"/>
    <col min="6380" max="6380" width="10.7109375" customWidth="1"/>
    <col min="6624" max="6624" width="6.85546875" customWidth="1"/>
    <col min="6625" max="6625" width="35" customWidth="1"/>
    <col min="6626" max="6626" width="8" customWidth="1"/>
    <col min="6627" max="6627" width="31.85546875" customWidth="1"/>
    <col min="6628" max="6628" width="12" customWidth="1"/>
    <col min="6629" max="6629" width="11.5703125" customWidth="1"/>
    <col min="6630" max="6630" width="12" customWidth="1"/>
    <col min="6631" max="6631" width="11.140625" customWidth="1"/>
    <col min="6632" max="6633" width="10" customWidth="1"/>
    <col min="6636" max="6636" width="10.7109375" customWidth="1"/>
    <col min="6880" max="6880" width="6.85546875" customWidth="1"/>
    <col min="6881" max="6881" width="35" customWidth="1"/>
    <col min="6882" max="6882" width="8" customWidth="1"/>
    <col min="6883" max="6883" width="31.85546875" customWidth="1"/>
    <col min="6884" max="6884" width="12" customWidth="1"/>
    <col min="6885" max="6885" width="11.5703125" customWidth="1"/>
    <col min="6886" max="6886" width="12" customWidth="1"/>
    <col min="6887" max="6887" width="11.140625" customWidth="1"/>
    <col min="6888" max="6889" width="10" customWidth="1"/>
    <col min="6892" max="6892" width="10.7109375" customWidth="1"/>
    <col min="7136" max="7136" width="6.85546875" customWidth="1"/>
    <col min="7137" max="7137" width="35" customWidth="1"/>
    <col min="7138" max="7138" width="8" customWidth="1"/>
    <col min="7139" max="7139" width="31.85546875" customWidth="1"/>
    <col min="7140" max="7140" width="12" customWidth="1"/>
    <col min="7141" max="7141" width="11.5703125" customWidth="1"/>
    <col min="7142" max="7142" width="12" customWidth="1"/>
    <col min="7143" max="7143" width="11.140625" customWidth="1"/>
    <col min="7144" max="7145" width="10" customWidth="1"/>
    <col min="7148" max="7148" width="10.7109375" customWidth="1"/>
    <col min="7392" max="7392" width="6.85546875" customWidth="1"/>
    <col min="7393" max="7393" width="35" customWidth="1"/>
    <col min="7394" max="7394" width="8" customWidth="1"/>
    <col min="7395" max="7395" width="31.85546875" customWidth="1"/>
    <col min="7396" max="7396" width="12" customWidth="1"/>
    <col min="7397" max="7397" width="11.5703125" customWidth="1"/>
    <col min="7398" max="7398" width="12" customWidth="1"/>
    <col min="7399" max="7399" width="11.140625" customWidth="1"/>
    <col min="7400" max="7401" width="10" customWidth="1"/>
    <col min="7404" max="7404" width="10.7109375" customWidth="1"/>
    <col min="7648" max="7648" width="6.85546875" customWidth="1"/>
    <col min="7649" max="7649" width="35" customWidth="1"/>
    <col min="7650" max="7650" width="8" customWidth="1"/>
    <col min="7651" max="7651" width="31.85546875" customWidth="1"/>
    <col min="7652" max="7652" width="12" customWidth="1"/>
    <col min="7653" max="7653" width="11.5703125" customWidth="1"/>
    <col min="7654" max="7654" width="12" customWidth="1"/>
    <col min="7655" max="7655" width="11.140625" customWidth="1"/>
    <col min="7656" max="7657" width="10" customWidth="1"/>
    <col min="7660" max="7660" width="10.7109375" customWidth="1"/>
    <col min="7904" max="7904" width="6.85546875" customWidth="1"/>
    <col min="7905" max="7905" width="35" customWidth="1"/>
    <col min="7906" max="7906" width="8" customWidth="1"/>
    <col min="7907" max="7907" width="31.85546875" customWidth="1"/>
    <col min="7908" max="7908" width="12" customWidth="1"/>
    <col min="7909" max="7909" width="11.5703125" customWidth="1"/>
    <col min="7910" max="7910" width="12" customWidth="1"/>
    <col min="7911" max="7911" width="11.140625" customWidth="1"/>
    <col min="7912" max="7913" width="10" customWidth="1"/>
    <col min="7916" max="7916" width="10.7109375" customWidth="1"/>
    <col min="8160" max="8160" width="6.85546875" customWidth="1"/>
    <col min="8161" max="8161" width="35" customWidth="1"/>
    <col min="8162" max="8162" width="8" customWidth="1"/>
    <col min="8163" max="8163" width="31.85546875" customWidth="1"/>
    <col min="8164" max="8164" width="12" customWidth="1"/>
    <col min="8165" max="8165" width="11.5703125" customWidth="1"/>
    <col min="8166" max="8166" width="12" customWidth="1"/>
    <col min="8167" max="8167" width="11.140625" customWidth="1"/>
    <col min="8168" max="8169" width="10" customWidth="1"/>
    <col min="8172" max="8172" width="10.7109375" customWidth="1"/>
    <col min="8416" max="8416" width="6.85546875" customWidth="1"/>
    <col min="8417" max="8417" width="35" customWidth="1"/>
    <col min="8418" max="8418" width="8" customWidth="1"/>
    <col min="8419" max="8419" width="31.85546875" customWidth="1"/>
    <col min="8420" max="8420" width="12" customWidth="1"/>
    <col min="8421" max="8421" width="11.5703125" customWidth="1"/>
    <col min="8422" max="8422" width="12" customWidth="1"/>
    <col min="8423" max="8423" width="11.140625" customWidth="1"/>
    <col min="8424" max="8425" width="10" customWidth="1"/>
    <col min="8428" max="8428" width="10.7109375" customWidth="1"/>
    <col min="8672" max="8672" width="6.85546875" customWidth="1"/>
    <col min="8673" max="8673" width="35" customWidth="1"/>
    <col min="8674" max="8674" width="8" customWidth="1"/>
    <col min="8675" max="8675" width="31.85546875" customWidth="1"/>
    <col min="8676" max="8676" width="12" customWidth="1"/>
    <col min="8677" max="8677" width="11.5703125" customWidth="1"/>
    <col min="8678" max="8678" width="12" customWidth="1"/>
    <col min="8679" max="8679" width="11.140625" customWidth="1"/>
    <col min="8680" max="8681" width="10" customWidth="1"/>
    <col min="8684" max="8684" width="10.7109375" customWidth="1"/>
    <col min="8928" max="8928" width="6.85546875" customWidth="1"/>
    <col min="8929" max="8929" width="35" customWidth="1"/>
    <col min="8930" max="8930" width="8" customWidth="1"/>
    <col min="8931" max="8931" width="31.85546875" customWidth="1"/>
    <col min="8932" max="8932" width="12" customWidth="1"/>
    <col min="8933" max="8933" width="11.5703125" customWidth="1"/>
    <col min="8934" max="8934" width="12" customWidth="1"/>
    <col min="8935" max="8935" width="11.140625" customWidth="1"/>
    <col min="8936" max="8937" width="10" customWidth="1"/>
    <col min="8940" max="8940" width="10.7109375" customWidth="1"/>
    <col min="9184" max="9184" width="6.85546875" customWidth="1"/>
    <col min="9185" max="9185" width="35" customWidth="1"/>
    <col min="9186" max="9186" width="8" customWidth="1"/>
    <col min="9187" max="9187" width="31.85546875" customWidth="1"/>
    <col min="9188" max="9188" width="12" customWidth="1"/>
    <col min="9189" max="9189" width="11.5703125" customWidth="1"/>
    <col min="9190" max="9190" width="12" customWidth="1"/>
    <col min="9191" max="9191" width="11.140625" customWidth="1"/>
    <col min="9192" max="9193" width="10" customWidth="1"/>
    <col min="9196" max="9196" width="10.7109375" customWidth="1"/>
    <col min="9440" max="9440" width="6.85546875" customWidth="1"/>
    <col min="9441" max="9441" width="35" customWidth="1"/>
    <col min="9442" max="9442" width="8" customWidth="1"/>
    <col min="9443" max="9443" width="31.85546875" customWidth="1"/>
    <col min="9444" max="9444" width="12" customWidth="1"/>
    <col min="9445" max="9445" width="11.5703125" customWidth="1"/>
    <col min="9446" max="9446" width="12" customWidth="1"/>
    <col min="9447" max="9447" width="11.140625" customWidth="1"/>
    <col min="9448" max="9449" width="10" customWidth="1"/>
    <col min="9452" max="9452" width="10.7109375" customWidth="1"/>
    <col min="9696" max="9696" width="6.85546875" customWidth="1"/>
    <col min="9697" max="9697" width="35" customWidth="1"/>
    <col min="9698" max="9698" width="8" customWidth="1"/>
    <col min="9699" max="9699" width="31.85546875" customWidth="1"/>
    <col min="9700" max="9700" width="12" customWidth="1"/>
    <col min="9701" max="9701" width="11.5703125" customWidth="1"/>
    <col min="9702" max="9702" width="12" customWidth="1"/>
    <col min="9703" max="9703" width="11.140625" customWidth="1"/>
    <col min="9704" max="9705" width="10" customWidth="1"/>
    <col min="9708" max="9708" width="10.7109375" customWidth="1"/>
    <col min="9952" max="9952" width="6.85546875" customWidth="1"/>
    <col min="9953" max="9953" width="35" customWidth="1"/>
    <col min="9954" max="9954" width="8" customWidth="1"/>
    <col min="9955" max="9955" width="31.85546875" customWidth="1"/>
    <col min="9956" max="9956" width="12" customWidth="1"/>
    <col min="9957" max="9957" width="11.5703125" customWidth="1"/>
    <col min="9958" max="9958" width="12" customWidth="1"/>
    <col min="9959" max="9959" width="11.140625" customWidth="1"/>
    <col min="9960" max="9961" width="10" customWidth="1"/>
    <col min="9964" max="9964" width="10.7109375" customWidth="1"/>
    <col min="10208" max="10208" width="6.85546875" customWidth="1"/>
    <col min="10209" max="10209" width="35" customWidth="1"/>
    <col min="10210" max="10210" width="8" customWidth="1"/>
    <col min="10211" max="10211" width="31.85546875" customWidth="1"/>
    <col min="10212" max="10212" width="12" customWidth="1"/>
    <col min="10213" max="10213" width="11.5703125" customWidth="1"/>
    <col min="10214" max="10214" width="12" customWidth="1"/>
    <col min="10215" max="10215" width="11.140625" customWidth="1"/>
    <col min="10216" max="10217" width="10" customWidth="1"/>
    <col min="10220" max="10220" width="10.7109375" customWidth="1"/>
    <col min="10464" max="10464" width="6.85546875" customWidth="1"/>
    <col min="10465" max="10465" width="35" customWidth="1"/>
    <col min="10466" max="10466" width="8" customWidth="1"/>
    <col min="10467" max="10467" width="31.85546875" customWidth="1"/>
    <col min="10468" max="10468" width="12" customWidth="1"/>
    <col min="10469" max="10469" width="11.5703125" customWidth="1"/>
    <col min="10470" max="10470" width="12" customWidth="1"/>
    <col min="10471" max="10471" width="11.140625" customWidth="1"/>
    <col min="10472" max="10473" width="10" customWidth="1"/>
    <col min="10476" max="10476" width="10.7109375" customWidth="1"/>
    <col min="10720" max="10720" width="6.85546875" customWidth="1"/>
    <col min="10721" max="10721" width="35" customWidth="1"/>
    <col min="10722" max="10722" width="8" customWidth="1"/>
    <col min="10723" max="10723" width="31.85546875" customWidth="1"/>
    <col min="10724" max="10724" width="12" customWidth="1"/>
    <col min="10725" max="10725" width="11.5703125" customWidth="1"/>
    <col min="10726" max="10726" width="12" customWidth="1"/>
    <col min="10727" max="10727" width="11.140625" customWidth="1"/>
    <col min="10728" max="10729" width="10" customWidth="1"/>
    <col min="10732" max="10732" width="10.7109375" customWidth="1"/>
    <col min="10976" max="10976" width="6.85546875" customWidth="1"/>
    <col min="10977" max="10977" width="35" customWidth="1"/>
    <col min="10978" max="10978" width="8" customWidth="1"/>
    <col min="10979" max="10979" width="31.85546875" customWidth="1"/>
    <col min="10980" max="10980" width="12" customWidth="1"/>
    <col min="10981" max="10981" width="11.5703125" customWidth="1"/>
    <col min="10982" max="10982" width="12" customWidth="1"/>
    <col min="10983" max="10983" width="11.140625" customWidth="1"/>
    <col min="10984" max="10985" width="10" customWidth="1"/>
    <col min="10988" max="10988" width="10.7109375" customWidth="1"/>
    <col min="11232" max="11232" width="6.85546875" customWidth="1"/>
    <col min="11233" max="11233" width="35" customWidth="1"/>
    <col min="11234" max="11234" width="8" customWidth="1"/>
    <col min="11235" max="11235" width="31.85546875" customWidth="1"/>
    <col min="11236" max="11236" width="12" customWidth="1"/>
    <col min="11237" max="11237" width="11.5703125" customWidth="1"/>
    <col min="11238" max="11238" width="12" customWidth="1"/>
    <col min="11239" max="11239" width="11.140625" customWidth="1"/>
    <col min="11240" max="11241" width="10" customWidth="1"/>
    <col min="11244" max="11244" width="10.7109375" customWidth="1"/>
    <col min="11488" max="11488" width="6.85546875" customWidth="1"/>
    <col min="11489" max="11489" width="35" customWidth="1"/>
    <col min="11490" max="11490" width="8" customWidth="1"/>
    <col min="11491" max="11491" width="31.85546875" customWidth="1"/>
    <col min="11492" max="11492" width="12" customWidth="1"/>
    <col min="11493" max="11493" width="11.5703125" customWidth="1"/>
    <col min="11494" max="11494" width="12" customWidth="1"/>
    <col min="11495" max="11495" width="11.140625" customWidth="1"/>
    <col min="11496" max="11497" width="10" customWidth="1"/>
    <col min="11500" max="11500" width="10.7109375" customWidth="1"/>
    <col min="11744" max="11744" width="6.85546875" customWidth="1"/>
    <col min="11745" max="11745" width="35" customWidth="1"/>
    <col min="11746" max="11746" width="8" customWidth="1"/>
    <col min="11747" max="11747" width="31.85546875" customWidth="1"/>
    <col min="11748" max="11748" width="12" customWidth="1"/>
    <col min="11749" max="11749" width="11.5703125" customWidth="1"/>
    <col min="11750" max="11750" width="12" customWidth="1"/>
    <col min="11751" max="11751" width="11.140625" customWidth="1"/>
    <col min="11752" max="11753" width="10" customWidth="1"/>
    <col min="11756" max="11756" width="10.7109375" customWidth="1"/>
    <col min="12000" max="12000" width="6.85546875" customWidth="1"/>
    <col min="12001" max="12001" width="35" customWidth="1"/>
    <col min="12002" max="12002" width="8" customWidth="1"/>
    <col min="12003" max="12003" width="31.85546875" customWidth="1"/>
    <col min="12004" max="12004" width="12" customWidth="1"/>
    <col min="12005" max="12005" width="11.5703125" customWidth="1"/>
    <col min="12006" max="12006" width="12" customWidth="1"/>
    <col min="12007" max="12007" width="11.140625" customWidth="1"/>
    <col min="12008" max="12009" width="10" customWidth="1"/>
    <col min="12012" max="12012" width="10.7109375" customWidth="1"/>
    <col min="12256" max="12256" width="6.85546875" customWidth="1"/>
    <col min="12257" max="12257" width="35" customWidth="1"/>
    <col min="12258" max="12258" width="8" customWidth="1"/>
    <col min="12259" max="12259" width="31.85546875" customWidth="1"/>
    <col min="12260" max="12260" width="12" customWidth="1"/>
    <col min="12261" max="12261" width="11.5703125" customWidth="1"/>
    <col min="12262" max="12262" width="12" customWidth="1"/>
    <col min="12263" max="12263" width="11.140625" customWidth="1"/>
    <col min="12264" max="12265" width="10" customWidth="1"/>
    <col min="12268" max="12268" width="10.7109375" customWidth="1"/>
    <col min="12512" max="12512" width="6.85546875" customWidth="1"/>
    <col min="12513" max="12513" width="35" customWidth="1"/>
    <col min="12514" max="12514" width="8" customWidth="1"/>
    <col min="12515" max="12515" width="31.85546875" customWidth="1"/>
    <col min="12516" max="12516" width="12" customWidth="1"/>
    <col min="12517" max="12517" width="11.5703125" customWidth="1"/>
    <col min="12518" max="12518" width="12" customWidth="1"/>
    <col min="12519" max="12519" width="11.140625" customWidth="1"/>
    <col min="12520" max="12521" width="10" customWidth="1"/>
    <col min="12524" max="12524" width="10.7109375" customWidth="1"/>
    <col min="12768" max="12768" width="6.85546875" customWidth="1"/>
    <col min="12769" max="12769" width="35" customWidth="1"/>
    <col min="12770" max="12770" width="8" customWidth="1"/>
    <col min="12771" max="12771" width="31.85546875" customWidth="1"/>
    <col min="12772" max="12772" width="12" customWidth="1"/>
    <col min="12773" max="12773" width="11.5703125" customWidth="1"/>
    <col min="12774" max="12774" width="12" customWidth="1"/>
    <col min="12775" max="12775" width="11.140625" customWidth="1"/>
    <col min="12776" max="12777" width="10" customWidth="1"/>
    <col min="12780" max="12780" width="10.7109375" customWidth="1"/>
    <col min="13024" max="13024" width="6.85546875" customWidth="1"/>
    <col min="13025" max="13025" width="35" customWidth="1"/>
    <col min="13026" max="13026" width="8" customWidth="1"/>
    <col min="13027" max="13027" width="31.85546875" customWidth="1"/>
    <col min="13028" max="13028" width="12" customWidth="1"/>
    <col min="13029" max="13029" width="11.5703125" customWidth="1"/>
    <col min="13030" max="13030" width="12" customWidth="1"/>
    <col min="13031" max="13031" width="11.140625" customWidth="1"/>
    <col min="13032" max="13033" width="10" customWidth="1"/>
    <col min="13036" max="13036" width="10.7109375" customWidth="1"/>
    <col min="13280" max="13280" width="6.85546875" customWidth="1"/>
    <col min="13281" max="13281" width="35" customWidth="1"/>
    <col min="13282" max="13282" width="8" customWidth="1"/>
    <col min="13283" max="13283" width="31.85546875" customWidth="1"/>
    <col min="13284" max="13284" width="12" customWidth="1"/>
    <col min="13285" max="13285" width="11.5703125" customWidth="1"/>
    <col min="13286" max="13286" width="12" customWidth="1"/>
    <col min="13287" max="13287" width="11.140625" customWidth="1"/>
    <col min="13288" max="13289" width="10" customWidth="1"/>
    <col min="13292" max="13292" width="10.7109375" customWidth="1"/>
    <col min="13536" max="13536" width="6.85546875" customWidth="1"/>
    <col min="13537" max="13537" width="35" customWidth="1"/>
    <col min="13538" max="13538" width="8" customWidth="1"/>
    <col min="13539" max="13539" width="31.85546875" customWidth="1"/>
    <col min="13540" max="13540" width="12" customWidth="1"/>
    <col min="13541" max="13541" width="11.5703125" customWidth="1"/>
    <col min="13542" max="13542" width="12" customWidth="1"/>
    <col min="13543" max="13543" width="11.140625" customWidth="1"/>
    <col min="13544" max="13545" width="10" customWidth="1"/>
    <col min="13548" max="13548" width="10.7109375" customWidth="1"/>
    <col min="13792" max="13792" width="6.85546875" customWidth="1"/>
    <col min="13793" max="13793" width="35" customWidth="1"/>
    <col min="13794" max="13794" width="8" customWidth="1"/>
    <col min="13795" max="13795" width="31.85546875" customWidth="1"/>
    <col min="13796" max="13796" width="12" customWidth="1"/>
    <col min="13797" max="13797" width="11.5703125" customWidth="1"/>
    <col min="13798" max="13798" width="12" customWidth="1"/>
    <col min="13799" max="13799" width="11.140625" customWidth="1"/>
    <col min="13800" max="13801" width="10" customWidth="1"/>
    <col min="13804" max="13804" width="10.7109375" customWidth="1"/>
    <col min="14048" max="14048" width="6.85546875" customWidth="1"/>
    <col min="14049" max="14049" width="35" customWidth="1"/>
    <col min="14050" max="14050" width="8" customWidth="1"/>
    <col min="14051" max="14051" width="31.85546875" customWidth="1"/>
    <col min="14052" max="14052" width="12" customWidth="1"/>
    <col min="14053" max="14053" width="11.5703125" customWidth="1"/>
    <col min="14054" max="14054" width="12" customWidth="1"/>
    <col min="14055" max="14055" width="11.140625" customWidth="1"/>
    <col min="14056" max="14057" width="10" customWidth="1"/>
    <col min="14060" max="14060" width="10.7109375" customWidth="1"/>
    <col min="14304" max="14304" width="6.85546875" customWidth="1"/>
    <col min="14305" max="14305" width="35" customWidth="1"/>
    <col min="14306" max="14306" width="8" customWidth="1"/>
    <col min="14307" max="14307" width="31.85546875" customWidth="1"/>
    <col min="14308" max="14308" width="12" customWidth="1"/>
    <col min="14309" max="14309" width="11.5703125" customWidth="1"/>
    <col min="14310" max="14310" width="12" customWidth="1"/>
    <col min="14311" max="14311" width="11.140625" customWidth="1"/>
    <col min="14312" max="14313" width="10" customWidth="1"/>
    <col min="14316" max="14316" width="10.7109375" customWidth="1"/>
    <col min="14560" max="14560" width="6.85546875" customWidth="1"/>
    <col min="14561" max="14561" width="35" customWidth="1"/>
    <col min="14562" max="14562" width="8" customWidth="1"/>
    <col min="14563" max="14563" width="31.85546875" customWidth="1"/>
    <col min="14564" max="14564" width="12" customWidth="1"/>
    <col min="14565" max="14565" width="11.5703125" customWidth="1"/>
    <col min="14566" max="14566" width="12" customWidth="1"/>
    <col min="14567" max="14567" width="11.140625" customWidth="1"/>
    <col min="14568" max="14569" width="10" customWidth="1"/>
    <col min="14572" max="14572" width="10.7109375" customWidth="1"/>
    <col min="14816" max="14816" width="6.85546875" customWidth="1"/>
    <col min="14817" max="14817" width="35" customWidth="1"/>
    <col min="14818" max="14818" width="8" customWidth="1"/>
    <col min="14819" max="14819" width="31.85546875" customWidth="1"/>
    <col min="14820" max="14820" width="12" customWidth="1"/>
    <col min="14821" max="14821" width="11.5703125" customWidth="1"/>
    <col min="14822" max="14822" width="12" customWidth="1"/>
    <col min="14823" max="14823" width="11.140625" customWidth="1"/>
    <col min="14824" max="14825" width="10" customWidth="1"/>
    <col min="14828" max="14828" width="10.7109375" customWidth="1"/>
    <col min="15072" max="15072" width="6.85546875" customWidth="1"/>
    <col min="15073" max="15073" width="35" customWidth="1"/>
    <col min="15074" max="15074" width="8" customWidth="1"/>
    <col min="15075" max="15075" width="31.85546875" customWidth="1"/>
    <col min="15076" max="15076" width="12" customWidth="1"/>
    <col min="15077" max="15077" width="11.5703125" customWidth="1"/>
    <col min="15078" max="15078" width="12" customWidth="1"/>
    <col min="15079" max="15079" width="11.140625" customWidth="1"/>
    <col min="15080" max="15081" width="10" customWidth="1"/>
    <col min="15084" max="15084" width="10.7109375" customWidth="1"/>
    <col min="15328" max="15328" width="6.85546875" customWidth="1"/>
    <col min="15329" max="15329" width="35" customWidth="1"/>
    <col min="15330" max="15330" width="8" customWidth="1"/>
    <col min="15331" max="15331" width="31.85546875" customWidth="1"/>
    <col min="15332" max="15332" width="12" customWidth="1"/>
    <col min="15333" max="15333" width="11.5703125" customWidth="1"/>
    <col min="15334" max="15334" width="12" customWidth="1"/>
    <col min="15335" max="15335" width="11.140625" customWidth="1"/>
    <col min="15336" max="15337" width="10" customWidth="1"/>
    <col min="15340" max="15340" width="10.7109375" customWidth="1"/>
    <col min="15584" max="15584" width="6.85546875" customWidth="1"/>
    <col min="15585" max="15585" width="35" customWidth="1"/>
    <col min="15586" max="15586" width="8" customWidth="1"/>
    <col min="15587" max="15587" width="31.85546875" customWidth="1"/>
    <col min="15588" max="15588" width="12" customWidth="1"/>
    <col min="15589" max="15589" width="11.5703125" customWidth="1"/>
    <col min="15590" max="15590" width="12" customWidth="1"/>
    <col min="15591" max="15591" width="11.140625" customWidth="1"/>
    <col min="15592" max="15593" width="10" customWidth="1"/>
    <col min="15596" max="15596" width="10.7109375" customWidth="1"/>
    <col min="15840" max="15840" width="6.85546875" customWidth="1"/>
    <col min="15841" max="15841" width="35" customWidth="1"/>
    <col min="15842" max="15842" width="8" customWidth="1"/>
    <col min="15843" max="15843" width="31.85546875" customWidth="1"/>
    <col min="15844" max="15844" width="12" customWidth="1"/>
    <col min="15845" max="15845" width="11.5703125" customWidth="1"/>
    <col min="15846" max="15846" width="12" customWidth="1"/>
    <col min="15847" max="15847" width="11.140625" customWidth="1"/>
    <col min="15848" max="15849" width="10" customWidth="1"/>
    <col min="15852" max="15852" width="10.7109375" customWidth="1"/>
    <col min="16096" max="16096" width="6.85546875" customWidth="1"/>
    <col min="16097" max="16097" width="35" customWidth="1"/>
    <col min="16098" max="16098" width="8" customWidth="1"/>
    <col min="16099" max="16099" width="31.85546875" customWidth="1"/>
    <col min="16100" max="16100" width="12" customWidth="1"/>
    <col min="16101" max="16101" width="11.5703125" customWidth="1"/>
    <col min="16102" max="16102" width="12" customWidth="1"/>
    <col min="16103" max="16103" width="11.140625" customWidth="1"/>
    <col min="16104" max="16105" width="10" customWidth="1"/>
    <col min="16108" max="16108" width="10.7109375" customWidth="1"/>
  </cols>
  <sheetData>
    <row r="1" spans="1:57" ht="15" x14ac:dyDescent="0.25">
      <c r="A1" s="90" t="s">
        <v>2</v>
      </c>
      <c r="B1" s="90"/>
      <c r="C1" s="81"/>
      <c r="D1" s="90"/>
      <c r="E1" s="90"/>
      <c r="F1" s="144"/>
      <c r="G1" s="143"/>
      <c r="H1" s="144"/>
      <c r="I1" s="935"/>
      <c r="J1" s="145"/>
      <c r="K1" s="145"/>
      <c r="L1" s="145"/>
      <c r="M1" s="145"/>
      <c r="N1" s="145"/>
      <c r="O1" s="145"/>
      <c r="P1" s="936"/>
      <c r="Q1" s="146"/>
      <c r="R1" s="146"/>
      <c r="S1" s="146"/>
      <c r="T1" s="146"/>
      <c r="U1" s="96"/>
      <c r="V1" s="96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1"/>
      <c r="AL1" s="381"/>
      <c r="AM1" s="381"/>
      <c r="AN1" s="97"/>
      <c r="AO1" s="97"/>
      <c r="AP1" s="97"/>
      <c r="AQ1" s="97"/>
      <c r="AR1" s="97"/>
      <c r="AS1" s="96"/>
      <c r="AT1" s="96"/>
      <c r="AU1" s="96"/>
      <c r="AV1" s="96"/>
      <c r="AW1" s="96"/>
      <c r="AX1" s="96"/>
      <c r="AY1" s="97"/>
      <c r="AZ1" s="97"/>
      <c r="BA1" s="97"/>
      <c r="BB1" s="97"/>
      <c r="BC1" s="97"/>
    </row>
    <row r="2" spans="1:57" ht="15" customHeight="1" x14ac:dyDescent="0.25">
      <c r="A2" s="90" t="s">
        <v>3</v>
      </c>
      <c r="B2" s="90"/>
      <c r="C2" s="81"/>
      <c r="D2" s="90"/>
      <c r="E2" s="90"/>
      <c r="F2" s="144"/>
      <c r="G2" s="143"/>
      <c r="H2" s="144"/>
      <c r="I2" s="178"/>
      <c r="J2" s="178"/>
      <c r="K2" s="178"/>
      <c r="L2" s="178"/>
      <c r="M2" s="178"/>
      <c r="N2" s="178"/>
      <c r="O2" s="178"/>
      <c r="P2" s="223"/>
      <c r="Q2" s="223"/>
      <c r="R2" s="223"/>
      <c r="S2" s="223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223"/>
      <c r="AK2" s="223"/>
      <c r="AL2" s="223"/>
      <c r="AM2" s="223"/>
      <c r="AN2" s="223"/>
      <c r="AO2" s="223"/>
      <c r="AP2" s="223"/>
      <c r="AQ2" s="223"/>
      <c r="AR2" s="223"/>
      <c r="AS2" s="178"/>
      <c r="AT2" s="178"/>
      <c r="AU2" s="178"/>
      <c r="AV2" s="178"/>
      <c r="AW2" s="178"/>
      <c r="AX2" s="178"/>
      <c r="AY2" s="223"/>
      <c r="AZ2" s="223"/>
      <c r="BA2" s="223"/>
      <c r="BB2" s="223"/>
      <c r="BC2" s="97"/>
      <c r="BE2"/>
    </row>
    <row r="3" spans="1:57" ht="12.75" customHeight="1" x14ac:dyDescent="0.25">
      <c r="A3" s="958" t="s">
        <v>4</v>
      </c>
      <c r="B3" s="958"/>
      <c r="C3" s="958"/>
      <c r="D3" s="958"/>
      <c r="E3" s="958"/>
      <c r="F3" s="144"/>
      <c r="G3" s="143"/>
      <c r="H3" s="144"/>
      <c r="I3" s="178"/>
      <c r="J3" s="178"/>
      <c r="K3" s="178"/>
      <c r="L3" s="178"/>
      <c r="M3" s="178"/>
      <c r="N3" s="178"/>
      <c r="O3" s="178"/>
      <c r="P3" s="223"/>
      <c r="Q3" s="223"/>
      <c r="R3" s="223"/>
      <c r="S3" s="223"/>
      <c r="T3" s="181"/>
      <c r="U3" s="181"/>
      <c r="V3" s="181"/>
      <c r="W3" s="181"/>
      <c r="X3" s="181"/>
      <c r="Y3" s="181"/>
      <c r="Z3" s="181"/>
      <c r="AA3" s="181"/>
      <c r="AB3" s="182"/>
      <c r="AC3" s="182"/>
      <c r="AD3" s="182"/>
      <c r="AE3" s="183"/>
      <c r="AF3" s="183"/>
      <c r="AG3" s="183"/>
      <c r="AH3" s="183"/>
      <c r="AI3" s="182"/>
      <c r="AJ3" s="179"/>
      <c r="AK3" s="179"/>
      <c r="AL3" s="179"/>
      <c r="AM3" s="179"/>
      <c r="AN3" s="179"/>
      <c r="AO3" s="179"/>
      <c r="AP3" s="179"/>
      <c r="AQ3" s="179"/>
      <c r="AR3" s="223"/>
      <c r="AS3" s="178"/>
      <c r="AT3" s="178"/>
      <c r="AU3" s="178"/>
      <c r="AV3" s="178"/>
      <c r="AW3" s="178"/>
      <c r="AX3" s="178"/>
      <c r="AY3" s="223"/>
      <c r="AZ3" s="223"/>
      <c r="BA3" s="223"/>
      <c r="BB3" s="223"/>
      <c r="BC3" s="97"/>
      <c r="BE3"/>
    </row>
    <row r="4" spans="1:57" ht="12.75" customHeight="1" x14ac:dyDescent="0.25">
      <c r="A4" s="143"/>
      <c r="B4" s="90"/>
      <c r="C4" s="90"/>
      <c r="D4" s="90"/>
      <c r="E4" s="90"/>
      <c r="F4" s="144"/>
      <c r="G4" s="143"/>
      <c r="H4" s="144"/>
      <c r="I4" s="178"/>
      <c r="J4" s="178"/>
      <c r="K4" s="178"/>
      <c r="L4" s="178"/>
      <c r="M4" s="178"/>
      <c r="N4" s="178"/>
      <c r="O4" s="178"/>
      <c r="P4" s="223"/>
      <c r="Q4" s="223"/>
      <c r="R4" s="223"/>
      <c r="S4" s="223"/>
      <c r="T4" s="181"/>
      <c r="U4" s="181"/>
      <c r="V4" s="181"/>
      <c r="W4" s="181"/>
      <c r="X4" s="181"/>
      <c r="Y4" s="181"/>
      <c r="Z4" s="181"/>
      <c r="AA4" s="181"/>
      <c r="AB4" s="182"/>
      <c r="AC4" s="182"/>
      <c r="AD4" s="182"/>
      <c r="AE4" s="183"/>
      <c r="AF4" s="183"/>
      <c r="AG4" s="183"/>
      <c r="AH4" s="183"/>
      <c r="AI4" s="182"/>
      <c r="AJ4" s="179"/>
      <c r="AK4" s="179"/>
      <c r="AL4" s="179"/>
      <c r="AM4" s="179"/>
      <c r="AN4" s="179"/>
      <c r="AO4" s="179"/>
      <c r="AP4" s="179"/>
      <c r="AQ4" s="179"/>
      <c r="AR4" s="223"/>
      <c r="AS4" s="178"/>
      <c r="AT4" s="178"/>
      <c r="AU4" s="178"/>
      <c r="AV4" s="178"/>
      <c r="AW4" s="178"/>
      <c r="AX4" s="178"/>
      <c r="AY4" s="223"/>
      <c r="AZ4" s="223"/>
      <c r="BA4" s="223"/>
      <c r="BB4" s="223"/>
      <c r="BC4" s="97"/>
      <c r="BE4"/>
    </row>
    <row r="5" spans="1:57" ht="16.5" customHeight="1" thickBot="1" x14ac:dyDescent="0.3">
      <c r="A5" s="290" t="s">
        <v>856</v>
      </c>
      <c r="B5" s="91"/>
      <c r="C5" s="91"/>
      <c r="D5" s="91"/>
      <c r="E5" s="92"/>
      <c r="F5" s="485"/>
      <c r="G5" s="485"/>
      <c r="H5" s="92"/>
      <c r="I5" s="184"/>
      <c r="J5" s="184"/>
      <c r="K5" s="184"/>
      <c r="L5" s="184"/>
      <c r="M5" s="184"/>
      <c r="N5" s="184"/>
      <c r="O5" s="184"/>
      <c r="P5" s="272"/>
      <c r="Q5" s="272"/>
      <c r="R5" s="272"/>
      <c r="S5" s="272"/>
      <c r="T5" s="181"/>
      <c r="U5" s="181"/>
      <c r="V5" s="181"/>
      <c r="W5" s="181"/>
      <c r="X5" s="96"/>
      <c r="Y5" s="181"/>
      <c r="Z5" s="181"/>
      <c r="AA5" s="181"/>
      <c r="AB5" s="182"/>
      <c r="AC5" s="182"/>
      <c r="AD5" s="182"/>
      <c r="AE5" s="183"/>
      <c r="AF5" s="183"/>
      <c r="AG5" s="183"/>
      <c r="AH5" s="183"/>
      <c r="AI5" s="182"/>
      <c r="AJ5" s="97"/>
      <c r="AK5" s="97"/>
      <c r="AL5" s="180"/>
      <c r="AM5" s="180"/>
      <c r="AN5" s="180"/>
      <c r="AO5" s="180"/>
      <c r="AP5" s="180"/>
      <c r="AQ5" s="180"/>
      <c r="AR5" s="272"/>
      <c r="AS5" s="184"/>
      <c r="AT5" s="184"/>
      <c r="AU5" s="184"/>
      <c r="AV5" s="184"/>
      <c r="AW5" s="184"/>
      <c r="AX5" s="184"/>
      <c r="AY5" s="272"/>
      <c r="AZ5" s="272"/>
      <c r="BA5" s="272"/>
      <c r="BB5" s="272"/>
      <c r="BC5" s="97"/>
      <c r="BE5"/>
    </row>
    <row r="6" spans="1:57" ht="15" x14ac:dyDescent="0.25">
      <c r="A6" s="144"/>
      <c r="B6" s="143"/>
      <c r="C6" s="143"/>
      <c r="D6" s="143"/>
      <c r="E6" s="144"/>
      <c r="F6" s="144"/>
      <c r="G6" s="143"/>
      <c r="H6" s="144"/>
      <c r="I6" s="952" t="s">
        <v>849</v>
      </c>
      <c r="J6" s="953"/>
      <c r="K6" s="953"/>
      <c r="L6" s="953"/>
      <c r="M6" s="953"/>
      <c r="N6" s="953"/>
      <c r="O6" s="953"/>
      <c r="P6" s="953"/>
      <c r="Q6" s="953"/>
      <c r="R6" s="953"/>
      <c r="S6" s="954"/>
      <c r="T6" s="968" t="s">
        <v>829</v>
      </c>
      <c r="U6" s="969"/>
      <c r="V6" s="969"/>
      <c r="W6" s="969"/>
      <c r="X6" s="969"/>
      <c r="Y6" s="969"/>
      <c r="Z6" s="969"/>
      <c r="AA6" s="969"/>
      <c r="AB6" s="969"/>
      <c r="AC6" s="969"/>
      <c r="AD6" s="969"/>
      <c r="AE6" s="969"/>
      <c r="AF6" s="969"/>
      <c r="AG6" s="969"/>
      <c r="AH6" s="969"/>
      <c r="AI6" s="969"/>
      <c r="AJ6" s="969"/>
      <c r="AK6" s="969"/>
      <c r="AL6" s="969"/>
      <c r="AM6" s="969"/>
      <c r="AN6" s="969"/>
      <c r="AO6" s="969"/>
      <c r="AP6" s="969"/>
      <c r="AQ6" s="969"/>
      <c r="AR6" s="970"/>
      <c r="AS6" s="1015" t="s">
        <v>857</v>
      </c>
      <c r="AT6" s="1016"/>
      <c r="AU6" s="1016"/>
      <c r="AV6" s="1016"/>
      <c r="AW6" s="1016"/>
      <c r="AX6" s="1016"/>
      <c r="AY6" s="1016"/>
      <c r="AZ6" s="1016"/>
      <c r="BA6" s="1016"/>
      <c r="BB6" s="1016"/>
      <c r="BC6" s="1017"/>
      <c r="BE6"/>
    </row>
    <row r="7" spans="1:57" ht="16.5" thickBot="1" x14ac:dyDescent="0.3">
      <c r="A7" s="143"/>
      <c r="B7" s="13"/>
      <c r="D7" s="17"/>
      <c r="E7" s="13"/>
      <c r="F7" s="144"/>
      <c r="G7" s="143"/>
      <c r="H7" s="144"/>
      <c r="I7" s="955"/>
      <c r="J7" s="956"/>
      <c r="K7" s="956"/>
      <c r="L7" s="956"/>
      <c r="M7" s="956"/>
      <c r="N7" s="956"/>
      <c r="O7" s="956"/>
      <c r="P7" s="956"/>
      <c r="Q7" s="956"/>
      <c r="R7" s="956"/>
      <c r="S7" s="957"/>
      <c r="T7" s="995" t="s">
        <v>287</v>
      </c>
      <c r="U7" s="996"/>
      <c r="V7" s="996"/>
      <c r="W7" s="996"/>
      <c r="X7" s="997"/>
      <c r="Y7" s="1007" t="s">
        <v>288</v>
      </c>
      <c r="Z7" s="996"/>
      <c r="AA7" s="996"/>
      <c r="AB7" s="997"/>
      <c r="AC7" s="959" t="s">
        <v>289</v>
      </c>
      <c r="AD7" s="959" t="s">
        <v>5</v>
      </c>
      <c r="AE7" s="959" t="s">
        <v>290</v>
      </c>
      <c r="AF7" s="1009" t="s">
        <v>291</v>
      </c>
      <c r="AG7" s="1010"/>
      <c r="AH7" s="1010"/>
      <c r="AI7" s="1011"/>
      <c r="AJ7" s="959" t="s">
        <v>313</v>
      </c>
      <c r="AK7" s="1021" t="s">
        <v>292</v>
      </c>
      <c r="AL7" s="1022"/>
      <c r="AM7" s="1022"/>
      <c r="AN7" s="1022"/>
      <c r="AO7" s="1022"/>
      <c r="AP7" s="1022"/>
      <c r="AQ7" s="1022"/>
      <c r="AR7" s="1023"/>
      <c r="AS7" s="1018"/>
      <c r="AT7" s="1019"/>
      <c r="AU7" s="1019"/>
      <c r="AV7" s="1019"/>
      <c r="AW7" s="1019"/>
      <c r="AX7" s="1019"/>
      <c r="AY7" s="1019"/>
      <c r="AZ7" s="1019"/>
      <c r="BA7" s="1019"/>
      <c r="BB7" s="1019"/>
      <c r="BC7" s="1020"/>
      <c r="BE7"/>
    </row>
    <row r="8" spans="1:57" ht="15" customHeight="1" x14ac:dyDescent="0.25">
      <c r="A8" s="187"/>
      <c r="B8" s="147"/>
      <c r="C8" s="147"/>
      <c r="D8" s="147"/>
      <c r="E8" s="147"/>
      <c r="F8" s="147"/>
      <c r="G8" s="147"/>
      <c r="H8" s="147"/>
      <c r="I8" s="962" t="s">
        <v>6</v>
      </c>
      <c r="J8" s="978" t="s">
        <v>823</v>
      </c>
      <c r="K8" s="979"/>
      <c r="L8" s="979"/>
      <c r="M8" s="979"/>
      <c r="N8" s="979"/>
      <c r="O8" s="980"/>
      <c r="P8" s="965" t="s">
        <v>284</v>
      </c>
      <c r="Q8" s="978" t="s">
        <v>824</v>
      </c>
      <c r="R8" s="979"/>
      <c r="S8" s="983"/>
      <c r="T8" s="998"/>
      <c r="U8" s="999"/>
      <c r="V8" s="999"/>
      <c r="W8" s="999"/>
      <c r="X8" s="1000"/>
      <c r="Y8" s="1008"/>
      <c r="Z8" s="999"/>
      <c r="AA8" s="999"/>
      <c r="AB8" s="1000"/>
      <c r="AC8" s="960"/>
      <c r="AD8" s="960"/>
      <c r="AE8" s="960"/>
      <c r="AF8" s="1012"/>
      <c r="AG8" s="1013"/>
      <c r="AH8" s="1013"/>
      <c r="AI8" s="1014"/>
      <c r="AJ8" s="960"/>
      <c r="AK8" s="1024" t="s">
        <v>293</v>
      </c>
      <c r="AL8" s="1025"/>
      <c r="AM8" s="993" t="s">
        <v>294</v>
      </c>
      <c r="AN8" s="1024" t="s">
        <v>295</v>
      </c>
      <c r="AO8" s="1025"/>
      <c r="AP8" s="1028" t="s">
        <v>296</v>
      </c>
      <c r="AQ8" s="1029"/>
      <c r="AR8" s="1030"/>
      <c r="AS8" s="962" t="s">
        <v>6</v>
      </c>
      <c r="AT8" s="990" t="s">
        <v>823</v>
      </c>
      <c r="AU8" s="991"/>
      <c r="AV8" s="991"/>
      <c r="AW8" s="991"/>
      <c r="AX8" s="991"/>
      <c r="AY8" s="992"/>
      <c r="AZ8" s="965" t="s">
        <v>284</v>
      </c>
      <c r="BA8" s="978" t="s">
        <v>825</v>
      </c>
      <c r="BB8" s="979"/>
      <c r="BC8" s="983"/>
      <c r="BE8"/>
    </row>
    <row r="9" spans="1:57" ht="13.5" customHeight="1" thickBot="1" x14ac:dyDescent="0.25">
      <c r="A9" s="20" t="s">
        <v>814</v>
      </c>
      <c r="D9" s="20"/>
      <c r="F9" s="101"/>
      <c r="G9" s="102"/>
      <c r="H9" s="102"/>
      <c r="I9" s="963"/>
      <c r="J9" s="971" t="s">
        <v>830</v>
      </c>
      <c r="K9" s="972"/>
      <c r="L9" s="973"/>
      <c r="M9" s="974" t="s">
        <v>5</v>
      </c>
      <c r="N9" s="974" t="s">
        <v>1</v>
      </c>
      <c r="O9" s="976" t="s">
        <v>7</v>
      </c>
      <c r="P9" s="966"/>
      <c r="Q9" s="950" t="s">
        <v>285</v>
      </c>
      <c r="R9" s="950" t="s">
        <v>846</v>
      </c>
      <c r="S9" s="981" t="s">
        <v>286</v>
      </c>
      <c r="T9" s="1005" t="s">
        <v>297</v>
      </c>
      <c r="U9" s="1003" t="s">
        <v>294</v>
      </c>
      <c r="V9" s="1003" t="s">
        <v>842</v>
      </c>
      <c r="W9" s="1003" t="s">
        <v>295</v>
      </c>
      <c r="X9" s="1003" t="s">
        <v>788</v>
      </c>
      <c r="Y9" s="1001" t="s">
        <v>298</v>
      </c>
      <c r="Z9" s="1003" t="s">
        <v>822</v>
      </c>
      <c r="AA9" s="1001" t="s">
        <v>299</v>
      </c>
      <c r="AB9" s="1003" t="s">
        <v>789</v>
      </c>
      <c r="AC9" s="960"/>
      <c r="AD9" s="960"/>
      <c r="AE9" s="960"/>
      <c r="AF9" s="1003" t="s">
        <v>294</v>
      </c>
      <c r="AG9" s="988" t="s">
        <v>844</v>
      </c>
      <c r="AH9" s="1003" t="s">
        <v>300</v>
      </c>
      <c r="AI9" s="1003" t="s">
        <v>790</v>
      </c>
      <c r="AJ9" s="960"/>
      <c r="AK9" s="1026"/>
      <c r="AL9" s="1027"/>
      <c r="AM9" s="994"/>
      <c r="AN9" s="1026"/>
      <c r="AO9" s="1027"/>
      <c r="AP9" s="1031"/>
      <c r="AQ9" s="1032"/>
      <c r="AR9" s="1033"/>
      <c r="AS9" s="963"/>
      <c r="AT9" s="984" t="s">
        <v>830</v>
      </c>
      <c r="AU9" s="985"/>
      <c r="AV9" s="985"/>
      <c r="AW9" s="986" t="s">
        <v>5</v>
      </c>
      <c r="AX9" s="986" t="s">
        <v>1</v>
      </c>
      <c r="AY9" s="986" t="s">
        <v>7</v>
      </c>
      <c r="AZ9" s="966"/>
      <c r="BA9" s="950" t="s">
        <v>285</v>
      </c>
      <c r="BB9" s="950" t="s">
        <v>846</v>
      </c>
      <c r="BC9" s="981" t="s">
        <v>286</v>
      </c>
      <c r="BE9"/>
    </row>
    <row r="10" spans="1:57" ht="37.5" customHeight="1" thickBot="1" x14ac:dyDescent="0.25">
      <c r="A10" s="103" t="s">
        <v>797</v>
      </c>
      <c r="B10" s="104" t="s">
        <v>563</v>
      </c>
      <c r="C10" s="104" t="s">
        <v>564</v>
      </c>
      <c r="D10" s="104" t="s">
        <v>268</v>
      </c>
      <c r="E10" s="245" t="s">
        <v>799</v>
      </c>
      <c r="F10" s="104" t="s">
        <v>0</v>
      </c>
      <c r="G10" s="382" t="s">
        <v>269</v>
      </c>
      <c r="H10" s="71" t="s">
        <v>280</v>
      </c>
      <c r="I10" s="964"/>
      <c r="J10" s="72" t="s">
        <v>278</v>
      </c>
      <c r="K10" s="886" t="s">
        <v>843</v>
      </c>
      <c r="L10" s="72" t="s">
        <v>288</v>
      </c>
      <c r="M10" s="975"/>
      <c r="N10" s="975"/>
      <c r="O10" s="977"/>
      <c r="P10" s="967"/>
      <c r="Q10" s="951"/>
      <c r="R10" s="951"/>
      <c r="S10" s="982"/>
      <c r="T10" s="1006"/>
      <c r="U10" s="1004"/>
      <c r="V10" s="1004"/>
      <c r="W10" s="1004"/>
      <c r="X10" s="1004"/>
      <c r="Y10" s="1002"/>
      <c r="Z10" s="1004"/>
      <c r="AA10" s="1002"/>
      <c r="AB10" s="1004"/>
      <c r="AC10" s="961"/>
      <c r="AD10" s="961"/>
      <c r="AE10" s="961"/>
      <c r="AF10" s="1004"/>
      <c r="AG10" s="989"/>
      <c r="AH10" s="1004"/>
      <c r="AI10" s="1004"/>
      <c r="AJ10" s="961"/>
      <c r="AK10" s="250" t="s">
        <v>285</v>
      </c>
      <c r="AL10" s="267" t="s">
        <v>286</v>
      </c>
      <c r="AM10" s="250" t="s">
        <v>285</v>
      </c>
      <c r="AN10" s="250" t="s">
        <v>285</v>
      </c>
      <c r="AO10" s="267" t="s">
        <v>286</v>
      </c>
      <c r="AP10" s="250" t="s">
        <v>285</v>
      </c>
      <c r="AQ10" s="267" t="s">
        <v>286</v>
      </c>
      <c r="AR10" s="271" t="s">
        <v>309</v>
      </c>
      <c r="AS10" s="964"/>
      <c r="AT10" s="73" t="s">
        <v>278</v>
      </c>
      <c r="AU10" s="886" t="s">
        <v>843</v>
      </c>
      <c r="AV10" s="785" t="s">
        <v>288</v>
      </c>
      <c r="AW10" s="987"/>
      <c r="AX10" s="987"/>
      <c r="AY10" s="987"/>
      <c r="AZ10" s="967"/>
      <c r="BA10" s="951"/>
      <c r="BB10" s="951"/>
      <c r="BC10" s="982"/>
      <c r="BE10"/>
    </row>
    <row r="11" spans="1:57" s="192" customFormat="1" ht="11.25" customHeight="1" thickBot="1" x14ac:dyDescent="0.25">
      <c r="A11" s="203" t="s">
        <v>565</v>
      </c>
      <c r="B11" s="204" t="s">
        <v>566</v>
      </c>
      <c r="C11" s="204" t="s">
        <v>270</v>
      </c>
      <c r="D11" s="204" t="s">
        <v>271</v>
      </c>
      <c r="E11" s="204" t="s">
        <v>567</v>
      </c>
      <c r="F11" s="204" t="s">
        <v>0</v>
      </c>
      <c r="G11" s="383" t="s">
        <v>568</v>
      </c>
      <c r="H11" s="463" t="s">
        <v>793</v>
      </c>
      <c r="I11" s="206" t="s">
        <v>272</v>
      </c>
      <c r="J11" s="207" t="s">
        <v>273</v>
      </c>
      <c r="K11" s="207" t="s">
        <v>273</v>
      </c>
      <c r="L11" s="207" t="s">
        <v>279</v>
      </c>
      <c r="M11" s="207" t="s">
        <v>274</v>
      </c>
      <c r="N11" s="207" t="s">
        <v>275</v>
      </c>
      <c r="O11" s="207" t="s">
        <v>276</v>
      </c>
      <c r="P11" s="342" t="s">
        <v>277</v>
      </c>
      <c r="Q11" s="339" t="s">
        <v>569</v>
      </c>
      <c r="R11" s="339" t="s">
        <v>569</v>
      </c>
      <c r="S11" s="839" t="s">
        <v>570</v>
      </c>
      <c r="T11" s="212" t="s">
        <v>301</v>
      </c>
      <c r="U11" s="341" t="s">
        <v>301</v>
      </c>
      <c r="V11" s="213" t="s">
        <v>301</v>
      </c>
      <c r="W11" s="213" t="s">
        <v>301</v>
      </c>
      <c r="X11" s="213" t="s">
        <v>301</v>
      </c>
      <c r="Y11" s="213" t="s">
        <v>302</v>
      </c>
      <c r="Z11" s="213" t="s">
        <v>302</v>
      </c>
      <c r="AA11" s="213" t="s">
        <v>303</v>
      </c>
      <c r="AB11" s="213" t="s">
        <v>302</v>
      </c>
      <c r="AC11" s="213" t="s">
        <v>304</v>
      </c>
      <c r="AD11" s="213" t="s">
        <v>305</v>
      </c>
      <c r="AE11" s="213" t="s">
        <v>306</v>
      </c>
      <c r="AF11" s="213" t="s">
        <v>308</v>
      </c>
      <c r="AG11" s="213" t="s">
        <v>307</v>
      </c>
      <c r="AH11" s="213" t="s">
        <v>307</v>
      </c>
      <c r="AI11" s="213" t="s">
        <v>307</v>
      </c>
      <c r="AJ11" s="213" t="s">
        <v>314</v>
      </c>
      <c r="AK11" s="214" t="s">
        <v>310</v>
      </c>
      <c r="AL11" s="214" t="s">
        <v>311</v>
      </c>
      <c r="AM11" s="214" t="s">
        <v>310</v>
      </c>
      <c r="AN11" s="214" t="s">
        <v>310</v>
      </c>
      <c r="AO11" s="215" t="s">
        <v>311</v>
      </c>
      <c r="AP11" s="849" t="s">
        <v>310</v>
      </c>
      <c r="AQ11" s="214" t="s">
        <v>311</v>
      </c>
      <c r="AR11" s="273" t="s">
        <v>312</v>
      </c>
      <c r="AS11" s="212" t="s">
        <v>272</v>
      </c>
      <c r="AT11" s="213" t="s">
        <v>273</v>
      </c>
      <c r="AU11" s="786" t="s">
        <v>845</v>
      </c>
      <c r="AV11" s="213" t="s">
        <v>279</v>
      </c>
      <c r="AW11" s="213" t="s">
        <v>274</v>
      </c>
      <c r="AX11" s="213" t="s">
        <v>275</v>
      </c>
      <c r="AY11" s="213" t="s">
        <v>276</v>
      </c>
      <c r="AZ11" s="214" t="s">
        <v>277</v>
      </c>
      <c r="BA11" s="214" t="s">
        <v>569</v>
      </c>
      <c r="BB11" s="214" t="s">
        <v>569</v>
      </c>
      <c r="BC11" s="273" t="s">
        <v>570</v>
      </c>
    </row>
    <row r="12" spans="1:57" s="387" customFormat="1" ht="12.75" customHeight="1" x14ac:dyDescent="0.2">
      <c r="A12" s="384">
        <v>1</v>
      </c>
      <c r="B12" s="385">
        <v>3454</v>
      </c>
      <c r="C12" s="385">
        <v>600029085</v>
      </c>
      <c r="D12" s="385">
        <v>75122294</v>
      </c>
      <c r="E12" s="386" t="s">
        <v>8</v>
      </c>
      <c r="F12" s="385">
        <v>3233</v>
      </c>
      <c r="G12" s="386" t="s">
        <v>322</v>
      </c>
      <c r="H12" s="464" t="s">
        <v>282</v>
      </c>
      <c r="I12" s="462">
        <v>6296841</v>
      </c>
      <c r="J12" s="343">
        <v>4469510</v>
      </c>
      <c r="K12" s="343">
        <v>0</v>
      </c>
      <c r="L12" s="343">
        <v>115000</v>
      </c>
      <c r="M12" s="249">
        <v>1549565</v>
      </c>
      <c r="N12" s="249">
        <v>89390</v>
      </c>
      <c r="O12" s="343">
        <v>73376</v>
      </c>
      <c r="P12" s="414">
        <v>10.649999999999999</v>
      </c>
      <c r="Q12" s="415">
        <v>6.19</v>
      </c>
      <c r="R12" s="418">
        <v>0</v>
      </c>
      <c r="S12" s="418">
        <v>4.46</v>
      </c>
      <c r="T12" s="291">
        <f>Y12*-1</f>
        <v>0</v>
      </c>
      <c r="U12" s="219">
        <v>0</v>
      </c>
      <c r="V12" s="219">
        <v>0</v>
      </c>
      <c r="W12" s="219">
        <v>0</v>
      </c>
      <c r="X12" s="219">
        <f>SUM(T12:W12)</f>
        <v>0</v>
      </c>
      <c r="Y12" s="219">
        <v>0</v>
      </c>
      <c r="Z12" s="219">
        <v>0</v>
      </c>
      <c r="AA12" s="219">
        <v>0</v>
      </c>
      <c r="AB12" s="219">
        <f>SUM(Y12:AA12)</f>
        <v>0</v>
      </c>
      <c r="AC12" s="219">
        <f>X12+AB12</f>
        <v>0</v>
      </c>
      <c r="AD12" s="220">
        <f>ROUND((X12+Y12+Z12)*33.8%,0)</f>
        <v>0</v>
      </c>
      <c r="AE12" s="220">
        <f>ROUND(X12*2%,0)</f>
        <v>0</v>
      </c>
      <c r="AF12" s="219">
        <v>0</v>
      </c>
      <c r="AG12" s="219">
        <v>0</v>
      </c>
      <c r="AH12" s="219">
        <v>0</v>
      </c>
      <c r="AI12" s="219">
        <f>SUM(AF12:AH12)</f>
        <v>0</v>
      </c>
      <c r="AJ12" s="219">
        <f>AC12+AD12+AE12+AI12</f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f>AK12+AM12+AN12</f>
        <v>0</v>
      </c>
      <c r="AQ12" s="221">
        <f>AL12+AO12</f>
        <v>0</v>
      </c>
      <c r="AR12" s="887">
        <f>SUM(AP12:AQ12)</f>
        <v>0</v>
      </c>
      <c r="AS12" s="291">
        <f>I12+AJ12</f>
        <v>6296841</v>
      </c>
      <c r="AT12" s="219">
        <f>J12+X12</f>
        <v>4469510</v>
      </c>
      <c r="AU12" s="219">
        <f>K12</f>
        <v>0</v>
      </c>
      <c r="AV12" s="219">
        <f>L12+AB12</f>
        <v>115000</v>
      </c>
      <c r="AW12" s="219">
        <f>M12+AD12</f>
        <v>1549565</v>
      </c>
      <c r="AX12" s="219">
        <f>N12+AE12</f>
        <v>89390</v>
      </c>
      <c r="AY12" s="219">
        <f>O12+AI12</f>
        <v>73376</v>
      </c>
      <c r="AZ12" s="221">
        <f>P12+AR12</f>
        <v>10.649999999999999</v>
      </c>
      <c r="BA12" s="221">
        <f>Q12+AP12</f>
        <v>6.19</v>
      </c>
      <c r="BB12" s="221">
        <f>R12</f>
        <v>0</v>
      </c>
      <c r="BC12" s="222">
        <f>S12+AQ12</f>
        <v>4.46</v>
      </c>
      <c r="BD12" s="393"/>
    </row>
    <row r="13" spans="1:57" s="387" customFormat="1" ht="12.75" customHeight="1" x14ac:dyDescent="0.2">
      <c r="A13" s="235">
        <v>1</v>
      </c>
      <c r="B13" s="22">
        <v>3454</v>
      </c>
      <c r="C13" s="234">
        <v>600029085</v>
      </c>
      <c r="D13" s="234">
        <v>75122294</v>
      </c>
      <c r="E13" s="388" t="s">
        <v>9</v>
      </c>
      <c r="F13" s="22"/>
      <c r="G13" s="388"/>
      <c r="H13" s="465"/>
      <c r="I13" s="34">
        <v>6296841</v>
      </c>
      <c r="J13" s="23">
        <v>4469510</v>
      </c>
      <c r="K13" s="23">
        <v>0</v>
      </c>
      <c r="L13" s="23">
        <v>115000</v>
      </c>
      <c r="M13" s="23">
        <v>1549565</v>
      </c>
      <c r="N13" s="23">
        <v>89390</v>
      </c>
      <c r="O13" s="23">
        <v>73376</v>
      </c>
      <c r="P13" s="24">
        <v>10.649999999999999</v>
      </c>
      <c r="Q13" s="288">
        <v>6.19</v>
      </c>
      <c r="R13" s="787">
        <v>0</v>
      </c>
      <c r="S13" s="787">
        <v>4.46</v>
      </c>
      <c r="T13" s="34">
        <f t="shared" ref="T13:BC13" si="0">SUM(T12)</f>
        <v>0</v>
      </c>
      <c r="U13" s="23">
        <f t="shared" si="0"/>
        <v>0</v>
      </c>
      <c r="V13" s="23">
        <f t="shared" si="0"/>
        <v>0</v>
      </c>
      <c r="W13" s="23">
        <f t="shared" si="0"/>
        <v>0</v>
      </c>
      <c r="X13" s="23">
        <f t="shared" si="0"/>
        <v>0</v>
      </c>
      <c r="Y13" s="23">
        <f t="shared" si="0"/>
        <v>0</v>
      </c>
      <c r="Z13" s="23">
        <f t="shared" si="0"/>
        <v>0</v>
      </c>
      <c r="AA13" s="23">
        <f t="shared" si="0"/>
        <v>0</v>
      </c>
      <c r="AB13" s="23">
        <f t="shared" si="0"/>
        <v>0</v>
      </c>
      <c r="AC13" s="23">
        <f t="shared" si="0"/>
        <v>0</v>
      </c>
      <c r="AD13" s="23">
        <f t="shared" si="0"/>
        <v>0</v>
      </c>
      <c r="AE13" s="23">
        <f t="shared" si="0"/>
        <v>0</v>
      </c>
      <c r="AF13" s="23">
        <f t="shared" si="0"/>
        <v>0</v>
      </c>
      <c r="AG13" s="23">
        <f t="shared" si="0"/>
        <v>0</v>
      </c>
      <c r="AH13" s="23">
        <f t="shared" si="0"/>
        <v>0</v>
      </c>
      <c r="AI13" s="23">
        <f t="shared" si="0"/>
        <v>0</v>
      </c>
      <c r="AJ13" s="23">
        <f t="shared" si="0"/>
        <v>0</v>
      </c>
      <c r="AK13" s="24">
        <f t="shared" si="0"/>
        <v>0</v>
      </c>
      <c r="AL13" s="24">
        <f t="shared" si="0"/>
        <v>0</v>
      </c>
      <c r="AM13" s="24">
        <f t="shared" si="0"/>
        <v>0</v>
      </c>
      <c r="AN13" s="24">
        <f t="shared" si="0"/>
        <v>0</v>
      </c>
      <c r="AO13" s="24">
        <f t="shared" si="0"/>
        <v>0</v>
      </c>
      <c r="AP13" s="24">
        <f t="shared" si="0"/>
        <v>0</v>
      </c>
      <c r="AQ13" s="24">
        <f t="shared" si="0"/>
        <v>0</v>
      </c>
      <c r="AR13" s="920">
        <f t="shared" si="0"/>
        <v>0</v>
      </c>
      <c r="AS13" s="34">
        <f t="shared" si="0"/>
        <v>6296841</v>
      </c>
      <c r="AT13" s="23">
        <f t="shared" si="0"/>
        <v>4469510</v>
      </c>
      <c r="AU13" s="23">
        <f t="shared" si="0"/>
        <v>0</v>
      </c>
      <c r="AV13" s="23">
        <f t="shared" si="0"/>
        <v>115000</v>
      </c>
      <c r="AW13" s="23">
        <f t="shared" si="0"/>
        <v>1549565</v>
      </c>
      <c r="AX13" s="23">
        <f t="shared" si="0"/>
        <v>89390</v>
      </c>
      <c r="AY13" s="23">
        <f t="shared" si="0"/>
        <v>73376</v>
      </c>
      <c r="AZ13" s="24">
        <f t="shared" si="0"/>
        <v>10.649999999999999</v>
      </c>
      <c r="BA13" s="24">
        <f t="shared" si="0"/>
        <v>6.19</v>
      </c>
      <c r="BB13" s="24">
        <f t="shared" si="0"/>
        <v>0</v>
      </c>
      <c r="BC13" s="69">
        <f t="shared" si="0"/>
        <v>4.46</v>
      </c>
      <c r="BD13" s="393"/>
    </row>
    <row r="14" spans="1:57" s="387" customFormat="1" ht="12.75" customHeight="1" x14ac:dyDescent="0.2">
      <c r="A14" s="389">
        <v>2</v>
      </c>
      <c r="B14" s="390">
        <v>3470</v>
      </c>
      <c r="C14" s="390">
        <v>691003572</v>
      </c>
      <c r="D14" s="390">
        <v>72550341</v>
      </c>
      <c r="E14" s="391" t="s">
        <v>10</v>
      </c>
      <c r="F14" s="390">
        <v>3111</v>
      </c>
      <c r="G14" s="391" t="s">
        <v>315</v>
      </c>
      <c r="H14" s="466" t="s">
        <v>281</v>
      </c>
      <c r="I14" s="110">
        <v>4873276</v>
      </c>
      <c r="J14" s="111">
        <v>3539756</v>
      </c>
      <c r="K14" s="111">
        <v>0</v>
      </c>
      <c r="L14" s="111">
        <v>26000</v>
      </c>
      <c r="M14" s="114">
        <v>1205225</v>
      </c>
      <c r="N14" s="114">
        <v>70795</v>
      </c>
      <c r="O14" s="111">
        <v>31500</v>
      </c>
      <c r="P14" s="274">
        <v>7.9941999999999984</v>
      </c>
      <c r="Q14" s="287">
        <v>6</v>
      </c>
      <c r="R14" s="404">
        <v>0</v>
      </c>
      <c r="S14" s="404">
        <v>1.9942</v>
      </c>
      <c r="T14" s="112">
        <f t="shared" ref="T14:T77" si="1">Y14*-1</f>
        <v>0</v>
      </c>
      <c r="U14" s="113">
        <v>0</v>
      </c>
      <c r="V14" s="113">
        <v>-51546</v>
      </c>
      <c r="W14" s="113">
        <v>0</v>
      </c>
      <c r="X14" s="113">
        <f t="shared" ref="X14:X77" si="2">SUM(T14:W14)</f>
        <v>-51546</v>
      </c>
      <c r="Y14" s="113">
        <v>0</v>
      </c>
      <c r="Z14" s="113">
        <v>0</v>
      </c>
      <c r="AA14" s="113">
        <v>0</v>
      </c>
      <c r="AB14" s="113">
        <f t="shared" ref="AB14:AB77" si="3">SUM(Y14:AA14)</f>
        <v>0</v>
      </c>
      <c r="AC14" s="113">
        <f t="shared" ref="AC14:AC77" si="4">X14+AB14</f>
        <v>-51546</v>
      </c>
      <c r="AD14" s="114">
        <f t="shared" ref="AD14:AD77" si="5">ROUND((X14+Y14+Z14)*33.8%,0)</f>
        <v>-17423</v>
      </c>
      <c r="AE14" s="114">
        <f t="shared" ref="AE14:AE77" si="6">ROUND(X14*2%,0)</f>
        <v>-1031</v>
      </c>
      <c r="AF14" s="113">
        <v>0</v>
      </c>
      <c r="AG14" s="113">
        <v>70000</v>
      </c>
      <c r="AH14" s="113">
        <v>0</v>
      </c>
      <c r="AI14" s="113">
        <f t="shared" ref="AI14:AI77" si="7">SUM(AF14:AH14)</f>
        <v>70000</v>
      </c>
      <c r="AJ14" s="113">
        <f t="shared" ref="AJ14:AJ77" si="8">AC14+AD14+AE14+AI14</f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f t="shared" ref="AP14:AP77" si="9">AK14+AM14+AN14</f>
        <v>0</v>
      </c>
      <c r="AQ14" s="115">
        <f t="shared" ref="AQ14:AQ77" si="10">AL14+AO14</f>
        <v>0</v>
      </c>
      <c r="AR14" s="370">
        <f t="shared" ref="AR14:AR77" si="11">SUM(AP14:AQ14)</f>
        <v>0</v>
      </c>
      <c r="AS14" s="112">
        <f t="shared" ref="AS14:AS77" si="12">I14+AJ14</f>
        <v>4873276</v>
      </c>
      <c r="AT14" s="113">
        <f t="shared" ref="AT14:AT77" si="13">J14+X14</f>
        <v>3488210</v>
      </c>
      <c r="AU14" s="113">
        <f t="shared" ref="AU14:AU77" si="14">K14</f>
        <v>0</v>
      </c>
      <c r="AV14" s="113">
        <f t="shared" ref="AV14:AV77" si="15">L14+AB14</f>
        <v>26000</v>
      </c>
      <c r="AW14" s="113">
        <f t="shared" ref="AW14:AX76" si="16">M14+AD14</f>
        <v>1187802</v>
      </c>
      <c r="AX14" s="113">
        <f t="shared" si="16"/>
        <v>69764</v>
      </c>
      <c r="AY14" s="113">
        <f t="shared" ref="AY14:AY77" si="17">O14+AI14</f>
        <v>101500</v>
      </c>
      <c r="AZ14" s="115">
        <f t="shared" ref="AZ14:AZ77" si="18">P14+AR14</f>
        <v>7.9941999999999984</v>
      </c>
      <c r="BA14" s="115">
        <f t="shared" ref="BA14:BA77" si="19">Q14+AP14</f>
        <v>6</v>
      </c>
      <c r="BB14" s="115">
        <f t="shared" ref="BB14:BB77" si="20">R14</f>
        <v>0</v>
      </c>
      <c r="BC14" s="116">
        <f t="shared" ref="BC14:BC77" si="21">S14+AQ14</f>
        <v>1.9942</v>
      </c>
      <c r="BD14" s="393"/>
    </row>
    <row r="15" spans="1:57" s="387" customFormat="1" ht="12.75" customHeight="1" x14ac:dyDescent="0.2">
      <c r="A15" s="389">
        <v>2</v>
      </c>
      <c r="B15" s="390">
        <v>3470</v>
      </c>
      <c r="C15" s="390">
        <v>691003572</v>
      </c>
      <c r="D15" s="390">
        <v>72550341</v>
      </c>
      <c r="E15" s="391" t="s">
        <v>10</v>
      </c>
      <c r="F15" s="390">
        <v>3141</v>
      </c>
      <c r="G15" s="391" t="s">
        <v>319</v>
      </c>
      <c r="H15" s="466" t="s">
        <v>282</v>
      </c>
      <c r="I15" s="110">
        <v>798944</v>
      </c>
      <c r="J15" s="111">
        <v>540997</v>
      </c>
      <c r="K15" s="111">
        <v>0</v>
      </c>
      <c r="L15" s="111">
        <v>45000</v>
      </c>
      <c r="M15" s="114">
        <v>198067</v>
      </c>
      <c r="N15" s="114">
        <v>10820</v>
      </c>
      <c r="O15" s="111">
        <v>4060</v>
      </c>
      <c r="P15" s="274">
        <v>1.99</v>
      </c>
      <c r="Q15" s="287">
        <v>0</v>
      </c>
      <c r="R15" s="404">
        <v>0</v>
      </c>
      <c r="S15" s="404">
        <v>1.99</v>
      </c>
      <c r="T15" s="112">
        <f t="shared" si="1"/>
        <v>0</v>
      </c>
      <c r="U15" s="113">
        <v>0</v>
      </c>
      <c r="V15" s="113">
        <v>0</v>
      </c>
      <c r="W15" s="113">
        <v>0</v>
      </c>
      <c r="X15" s="113">
        <f t="shared" si="2"/>
        <v>0</v>
      </c>
      <c r="Y15" s="113">
        <v>0</v>
      </c>
      <c r="Z15" s="113">
        <v>0</v>
      </c>
      <c r="AA15" s="113">
        <v>0</v>
      </c>
      <c r="AB15" s="113">
        <f t="shared" si="3"/>
        <v>0</v>
      </c>
      <c r="AC15" s="113">
        <f t="shared" si="4"/>
        <v>0</v>
      </c>
      <c r="AD15" s="114">
        <f t="shared" si="5"/>
        <v>0</v>
      </c>
      <c r="AE15" s="114">
        <f t="shared" si="6"/>
        <v>0</v>
      </c>
      <c r="AF15" s="113">
        <v>0</v>
      </c>
      <c r="AG15" s="113">
        <v>0</v>
      </c>
      <c r="AH15" s="113">
        <v>0</v>
      </c>
      <c r="AI15" s="113">
        <f t="shared" si="7"/>
        <v>0</v>
      </c>
      <c r="AJ15" s="113">
        <f t="shared" si="8"/>
        <v>0</v>
      </c>
      <c r="AK15" s="115">
        <v>0</v>
      </c>
      <c r="AL15" s="115">
        <v>0</v>
      </c>
      <c r="AM15" s="115">
        <v>0</v>
      </c>
      <c r="AN15" s="115">
        <v>0</v>
      </c>
      <c r="AO15" s="115">
        <v>0</v>
      </c>
      <c r="AP15" s="115">
        <f t="shared" si="9"/>
        <v>0</v>
      </c>
      <c r="AQ15" s="115">
        <f t="shared" si="10"/>
        <v>0</v>
      </c>
      <c r="AR15" s="370">
        <f t="shared" si="11"/>
        <v>0</v>
      </c>
      <c r="AS15" s="112">
        <f t="shared" si="12"/>
        <v>798944</v>
      </c>
      <c r="AT15" s="113">
        <f t="shared" si="13"/>
        <v>540997</v>
      </c>
      <c r="AU15" s="113">
        <f t="shared" si="14"/>
        <v>0</v>
      </c>
      <c r="AV15" s="113">
        <f t="shared" si="15"/>
        <v>45000</v>
      </c>
      <c r="AW15" s="113">
        <f t="shared" si="16"/>
        <v>198067</v>
      </c>
      <c r="AX15" s="113">
        <f t="shared" si="16"/>
        <v>10820</v>
      </c>
      <c r="AY15" s="113">
        <f t="shared" si="17"/>
        <v>4060</v>
      </c>
      <c r="AZ15" s="115">
        <f t="shared" si="18"/>
        <v>1.99</v>
      </c>
      <c r="BA15" s="115">
        <f t="shared" si="19"/>
        <v>0</v>
      </c>
      <c r="BB15" s="115">
        <f t="shared" si="20"/>
        <v>0</v>
      </c>
      <c r="BC15" s="116">
        <f t="shared" si="21"/>
        <v>1.99</v>
      </c>
      <c r="BD15" s="393"/>
      <c r="BE15" s="393"/>
    </row>
    <row r="16" spans="1:57" s="387" customFormat="1" ht="12.75" customHeight="1" x14ac:dyDescent="0.2">
      <c r="A16" s="235">
        <v>2</v>
      </c>
      <c r="B16" s="22">
        <v>3470</v>
      </c>
      <c r="C16" s="234">
        <v>691003572</v>
      </c>
      <c r="D16" s="234">
        <v>72550341</v>
      </c>
      <c r="E16" s="388" t="s">
        <v>11</v>
      </c>
      <c r="F16" s="22"/>
      <c r="G16" s="388"/>
      <c r="H16" s="465"/>
      <c r="I16" s="34">
        <v>5672220</v>
      </c>
      <c r="J16" s="23">
        <v>4080753</v>
      </c>
      <c r="K16" s="23">
        <v>0</v>
      </c>
      <c r="L16" s="23">
        <v>71000</v>
      </c>
      <c r="M16" s="23">
        <v>1403292</v>
      </c>
      <c r="N16" s="23">
        <v>81615</v>
      </c>
      <c r="O16" s="23">
        <v>35560</v>
      </c>
      <c r="P16" s="24">
        <v>9.9841999999999977</v>
      </c>
      <c r="Q16" s="288">
        <v>6</v>
      </c>
      <c r="R16" s="787">
        <v>0</v>
      </c>
      <c r="S16" s="787">
        <v>3.9842</v>
      </c>
      <c r="T16" s="34">
        <f t="shared" ref="T16:BC16" si="22">SUM(T14:T15)</f>
        <v>0</v>
      </c>
      <c r="U16" s="23">
        <f t="shared" si="22"/>
        <v>0</v>
      </c>
      <c r="V16" s="23">
        <f t="shared" si="22"/>
        <v>-51546</v>
      </c>
      <c r="W16" s="23">
        <f t="shared" si="22"/>
        <v>0</v>
      </c>
      <c r="X16" s="23">
        <f t="shared" si="22"/>
        <v>-51546</v>
      </c>
      <c r="Y16" s="23">
        <f t="shared" si="22"/>
        <v>0</v>
      </c>
      <c r="Z16" s="23">
        <f t="shared" si="22"/>
        <v>0</v>
      </c>
      <c r="AA16" s="23">
        <f t="shared" si="22"/>
        <v>0</v>
      </c>
      <c r="AB16" s="23">
        <f t="shared" si="22"/>
        <v>0</v>
      </c>
      <c r="AC16" s="23">
        <f t="shared" si="22"/>
        <v>-51546</v>
      </c>
      <c r="AD16" s="23">
        <f t="shared" si="22"/>
        <v>-17423</v>
      </c>
      <c r="AE16" s="23">
        <f t="shared" si="22"/>
        <v>-1031</v>
      </c>
      <c r="AF16" s="23">
        <f t="shared" si="22"/>
        <v>0</v>
      </c>
      <c r="AG16" s="23">
        <f t="shared" si="22"/>
        <v>70000</v>
      </c>
      <c r="AH16" s="23">
        <f t="shared" si="22"/>
        <v>0</v>
      </c>
      <c r="AI16" s="23">
        <f t="shared" si="22"/>
        <v>70000</v>
      </c>
      <c r="AJ16" s="23">
        <f t="shared" si="22"/>
        <v>0</v>
      </c>
      <c r="AK16" s="24">
        <f t="shared" si="22"/>
        <v>0</v>
      </c>
      <c r="AL16" s="24">
        <f t="shared" si="22"/>
        <v>0</v>
      </c>
      <c r="AM16" s="24">
        <f t="shared" si="22"/>
        <v>0</v>
      </c>
      <c r="AN16" s="24">
        <f t="shared" si="22"/>
        <v>0</v>
      </c>
      <c r="AO16" s="24">
        <f t="shared" si="22"/>
        <v>0</v>
      </c>
      <c r="AP16" s="24">
        <f t="shared" si="22"/>
        <v>0</v>
      </c>
      <c r="AQ16" s="24">
        <f t="shared" si="22"/>
        <v>0</v>
      </c>
      <c r="AR16" s="920">
        <f t="shared" si="22"/>
        <v>0</v>
      </c>
      <c r="AS16" s="34">
        <f t="shared" si="22"/>
        <v>5672220</v>
      </c>
      <c r="AT16" s="23">
        <f t="shared" si="22"/>
        <v>4029207</v>
      </c>
      <c r="AU16" s="23">
        <f t="shared" si="22"/>
        <v>0</v>
      </c>
      <c r="AV16" s="23">
        <f t="shared" si="22"/>
        <v>71000</v>
      </c>
      <c r="AW16" s="23">
        <f t="shared" si="22"/>
        <v>1385869</v>
      </c>
      <c r="AX16" s="23">
        <f t="shared" si="22"/>
        <v>80584</v>
      </c>
      <c r="AY16" s="23">
        <f t="shared" si="22"/>
        <v>105560</v>
      </c>
      <c r="AZ16" s="24">
        <f t="shared" si="22"/>
        <v>9.9841999999999977</v>
      </c>
      <c r="BA16" s="24">
        <f t="shared" si="22"/>
        <v>6</v>
      </c>
      <c r="BB16" s="24">
        <f t="shared" si="22"/>
        <v>0</v>
      </c>
      <c r="BC16" s="69">
        <f t="shared" si="22"/>
        <v>3.9842</v>
      </c>
      <c r="BD16" s="393"/>
    </row>
    <row r="17" spans="1:57" s="387" customFormat="1" ht="12.75" customHeight="1" x14ac:dyDescent="0.2">
      <c r="A17" s="389">
        <v>3</v>
      </c>
      <c r="B17" s="390">
        <v>3469</v>
      </c>
      <c r="C17" s="390">
        <v>691003548</v>
      </c>
      <c r="D17" s="390">
        <v>72550384</v>
      </c>
      <c r="E17" s="391" t="s">
        <v>12</v>
      </c>
      <c r="F17" s="390">
        <v>3111</v>
      </c>
      <c r="G17" s="391" t="s">
        <v>315</v>
      </c>
      <c r="H17" s="466" t="s">
        <v>281</v>
      </c>
      <c r="I17" s="110">
        <v>6451011</v>
      </c>
      <c r="J17" s="111">
        <v>4690350</v>
      </c>
      <c r="K17" s="111">
        <v>0</v>
      </c>
      <c r="L17" s="111">
        <v>32000</v>
      </c>
      <c r="M17" s="114">
        <v>1596154</v>
      </c>
      <c r="N17" s="114">
        <v>93807</v>
      </c>
      <c r="O17" s="111">
        <v>38700</v>
      </c>
      <c r="P17" s="274">
        <v>10.6982</v>
      </c>
      <c r="Q17" s="287">
        <v>8</v>
      </c>
      <c r="R17" s="404">
        <v>0</v>
      </c>
      <c r="S17" s="404">
        <v>2.6981999999999999</v>
      </c>
      <c r="T17" s="112">
        <f t="shared" si="1"/>
        <v>0</v>
      </c>
      <c r="U17" s="113">
        <v>0</v>
      </c>
      <c r="V17" s="113">
        <v>-33137</v>
      </c>
      <c r="W17" s="113">
        <v>0</v>
      </c>
      <c r="X17" s="113">
        <f t="shared" si="2"/>
        <v>-33137</v>
      </c>
      <c r="Y17" s="113">
        <v>0</v>
      </c>
      <c r="Z17" s="113">
        <v>0</v>
      </c>
      <c r="AA17" s="113">
        <v>0</v>
      </c>
      <c r="AB17" s="113">
        <f t="shared" si="3"/>
        <v>0</v>
      </c>
      <c r="AC17" s="113">
        <f t="shared" si="4"/>
        <v>-33137</v>
      </c>
      <c r="AD17" s="114">
        <f t="shared" si="5"/>
        <v>-11200</v>
      </c>
      <c r="AE17" s="114">
        <f t="shared" si="6"/>
        <v>-663</v>
      </c>
      <c r="AF17" s="113">
        <v>0</v>
      </c>
      <c r="AG17" s="113">
        <v>45000</v>
      </c>
      <c r="AH17" s="113">
        <v>0</v>
      </c>
      <c r="AI17" s="113">
        <f t="shared" si="7"/>
        <v>45000</v>
      </c>
      <c r="AJ17" s="113">
        <f t="shared" si="8"/>
        <v>0</v>
      </c>
      <c r="AK17" s="115"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f t="shared" si="9"/>
        <v>0</v>
      </c>
      <c r="AQ17" s="115">
        <f t="shared" si="10"/>
        <v>0</v>
      </c>
      <c r="AR17" s="370">
        <f t="shared" si="11"/>
        <v>0</v>
      </c>
      <c r="AS17" s="112">
        <f t="shared" si="12"/>
        <v>6451011</v>
      </c>
      <c r="AT17" s="113">
        <f t="shared" si="13"/>
        <v>4657213</v>
      </c>
      <c r="AU17" s="113">
        <f t="shared" si="14"/>
        <v>0</v>
      </c>
      <c r="AV17" s="113">
        <f t="shared" si="15"/>
        <v>32000</v>
      </c>
      <c r="AW17" s="113">
        <f t="shared" si="16"/>
        <v>1584954</v>
      </c>
      <c r="AX17" s="113">
        <f t="shared" si="16"/>
        <v>93144</v>
      </c>
      <c r="AY17" s="113">
        <f t="shared" si="17"/>
        <v>83700</v>
      </c>
      <c r="AZ17" s="115">
        <f t="shared" si="18"/>
        <v>10.6982</v>
      </c>
      <c r="BA17" s="115">
        <f t="shared" si="19"/>
        <v>8</v>
      </c>
      <c r="BB17" s="115">
        <f t="shared" si="20"/>
        <v>0</v>
      </c>
      <c r="BC17" s="116">
        <f t="shared" si="21"/>
        <v>2.6981999999999999</v>
      </c>
      <c r="BD17" s="393"/>
    </row>
    <row r="18" spans="1:57" s="387" customFormat="1" ht="12.75" customHeight="1" x14ac:dyDescent="0.2">
      <c r="A18" s="389">
        <v>3</v>
      </c>
      <c r="B18" s="390">
        <v>3469</v>
      </c>
      <c r="C18" s="390">
        <v>691003548</v>
      </c>
      <c r="D18" s="390">
        <v>72550384</v>
      </c>
      <c r="E18" s="391" t="s">
        <v>12</v>
      </c>
      <c r="F18" s="390">
        <v>3141</v>
      </c>
      <c r="G18" s="391" t="s">
        <v>319</v>
      </c>
      <c r="H18" s="466" t="s">
        <v>282</v>
      </c>
      <c r="I18" s="110">
        <v>905459</v>
      </c>
      <c r="J18" s="111">
        <v>650718</v>
      </c>
      <c r="K18" s="111">
        <v>0</v>
      </c>
      <c r="L18" s="111">
        <v>12640</v>
      </c>
      <c r="M18" s="114">
        <v>224215</v>
      </c>
      <c r="N18" s="114">
        <v>13014</v>
      </c>
      <c r="O18" s="111">
        <v>4872</v>
      </c>
      <c r="P18" s="274">
        <v>2.2599999999999998</v>
      </c>
      <c r="Q18" s="287">
        <v>0</v>
      </c>
      <c r="R18" s="404">
        <v>0</v>
      </c>
      <c r="S18" s="404">
        <v>2.2599999999999998</v>
      </c>
      <c r="T18" s="112">
        <f t="shared" si="1"/>
        <v>0</v>
      </c>
      <c r="U18" s="113">
        <v>0</v>
      </c>
      <c r="V18" s="113">
        <v>0</v>
      </c>
      <c r="W18" s="113">
        <v>0</v>
      </c>
      <c r="X18" s="113">
        <f t="shared" si="2"/>
        <v>0</v>
      </c>
      <c r="Y18" s="113">
        <v>0</v>
      </c>
      <c r="Z18" s="113">
        <v>0</v>
      </c>
      <c r="AA18" s="113">
        <v>0</v>
      </c>
      <c r="AB18" s="113">
        <f t="shared" si="3"/>
        <v>0</v>
      </c>
      <c r="AC18" s="113">
        <f t="shared" si="4"/>
        <v>0</v>
      </c>
      <c r="AD18" s="114">
        <f t="shared" si="5"/>
        <v>0</v>
      </c>
      <c r="AE18" s="114">
        <f t="shared" si="6"/>
        <v>0</v>
      </c>
      <c r="AF18" s="113">
        <v>0</v>
      </c>
      <c r="AG18" s="113">
        <v>0</v>
      </c>
      <c r="AH18" s="113">
        <v>0</v>
      </c>
      <c r="AI18" s="113">
        <f t="shared" si="7"/>
        <v>0</v>
      </c>
      <c r="AJ18" s="113">
        <f t="shared" si="8"/>
        <v>0</v>
      </c>
      <c r="AK18" s="115">
        <v>0</v>
      </c>
      <c r="AL18" s="115">
        <v>0</v>
      </c>
      <c r="AM18" s="115">
        <v>0</v>
      </c>
      <c r="AN18" s="115">
        <v>0</v>
      </c>
      <c r="AO18" s="115">
        <v>0</v>
      </c>
      <c r="AP18" s="115">
        <f t="shared" si="9"/>
        <v>0</v>
      </c>
      <c r="AQ18" s="115">
        <f t="shared" si="10"/>
        <v>0</v>
      </c>
      <c r="AR18" s="370">
        <f t="shared" si="11"/>
        <v>0</v>
      </c>
      <c r="AS18" s="112">
        <f t="shared" si="12"/>
        <v>905459</v>
      </c>
      <c r="AT18" s="113">
        <f t="shared" si="13"/>
        <v>650718</v>
      </c>
      <c r="AU18" s="113">
        <f t="shared" si="14"/>
        <v>0</v>
      </c>
      <c r="AV18" s="113">
        <f t="shared" si="15"/>
        <v>12640</v>
      </c>
      <c r="AW18" s="113">
        <f t="shared" si="16"/>
        <v>224215</v>
      </c>
      <c r="AX18" s="113">
        <f t="shared" si="16"/>
        <v>13014</v>
      </c>
      <c r="AY18" s="113">
        <f t="shared" si="17"/>
        <v>4872</v>
      </c>
      <c r="AZ18" s="115">
        <f t="shared" si="18"/>
        <v>2.2599999999999998</v>
      </c>
      <c r="BA18" s="115">
        <f t="shared" si="19"/>
        <v>0</v>
      </c>
      <c r="BB18" s="115">
        <f t="shared" si="20"/>
        <v>0</v>
      </c>
      <c r="BC18" s="116">
        <f t="shared" si="21"/>
        <v>2.2599999999999998</v>
      </c>
      <c r="BD18" s="393"/>
      <c r="BE18" s="393"/>
    </row>
    <row r="19" spans="1:57" s="387" customFormat="1" ht="12.75" customHeight="1" x14ac:dyDescent="0.2">
      <c r="A19" s="235">
        <v>3</v>
      </c>
      <c r="B19" s="22">
        <v>3469</v>
      </c>
      <c r="C19" s="234">
        <v>691003548</v>
      </c>
      <c r="D19" s="234">
        <v>72550384</v>
      </c>
      <c r="E19" s="388" t="s">
        <v>13</v>
      </c>
      <c r="F19" s="22"/>
      <c r="G19" s="388"/>
      <c r="H19" s="465"/>
      <c r="I19" s="34">
        <v>7356470</v>
      </c>
      <c r="J19" s="23">
        <v>5341068</v>
      </c>
      <c r="K19" s="23">
        <v>0</v>
      </c>
      <c r="L19" s="23">
        <v>44640</v>
      </c>
      <c r="M19" s="23">
        <v>1820369</v>
      </c>
      <c r="N19" s="23">
        <v>106821</v>
      </c>
      <c r="O19" s="23">
        <v>43572</v>
      </c>
      <c r="P19" s="24">
        <v>12.9582</v>
      </c>
      <c r="Q19" s="288">
        <v>8</v>
      </c>
      <c r="R19" s="787">
        <v>0</v>
      </c>
      <c r="S19" s="787">
        <v>4.9581999999999997</v>
      </c>
      <c r="T19" s="34">
        <f t="shared" ref="T19:BC19" si="23">SUM(T17:T18)</f>
        <v>0</v>
      </c>
      <c r="U19" s="23">
        <f t="shared" si="23"/>
        <v>0</v>
      </c>
      <c r="V19" s="23">
        <f t="shared" si="23"/>
        <v>-33137</v>
      </c>
      <c r="W19" s="23">
        <f t="shared" si="23"/>
        <v>0</v>
      </c>
      <c r="X19" s="23">
        <f t="shared" si="23"/>
        <v>-33137</v>
      </c>
      <c r="Y19" s="23">
        <f t="shared" si="23"/>
        <v>0</v>
      </c>
      <c r="Z19" s="23">
        <f t="shared" si="23"/>
        <v>0</v>
      </c>
      <c r="AA19" s="23">
        <f t="shared" si="23"/>
        <v>0</v>
      </c>
      <c r="AB19" s="23">
        <f t="shared" si="23"/>
        <v>0</v>
      </c>
      <c r="AC19" s="23">
        <f t="shared" si="23"/>
        <v>-33137</v>
      </c>
      <c r="AD19" s="23">
        <f t="shared" si="23"/>
        <v>-11200</v>
      </c>
      <c r="AE19" s="23">
        <f t="shared" si="23"/>
        <v>-663</v>
      </c>
      <c r="AF19" s="23">
        <f t="shared" si="23"/>
        <v>0</v>
      </c>
      <c r="AG19" s="23">
        <f t="shared" si="23"/>
        <v>45000</v>
      </c>
      <c r="AH19" s="23">
        <f t="shared" si="23"/>
        <v>0</v>
      </c>
      <c r="AI19" s="23">
        <f t="shared" si="23"/>
        <v>45000</v>
      </c>
      <c r="AJ19" s="23">
        <f t="shared" si="23"/>
        <v>0</v>
      </c>
      <c r="AK19" s="24">
        <f t="shared" si="23"/>
        <v>0</v>
      </c>
      <c r="AL19" s="24">
        <f t="shared" si="23"/>
        <v>0</v>
      </c>
      <c r="AM19" s="24">
        <f t="shared" si="23"/>
        <v>0</v>
      </c>
      <c r="AN19" s="24">
        <f t="shared" si="23"/>
        <v>0</v>
      </c>
      <c r="AO19" s="24">
        <f t="shared" si="23"/>
        <v>0</v>
      </c>
      <c r="AP19" s="24">
        <f t="shared" si="23"/>
        <v>0</v>
      </c>
      <c r="AQ19" s="24">
        <f t="shared" si="23"/>
        <v>0</v>
      </c>
      <c r="AR19" s="920">
        <f t="shared" si="23"/>
        <v>0</v>
      </c>
      <c r="AS19" s="34">
        <f t="shared" si="23"/>
        <v>7356470</v>
      </c>
      <c r="AT19" s="23">
        <f t="shared" si="23"/>
        <v>5307931</v>
      </c>
      <c r="AU19" s="23">
        <f t="shared" si="23"/>
        <v>0</v>
      </c>
      <c r="AV19" s="23">
        <f t="shared" si="23"/>
        <v>44640</v>
      </c>
      <c r="AW19" s="23">
        <f t="shared" si="23"/>
        <v>1809169</v>
      </c>
      <c r="AX19" s="23">
        <f t="shared" si="23"/>
        <v>106158</v>
      </c>
      <c r="AY19" s="23">
        <f t="shared" si="23"/>
        <v>88572</v>
      </c>
      <c r="AZ19" s="24">
        <f t="shared" si="23"/>
        <v>12.9582</v>
      </c>
      <c r="BA19" s="24">
        <f t="shared" si="23"/>
        <v>8</v>
      </c>
      <c r="BB19" s="24">
        <f t="shared" si="23"/>
        <v>0</v>
      </c>
      <c r="BC19" s="69">
        <f t="shared" si="23"/>
        <v>4.9581999999999997</v>
      </c>
      <c r="BD19" s="393"/>
    </row>
    <row r="20" spans="1:57" s="387" customFormat="1" ht="12.75" customHeight="1" x14ac:dyDescent="0.2">
      <c r="A20" s="389">
        <v>4</v>
      </c>
      <c r="B20" s="390">
        <v>3462</v>
      </c>
      <c r="C20" s="390">
        <v>691001294</v>
      </c>
      <c r="D20" s="390">
        <v>72048115</v>
      </c>
      <c r="E20" s="391" t="s">
        <v>14</v>
      </c>
      <c r="F20" s="390">
        <v>3111</v>
      </c>
      <c r="G20" s="391" t="s">
        <v>315</v>
      </c>
      <c r="H20" s="466" t="s">
        <v>281</v>
      </c>
      <c r="I20" s="110">
        <v>4815342</v>
      </c>
      <c r="J20" s="111">
        <v>3427819</v>
      </c>
      <c r="K20" s="111">
        <v>0</v>
      </c>
      <c r="L20" s="111">
        <v>97320</v>
      </c>
      <c r="M20" s="114">
        <v>1191497</v>
      </c>
      <c r="N20" s="114">
        <v>68556</v>
      </c>
      <c r="O20" s="111">
        <v>30150</v>
      </c>
      <c r="P20" s="274">
        <v>7.6142000000000003</v>
      </c>
      <c r="Q20" s="287">
        <v>6</v>
      </c>
      <c r="R20" s="404">
        <v>0</v>
      </c>
      <c r="S20" s="404">
        <v>1.6141999999999999</v>
      </c>
      <c r="T20" s="112">
        <f t="shared" si="1"/>
        <v>0</v>
      </c>
      <c r="U20" s="113">
        <v>0</v>
      </c>
      <c r="V20" s="113">
        <v>-58910</v>
      </c>
      <c r="W20" s="113">
        <v>0</v>
      </c>
      <c r="X20" s="113">
        <f t="shared" si="2"/>
        <v>-58910</v>
      </c>
      <c r="Y20" s="113">
        <v>0</v>
      </c>
      <c r="Z20" s="113">
        <v>0</v>
      </c>
      <c r="AA20" s="113">
        <v>0</v>
      </c>
      <c r="AB20" s="113">
        <f t="shared" si="3"/>
        <v>0</v>
      </c>
      <c r="AC20" s="113">
        <f t="shared" si="4"/>
        <v>-58910</v>
      </c>
      <c r="AD20" s="114">
        <f t="shared" si="5"/>
        <v>-19912</v>
      </c>
      <c r="AE20" s="114">
        <f t="shared" si="6"/>
        <v>-1178</v>
      </c>
      <c r="AF20" s="113">
        <v>0</v>
      </c>
      <c r="AG20" s="113">
        <v>80000</v>
      </c>
      <c r="AH20" s="113">
        <v>0</v>
      </c>
      <c r="AI20" s="113">
        <f t="shared" si="7"/>
        <v>80000</v>
      </c>
      <c r="AJ20" s="113">
        <f t="shared" si="8"/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f t="shared" si="9"/>
        <v>0</v>
      </c>
      <c r="AQ20" s="115">
        <f t="shared" si="10"/>
        <v>0</v>
      </c>
      <c r="AR20" s="370">
        <f t="shared" si="11"/>
        <v>0</v>
      </c>
      <c r="AS20" s="112">
        <f t="shared" si="12"/>
        <v>4815342</v>
      </c>
      <c r="AT20" s="113">
        <f t="shared" si="13"/>
        <v>3368909</v>
      </c>
      <c r="AU20" s="113">
        <f t="shared" si="14"/>
        <v>0</v>
      </c>
      <c r="AV20" s="113">
        <f t="shared" si="15"/>
        <v>97320</v>
      </c>
      <c r="AW20" s="113">
        <f t="shared" si="16"/>
        <v>1171585</v>
      </c>
      <c r="AX20" s="113">
        <f t="shared" si="16"/>
        <v>67378</v>
      </c>
      <c r="AY20" s="113">
        <f t="shared" si="17"/>
        <v>110150</v>
      </c>
      <c r="AZ20" s="115">
        <f t="shared" si="18"/>
        <v>7.6142000000000003</v>
      </c>
      <c r="BA20" s="115">
        <f t="shared" si="19"/>
        <v>6</v>
      </c>
      <c r="BB20" s="115">
        <f t="shared" si="20"/>
        <v>0</v>
      </c>
      <c r="BC20" s="116">
        <f t="shared" si="21"/>
        <v>1.6141999999999999</v>
      </c>
      <c r="BD20" s="393"/>
    </row>
    <row r="21" spans="1:57" s="387" customFormat="1" ht="12.75" customHeight="1" x14ac:dyDescent="0.2">
      <c r="A21" s="389">
        <v>4</v>
      </c>
      <c r="B21" s="390">
        <v>3462</v>
      </c>
      <c r="C21" s="390">
        <v>691001294</v>
      </c>
      <c r="D21" s="390">
        <v>72048115</v>
      </c>
      <c r="E21" s="391" t="s">
        <v>14</v>
      </c>
      <c r="F21" s="390">
        <v>3111</v>
      </c>
      <c r="G21" s="391" t="s">
        <v>316</v>
      </c>
      <c r="H21" s="466" t="s">
        <v>282</v>
      </c>
      <c r="I21" s="110">
        <v>58809</v>
      </c>
      <c r="J21" s="111">
        <v>43306</v>
      </c>
      <c r="K21" s="111">
        <v>0</v>
      </c>
      <c r="L21" s="111">
        <v>0</v>
      </c>
      <c r="M21" s="114">
        <v>14637</v>
      </c>
      <c r="N21" s="114">
        <v>866</v>
      </c>
      <c r="O21" s="111">
        <v>0</v>
      </c>
      <c r="P21" s="274">
        <v>0.13</v>
      </c>
      <c r="Q21" s="287">
        <v>0.13</v>
      </c>
      <c r="R21" s="404">
        <v>0</v>
      </c>
      <c r="S21" s="404">
        <v>0</v>
      </c>
      <c r="T21" s="112">
        <f t="shared" si="1"/>
        <v>0</v>
      </c>
      <c r="U21" s="113">
        <v>-21653</v>
      </c>
      <c r="V21" s="113">
        <v>0</v>
      </c>
      <c r="W21" s="113">
        <v>0</v>
      </c>
      <c r="X21" s="113">
        <f t="shared" si="2"/>
        <v>-21653</v>
      </c>
      <c r="Y21" s="113">
        <v>0</v>
      </c>
      <c r="Z21" s="113">
        <v>0</v>
      </c>
      <c r="AA21" s="113">
        <v>0</v>
      </c>
      <c r="AB21" s="113">
        <f t="shared" si="3"/>
        <v>0</v>
      </c>
      <c r="AC21" s="113">
        <f t="shared" si="4"/>
        <v>-21653</v>
      </c>
      <c r="AD21" s="114">
        <f t="shared" si="5"/>
        <v>-7319</v>
      </c>
      <c r="AE21" s="114">
        <f t="shared" si="6"/>
        <v>-433</v>
      </c>
      <c r="AF21" s="113">
        <v>0</v>
      </c>
      <c r="AG21" s="113">
        <v>0</v>
      </c>
      <c r="AH21" s="113">
        <v>0</v>
      </c>
      <c r="AI21" s="113">
        <f t="shared" si="7"/>
        <v>0</v>
      </c>
      <c r="AJ21" s="113">
        <f t="shared" si="8"/>
        <v>-29405</v>
      </c>
      <c r="AK21" s="115">
        <v>0</v>
      </c>
      <c r="AL21" s="115">
        <v>0</v>
      </c>
      <c r="AM21" s="115">
        <v>-0.06</v>
      </c>
      <c r="AN21" s="115">
        <v>0</v>
      </c>
      <c r="AO21" s="115">
        <v>0</v>
      </c>
      <c r="AP21" s="115">
        <f t="shared" si="9"/>
        <v>-0.06</v>
      </c>
      <c r="AQ21" s="115">
        <f t="shared" si="10"/>
        <v>0</v>
      </c>
      <c r="AR21" s="370">
        <f t="shared" si="11"/>
        <v>-0.06</v>
      </c>
      <c r="AS21" s="112">
        <f t="shared" si="12"/>
        <v>29404</v>
      </c>
      <c r="AT21" s="113">
        <f t="shared" si="13"/>
        <v>21653</v>
      </c>
      <c r="AU21" s="113">
        <f t="shared" si="14"/>
        <v>0</v>
      </c>
      <c r="AV21" s="113">
        <f t="shared" si="15"/>
        <v>0</v>
      </c>
      <c r="AW21" s="113">
        <f t="shared" si="16"/>
        <v>7318</v>
      </c>
      <c r="AX21" s="113">
        <f t="shared" si="16"/>
        <v>433</v>
      </c>
      <c r="AY21" s="113">
        <f t="shared" si="17"/>
        <v>0</v>
      </c>
      <c r="AZ21" s="115">
        <f t="shared" si="18"/>
        <v>7.0000000000000007E-2</v>
      </c>
      <c r="BA21" s="115">
        <f t="shared" si="19"/>
        <v>7.0000000000000007E-2</v>
      </c>
      <c r="BB21" s="115">
        <f t="shared" si="20"/>
        <v>0</v>
      </c>
      <c r="BC21" s="116">
        <f t="shared" si="21"/>
        <v>0</v>
      </c>
      <c r="BD21" s="393"/>
    </row>
    <row r="22" spans="1:57" s="387" customFormat="1" ht="12.75" customHeight="1" x14ac:dyDescent="0.2">
      <c r="A22" s="389">
        <v>4</v>
      </c>
      <c r="B22" s="390">
        <v>3462</v>
      </c>
      <c r="C22" s="390">
        <v>691001294</v>
      </c>
      <c r="D22" s="390">
        <v>72048115</v>
      </c>
      <c r="E22" s="391" t="s">
        <v>14</v>
      </c>
      <c r="F22" s="390">
        <v>3141</v>
      </c>
      <c r="G22" s="391" t="s">
        <v>319</v>
      </c>
      <c r="H22" s="466" t="s">
        <v>282</v>
      </c>
      <c r="I22" s="110">
        <v>776539</v>
      </c>
      <c r="J22" s="111">
        <v>568964</v>
      </c>
      <c r="K22" s="111">
        <v>0</v>
      </c>
      <c r="L22" s="111">
        <v>0</v>
      </c>
      <c r="M22" s="114">
        <v>192310</v>
      </c>
      <c r="N22" s="114">
        <v>11379</v>
      </c>
      <c r="O22" s="111">
        <v>3886</v>
      </c>
      <c r="P22" s="274">
        <v>1.94</v>
      </c>
      <c r="Q22" s="287">
        <v>0</v>
      </c>
      <c r="R22" s="404">
        <v>0</v>
      </c>
      <c r="S22" s="404">
        <v>1.94</v>
      </c>
      <c r="T22" s="112">
        <f t="shared" si="1"/>
        <v>0</v>
      </c>
      <c r="U22" s="113">
        <v>0</v>
      </c>
      <c r="V22" s="113">
        <v>0</v>
      </c>
      <c r="W22" s="113">
        <v>0</v>
      </c>
      <c r="X22" s="113">
        <f t="shared" si="2"/>
        <v>0</v>
      </c>
      <c r="Y22" s="113">
        <v>0</v>
      </c>
      <c r="Z22" s="113">
        <v>0</v>
      </c>
      <c r="AA22" s="113">
        <v>0</v>
      </c>
      <c r="AB22" s="113">
        <f t="shared" si="3"/>
        <v>0</v>
      </c>
      <c r="AC22" s="113">
        <f t="shared" si="4"/>
        <v>0</v>
      </c>
      <c r="AD22" s="114">
        <f t="shared" si="5"/>
        <v>0</v>
      </c>
      <c r="AE22" s="114">
        <f t="shared" si="6"/>
        <v>0</v>
      </c>
      <c r="AF22" s="113">
        <v>0</v>
      </c>
      <c r="AG22" s="113">
        <v>0</v>
      </c>
      <c r="AH22" s="113">
        <v>0</v>
      </c>
      <c r="AI22" s="113">
        <f t="shared" si="7"/>
        <v>0</v>
      </c>
      <c r="AJ22" s="113">
        <f t="shared" si="8"/>
        <v>0</v>
      </c>
      <c r="AK22" s="115">
        <v>0</v>
      </c>
      <c r="AL22" s="115">
        <v>0</v>
      </c>
      <c r="AM22" s="115">
        <v>0</v>
      </c>
      <c r="AN22" s="115">
        <v>0</v>
      </c>
      <c r="AO22" s="115">
        <v>0</v>
      </c>
      <c r="AP22" s="115">
        <f t="shared" si="9"/>
        <v>0</v>
      </c>
      <c r="AQ22" s="115">
        <f t="shared" si="10"/>
        <v>0</v>
      </c>
      <c r="AR22" s="370">
        <f t="shared" si="11"/>
        <v>0</v>
      </c>
      <c r="AS22" s="112">
        <f t="shared" si="12"/>
        <v>776539</v>
      </c>
      <c r="AT22" s="113">
        <f t="shared" si="13"/>
        <v>568964</v>
      </c>
      <c r="AU22" s="113">
        <f t="shared" si="14"/>
        <v>0</v>
      </c>
      <c r="AV22" s="113">
        <f t="shared" si="15"/>
        <v>0</v>
      </c>
      <c r="AW22" s="113">
        <f t="shared" si="16"/>
        <v>192310</v>
      </c>
      <c r="AX22" s="113">
        <f t="shared" si="16"/>
        <v>11379</v>
      </c>
      <c r="AY22" s="113">
        <f t="shared" si="17"/>
        <v>3886</v>
      </c>
      <c r="AZ22" s="115">
        <f t="shared" si="18"/>
        <v>1.94</v>
      </c>
      <c r="BA22" s="115">
        <f t="shared" si="19"/>
        <v>0</v>
      </c>
      <c r="BB22" s="115">
        <f t="shared" si="20"/>
        <v>0</v>
      </c>
      <c r="BC22" s="116">
        <f t="shared" si="21"/>
        <v>1.94</v>
      </c>
      <c r="BD22" s="393"/>
      <c r="BE22" s="393"/>
    </row>
    <row r="23" spans="1:57" s="387" customFormat="1" ht="12.75" customHeight="1" x14ac:dyDescent="0.2">
      <c r="A23" s="235">
        <v>4</v>
      </c>
      <c r="B23" s="22">
        <v>3462</v>
      </c>
      <c r="C23" s="234">
        <v>691001294</v>
      </c>
      <c r="D23" s="234">
        <v>72048115</v>
      </c>
      <c r="E23" s="388" t="s">
        <v>15</v>
      </c>
      <c r="F23" s="22"/>
      <c r="G23" s="388"/>
      <c r="H23" s="465"/>
      <c r="I23" s="34">
        <v>5650690</v>
      </c>
      <c r="J23" s="23">
        <v>4040089</v>
      </c>
      <c r="K23" s="23">
        <v>0</v>
      </c>
      <c r="L23" s="23">
        <v>97320</v>
      </c>
      <c r="M23" s="23">
        <v>1398444</v>
      </c>
      <c r="N23" s="23">
        <v>80801</v>
      </c>
      <c r="O23" s="23">
        <v>34036</v>
      </c>
      <c r="P23" s="24">
        <v>9.6842000000000006</v>
      </c>
      <c r="Q23" s="288">
        <v>6.13</v>
      </c>
      <c r="R23" s="787">
        <v>0</v>
      </c>
      <c r="S23" s="787">
        <v>3.5541999999999998</v>
      </c>
      <c r="T23" s="34">
        <f t="shared" ref="T23:BC23" si="24">SUM(T20:T22)</f>
        <v>0</v>
      </c>
      <c r="U23" s="23">
        <f t="shared" si="24"/>
        <v>-21653</v>
      </c>
      <c r="V23" s="23">
        <f t="shared" si="24"/>
        <v>-58910</v>
      </c>
      <c r="W23" s="23">
        <f t="shared" si="24"/>
        <v>0</v>
      </c>
      <c r="X23" s="23">
        <f t="shared" si="24"/>
        <v>-80563</v>
      </c>
      <c r="Y23" s="23">
        <f t="shared" si="24"/>
        <v>0</v>
      </c>
      <c r="Z23" s="23">
        <f t="shared" si="24"/>
        <v>0</v>
      </c>
      <c r="AA23" s="23">
        <f t="shared" si="24"/>
        <v>0</v>
      </c>
      <c r="AB23" s="23">
        <f t="shared" si="24"/>
        <v>0</v>
      </c>
      <c r="AC23" s="23">
        <f t="shared" si="24"/>
        <v>-80563</v>
      </c>
      <c r="AD23" s="23">
        <f t="shared" si="24"/>
        <v>-27231</v>
      </c>
      <c r="AE23" s="23">
        <f t="shared" si="24"/>
        <v>-1611</v>
      </c>
      <c r="AF23" s="23">
        <f t="shared" si="24"/>
        <v>0</v>
      </c>
      <c r="AG23" s="23">
        <f t="shared" si="24"/>
        <v>80000</v>
      </c>
      <c r="AH23" s="23">
        <f t="shared" si="24"/>
        <v>0</v>
      </c>
      <c r="AI23" s="23">
        <f t="shared" si="24"/>
        <v>80000</v>
      </c>
      <c r="AJ23" s="23">
        <f t="shared" si="24"/>
        <v>-29405</v>
      </c>
      <c r="AK23" s="24">
        <f t="shared" si="24"/>
        <v>0</v>
      </c>
      <c r="AL23" s="24">
        <f t="shared" si="24"/>
        <v>0</v>
      </c>
      <c r="AM23" s="24">
        <f t="shared" si="24"/>
        <v>-0.06</v>
      </c>
      <c r="AN23" s="24">
        <f t="shared" si="24"/>
        <v>0</v>
      </c>
      <c r="AO23" s="24">
        <f t="shared" si="24"/>
        <v>0</v>
      </c>
      <c r="AP23" s="24">
        <f t="shared" si="24"/>
        <v>-0.06</v>
      </c>
      <c r="AQ23" s="24">
        <f t="shared" si="24"/>
        <v>0</v>
      </c>
      <c r="AR23" s="920">
        <f t="shared" si="24"/>
        <v>-0.06</v>
      </c>
      <c r="AS23" s="34">
        <f t="shared" si="24"/>
        <v>5621285</v>
      </c>
      <c r="AT23" s="23">
        <f t="shared" si="24"/>
        <v>3959526</v>
      </c>
      <c r="AU23" s="23">
        <f t="shared" si="24"/>
        <v>0</v>
      </c>
      <c r="AV23" s="23">
        <f t="shared" si="24"/>
        <v>97320</v>
      </c>
      <c r="AW23" s="23">
        <f t="shared" si="24"/>
        <v>1371213</v>
      </c>
      <c r="AX23" s="23">
        <f t="shared" si="24"/>
        <v>79190</v>
      </c>
      <c r="AY23" s="23">
        <f t="shared" si="24"/>
        <v>114036</v>
      </c>
      <c r="AZ23" s="24">
        <f t="shared" si="24"/>
        <v>9.6242000000000001</v>
      </c>
      <c r="BA23" s="24">
        <f t="shared" si="24"/>
        <v>6.07</v>
      </c>
      <c r="BB23" s="24">
        <f t="shared" si="24"/>
        <v>0</v>
      </c>
      <c r="BC23" s="69">
        <f t="shared" si="24"/>
        <v>3.5541999999999998</v>
      </c>
      <c r="BD23" s="393"/>
    </row>
    <row r="24" spans="1:57" s="387" customFormat="1" ht="12.75" customHeight="1" x14ac:dyDescent="0.2">
      <c r="A24" s="389">
        <v>5</v>
      </c>
      <c r="B24" s="390">
        <v>3464</v>
      </c>
      <c r="C24" s="390">
        <v>691001316</v>
      </c>
      <c r="D24" s="390">
        <v>72048140</v>
      </c>
      <c r="E24" s="391" t="s">
        <v>16</v>
      </c>
      <c r="F24" s="390">
        <v>3111</v>
      </c>
      <c r="G24" s="391" t="s">
        <v>315</v>
      </c>
      <c r="H24" s="466" t="s">
        <v>281</v>
      </c>
      <c r="I24" s="110">
        <v>6439162</v>
      </c>
      <c r="J24" s="111">
        <v>4628232</v>
      </c>
      <c r="K24" s="111">
        <v>0</v>
      </c>
      <c r="L24" s="111">
        <v>26400</v>
      </c>
      <c r="M24" s="114">
        <v>1573266</v>
      </c>
      <c r="N24" s="114">
        <v>92564</v>
      </c>
      <c r="O24" s="111">
        <v>118700</v>
      </c>
      <c r="P24" s="274">
        <v>10.728200000000001</v>
      </c>
      <c r="Q24" s="287">
        <v>8</v>
      </c>
      <c r="R24" s="404">
        <v>0</v>
      </c>
      <c r="S24" s="404">
        <v>2.7282000000000002</v>
      </c>
      <c r="T24" s="112">
        <f t="shared" si="1"/>
        <v>0</v>
      </c>
      <c r="U24" s="113">
        <v>0</v>
      </c>
      <c r="V24" s="113">
        <v>0</v>
      </c>
      <c r="W24" s="113">
        <v>0</v>
      </c>
      <c r="X24" s="113">
        <f t="shared" si="2"/>
        <v>0</v>
      </c>
      <c r="Y24" s="113">
        <v>0</v>
      </c>
      <c r="Z24" s="113">
        <v>0</v>
      </c>
      <c r="AA24" s="113">
        <v>0</v>
      </c>
      <c r="AB24" s="113">
        <f t="shared" si="3"/>
        <v>0</v>
      </c>
      <c r="AC24" s="113">
        <f t="shared" si="4"/>
        <v>0</v>
      </c>
      <c r="AD24" s="114">
        <f t="shared" si="5"/>
        <v>0</v>
      </c>
      <c r="AE24" s="114">
        <f t="shared" si="6"/>
        <v>0</v>
      </c>
      <c r="AF24" s="113">
        <v>0</v>
      </c>
      <c r="AG24" s="113">
        <v>0</v>
      </c>
      <c r="AH24" s="113">
        <v>0</v>
      </c>
      <c r="AI24" s="113">
        <f t="shared" si="7"/>
        <v>0</v>
      </c>
      <c r="AJ24" s="113">
        <f t="shared" si="8"/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f t="shared" si="9"/>
        <v>0</v>
      </c>
      <c r="AQ24" s="115">
        <f t="shared" si="10"/>
        <v>0</v>
      </c>
      <c r="AR24" s="370">
        <f t="shared" si="11"/>
        <v>0</v>
      </c>
      <c r="AS24" s="112">
        <f t="shared" si="12"/>
        <v>6439162</v>
      </c>
      <c r="AT24" s="113">
        <f t="shared" si="13"/>
        <v>4628232</v>
      </c>
      <c r="AU24" s="113">
        <f t="shared" si="14"/>
        <v>0</v>
      </c>
      <c r="AV24" s="113">
        <f t="shared" si="15"/>
        <v>26400</v>
      </c>
      <c r="AW24" s="113">
        <f t="shared" si="16"/>
        <v>1573266</v>
      </c>
      <c r="AX24" s="113">
        <f t="shared" si="16"/>
        <v>92564</v>
      </c>
      <c r="AY24" s="113">
        <f t="shared" si="17"/>
        <v>118700</v>
      </c>
      <c r="AZ24" s="115">
        <f t="shared" si="18"/>
        <v>10.728200000000001</v>
      </c>
      <c r="BA24" s="115">
        <f t="shared" si="19"/>
        <v>8</v>
      </c>
      <c r="BB24" s="115">
        <f t="shared" si="20"/>
        <v>0</v>
      </c>
      <c r="BC24" s="116">
        <f t="shared" si="21"/>
        <v>2.7282000000000002</v>
      </c>
      <c r="BD24" s="393"/>
    </row>
    <row r="25" spans="1:57" s="387" customFormat="1" ht="12.75" customHeight="1" x14ac:dyDescent="0.2">
      <c r="A25" s="389">
        <v>5</v>
      </c>
      <c r="B25" s="390">
        <v>3464</v>
      </c>
      <c r="C25" s="390">
        <v>691001316</v>
      </c>
      <c r="D25" s="390">
        <v>72048140</v>
      </c>
      <c r="E25" s="391" t="s">
        <v>16</v>
      </c>
      <c r="F25" s="390">
        <v>3141</v>
      </c>
      <c r="G25" s="391" t="s">
        <v>319</v>
      </c>
      <c r="H25" s="466" t="s">
        <v>282</v>
      </c>
      <c r="I25" s="110">
        <v>920590</v>
      </c>
      <c r="J25" s="111">
        <v>674228</v>
      </c>
      <c r="K25" s="111">
        <v>0</v>
      </c>
      <c r="L25" s="111">
        <v>0</v>
      </c>
      <c r="M25" s="114">
        <v>227889</v>
      </c>
      <c r="N25" s="114">
        <v>13485</v>
      </c>
      <c r="O25" s="111">
        <v>4988</v>
      </c>
      <c r="P25" s="274">
        <v>2.29</v>
      </c>
      <c r="Q25" s="287">
        <v>0</v>
      </c>
      <c r="R25" s="404">
        <v>0</v>
      </c>
      <c r="S25" s="404">
        <v>2.29</v>
      </c>
      <c r="T25" s="112">
        <f t="shared" si="1"/>
        <v>0</v>
      </c>
      <c r="U25" s="113">
        <v>0</v>
      </c>
      <c r="V25" s="113">
        <v>0</v>
      </c>
      <c r="W25" s="113">
        <v>0</v>
      </c>
      <c r="X25" s="113">
        <f t="shared" si="2"/>
        <v>0</v>
      </c>
      <c r="Y25" s="113">
        <v>0</v>
      </c>
      <c r="Z25" s="113">
        <v>0</v>
      </c>
      <c r="AA25" s="113">
        <v>0</v>
      </c>
      <c r="AB25" s="113">
        <f t="shared" si="3"/>
        <v>0</v>
      </c>
      <c r="AC25" s="113">
        <f t="shared" si="4"/>
        <v>0</v>
      </c>
      <c r="AD25" s="114">
        <f t="shared" si="5"/>
        <v>0</v>
      </c>
      <c r="AE25" s="114">
        <f t="shared" si="6"/>
        <v>0</v>
      </c>
      <c r="AF25" s="113">
        <v>0</v>
      </c>
      <c r="AG25" s="113">
        <v>0</v>
      </c>
      <c r="AH25" s="113">
        <v>0</v>
      </c>
      <c r="AI25" s="113">
        <f t="shared" si="7"/>
        <v>0</v>
      </c>
      <c r="AJ25" s="113">
        <f t="shared" si="8"/>
        <v>0</v>
      </c>
      <c r="AK25" s="115"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f t="shared" si="9"/>
        <v>0</v>
      </c>
      <c r="AQ25" s="115">
        <f t="shared" si="10"/>
        <v>0</v>
      </c>
      <c r="AR25" s="370">
        <f t="shared" si="11"/>
        <v>0</v>
      </c>
      <c r="AS25" s="112">
        <f t="shared" si="12"/>
        <v>920590</v>
      </c>
      <c r="AT25" s="113">
        <f t="shared" si="13"/>
        <v>674228</v>
      </c>
      <c r="AU25" s="113">
        <f t="shared" si="14"/>
        <v>0</v>
      </c>
      <c r="AV25" s="113">
        <f t="shared" si="15"/>
        <v>0</v>
      </c>
      <c r="AW25" s="113">
        <f t="shared" si="16"/>
        <v>227889</v>
      </c>
      <c r="AX25" s="113">
        <f t="shared" si="16"/>
        <v>13485</v>
      </c>
      <c r="AY25" s="113">
        <f t="shared" si="17"/>
        <v>4988</v>
      </c>
      <c r="AZ25" s="115">
        <f t="shared" si="18"/>
        <v>2.29</v>
      </c>
      <c r="BA25" s="115">
        <f t="shared" si="19"/>
        <v>0</v>
      </c>
      <c r="BB25" s="115">
        <f t="shared" si="20"/>
        <v>0</v>
      </c>
      <c r="BC25" s="116">
        <f t="shared" si="21"/>
        <v>2.29</v>
      </c>
      <c r="BD25" s="393"/>
      <c r="BE25" s="393"/>
    </row>
    <row r="26" spans="1:57" s="387" customFormat="1" ht="12.75" customHeight="1" x14ac:dyDescent="0.2">
      <c r="A26" s="235">
        <v>5</v>
      </c>
      <c r="B26" s="22">
        <v>3464</v>
      </c>
      <c r="C26" s="234">
        <v>691001316</v>
      </c>
      <c r="D26" s="234">
        <v>72048140</v>
      </c>
      <c r="E26" s="388" t="s">
        <v>17</v>
      </c>
      <c r="F26" s="22"/>
      <c r="G26" s="388"/>
      <c r="H26" s="465"/>
      <c r="I26" s="34">
        <v>7359752</v>
      </c>
      <c r="J26" s="23">
        <v>5302460</v>
      </c>
      <c r="K26" s="23">
        <v>0</v>
      </c>
      <c r="L26" s="23">
        <v>26400</v>
      </c>
      <c r="M26" s="23">
        <v>1801155</v>
      </c>
      <c r="N26" s="23">
        <v>106049</v>
      </c>
      <c r="O26" s="23">
        <v>123688</v>
      </c>
      <c r="P26" s="24">
        <v>13.0182</v>
      </c>
      <c r="Q26" s="288">
        <v>8</v>
      </c>
      <c r="R26" s="787">
        <v>0</v>
      </c>
      <c r="S26" s="787">
        <v>5.0182000000000002</v>
      </c>
      <c r="T26" s="34">
        <f t="shared" ref="T26:BC26" si="25">SUM(T24:T25)</f>
        <v>0</v>
      </c>
      <c r="U26" s="23">
        <f t="shared" si="25"/>
        <v>0</v>
      </c>
      <c r="V26" s="23">
        <f t="shared" si="25"/>
        <v>0</v>
      </c>
      <c r="W26" s="23">
        <f t="shared" si="25"/>
        <v>0</v>
      </c>
      <c r="X26" s="23">
        <f t="shared" si="25"/>
        <v>0</v>
      </c>
      <c r="Y26" s="23">
        <f t="shared" si="25"/>
        <v>0</v>
      </c>
      <c r="Z26" s="23">
        <f t="shared" si="25"/>
        <v>0</v>
      </c>
      <c r="AA26" s="23">
        <f t="shared" si="25"/>
        <v>0</v>
      </c>
      <c r="AB26" s="23">
        <f t="shared" si="25"/>
        <v>0</v>
      </c>
      <c r="AC26" s="23">
        <f t="shared" si="25"/>
        <v>0</v>
      </c>
      <c r="AD26" s="23">
        <f t="shared" si="25"/>
        <v>0</v>
      </c>
      <c r="AE26" s="23">
        <f t="shared" si="25"/>
        <v>0</v>
      </c>
      <c r="AF26" s="23">
        <f t="shared" si="25"/>
        <v>0</v>
      </c>
      <c r="AG26" s="23">
        <f t="shared" si="25"/>
        <v>0</v>
      </c>
      <c r="AH26" s="23">
        <f t="shared" si="25"/>
        <v>0</v>
      </c>
      <c r="AI26" s="23">
        <f t="shared" si="25"/>
        <v>0</v>
      </c>
      <c r="AJ26" s="23">
        <f t="shared" si="25"/>
        <v>0</v>
      </c>
      <c r="AK26" s="24">
        <f t="shared" si="25"/>
        <v>0</v>
      </c>
      <c r="AL26" s="24">
        <f t="shared" si="25"/>
        <v>0</v>
      </c>
      <c r="AM26" s="24">
        <f t="shared" si="25"/>
        <v>0</v>
      </c>
      <c r="AN26" s="24">
        <f t="shared" si="25"/>
        <v>0</v>
      </c>
      <c r="AO26" s="24">
        <f t="shared" si="25"/>
        <v>0</v>
      </c>
      <c r="AP26" s="24">
        <f t="shared" si="25"/>
        <v>0</v>
      </c>
      <c r="AQ26" s="24">
        <f t="shared" si="25"/>
        <v>0</v>
      </c>
      <c r="AR26" s="920">
        <f t="shared" si="25"/>
        <v>0</v>
      </c>
      <c r="AS26" s="34">
        <f t="shared" si="25"/>
        <v>7359752</v>
      </c>
      <c r="AT26" s="23">
        <f t="shared" si="25"/>
        <v>5302460</v>
      </c>
      <c r="AU26" s="23">
        <f t="shared" si="25"/>
        <v>0</v>
      </c>
      <c r="AV26" s="23">
        <f t="shared" si="25"/>
        <v>26400</v>
      </c>
      <c r="AW26" s="23">
        <f t="shared" si="25"/>
        <v>1801155</v>
      </c>
      <c r="AX26" s="23">
        <f t="shared" si="25"/>
        <v>106049</v>
      </c>
      <c r="AY26" s="23">
        <f t="shared" si="25"/>
        <v>123688</v>
      </c>
      <c r="AZ26" s="24">
        <f t="shared" si="25"/>
        <v>13.0182</v>
      </c>
      <c r="BA26" s="24">
        <f t="shared" si="25"/>
        <v>8</v>
      </c>
      <c r="BB26" s="24">
        <f t="shared" si="25"/>
        <v>0</v>
      </c>
      <c r="BC26" s="69">
        <f t="shared" si="25"/>
        <v>5.0182000000000002</v>
      </c>
      <c r="BD26" s="393"/>
    </row>
    <row r="27" spans="1:57" s="387" customFormat="1" ht="12.75" customHeight="1" x14ac:dyDescent="0.2">
      <c r="A27" s="389">
        <v>6</v>
      </c>
      <c r="B27" s="390">
        <v>3453</v>
      </c>
      <c r="C27" s="390">
        <v>667101411</v>
      </c>
      <c r="D27" s="390">
        <v>75109522</v>
      </c>
      <c r="E27" s="391" t="s">
        <v>18</v>
      </c>
      <c r="F27" s="390">
        <v>3111</v>
      </c>
      <c r="G27" s="391" t="s">
        <v>315</v>
      </c>
      <c r="H27" s="466" t="s">
        <v>281</v>
      </c>
      <c r="I27" s="110">
        <v>6203973</v>
      </c>
      <c r="J27" s="111">
        <v>4466224</v>
      </c>
      <c r="K27" s="111">
        <v>0</v>
      </c>
      <c r="L27" s="111">
        <v>30000</v>
      </c>
      <c r="M27" s="114">
        <v>1519724</v>
      </c>
      <c r="N27" s="114">
        <v>89324</v>
      </c>
      <c r="O27" s="111">
        <v>98701</v>
      </c>
      <c r="P27" s="274">
        <v>10.6082</v>
      </c>
      <c r="Q27" s="287">
        <v>7.5</v>
      </c>
      <c r="R27" s="404">
        <v>0</v>
      </c>
      <c r="S27" s="404">
        <v>3.1082000000000001</v>
      </c>
      <c r="T27" s="112">
        <f t="shared" si="1"/>
        <v>0</v>
      </c>
      <c r="U27" s="113">
        <v>0</v>
      </c>
      <c r="V27" s="113">
        <v>0</v>
      </c>
      <c r="W27" s="113">
        <v>0</v>
      </c>
      <c r="X27" s="113">
        <f t="shared" si="2"/>
        <v>0</v>
      </c>
      <c r="Y27" s="113">
        <v>0</v>
      </c>
      <c r="Z27" s="113">
        <v>0</v>
      </c>
      <c r="AA27" s="113">
        <v>0</v>
      </c>
      <c r="AB27" s="113">
        <f t="shared" si="3"/>
        <v>0</v>
      </c>
      <c r="AC27" s="113">
        <f t="shared" si="4"/>
        <v>0</v>
      </c>
      <c r="AD27" s="114">
        <f t="shared" si="5"/>
        <v>0</v>
      </c>
      <c r="AE27" s="114">
        <f t="shared" si="6"/>
        <v>0</v>
      </c>
      <c r="AF27" s="113">
        <v>0</v>
      </c>
      <c r="AG27" s="113">
        <v>0</v>
      </c>
      <c r="AH27" s="113">
        <v>0</v>
      </c>
      <c r="AI27" s="113">
        <f t="shared" si="7"/>
        <v>0</v>
      </c>
      <c r="AJ27" s="113">
        <f t="shared" si="8"/>
        <v>0</v>
      </c>
      <c r="AK27" s="115">
        <v>0</v>
      </c>
      <c r="AL27" s="115">
        <v>0</v>
      </c>
      <c r="AM27" s="115">
        <v>0</v>
      </c>
      <c r="AN27" s="115">
        <v>0</v>
      </c>
      <c r="AO27" s="115">
        <v>0</v>
      </c>
      <c r="AP27" s="115">
        <f t="shared" si="9"/>
        <v>0</v>
      </c>
      <c r="AQ27" s="115">
        <f t="shared" si="10"/>
        <v>0</v>
      </c>
      <c r="AR27" s="370">
        <f t="shared" si="11"/>
        <v>0</v>
      </c>
      <c r="AS27" s="112">
        <f t="shared" si="12"/>
        <v>6203973</v>
      </c>
      <c r="AT27" s="113">
        <f t="shared" si="13"/>
        <v>4466224</v>
      </c>
      <c r="AU27" s="113">
        <f t="shared" si="14"/>
        <v>0</v>
      </c>
      <c r="AV27" s="113">
        <f t="shared" si="15"/>
        <v>30000</v>
      </c>
      <c r="AW27" s="113">
        <f t="shared" si="16"/>
        <v>1519724</v>
      </c>
      <c r="AX27" s="113">
        <f t="shared" si="16"/>
        <v>89324</v>
      </c>
      <c r="AY27" s="113">
        <f t="shared" si="17"/>
        <v>98701</v>
      </c>
      <c r="AZ27" s="115">
        <f t="shared" si="18"/>
        <v>10.6082</v>
      </c>
      <c r="BA27" s="115">
        <f t="shared" si="19"/>
        <v>7.5</v>
      </c>
      <c r="BB27" s="115">
        <f t="shared" si="20"/>
        <v>0</v>
      </c>
      <c r="BC27" s="116">
        <f t="shared" si="21"/>
        <v>3.1082000000000001</v>
      </c>
      <c r="BD27" s="393"/>
    </row>
    <row r="28" spans="1:57" s="387" customFormat="1" ht="12.75" customHeight="1" x14ac:dyDescent="0.2">
      <c r="A28" s="389">
        <v>6</v>
      </c>
      <c r="B28" s="390">
        <v>3453</v>
      </c>
      <c r="C28" s="390">
        <v>667101411</v>
      </c>
      <c r="D28" s="390">
        <v>75109522</v>
      </c>
      <c r="E28" s="391" t="s">
        <v>18</v>
      </c>
      <c r="F28" s="390">
        <v>3141</v>
      </c>
      <c r="G28" s="391" t="s">
        <v>319</v>
      </c>
      <c r="H28" s="466" t="s">
        <v>282</v>
      </c>
      <c r="I28" s="110">
        <v>784098</v>
      </c>
      <c r="J28" s="111">
        <v>574572</v>
      </c>
      <c r="K28" s="111">
        <v>0</v>
      </c>
      <c r="L28" s="111">
        <v>0</v>
      </c>
      <c r="M28" s="114">
        <v>194206</v>
      </c>
      <c r="N28" s="114">
        <v>11492</v>
      </c>
      <c r="O28" s="111">
        <v>3828</v>
      </c>
      <c r="P28" s="274">
        <v>1.96</v>
      </c>
      <c r="Q28" s="287">
        <v>0</v>
      </c>
      <c r="R28" s="404">
        <v>0</v>
      </c>
      <c r="S28" s="404">
        <v>1.96</v>
      </c>
      <c r="T28" s="112">
        <f t="shared" si="1"/>
        <v>0</v>
      </c>
      <c r="U28" s="113">
        <v>0</v>
      </c>
      <c r="V28" s="113">
        <v>0</v>
      </c>
      <c r="W28" s="113">
        <v>0</v>
      </c>
      <c r="X28" s="113">
        <f t="shared" si="2"/>
        <v>0</v>
      </c>
      <c r="Y28" s="113">
        <v>0</v>
      </c>
      <c r="Z28" s="113">
        <v>0</v>
      </c>
      <c r="AA28" s="113">
        <v>0</v>
      </c>
      <c r="AB28" s="113">
        <f t="shared" si="3"/>
        <v>0</v>
      </c>
      <c r="AC28" s="113">
        <f t="shared" si="4"/>
        <v>0</v>
      </c>
      <c r="AD28" s="114">
        <f t="shared" si="5"/>
        <v>0</v>
      </c>
      <c r="AE28" s="114">
        <f t="shared" si="6"/>
        <v>0</v>
      </c>
      <c r="AF28" s="113">
        <v>0</v>
      </c>
      <c r="AG28" s="113">
        <v>0</v>
      </c>
      <c r="AH28" s="113">
        <v>0</v>
      </c>
      <c r="AI28" s="113">
        <f t="shared" si="7"/>
        <v>0</v>
      </c>
      <c r="AJ28" s="113">
        <f t="shared" si="8"/>
        <v>0</v>
      </c>
      <c r="AK28" s="115"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f t="shared" si="9"/>
        <v>0</v>
      </c>
      <c r="AQ28" s="115">
        <f t="shared" si="10"/>
        <v>0</v>
      </c>
      <c r="AR28" s="370">
        <f t="shared" si="11"/>
        <v>0</v>
      </c>
      <c r="AS28" s="112">
        <f t="shared" si="12"/>
        <v>784098</v>
      </c>
      <c r="AT28" s="113">
        <f t="shared" si="13"/>
        <v>574572</v>
      </c>
      <c r="AU28" s="113">
        <f t="shared" si="14"/>
        <v>0</v>
      </c>
      <c r="AV28" s="113">
        <f t="shared" si="15"/>
        <v>0</v>
      </c>
      <c r="AW28" s="113">
        <f t="shared" si="16"/>
        <v>194206</v>
      </c>
      <c r="AX28" s="113">
        <f t="shared" si="16"/>
        <v>11492</v>
      </c>
      <c r="AY28" s="113">
        <f t="shared" si="17"/>
        <v>3828</v>
      </c>
      <c r="AZ28" s="115">
        <f t="shared" si="18"/>
        <v>1.96</v>
      </c>
      <c r="BA28" s="115">
        <f t="shared" si="19"/>
        <v>0</v>
      </c>
      <c r="BB28" s="115">
        <f t="shared" si="20"/>
        <v>0</v>
      </c>
      <c r="BC28" s="116">
        <f t="shared" si="21"/>
        <v>1.96</v>
      </c>
      <c r="BD28" s="393"/>
      <c r="BE28" s="393"/>
    </row>
    <row r="29" spans="1:57" s="387" customFormat="1" ht="12.75" customHeight="1" x14ac:dyDescent="0.2">
      <c r="A29" s="235">
        <v>6</v>
      </c>
      <c r="B29" s="22">
        <v>3453</v>
      </c>
      <c r="C29" s="234">
        <v>667101411</v>
      </c>
      <c r="D29" s="234">
        <v>75109522</v>
      </c>
      <c r="E29" s="388" t="s">
        <v>19</v>
      </c>
      <c r="F29" s="22"/>
      <c r="G29" s="388"/>
      <c r="H29" s="465"/>
      <c r="I29" s="34">
        <v>6988071</v>
      </c>
      <c r="J29" s="23">
        <v>5040796</v>
      </c>
      <c r="K29" s="23">
        <v>0</v>
      </c>
      <c r="L29" s="23">
        <v>30000</v>
      </c>
      <c r="M29" s="23">
        <v>1713930</v>
      </c>
      <c r="N29" s="23">
        <v>100816</v>
      </c>
      <c r="O29" s="23">
        <v>102529</v>
      </c>
      <c r="P29" s="24">
        <v>12.568200000000001</v>
      </c>
      <c r="Q29" s="288">
        <v>7.5</v>
      </c>
      <c r="R29" s="787">
        <v>0</v>
      </c>
      <c r="S29" s="787">
        <v>5.0682</v>
      </c>
      <c r="T29" s="34">
        <f t="shared" ref="T29:BC29" si="26">SUM(T27:T28)</f>
        <v>0</v>
      </c>
      <c r="U29" s="23">
        <f t="shared" si="26"/>
        <v>0</v>
      </c>
      <c r="V29" s="23">
        <f t="shared" si="26"/>
        <v>0</v>
      </c>
      <c r="W29" s="23">
        <f t="shared" si="26"/>
        <v>0</v>
      </c>
      <c r="X29" s="23">
        <f t="shared" si="26"/>
        <v>0</v>
      </c>
      <c r="Y29" s="23">
        <f t="shared" si="26"/>
        <v>0</v>
      </c>
      <c r="Z29" s="23">
        <f t="shared" si="26"/>
        <v>0</v>
      </c>
      <c r="AA29" s="23">
        <f t="shared" si="26"/>
        <v>0</v>
      </c>
      <c r="AB29" s="23">
        <f t="shared" si="26"/>
        <v>0</v>
      </c>
      <c r="AC29" s="23">
        <f t="shared" si="26"/>
        <v>0</v>
      </c>
      <c r="AD29" s="23">
        <f t="shared" si="26"/>
        <v>0</v>
      </c>
      <c r="AE29" s="23">
        <f t="shared" si="26"/>
        <v>0</v>
      </c>
      <c r="AF29" s="23">
        <f t="shared" si="26"/>
        <v>0</v>
      </c>
      <c r="AG29" s="23">
        <f t="shared" si="26"/>
        <v>0</v>
      </c>
      <c r="AH29" s="23">
        <f t="shared" si="26"/>
        <v>0</v>
      </c>
      <c r="AI29" s="23">
        <f t="shared" si="26"/>
        <v>0</v>
      </c>
      <c r="AJ29" s="23">
        <f t="shared" si="26"/>
        <v>0</v>
      </c>
      <c r="AK29" s="24">
        <f t="shared" si="26"/>
        <v>0</v>
      </c>
      <c r="AL29" s="24">
        <f t="shared" si="26"/>
        <v>0</v>
      </c>
      <c r="AM29" s="24">
        <f t="shared" si="26"/>
        <v>0</v>
      </c>
      <c r="AN29" s="24">
        <f t="shared" si="26"/>
        <v>0</v>
      </c>
      <c r="AO29" s="24">
        <f t="shared" si="26"/>
        <v>0</v>
      </c>
      <c r="AP29" s="24">
        <f t="shared" si="26"/>
        <v>0</v>
      </c>
      <c r="AQ29" s="24">
        <f t="shared" si="26"/>
        <v>0</v>
      </c>
      <c r="AR29" s="920">
        <f t="shared" si="26"/>
        <v>0</v>
      </c>
      <c r="AS29" s="34">
        <f t="shared" si="26"/>
        <v>6988071</v>
      </c>
      <c r="AT29" s="23">
        <f t="shared" si="26"/>
        <v>5040796</v>
      </c>
      <c r="AU29" s="23">
        <f t="shared" si="26"/>
        <v>0</v>
      </c>
      <c r="AV29" s="23">
        <f t="shared" si="26"/>
        <v>30000</v>
      </c>
      <c r="AW29" s="23">
        <f t="shared" si="26"/>
        <v>1713930</v>
      </c>
      <c r="AX29" s="23">
        <f t="shared" si="26"/>
        <v>100816</v>
      </c>
      <c r="AY29" s="23">
        <f t="shared" si="26"/>
        <v>102529</v>
      </c>
      <c r="AZ29" s="24">
        <f t="shared" si="26"/>
        <v>12.568200000000001</v>
      </c>
      <c r="BA29" s="24">
        <f t="shared" si="26"/>
        <v>7.5</v>
      </c>
      <c r="BB29" s="24">
        <f t="shared" si="26"/>
        <v>0</v>
      </c>
      <c r="BC29" s="69">
        <f t="shared" si="26"/>
        <v>5.0682</v>
      </c>
      <c r="BD29" s="393"/>
    </row>
    <row r="30" spans="1:57" s="387" customFormat="1" ht="12.75" customHeight="1" x14ac:dyDescent="0.2">
      <c r="A30" s="389">
        <v>7</v>
      </c>
      <c r="B30" s="390">
        <v>3471</v>
      </c>
      <c r="C30" s="390">
        <v>691003491</v>
      </c>
      <c r="D30" s="390">
        <v>72550376</v>
      </c>
      <c r="E30" s="391" t="s">
        <v>20</v>
      </c>
      <c r="F30" s="390">
        <v>3111</v>
      </c>
      <c r="G30" s="391" t="s">
        <v>315</v>
      </c>
      <c r="H30" s="466" t="s">
        <v>281</v>
      </c>
      <c r="I30" s="110">
        <v>6566654</v>
      </c>
      <c r="J30" s="111">
        <v>4803722</v>
      </c>
      <c r="K30" s="111">
        <v>0</v>
      </c>
      <c r="L30" s="111">
        <v>0</v>
      </c>
      <c r="M30" s="114">
        <v>1623658</v>
      </c>
      <c r="N30" s="114">
        <v>96074</v>
      </c>
      <c r="O30" s="111">
        <v>43200</v>
      </c>
      <c r="P30" s="274">
        <v>10.8682</v>
      </c>
      <c r="Q30" s="287">
        <v>8</v>
      </c>
      <c r="R30" s="404">
        <v>0</v>
      </c>
      <c r="S30" s="404">
        <v>2.8681999999999999</v>
      </c>
      <c r="T30" s="112">
        <f t="shared" si="1"/>
        <v>0</v>
      </c>
      <c r="U30" s="113">
        <v>0</v>
      </c>
      <c r="V30" s="113">
        <v>-23564</v>
      </c>
      <c r="W30" s="113">
        <v>0</v>
      </c>
      <c r="X30" s="113">
        <f t="shared" si="2"/>
        <v>-23564</v>
      </c>
      <c r="Y30" s="113">
        <v>0</v>
      </c>
      <c r="Z30" s="113">
        <v>0</v>
      </c>
      <c r="AA30" s="113">
        <v>0</v>
      </c>
      <c r="AB30" s="113">
        <f t="shared" si="3"/>
        <v>0</v>
      </c>
      <c r="AC30" s="113">
        <f t="shared" si="4"/>
        <v>-23564</v>
      </c>
      <c r="AD30" s="114">
        <f t="shared" si="5"/>
        <v>-7965</v>
      </c>
      <c r="AE30" s="114">
        <f t="shared" si="6"/>
        <v>-471</v>
      </c>
      <c r="AF30" s="113">
        <v>0</v>
      </c>
      <c r="AG30" s="113">
        <v>32000</v>
      </c>
      <c r="AH30" s="113">
        <v>0</v>
      </c>
      <c r="AI30" s="113">
        <f t="shared" si="7"/>
        <v>32000</v>
      </c>
      <c r="AJ30" s="113">
        <f t="shared" si="8"/>
        <v>0</v>
      </c>
      <c r="AK30" s="115">
        <v>0</v>
      </c>
      <c r="AL30" s="115">
        <v>0</v>
      </c>
      <c r="AM30" s="115">
        <v>0</v>
      </c>
      <c r="AN30" s="115">
        <v>0</v>
      </c>
      <c r="AO30" s="115">
        <v>0</v>
      </c>
      <c r="AP30" s="115">
        <f t="shared" si="9"/>
        <v>0</v>
      </c>
      <c r="AQ30" s="115">
        <f t="shared" si="10"/>
        <v>0</v>
      </c>
      <c r="AR30" s="370">
        <f t="shared" si="11"/>
        <v>0</v>
      </c>
      <c r="AS30" s="112">
        <f t="shared" si="12"/>
        <v>6566654</v>
      </c>
      <c r="AT30" s="113">
        <f t="shared" si="13"/>
        <v>4780158</v>
      </c>
      <c r="AU30" s="113">
        <f t="shared" si="14"/>
        <v>0</v>
      </c>
      <c r="AV30" s="113">
        <f t="shared" si="15"/>
        <v>0</v>
      </c>
      <c r="AW30" s="113">
        <f t="shared" si="16"/>
        <v>1615693</v>
      </c>
      <c r="AX30" s="113">
        <f t="shared" si="16"/>
        <v>95603</v>
      </c>
      <c r="AY30" s="113">
        <f t="shared" si="17"/>
        <v>75200</v>
      </c>
      <c r="AZ30" s="115">
        <f t="shared" si="18"/>
        <v>10.8682</v>
      </c>
      <c r="BA30" s="115">
        <f t="shared" si="19"/>
        <v>8</v>
      </c>
      <c r="BB30" s="115">
        <f t="shared" si="20"/>
        <v>0</v>
      </c>
      <c r="BC30" s="116">
        <f t="shared" si="21"/>
        <v>2.8681999999999999</v>
      </c>
      <c r="BD30" s="393"/>
    </row>
    <row r="31" spans="1:57" s="387" customFormat="1" ht="12.75" customHeight="1" x14ac:dyDescent="0.2">
      <c r="A31" s="389">
        <v>7</v>
      </c>
      <c r="B31" s="390">
        <v>3471</v>
      </c>
      <c r="C31" s="390">
        <v>691003491</v>
      </c>
      <c r="D31" s="390">
        <v>72550376</v>
      </c>
      <c r="E31" s="391" t="s">
        <v>20</v>
      </c>
      <c r="F31" s="390">
        <v>3141</v>
      </c>
      <c r="G31" s="391" t="s">
        <v>319</v>
      </c>
      <c r="H31" s="466" t="s">
        <v>282</v>
      </c>
      <c r="I31" s="110">
        <v>999578</v>
      </c>
      <c r="J31" s="111">
        <v>731966</v>
      </c>
      <c r="K31" s="111">
        <v>0</v>
      </c>
      <c r="L31" s="111">
        <v>0</v>
      </c>
      <c r="M31" s="114">
        <v>247405</v>
      </c>
      <c r="N31" s="114">
        <v>14639</v>
      </c>
      <c r="O31" s="111">
        <v>5568</v>
      </c>
      <c r="P31" s="274">
        <v>2.4899999999999998</v>
      </c>
      <c r="Q31" s="287">
        <v>0</v>
      </c>
      <c r="R31" s="404">
        <v>0</v>
      </c>
      <c r="S31" s="404">
        <v>2.4899999999999998</v>
      </c>
      <c r="T31" s="112">
        <f t="shared" si="1"/>
        <v>0</v>
      </c>
      <c r="U31" s="113">
        <v>0</v>
      </c>
      <c r="V31" s="113">
        <v>0</v>
      </c>
      <c r="W31" s="113">
        <v>0</v>
      </c>
      <c r="X31" s="113">
        <f t="shared" si="2"/>
        <v>0</v>
      </c>
      <c r="Y31" s="113">
        <v>0</v>
      </c>
      <c r="Z31" s="113">
        <v>0</v>
      </c>
      <c r="AA31" s="113">
        <v>0</v>
      </c>
      <c r="AB31" s="113">
        <f t="shared" si="3"/>
        <v>0</v>
      </c>
      <c r="AC31" s="113">
        <f t="shared" si="4"/>
        <v>0</v>
      </c>
      <c r="AD31" s="114">
        <f t="shared" si="5"/>
        <v>0</v>
      </c>
      <c r="AE31" s="114">
        <f t="shared" si="6"/>
        <v>0</v>
      </c>
      <c r="AF31" s="113">
        <v>0</v>
      </c>
      <c r="AG31" s="113">
        <v>0</v>
      </c>
      <c r="AH31" s="113">
        <v>0</v>
      </c>
      <c r="AI31" s="113">
        <f t="shared" si="7"/>
        <v>0</v>
      </c>
      <c r="AJ31" s="113">
        <f t="shared" si="8"/>
        <v>0</v>
      </c>
      <c r="AK31" s="115"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f t="shared" si="9"/>
        <v>0</v>
      </c>
      <c r="AQ31" s="115">
        <f t="shared" si="10"/>
        <v>0</v>
      </c>
      <c r="AR31" s="370">
        <f t="shared" si="11"/>
        <v>0</v>
      </c>
      <c r="AS31" s="112">
        <f t="shared" si="12"/>
        <v>999578</v>
      </c>
      <c r="AT31" s="113">
        <f t="shared" si="13"/>
        <v>731966</v>
      </c>
      <c r="AU31" s="113">
        <f t="shared" si="14"/>
        <v>0</v>
      </c>
      <c r="AV31" s="113">
        <f t="shared" si="15"/>
        <v>0</v>
      </c>
      <c r="AW31" s="113">
        <f t="shared" si="16"/>
        <v>247405</v>
      </c>
      <c r="AX31" s="113">
        <f t="shared" si="16"/>
        <v>14639</v>
      </c>
      <c r="AY31" s="113">
        <f t="shared" si="17"/>
        <v>5568</v>
      </c>
      <c r="AZ31" s="115">
        <f t="shared" si="18"/>
        <v>2.4899999999999998</v>
      </c>
      <c r="BA31" s="115">
        <f t="shared" si="19"/>
        <v>0</v>
      </c>
      <c r="BB31" s="115">
        <f t="shared" si="20"/>
        <v>0</v>
      </c>
      <c r="BC31" s="116">
        <f t="shared" si="21"/>
        <v>2.4899999999999998</v>
      </c>
      <c r="BD31" s="393"/>
      <c r="BE31" s="393"/>
    </row>
    <row r="32" spans="1:57" s="387" customFormat="1" ht="12.75" customHeight="1" x14ac:dyDescent="0.2">
      <c r="A32" s="235">
        <v>7</v>
      </c>
      <c r="B32" s="22">
        <v>3471</v>
      </c>
      <c r="C32" s="234">
        <v>691003491</v>
      </c>
      <c r="D32" s="234">
        <v>72550376</v>
      </c>
      <c r="E32" s="388" t="s">
        <v>21</v>
      </c>
      <c r="F32" s="22"/>
      <c r="G32" s="388"/>
      <c r="H32" s="465"/>
      <c r="I32" s="34">
        <v>7566232</v>
      </c>
      <c r="J32" s="23">
        <v>5535688</v>
      </c>
      <c r="K32" s="23">
        <v>0</v>
      </c>
      <c r="L32" s="23">
        <v>0</v>
      </c>
      <c r="M32" s="23">
        <v>1871063</v>
      </c>
      <c r="N32" s="23">
        <v>110713</v>
      </c>
      <c r="O32" s="23">
        <v>48768</v>
      </c>
      <c r="P32" s="24">
        <v>13.3582</v>
      </c>
      <c r="Q32" s="288">
        <v>8</v>
      </c>
      <c r="R32" s="787">
        <v>0</v>
      </c>
      <c r="S32" s="787">
        <v>5.3582000000000001</v>
      </c>
      <c r="T32" s="34">
        <f t="shared" ref="T32:BC32" si="27">SUM(T30:T31)</f>
        <v>0</v>
      </c>
      <c r="U32" s="23">
        <f t="shared" si="27"/>
        <v>0</v>
      </c>
      <c r="V32" s="23">
        <f t="shared" si="27"/>
        <v>-23564</v>
      </c>
      <c r="W32" s="23">
        <f t="shared" si="27"/>
        <v>0</v>
      </c>
      <c r="X32" s="23">
        <f t="shared" si="27"/>
        <v>-23564</v>
      </c>
      <c r="Y32" s="23">
        <f t="shared" si="27"/>
        <v>0</v>
      </c>
      <c r="Z32" s="23">
        <f t="shared" si="27"/>
        <v>0</v>
      </c>
      <c r="AA32" s="23">
        <f t="shared" si="27"/>
        <v>0</v>
      </c>
      <c r="AB32" s="23">
        <f t="shared" si="27"/>
        <v>0</v>
      </c>
      <c r="AC32" s="23">
        <f t="shared" si="27"/>
        <v>-23564</v>
      </c>
      <c r="AD32" s="23">
        <f t="shared" si="27"/>
        <v>-7965</v>
      </c>
      <c r="AE32" s="23">
        <f t="shared" si="27"/>
        <v>-471</v>
      </c>
      <c r="AF32" s="23">
        <f t="shared" si="27"/>
        <v>0</v>
      </c>
      <c r="AG32" s="23">
        <f t="shared" si="27"/>
        <v>32000</v>
      </c>
      <c r="AH32" s="23">
        <f t="shared" si="27"/>
        <v>0</v>
      </c>
      <c r="AI32" s="23">
        <f t="shared" si="27"/>
        <v>32000</v>
      </c>
      <c r="AJ32" s="23">
        <f t="shared" si="27"/>
        <v>0</v>
      </c>
      <c r="AK32" s="24">
        <f t="shared" si="27"/>
        <v>0</v>
      </c>
      <c r="AL32" s="24">
        <f t="shared" si="27"/>
        <v>0</v>
      </c>
      <c r="AM32" s="24">
        <f t="shared" si="27"/>
        <v>0</v>
      </c>
      <c r="AN32" s="24">
        <f t="shared" si="27"/>
        <v>0</v>
      </c>
      <c r="AO32" s="24">
        <f t="shared" si="27"/>
        <v>0</v>
      </c>
      <c r="AP32" s="24">
        <f t="shared" si="27"/>
        <v>0</v>
      </c>
      <c r="AQ32" s="24">
        <f t="shared" si="27"/>
        <v>0</v>
      </c>
      <c r="AR32" s="920">
        <f t="shared" si="27"/>
        <v>0</v>
      </c>
      <c r="AS32" s="34">
        <f t="shared" si="27"/>
        <v>7566232</v>
      </c>
      <c r="AT32" s="23">
        <f t="shared" si="27"/>
        <v>5512124</v>
      </c>
      <c r="AU32" s="23">
        <f t="shared" si="27"/>
        <v>0</v>
      </c>
      <c r="AV32" s="23">
        <f t="shared" si="27"/>
        <v>0</v>
      </c>
      <c r="AW32" s="23">
        <f t="shared" si="27"/>
        <v>1863098</v>
      </c>
      <c r="AX32" s="23">
        <f t="shared" si="27"/>
        <v>110242</v>
      </c>
      <c r="AY32" s="23">
        <f t="shared" si="27"/>
        <v>80768</v>
      </c>
      <c r="AZ32" s="24">
        <f t="shared" si="27"/>
        <v>13.3582</v>
      </c>
      <c r="BA32" s="24">
        <f t="shared" si="27"/>
        <v>8</v>
      </c>
      <c r="BB32" s="24">
        <f t="shared" si="27"/>
        <v>0</v>
      </c>
      <c r="BC32" s="69">
        <f t="shared" si="27"/>
        <v>5.3582000000000001</v>
      </c>
      <c r="BD32" s="393"/>
    </row>
    <row r="33" spans="1:57" s="387" customFormat="1" ht="12.75" customHeight="1" x14ac:dyDescent="0.2">
      <c r="A33" s="389">
        <v>8</v>
      </c>
      <c r="B33" s="390">
        <v>3472</v>
      </c>
      <c r="C33" s="390">
        <v>691003564</v>
      </c>
      <c r="D33" s="390">
        <v>72550368</v>
      </c>
      <c r="E33" s="391" t="s">
        <v>22</v>
      </c>
      <c r="F33" s="390">
        <v>3111</v>
      </c>
      <c r="G33" s="391" t="s">
        <v>315</v>
      </c>
      <c r="H33" s="466" t="s">
        <v>281</v>
      </c>
      <c r="I33" s="110">
        <v>4637876</v>
      </c>
      <c r="J33" s="111">
        <v>3367442</v>
      </c>
      <c r="K33" s="111">
        <v>0</v>
      </c>
      <c r="L33" s="111">
        <v>30000</v>
      </c>
      <c r="M33" s="114">
        <v>1148335</v>
      </c>
      <c r="N33" s="114">
        <v>67349</v>
      </c>
      <c r="O33" s="111">
        <v>24750</v>
      </c>
      <c r="P33" s="274">
        <v>7.8241999999999994</v>
      </c>
      <c r="Q33" s="287">
        <v>6</v>
      </c>
      <c r="R33" s="404">
        <v>0</v>
      </c>
      <c r="S33" s="404">
        <v>1.8242</v>
      </c>
      <c r="T33" s="112">
        <f t="shared" si="1"/>
        <v>0</v>
      </c>
      <c r="U33" s="113">
        <v>0</v>
      </c>
      <c r="V33" s="113">
        <v>-44183</v>
      </c>
      <c r="W33" s="113">
        <v>0</v>
      </c>
      <c r="X33" s="113">
        <f t="shared" si="2"/>
        <v>-44183</v>
      </c>
      <c r="Y33" s="113">
        <v>0</v>
      </c>
      <c r="Z33" s="113">
        <v>0</v>
      </c>
      <c r="AA33" s="113">
        <v>0</v>
      </c>
      <c r="AB33" s="113">
        <f t="shared" si="3"/>
        <v>0</v>
      </c>
      <c r="AC33" s="113">
        <f t="shared" si="4"/>
        <v>-44183</v>
      </c>
      <c r="AD33" s="114">
        <f t="shared" si="5"/>
        <v>-14934</v>
      </c>
      <c r="AE33" s="114">
        <f t="shared" si="6"/>
        <v>-884</v>
      </c>
      <c r="AF33" s="113">
        <v>0</v>
      </c>
      <c r="AG33" s="113">
        <v>60001</v>
      </c>
      <c r="AH33" s="113">
        <v>0</v>
      </c>
      <c r="AI33" s="113">
        <f t="shared" si="7"/>
        <v>60001</v>
      </c>
      <c r="AJ33" s="113">
        <f t="shared" si="8"/>
        <v>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f t="shared" si="9"/>
        <v>0</v>
      </c>
      <c r="AQ33" s="115">
        <f t="shared" si="10"/>
        <v>0</v>
      </c>
      <c r="AR33" s="370">
        <f t="shared" si="11"/>
        <v>0</v>
      </c>
      <c r="AS33" s="112">
        <f t="shared" si="12"/>
        <v>4637876</v>
      </c>
      <c r="AT33" s="113">
        <f t="shared" si="13"/>
        <v>3323259</v>
      </c>
      <c r="AU33" s="113">
        <f t="shared" si="14"/>
        <v>0</v>
      </c>
      <c r="AV33" s="113">
        <f t="shared" si="15"/>
        <v>30000</v>
      </c>
      <c r="AW33" s="113">
        <f t="shared" si="16"/>
        <v>1133401</v>
      </c>
      <c r="AX33" s="113">
        <f t="shared" si="16"/>
        <v>66465</v>
      </c>
      <c r="AY33" s="113">
        <f t="shared" si="17"/>
        <v>84751</v>
      </c>
      <c r="AZ33" s="115">
        <f t="shared" si="18"/>
        <v>7.8241999999999994</v>
      </c>
      <c r="BA33" s="115">
        <f t="shared" si="19"/>
        <v>6</v>
      </c>
      <c r="BB33" s="115">
        <f t="shared" si="20"/>
        <v>0</v>
      </c>
      <c r="BC33" s="116">
        <f t="shared" si="21"/>
        <v>1.8242</v>
      </c>
      <c r="BD33" s="393"/>
    </row>
    <row r="34" spans="1:57" s="387" customFormat="1" ht="12.75" customHeight="1" x14ac:dyDescent="0.2">
      <c r="A34" s="389">
        <v>8</v>
      </c>
      <c r="B34" s="390">
        <v>3472</v>
      </c>
      <c r="C34" s="390">
        <v>691003564</v>
      </c>
      <c r="D34" s="390">
        <v>72550368</v>
      </c>
      <c r="E34" s="391" t="s">
        <v>22</v>
      </c>
      <c r="F34" s="390">
        <v>3141</v>
      </c>
      <c r="G34" s="391" t="s">
        <v>319</v>
      </c>
      <c r="H34" s="466" t="s">
        <v>282</v>
      </c>
      <c r="I34" s="110">
        <v>679670</v>
      </c>
      <c r="J34" s="111">
        <v>498144</v>
      </c>
      <c r="K34" s="111">
        <v>0</v>
      </c>
      <c r="L34" s="111">
        <v>0</v>
      </c>
      <c r="M34" s="114">
        <v>168373</v>
      </c>
      <c r="N34" s="114">
        <v>9963</v>
      </c>
      <c r="O34" s="111">
        <v>3190</v>
      </c>
      <c r="P34" s="274">
        <v>1.69</v>
      </c>
      <c r="Q34" s="287">
        <v>0</v>
      </c>
      <c r="R34" s="404">
        <v>0</v>
      </c>
      <c r="S34" s="404">
        <v>1.69</v>
      </c>
      <c r="T34" s="112">
        <f t="shared" si="1"/>
        <v>0</v>
      </c>
      <c r="U34" s="113">
        <v>0</v>
      </c>
      <c r="V34" s="113">
        <v>0</v>
      </c>
      <c r="W34" s="113">
        <v>0</v>
      </c>
      <c r="X34" s="113">
        <f t="shared" si="2"/>
        <v>0</v>
      </c>
      <c r="Y34" s="113">
        <v>0</v>
      </c>
      <c r="Z34" s="113">
        <v>0</v>
      </c>
      <c r="AA34" s="113">
        <v>0</v>
      </c>
      <c r="AB34" s="113">
        <f t="shared" si="3"/>
        <v>0</v>
      </c>
      <c r="AC34" s="113">
        <f t="shared" si="4"/>
        <v>0</v>
      </c>
      <c r="AD34" s="114">
        <f t="shared" si="5"/>
        <v>0</v>
      </c>
      <c r="AE34" s="114">
        <f t="shared" si="6"/>
        <v>0</v>
      </c>
      <c r="AF34" s="113">
        <v>0</v>
      </c>
      <c r="AG34" s="113">
        <v>0</v>
      </c>
      <c r="AH34" s="113">
        <v>0</v>
      </c>
      <c r="AI34" s="113">
        <f t="shared" si="7"/>
        <v>0</v>
      </c>
      <c r="AJ34" s="113">
        <f t="shared" si="8"/>
        <v>0</v>
      </c>
      <c r="AK34" s="115">
        <v>0</v>
      </c>
      <c r="AL34" s="115">
        <v>0</v>
      </c>
      <c r="AM34" s="115">
        <v>0</v>
      </c>
      <c r="AN34" s="115">
        <v>0</v>
      </c>
      <c r="AO34" s="115">
        <v>0</v>
      </c>
      <c r="AP34" s="115">
        <f t="shared" si="9"/>
        <v>0</v>
      </c>
      <c r="AQ34" s="115">
        <f t="shared" si="10"/>
        <v>0</v>
      </c>
      <c r="AR34" s="370">
        <f t="shared" si="11"/>
        <v>0</v>
      </c>
      <c r="AS34" s="112">
        <f t="shared" si="12"/>
        <v>679670</v>
      </c>
      <c r="AT34" s="113">
        <f t="shared" si="13"/>
        <v>498144</v>
      </c>
      <c r="AU34" s="113">
        <f t="shared" si="14"/>
        <v>0</v>
      </c>
      <c r="AV34" s="113">
        <f t="shared" si="15"/>
        <v>0</v>
      </c>
      <c r="AW34" s="113">
        <f t="shared" si="16"/>
        <v>168373</v>
      </c>
      <c r="AX34" s="113">
        <f t="shared" si="16"/>
        <v>9963</v>
      </c>
      <c r="AY34" s="113">
        <f t="shared" si="17"/>
        <v>3190</v>
      </c>
      <c r="AZ34" s="115">
        <f t="shared" si="18"/>
        <v>1.69</v>
      </c>
      <c r="BA34" s="115">
        <f t="shared" si="19"/>
        <v>0</v>
      </c>
      <c r="BB34" s="115">
        <f t="shared" si="20"/>
        <v>0</v>
      </c>
      <c r="BC34" s="116">
        <f t="shared" si="21"/>
        <v>1.69</v>
      </c>
      <c r="BD34" s="393"/>
      <c r="BE34" s="393"/>
    </row>
    <row r="35" spans="1:57" s="387" customFormat="1" ht="12.75" customHeight="1" x14ac:dyDescent="0.2">
      <c r="A35" s="235">
        <v>8</v>
      </c>
      <c r="B35" s="22">
        <v>3472</v>
      </c>
      <c r="C35" s="234">
        <v>691003564</v>
      </c>
      <c r="D35" s="234">
        <v>72550368</v>
      </c>
      <c r="E35" s="388" t="s">
        <v>23</v>
      </c>
      <c r="F35" s="22"/>
      <c r="G35" s="388"/>
      <c r="H35" s="465"/>
      <c r="I35" s="34">
        <v>5317546</v>
      </c>
      <c r="J35" s="23">
        <v>3865586</v>
      </c>
      <c r="K35" s="23">
        <v>0</v>
      </c>
      <c r="L35" s="23">
        <v>30000</v>
      </c>
      <c r="M35" s="23">
        <v>1316708</v>
      </c>
      <c r="N35" s="23">
        <v>77312</v>
      </c>
      <c r="O35" s="23">
        <v>27940</v>
      </c>
      <c r="P35" s="24">
        <v>9.5141999999999989</v>
      </c>
      <c r="Q35" s="288">
        <v>6</v>
      </c>
      <c r="R35" s="787">
        <v>0</v>
      </c>
      <c r="S35" s="787">
        <v>3.5141999999999998</v>
      </c>
      <c r="T35" s="34">
        <f t="shared" ref="T35:BC35" si="28">SUM(T33:T34)</f>
        <v>0</v>
      </c>
      <c r="U35" s="23">
        <f t="shared" si="28"/>
        <v>0</v>
      </c>
      <c r="V35" s="23">
        <f t="shared" si="28"/>
        <v>-44183</v>
      </c>
      <c r="W35" s="23">
        <f t="shared" si="28"/>
        <v>0</v>
      </c>
      <c r="X35" s="23">
        <f t="shared" si="28"/>
        <v>-44183</v>
      </c>
      <c r="Y35" s="23">
        <f t="shared" si="28"/>
        <v>0</v>
      </c>
      <c r="Z35" s="23">
        <f t="shared" si="28"/>
        <v>0</v>
      </c>
      <c r="AA35" s="23">
        <f t="shared" si="28"/>
        <v>0</v>
      </c>
      <c r="AB35" s="23">
        <f t="shared" si="28"/>
        <v>0</v>
      </c>
      <c r="AC35" s="23">
        <f t="shared" si="28"/>
        <v>-44183</v>
      </c>
      <c r="AD35" s="23">
        <f t="shared" si="28"/>
        <v>-14934</v>
      </c>
      <c r="AE35" s="23">
        <f t="shared" si="28"/>
        <v>-884</v>
      </c>
      <c r="AF35" s="23">
        <f t="shared" si="28"/>
        <v>0</v>
      </c>
      <c r="AG35" s="23">
        <f t="shared" si="28"/>
        <v>60001</v>
      </c>
      <c r="AH35" s="23">
        <f t="shared" si="28"/>
        <v>0</v>
      </c>
      <c r="AI35" s="23">
        <f t="shared" si="28"/>
        <v>60001</v>
      </c>
      <c r="AJ35" s="23">
        <f t="shared" si="28"/>
        <v>0</v>
      </c>
      <c r="AK35" s="24">
        <f t="shared" si="28"/>
        <v>0</v>
      </c>
      <c r="AL35" s="24">
        <f t="shared" si="28"/>
        <v>0</v>
      </c>
      <c r="AM35" s="24">
        <f t="shared" si="28"/>
        <v>0</v>
      </c>
      <c r="AN35" s="24">
        <f t="shared" si="28"/>
        <v>0</v>
      </c>
      <c r="AO35" s="24">
        <f t="shared" si="28"/>
        <v>0</v>
      </c>
      <c r="AP35" s="24">
        <f t="shared" si="28"/>
        <v>0</v>
      </c>
      <c r="AQ35" s="24">
        <f t="shared" si="28"/>
        <v>0</v>
      </c>
      <c r="AR35" s="920">
        <f t="shared" si="28"/>
        <v>0</v>
      </c>
      <c r="AS35" s="34">
        <f t="shared" si="28"/>
        <v>5317546</v>
      </c>
      <c r="AT35" s="23">
        <f t="shared" si="28"/>
        <v>3821403</v>
      </c>
      <c r="AU35" s="23">
        <f t="shared" si="28"/>
        <v>0</v>
      </c>
      <c r="AV35" s="23">
        <f t="shared" si="28"/>
        <v>30000</v>
      </c>
      <c r="AW35" s="23">
        <f t="shared" si="28"/>
        <v>1301774</v>
      </c>
      <c r="AX35" s="23">
        <f t="shared" si="28"/>
        <v>76428</v>
      </c>
      <c r="AY35" s="23">
        <f t="shared" si="28"/>
        <v>87941</v>
      </c>
      <c r="AZ35" s="24">
        <f t="shared" si="28"/>
        <v>9.5141999999999989</v>
      </c>
      <c r="BA35" s="24">
        <f t="shared" si="28"/>
        <v>6</v>
      </c>
      <c r="BB35" s="24">
        <f t="shared" si="28"/>
        <v>0</v>
      </c>
      <c r="BC35" s="69">
        <f t="shared" si="28"/>
        <v>3.5141999999999998</v>
      </c>
      <c r="BD35" s="393"/>
    </row>
    <row r="36" spans="1:57" s="387" customFormat="1" ht="12.75" customHeight="1" x14ac:dyDescent="0.2">
      <c r="A36" s="389">
        <v>9</v>
      </c>
      <c r="B36" s="390">
        <v>3467</v>
      </c>
      <c r="C36" s="390">
        <v>691001243</v>
      </c>
      <c r="D36" s="390">
        <v>72048174</v>
      </c>
      <c r="E36" s="391" t="s">
        <v>24</v>
      </c>
      <c r="F36" s="390">
        <v>3111</v>
      </c>
      <c r="G36" s="391" t="s">
        <v>315</v>
      </c>
      <c r="H36" s="466" t="s">
        <v>281</v>
      </c>
      <c r="I36" s="110">
        <v>8462304</v>
      </c>
      <c r="J36" s="111">
        <v>6109568</v>
      </c>
      <c r="K36" s="111">
        <v>0</v>
      </c>
      <c r="L36" s="111">
        <v>20000</v>
      </c>
      <c r="M36" s="114">
        <v>2071794</v>
      </c>
      <c r="N36" s="114">
        <v>122192</v>
      </c>
      <c r="O36" s="111">
        <v>138750</v>
      </c>
      <c r="P36" s="274">
        <v>14.5167</v>
      </c>
      <c r="Q36" s="287">
        <v>10.564500000000001</v>
      </c>
      <c r="R36" s="404">
        <v>0</v>
      </c>
      <c r="S36" s="404">
        <v>3.9522000000000004</v>
      </c>
      <c r="T36" s="112">
        <f t="shared" si="1"/>
        <v>0</v>
      </c>
      <c r="U36" s="113">
        <v>0</v>
      </c>
      <c r="V36" s="113">
        <v>0</v>
      </c>
      <c r="W36" s="113">
        <v>0</v>
      </c>
      <c r="X36" s="113">
        <f t="shared" si="2"/>
        <v>0</v>
      </c>
      <c r="Y36" s="113">
        <v>0</v>
      </c>
      <c r="Z36" s="113">
        <v>0</v>
      </c>
      <c r="AA36" s="113">
        <v>0</v>
      </c>
      <c r="AB36" s="113">
        <f t="shared" si="3"/>
        <v>0</v>
      </c>
      <c r="AC36" s="113">
        <f t="shared" si="4"/>
        <v>0</v>
      </c>
      <c r="AD36" s="114">
        <f t="shared" si="5"/>
        <v>0</v>
      </c>
      <c r="AE36" s="114">
        <f t="shared" si="6"/>
        <v>0</v>
      </c>
      <c r="AF36" s="113">
        <v>0</v>
      </c>
      <c r="AG36" s="113">
        <v>0</v>
      </c>
      <c r="AH36" s="113">
        <v>0</v>
      </c>
      <c r="AI36" s="113">
        <f t="shared" si="7"/>
        <v>0</v>
      </c>
      <c r="AJ36" s="113">
        <f t="shared" si="8"/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f t="shared" si="9"/>
        <v>0</v>
      </c>
      <c r="AQ36" s="115">
        <f t="shared" si="10"/>
        <v>0</v>
      </c>
      <c r="AR36" s="370">
        <f t="shared" si="11"/>
        <v>0</v>
      </c>
      <c r="AS36" s="112">
        <f t="shared" si="12"/>
        <v>8462304</v>
      </c>
      <c r="AT36" s="113">
        <f t="shared" si="13"/>
        <v>6109568</v>
      </c>
      <c r="AU36" s="113">
        <f t="shared" si="14"/>
        <v>0</v>
      </c>
      <c r="AV36" s="113">
        <f t="shared" si="15"/>
        <v>20000</v>
      </c>
      <c r="AW36" s="113">
        <f t="shared" si="16"/>
        <v>2071794</v>
      </c>
      <c r="AX36" s="113">
        <f t="shared" si="16"/>
        <v>122192</v>
      </c>
      <c r="AY36" s="113">
        <f t="shared" si="17"/>
        <v>138750</v>
      </c>
      <c r="AZ36" s="115">
        <f t="shared" si="18"/>
        <v>14.5167</v>
      </c>
      <c r="BA36" s="115">
        <f t="shared" si="19"/>
        <v>10.564500000000001</v>
      </c>
      <c r="BB36" s="115">
        <f t="shared" si="20"/>
        <v>0</v>
      </c>
      <c r="BC36" s="116">
        <f t="shared" si="21"/>
        <v>3.9522000000000004</v>
      </c>
      <c r="BD36" s="393"/>
    </row>
    <row r="37" spans="1:57" s="387" customFormat="1" x14ac:dyDescent="0.2">
      <c r="A37" s="389">
        <v>9</v>
      </c>
      <c r="B37" s="390">
        <v>3467</v>
      </c>
      <c r="C37" s="390">
        <v>691001243</v>
      </c>
      <c r="D37" s="390">
        <v>72048174</v>
      </c>
      <c r="E37" s="391" t="s">
        <v>24</v>
      </c>
      <c r="F37" s="390">
        <v>3111</v>
      </c>
      <c r="G37" s="391" t="s">
        <v>316</v>
      </c>
      <c r="H37" s="466" t="s">
        <v>282</v>
      </c>
      <c r="I37" s="110">
        <v>323450</v>
      </c>
      <c r="J37" s="111">
        <v>238180</v>
      </c>
      <c r="K37" s="111">
        <v>0</v>
      </c>
      <c r="L37" s="111">
        <v>0</v>
      </c>
      <c r="M37" s="114">
        <v>80506</v>
      </c>
      <c r="N37" s="114">
        <v>4764</v>
      </c>
      <c r="O37" s="111">
        <v>0</v>
      </c>
      <c r="P37" s="274">
        <v>0.69</v>
      </c>
      <c r="Q37" s="287">
        <v>0.69</v>
      </c>
      <c r="R37" s="404">
        <v>0</v>
      </c>
      <c r="S37" s="404">
        <v>0</v>
      </c>
      <c r="T37" s="112">
        <f t="shared" si="1"/>
        <v>0</v>
      </c>
      <c r="U37" s="113">
        <v>0</v>
      </c>
      <c r="V37" s="113">
        <v>0</v>
      </c>
      <c r="W37" s="113">
        <v>0</v>
      </c>
      <c r="X37" s="113">
        <f t="shared" si="2"/>
        <v>0</v>
      </c>
      <c r="Y37" s="113">
        <v>0</v>
      </c>
      <c r="Z37" s="113">
        <v>0</v>
      </c>
      <c r="AA37" s="113">
        <v>0</v>
      </c>
      <c r="AB37" s="113">
        <f t="shared" si="3"/>
        <v>0</v>
      </c>
      <c r="AC37" s="113">
        <f t="shared" si="4"/>
        <v>0</v>
      </c>
      <c r="AD37" s="114">
        <f t="shared" si="5"/>
        <v>0</v>
      </c>
      <c r="AE37" s="114">
        <f t="shared" si="6"/>
        <v>0</v>
      </c>
      <c r="AF37" s="113">
        <v>0</v>
      </c>
      <c r="AG37" s="113">
        <v>0</v>
      </c>
      <c r="AH37" s="113">
        <v>0</v>
      </c>
      <c r="AI37" s="113">
        <f t="shared" si="7"/>
        <v>0</v>
      </c>
      <c r="AJ37" s="113">
        <f t="shared" si="8"/>
        <v>0</v>
      </c>
      <c r="AK37" s="115"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f t="shared" si="9"/>
        <v>0</v>
      </c>
      <c r="AQ37" s="115">
        <f t="shared" si="10"/>
        <v>0</v>
      </c>
      <c r="AR37" s="370">
        <f t="shared" si="11"/>
        <v>0</v>
      </c>
      <c r="AS37" s="112">
        <f t="shared" si="12"/>
        <v>323450</v>
      </c>
      <c r="AT37" s="113">
        <f t="shared" si="13"/>
        <v>238180</v>
      </c>
      <c r="AU37" s="113">
        <f t="shared" si="14"/>
        <v>0</v>
      </c>
      <c r="AV37" s="113">
        <f t="shared" si="15"/>
        <v>0</v>
      </c>
      <c r="AW37" s="113">
        <f t="shared" si="16"/>
        <v>80506</v>
      </c>
      <c r="AX37" s="113">
        <f t="shared" si="16"/>
        <v>4764</v>
      </c>
      <c r="AY37" s="113">
        <f t="shared" si="17"/>
        <v>0</v>
      </c>
      <c r="AZ37" s="115">
        <f t="shared" si="18"/>
        <v>0.69</v>
      </c>
      <c r="BA37" s="115">
        <f t="shared" si="19"/>
        <v>0.69</v>
      </c>
      <c r="BB37" s="115">
        <f t="shared" si="20"/>
        <v>0</v>
      </c>
      <c r="BC37" s="116">
        <f t="shared" si="21"/>
        <v>0</v>
      </c>
      <c r="BD37" s="393"/>
    </row>
    <row r="38" spans="1:57" s="387" customFormat="1" ht="12.75" customHeight="1" x14ac:dyDescent="0.2">
      <c r="A38" s="389">
        <v>9</v>
      </c>
      <c r="B38" s="390">
        <v>3467</v>
      </c>
      <c r="C38" s="390">
        <v>691001243</v>
      </c>
      <c r="D38" s="390">
        <v>72048174</v>
      </c>
      <c r="E38" s="391" t="s">
        <v>24</v>
      </c>
      <c r="F38" s="390">
        <v>3141</v>
      </c>
      <c r="G38" s="391" t="s">
        <v>319</v>
      </c>
      <c r="H38" s="466" t="s">
        <v>282</v>
      </c>
      <c r="I38" s="110">
        <v>1327311</v>
      </c>
      <c r="J38" s="111">
        <v>972171</v>
      </c>
      <c r="K38" s="111">
        <v>0</v>
      </c>
      <c r="L38" s="111">
        <v>0</v>
      </c>
      <c r="M38" s="114">
        <v>328594</v>
      </c>
      <c r="N38" s="114">
        <v>19444</v>
      </c>
      <c r="O38" s="111">
        <v>7102</v>
      </c>
      <c r="P38" s="274">
        <v>3.32</v>
      </c>
      <c r="Q38" s="287">
        <v>0</v>
      </c>
      <c r="R38" s="404">
        <v>0</v>
      </c>
      <c r="S38" s="404">
        <v>3.32</v>
      </c>
      <c r="T38" s="112">
        <f t="shared" si="1"/>
        <v>0</v>
      </c>
      <c r="U38" s="113">
        <v>0</v>
      </c>
      <c r="V38" s="113">
        <v>0</v>
      </c>
      <c r="W38" s="113">
        <v>0</v>
      </c>
      <c r="X38" s="113">
        <f t="shared" si="2"/>
        <v>0</v>
      </c>
      <c r="Y38" s="113">
        <v>0</v>
      </c>
      <c r="Z38" s="113">
        <v>0</v>
      </c>
      <c r="AA38" s="113">
        <v>0</v>
      </c>
      <c r="AB38" s="113">
        <f t="shared" si="3"/>
        <v>0</v>
      </c>
      <c r="AC38" s="113">
        <f t="shared" si="4"/>
        <v>0</v>
      </c>
      <c r="AD38" s="114">
        <f t="shared" si="5"/>
        <v>0</v>
      </c>
      <c r="AE38" s="114">
        <f t="shared" si="6"/>
        <v>0</v>
      </c>
      <c r="AF38" s="113">
        <v>0</v>
      </c>
      <c r="AG38" s="113">
        <v>0</v>
      </c>
      <c r="AH38" s="113">
        <v>0</v>
      </c>
      <c r="AI38" s="113">
        <f t="shared" si="7"/>
        <v>0</v>
      </c>
      <c r="AJ38" s="113">
        <f t="shared" si="8"/>
        <v>0</v>
      </c>
      <c r="AK38" s="115">
        <v>0</v>
      </c>
      <c r="AL38" s="115">
        <v>0</v>
      </c>
      <c r="AM38" s="115">
        <v>0</v>
      </c>
      <c r="AN38" s="115">
        <v>0</v>
      </c>
      <c r="AO38" s="115">
        <v>0</v>
      </c>
      <c r="AP38" s="115">
        <f t="shared" si="9"/>
        <v>0</v>
      </c>
      <c r="AQ38" s="115">
        <f t="shared" si="10"/>
        <v>0</v>
      </c>
      <c r="AR38" s="370">
        <f t="shared" si="11"/>
        <v>0</v>
      </c>
      <c r="AS38" s="112">
        <f t="shared" si="12"/>
        <v>1327311</v>
      </c>
      <c r="AT38" s="113">
        <f t="shared" si="13"/>
        <v>972171</v>
      </c>
      <c r="AU38" s="113">
        <f t="shared" si="14"/>
        <v>0</v>
      </c>
      <c r="AV38" s="113">
        <f t="shared" si="15"/>
        <v>0</v>
      </c>
      <c r="AW38" s="113">
        <f t="shared" si="16"/>
        <v>328594</v>
      </c>
      <c r="AX38" s="113">
        <f t="shared" si="16"/>
        <v>19444</v>
      </c>
      <c r="AY38" s="113">
        <f t="shared" si="17"/>
        <v>7102</v>
      </c>
      <c r="AZ38" s="115">
        <f t="shared" si="18"/>
        <v>3.32</v>
      </c>
      <c r="BA38" s="115">
        <f t="shared" si="19"/>
        <v>0</v>
      </c>
      <c r="BB38" s="115">
        <f t="shared" si="20"/>
        <v>0</v>
      </c>
      <c r="BC38" s="116">
        <f t="shared" si="21"/>
        <v>3.32</v>
      </c>
      <c r="BD38" s="393"/>
      <c r="BE38" s="393"/>
    </row>
    <row r="39" spans="1:57" s="387" customFormat="1" ht="12.75" customHeight="1" x14ac:dyDescent="0.2">
      <c r="A39" s="235">
        <v>9</v>
      </c>
      <c r="B39" s="22">
        <v>3467</v>
      </c>
      <c r="C39" s="234">
        <v>691001243</v>
      </c>
      <c r="D39" s="234">
        <v>72048174</v>
      </c>
      <c r="E39" s="388" t="s">
        <v>25</v>
      </c>
      <c r="F39" s="22"/>
      <c r="G39" s="388"/>
      <c r="H39" s="465"/>
      <c r="I39" s="34">
        <v>10113065</v>
      </c>
      <c r="J39" s="23">
        <v>7319919</v>
      </c>
      <c r="K39" s="23">
        <v>0</v>
      </c>
      <c r="L39" s="23">
        <v>20000</v>
      </c>
      <c r="M39" s="23">
        <v>2480894</v>
      </c>
      <c r="N39" s="23">
        <v>146400</v>
      </c>
      <c r="O39" s="23">
        <v>145852</v>
      </c>
      <c r="P39" s="24">
        <v>18.526699999999998</v>
      </c>
      <c r="Q39" s="288">
        <v>11.2545</v>
      </c>
      <c r="R39" s="787">
        <v>0</v>
      </c>
      <c r="S39" s="787">
        <v>7.2721999999999998</v>
      </c>
      <c r="T39" s="34">
        <f t="shared" ref="T39:BC39" si="29">SUM(T36:T38)</f>
        <v>0</v>
      </c>
      <c r="U39" s="23">
        <f t="shared" si="29"/>
        <v>0</v>
      </c>
      <c r="V39" s="23">
        <f t="shared" si="29"/>
        <v>0</v>
      </c>
      <c r="W39" s="23">
        <f t="shared" si="29"/>
        <v>0</v>
      </c>
      <c r="X39" s="23">
        <f t="shared" si="29"/>
        <v>0</v>
      </c>
      <c r="Y39" s="23">
        <f t="shared" si="29"/>
        <v>0</v>
      </c>
      <c r="Z39" s="23">
        <f t="shared" si="29"/>
        <v>0</v>
      </c>
      <c r="AA39" s="23">
        <f t="shared" si="29"/>
        <v>0</v>
      </c>
      <c r="AB39" s="23">
        <f t="shared" si="29"/>
        <v>0</v>
      </c>
      <c r="AC39" s="23">
        <f t="shared" si="29"/>
        <v>0</v>
      </c>
      <c r="AD39" s="23">
        <f t="shared" si="29"/>
        <v>0</v>
      </c>
      <c r="AE39" s="23">
        <f t="shared" si="29"/>
        <v>0</v>
      </c>
      <c r="AF39" s="23">
        <f t="shared" si="29"/>
        <v>0</v>
      </c>
      <c r="AG39" s="23">
        <f t="shared" si="29"/>
        <v>0</v>
      </c>
      <c r="AH39" s="23">
        <f t="shared" si="29"/>
        <v>0</v>
      </c>
      <c r="AI39" s="23">
        <f t="shared" si="29"/>
        <v>0</v>
      </c>
      <c r="AJ39" s="23">
        <f t="shared" si="29"/>
        <v>0</v>
      </c>
      <c r="AK39" s="24">
        <f t="shared" si="29"/>
        <v>0</v>
      </c>
      <c r="AL39" s="24">
        <f t="shared" si="29"/>
        <v>0</v>
      </c>
      <c r="AM39" s="24">
        <f t="shared" si="29"/>
        <v>0</v>
      </c>
      <c r="AN39" s="24">
        <f t="shared" si="29"/>
        <v>0</v>
      </c>
      <c r="AO39" s="24">
        <f t="shared" si="29"/>
        <v>0</v>
      </c>
      <c r="AP39" s="24">
        <f t="shared" si="29"/>
        <v>0</v>
      </c>
      <c r="AQ39" s="24">
        <f t="shared" si="29"/>
        <v>0</v>
      </c>
      <c r="AR39" s="920">
        <f t="shared" si="29"/>
        <v>0</v>
      </c>
      <c r="AS39" s="34">
        <f t="shared" si="29"/>
        <v>10113065</v>
      </c>
      <c r="AT39" s="23">
        <f t="shared" si="29"/>
        <v>7319919</v>
      </c>
      <c r="AU39" s="23">
        <f t="shared" si="29"/>
        <v>0</v>
      </c>
      <c r="AV39" s="23">
        <f t="shared" si="29"/>
        <v>20000</v>
      </c>
      <c r="AW39" s="23">
        <f t="shared" si="29"/>
        <v>2480894</v>
      </c>
      <c r="AX39" s="23">
        <f t="shared" si="29"/>
        <v>146400</v>
      </c>
      <c r="AY39" s="23">
        <f t="shared" si="29"/>
        <v>145852</v>
      </c>
      <c r="AZ39" s="24">
        <f t="shared" si="29"/>
        <v>18.526699999999998</v>
      </c>
      <c r="BA39" s="24">
        <f t="shared" si="29"/>
        <v>11.2545</v>
      </c>
      <c r="BB39" s="24">
        <f t="shared" si="29"/>
        <v>0</v>
      </c>
      <c r="BC39" s="69">
        <f t="shared" si="29"/>
        <v>7.2721999999999998</v>
      </c>
      <c r="BD39" s="393"/>
    </row>
    <row r="40" spans="1:57" s="387" customFormat="1" ht="12.75" customHeight="1" x14ac:dyDescent="0.2">
      <c r="A40" s="389">
        <v>10</v>
      </c>
      <c r="B40" s="390">
        <v>3461</v>
      </c>
      <c r="C40" s="390">
        <v>691001286</v>
      </c>
      <c r="D40" s="390">
        <v>72048107</v>
      </c>
      <c r="E40" s="391" t="s">
        <v>26</v>
      </c>
      <c r="F40" s="390">
        <v>3111</v>
      </c>
      <c r="G40" s="391" t="s">
        <v>315</v>
      </c>
      <c r="H40" s="466" t="s">
        <v>281</v>
      </c>
      <c r="I40" s="110">
        <v>8279514</v>
      </c>
      <c r="J40" s="111">
        <v>5865964</v>
      </c>
      <c r="K40" s="111">
        <v>0</v>
      </c>
      <c r="L40" s="111">
        <v>28800</v>
      </c>
      <c r="M40" s="114">
        <v>1992430</v>
      </c>
      <c r="N40" s="114">
        <v>117320</v>
      </c>
      <c r="O40" s="111">
        <v>275000</v>
      </c>
      <c r="P40" s="274">
        <v>14.252200000000002</v>
      </c>
      <c r="Q40" s="287">
        <v>10.7</v>
      </c>
      <c r="R40" s="404">
        <v>0</v>
      </c>
      <c r="S40" s="404">
        <v>3.5522000000000005</v>
      </c>
      <c r="T40" s="112">
        <f t="shared" si="1"/>
        <v>0</v>
      </c>
      <c r="U40" s="113">
        <v>0</v>
      </c>
      <c r="V40" s="113">
        <v>0</v>
      </c>
      <c r="W40" s="113">
        <v>0</v>
      </c>
      <c r="X40" s="113">
        <f t="shared" si="2"/>
        <v>0</v>
      </c>
      <c r="Y40" s="113">
        <v>0</v>
      </c>
      <c r="Z40" s="113">
        <v>0</v>
      </c>
      <c r="AA40" s="113">
        <v>0</v>
      </c>
      <c r="AB40" s="113">
        <f t="shared" si="3"/>
        <v>0</v>
      </c>
      <c r="AC40" s="113">
        <f t="shared" si="4"/>
        <v>0</v>
      </c>
      <c r="AD40" s="114">
        <f t="shared" si="5"/>
        <v>0</v>
      </c>
      <c r="AE40" s="114">
        <f t="shared" si="6"/>
        <v>0</v>
      </c>
      <c r="AF40" s="113">
        <v>0</v>
      </c>
      <c r="AG40" s="113">
        <v>0</v>
      </c>
      <c r="AH40" s="113">
        <v>0</v>
      </c>
      <c r="AI40" s="113">
        <f t="shared" si="7"/>
        <v>0</v>
      </c>
      <c r="AJ40" s="113">
        <f t="shared" si="8"/>
        <v>0</v>
      </c>
      <c r="AK40" s="115"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f t="shared" si="9"/>
        <v>0</v>
      </c>
      <c r="AQ40" s="115">
        <f t="shared" si="10"/>
        <v>0</v>
      </c>
      <c r="AR40" s="370">
        <f t="shared" si="11"/>
        <v>0</v>
      </c>
      <c r="AS40" s="112">
        <f t="shared" si="12"/>
        <v>8279514</v>
      </c>
      <c r="AT40" s="113">
        <f t="shared" si="13"/>
        <v>5865964</v>
      </c>
      <c r="AU40" s="113">
        <f t="shared" si="14"/>
        <v>0</v>
      </c>
      <c r="AV40" s="113">
        <f t="shared" si="15"/>
        <v>28800</v>
      </c>
      <c r="AW40" s="113">
        <f t="shared" si="16"/>
        <v>1992430</v>
      </c>
      <c r="AX40" s="113">
        <f t="shared" si="16"/>
        <v>117320</v>
      </c>
      <c r="AY40" s="113">
        <f t="shared" si="17"/>
        <v>275000</v>
      </c>
      <c r="AZ40" s="115">
        <f t="shared" si="18"/>
        <v>14.252200000000002</v>
      </c>
      <c r="BA40" s="115">
        <f t="shared" si="19"/>
        <v>10.7</v>
      </c>
      <c r="BB40" s="115">
        <f t="shared" si="20"/>
        <v>0</v>
      </c>
      <c r="BC40" s="116">
        <f t="shared" si="21"/>
        <v>3.5522000000000005</v>
      </c>
      <c r="BD40" s="393"/>
    </row>
    <row r="41" spans="1:57" s="387" customFormat="1" x14ac:dyDescent="0.2">
      <c r="A41" s="389">
        <v>10</v>
      </c>
      <c r="B41" s="390">
        <v>3461</v>
      </c>
      <c r="C41" s="390">
        <v>691001286</v>
      </c>
      <c r="D41" s="390">
        <v>72048107</v>
      </c>
      <c r="E41" s="391" t="s">
        <v>26</v>
      </c>
      <c r="F41" s="390">
        <v>3111</v>
      </c>
      <c r="G41" s="391" t="s">
        <v>316</v>
      </c>
      <c r="H41" s="466" t="s">
        <v>282</v>
      </c>
      <c r="I41" s="110">
        <v>405108</v>
      </c>
      <c r="J41" s="111">
        <v>298313</v>
      </c>
      <c r="K41" s="111">
        <v>0</v>
      </c>
      <c r="L41" s="111">
        <v>0</v>
      </c>
      <c r="M41" s="114">
        <v>100829</v>
      </c>
      <c r="N41" s="114">
        <v>5966</v>
      </c>
      <c r="O41" s="111">
        <v>0</v>
      </c>
      <c r="P41" s="274">
        <v>1.08</v>
      </c>
      <c r="Q41" s="287">
        <v>1.08</v>
      </c>
      <c r="R41" s="404">
        <v>0</v>
      </c>
      <c r="S41" s="404">
        <v>0</v>
      </c>
      <c r="T41" s="112">
        <f t="shared" si="1"/>
        <v>0</v>
      </c>
      <c r="U41" s="113">
        <v>0</v>
      </c>
      <c r="V41" s="113">
        <v>0</v>
      </c>
      <c r="W41" s="113">
        <v>0</v>
      </c>
      <c r="X41" s="113">
        <f t="shared" si="2"/>
        <v>0</v>
      </c>
      <c r="Y41" s="113">
        <v>0</v>
      </c>
      <c r="Z41" s="113">
        <v>0</v>
      </c>
      <c r="AA41" s="113">
        <v>0</v>
      </c>
      <c r="AB41" s="113">
        <f t="shared" si="3"/>
        <v>0</v>
      </c>
      <c r="AC41" s="113">
        <f t="shared" si="4"/>
        <v>0</v>
      </c>
      <c r="AD41" s="114">
        <f t="shared" si="5"/>
        <v>0</v>
      </c>
      <c r="AE41" s="114">
        <f t="shared" si="6"/>
        <v>0</v>
      </c>
      <c r="AF41" s="113">
        <v>0</v>
      </c>
      <c r="AG41" s="113">
        <v>0</v>
      </c>
      <c r="AH41" s="113">
        <v>0</v>
      </c>
      <c r="AI41" s="113">
        <f t="shared" si="7"/>
        <v>0</v>
      </c>
      <c r="AJ41" s="113">
        <f t="shared" si="8"/>
        <v>0</v>
      </c>
      <c r="AK41" s="115">
        <v>0</v>
      </c>
      <c r="AL41" s="115">
        <v>0</v>
      </c>
      <c r="AM41" s="115">
        <v>0</v>
      </c>
      <c r="AN41" s="115">
        <v>0</v>
      </c>
      <c r="AO41" s="115">
        <v>0</v>
      </c>
      <c r="AP41" s="115">
        <f t="shared" si="9"/>
        <v>0</v>
      </c>
      <c r="AQ41" s="115">
        <f t="shared" si="10"/>
        <v>0</v>
      </c>
      <c r="AR41" s="370">
        <f t="shared" si="11"/>
        <v>0</v>
      </c>
      <c r="AS41" s="112">
        <f t="shared" si="12"/>
        <v>405108</v>
      </c>
      <c r="AT41" s="113">
        <f t="shared" si="13"/>
        <v>298313</v>
      </c>
      <c r="AU41" s="113">
        <f t="shared" si="14"/>
        <v>0</v>
      </c>
      <c r="AV41" s="113">
        <f t="shared" si="15"/>
        <v>0</v>
      </c>
      <c r="AW41" s="113">
        <f t="shared" si="16"/>
        <v>100829</v>
      </c>
      <c r="AX41" s="113">
        <f t="shared" si="16"/>
        <v>5966</v>
      </c>
      <c r="AY41" s="113">
        <f t="shared" si="17"/>
        <v>0</v>
      </c>
      <c r="AZ41" s="115">
        <f t="shared" si="18"/>
        <v>1.08</v>
      </c>
      <c r="BA41" s="115">
        <f t="shared" si="19"/>
        <v>1.08</v>
      </c>
      <c r="BB41" s="115">
        <f t="shared" si="20"/>
        <v>0</v>
      </c>
      <c r="BC41" s="116">
        <f t="shared" si="21"/>
        <v>0</v>
      </c>
      <c r="BD41" s="393"/>
    </row>
    <row r="42" spans="1:57" s="387" customFormat="1" ht="12.75" customHeight="1" x14ac:dyDescent="0.2">
      <c r="A42" s="389">
        <v>10</v>
      </c>
      <c r="B42" s="390">
        <v>3461</v>
      </c>
      <c r="C42" s="390">
        <v>691001286</v>
      </c>
      <c r="D42" s="390">
        <v>72048107</v>
      </c>
      <c r="E42" s="391" t="s">
        <v>26</v>
      </c>
      <c r="F42" s="390">
        <v>3141</v>
      </c>
      <c r="G42" s="391" t="s">
        <v>319</v>
      </c>
      <c r="H42" s="466" t="s">
        <v>282</v>
      </c>
      <c r="I42" s="110">
        <v>1264562</v>
      </c>
      <c r="J42" s="111">
        <v>926923</v>
      </c>
      <c r="K42" s="111">
        <v>0</v>
      </c>
      <c r="L42" s="111">
        <v>0</v>
      </c>
      <c r="M42" s="114">
        <v>313300</v>
      </c>
      <c r="N42" s="114">
        <v>18539</v>
      </c>
      <c r="O42" s="111">
        <v>5800</v>
      </c>
      <c r="P42" s="274">
        <v>3.15</v>
      </c>
      <c r="Q42" s="287">
        <v>0</v>
      </c>
      <c r="R42" s="404">
        <v>0</v>
      </c>
      <c r="S42" s="404">
        <v>3.15</v>
      </c>
      <c r="T42" s="112">
        <f t="shared" si="1"/>
        <v>0</v>
      </c>
      <c r="U42" s="113">
        <v>0</v>
      </c>
      <c r="V42" s="113">
        <v>0</v>
      </c>
      <c r="W42" s="113">
        <v>0</v>
      </c>
      <c r="X42" s="113">
        <f t="shared" si="2"/>
        <v>0</v>
      </c>
      <c r="Y42" s="113">
        <v>0</v>
      </c>
      <c r="Z42" s="113">
        <v>0</v>
      </c>
      <c r="AA42" s="113">
        <v>0</v>
      </c>
      <c r="AB42" s="113">
        <f t="shared" si="3"/>
        <v>0</v>
      </c>
      <c r="AC42" s="113">
        <f t="shared" si="4"/>
        <v>0</v>
      </c>
      <c r="AD42" s="114">
        <f t="shared" si="5"/>
        <v>0</v>
      </c>
      <c r="AE42" s="114">
        <f t="shared" si="6"/>
        <v>0</v>
      </c>
      <c r="AF42" s="113">
        <v>0</v>
      </c>
      <c r="AG42" s="113">
        <v>0</v>
      </c>
      <c r="AH42" s="113">
        <v>0</v>
      </c>
      <c r="AI42" s="113">
        <f t="shared" si="7"/>
        <v>0</v>
      </c>
      <c r="AJ42" s="113">
        <f t="shared" si="8"/>
        <v>0</v>
      </c>
      <c r="AK42" s="115"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f t="shared" si="9"/>
        <v>0</v>
      </c>
      <c r="AQ42" s="115">
        <f t="shared" si="10"/>
        <v>0</v>
      </c>
      <c r="AR42" s="370">
        <f t="shared" si="11"/>
        <v>0</v>
      </c>
      <c r="AS42" s="112">
        <f t="shared" si="12"/>
        <v>1264562</v>
      </c>
      <c r="AT42" s="113">
        <f t="shared" si="13"/>
        <v>926923</v>
      </c>
      <c r="AU42" s="113">
        <f t="shared" si="14"/>
        <v>0</v>
      </c>
      <c r="AV42" s="113">
        <f t="shared" si="15"/>
        <v>0</v>
      </c>
      <c r="AW42" s="113">
        <f t="shared" si="16"/>
        <v>313300</v>
      </c>
      <c r="AX42" s="113">
        <f t="shared" si="16"/>
        <v>18539</v>
      </c>
      <c r="AY42" s="113">
        <f t="shared" si="17"/>
        <v>5800</v>
      </c>
      <c r="AZ42" s="115">
        <f t="shared" si="18"/>
        <v>3.15</v>
      </c>
      <c r="BA42" s="115">
        <f t="shared" si="19"/>
        <v>0</v>
      </c>
      <c r="BB42" s="115">
        <f t="shared" si="20"/>
        <v>0</v>
      </c>
      <c r="BC42" s="116">
        <f t="shared" si="21"/>
        <v>3.15</v>
      </c>
      <c r="BD42" s="393"/>
      <c r="BE42" s="393"/>
    </row>
    <row r="43" spans="1:57" s="387" customFormat="1" ht="12.75" customHeight="1" x14ac:dyDescent="0.2">
      <c r="A43" s="235">
        <v>10</v>
      </c>
      <c r="B43" s="22">
        <v>3461</v>
      </c>
      <c r="C43" s="234">
        <v>691001286</v>
      </c>
      <c r="D43" s="234">
        <v>72048107</v>
      </c>
      <c r="E43" s="388" t="s">
        <v>27</v>
      </c>
      <c r="F43" s="22"/>
      <c r="G43" s="388"/>
      <c r="H43" s="465"/>
      <c r="I43" s="34">
        <v>9949184</v>
      </c>
      <c r="J43" s="23">
        <v>7091200</v>
      </c>
      <c r="K43" s="23">
        <v>0</v>
      </c>
      <c r="L43" s="23">
        <v>28800</v>
      </c>
      <c r="M43" s="23">
        <v>2406559</v>
      </c>
      <c r="N43" s="23">
        <v>141825</v>
      </c>
      <c r="O43" s="23">
        <v>280800</v>
      </c>
      <c r="P43" s="24">
        <v>18.482200000000002</v>
      </c>
      <c r="Q43" s="288">
        <v>11.78</v>
      </c>
      <c r="R43" s="787">
        <v>0</v>
      </c>
      <c r="S43" s="787">
        <v>6.7022000000000004</v>
      </c>
      <c r="T43" s="34">
        <f t="shared" ref="T43:BC43" si="30">SUM(T40:T42)</f>
        <v>0</v>
      </c>
      <c r="U43" s="23">
        <f t="shared" si="30"/>
        <v>0</v>
      </c>
      <c r="V43" s="23">
        <f t="shared" si="30"/>
        <v>0</v>
      </c>
      <c r="W43" s="23">
        <f t="shared" si="30"/>
        <v>0</v>
      </c>
      <c r="X43" s="23">
        <f t="shared" si="30"/>
        <v>0</v>
      </c>
      <c r="Y43" s="23">
        <f t="shared" si="30"/>
        <v>0</v>
      </c>
      <c r="Z43" s="23">
        <f t="shared" si="30"/>
        <v>0</v>
      </c>
      <c r="AA43" s="23">
        <f t="shared" si="30"/>
        <v>0</v>
      </c>
      <c r="AB43" s="23">
        <f t="shared" si="30"/>
        <v>0</v>
      </c>
      <c r="AC43" s="23">
        <f t="shared" si="30"/>
        <v>0</v>
      </c>
      <c r="AD43" s="23">
        <f t="shared" si="30"/>
        <v>0</v>
      </c>
      <c r="AE43" s="23">
        <f t="shared" si="30"/>
        <v>0</v>
      </c>
      <c r="AF43" s="23">
        <f t="shared" si="30"/>
        <v>0</v>
      </c>
      <c r="AG43" s="23">
        <f t="shared" si="30"/>
        <v>0</v>
      </c>
      <c r="AH43" s="23">
        <f t="shared" si="30"/>
        <v>0</v>
      </c>
      <c r="AI43" s="23">
        <f t="shared" si="30"/>
        <v>0</v>
      </c>
      <c r="AJ43" s="23">
        <f t="shared" si="30"/>
        <v>0</v>
      </c>
      <c r="AK43" s="24">
        <f t="shared" si="30"/>
        <v>0</v>
      </c>
      <c r="AL43" s="24">
        <f t="shared" si="30"/>
        <v>0</v>
      </c>
      <c r="AM43" s="24">
        <f t="shared" si="30"/>
        <v>0</v>
      </c>
      <c r="AN43" s="24">
        <f t="shared" si="30"/>
        <v>0</v>
      </c>
      <c r="AO43" s="24">
        <f t="shared" si="30"/>
        <v>0</v>
      </c>
      <c r="AP43" s="24">
        <f t="shared" si="30"/>
        <v>0</v>
      </c>
      <c r="AQ43" s="24">
        <f t="shared" si="30"/>
        <v>0</v>
      </c>
      <c r="AR43" s="920">
        <f t="shared" si="30"/>
        <v>0</v>
      </c>
      <c r="AS43" s="34">
        <f t="shared" si="30"/>
        <v>9949184</v>
      </c>
      <c r="AT43" s="23">
        <f t="shared" si="30"/>
        <v>7091200</v>
      </c>
      <c r="AU43" s="23">
        <f t="shared" si="30"/>
        <v>0</v>
      </c>
      <c r="AV43" s="23">
        <f t="shared" si="30"/>
        <v>28800</v>
      </c>
      <c r="AW43" s="23">
        <f t="shared" si="30"/>
        <v>2406559</v>
      </c>
      <c r="AX43" s="23">
        <f t="shared" si="30"/>
        <v>141825</v>
      </c>
      <c r="AY43" s="23">
        <f t="shared" si="30"/>
        <v>280800</v>
      </c>
      <c r="AZ43" s="24">
        <f t="shared" si="30"/>
        <v>18.482200000000002</v>
      </c>
      <c r="BA43" s="24">
        <f t="shared" si="30"/>
        <v>11.78</v>
      </c>
      <c r="BB43" s="24">
        <f t="shared" si="30"/>
        <v>0</v>
      </c>
      <c r="BC43" s="69">
        <f t="shared" si="30"/>
        <v>6.7022000000000004</v>
      </c>
      <c r="BD43" s="393"/>
    </row>
    <row r="44" spans="1:57" s="387" customFormat="1" ht="12.75" customHeight="1" x14ac:dyDescent="0.2">
      <c r="A44" s="389">
        <v>11</v>
      </c>
      <c r="B44" s="390">
        <v>3468</v>
      </c>
      <c r="C44" s="390">
        <v>691000891</v>
      </c>
      <c r="D44" s="390">
        <v>72048069</v>
      </c>
      <c r="E44" s="391" t="s">
        <v>28</v>
      </c>
      <c r="F44" s="390">
        <v>3111</v>
      </c>
      <c r="G44" s="391" t="s">
        <v>315</v>
      </c>
      <c r="H44" s="466" t="s">
        <v>281</v>
      </c>
      <c r="I44" s="110">
        <v>9011101</v>
      </c>
      <c r="J44" s="111">
        <v>6503285</v>
      </c>
      <c r="K44" s="111">
        <v>0</v>
      </c>
      <c r="L44" s="111">
        <v>30000</v>
      </c>
      <c r="M44" s="114">
        <v>2208250</v>
      </c>
      <c r="N44" s="114">
        <v>130066</v>
      </c>
      <c r="O44" s="111">
        <v>139500</v>
      </c>
      <c r="P44" s="274">
        <v>15.734500000000001</v>
      </c>
      <c r="Q44" s="287">
        <v>11.43</v>
      </c>
      <c r="R44" s="404">
        <v>0</v>
      </c>
      <c r="S44" s="404">
        <v>4.3045</v>
      </c>
      <c r="T44" s="112">
        <f t="shared" si="1"/>
        <v>0</v>
      </c>
      <c r="U44" s="113">
        <v>0</v>
      </c>
      <c r="V44" s="113">
        <v>-22091</v>
      </c>
      <c r="W44" s="113">
        <v>0</v>
      </c>
      <c r="X44" s="113">
        <f t="shared" si="2"/>
        <v>-22091</v>
      </c>
      <c r="Y44" s="113">
        <v>0</v>
      </c>
      <c r="Z44" s="113">
        <v>0</v>
      </c>
      <c r="AA44" s="113">
        <v>0</v>
      </c>
      <c r="AB44" s="113">
        <f t="shared" si="3"/>
        <v>0</v>
      </c>
      <c r="AC44" s="113">
        <f t="shared" si="4"/>
        <v>-22091</v>
      </c>
      <c r="AD44" s="114">
        <f t="shared" si="5"/>
        <v>-7467</v>
      </c>
      <c r="AE44" s="114">
        <f t="shared" si="6"/>
        <v>-442</v>
      </c>
      <c r="AF44" s="113">
        <v>0</v>
      </c>
      <c r="AG44" s="113">
        <v>30000</v>
      </c>
      <c r="AH44" s="113">
        <v>0</v>
      </c>
      <c r="AI44" s="113">
        <f t="shared" si="7"/>
        <v>30000</v>
      </c>
      <c r="AJ44" s="113">
        <f t="shared" si="8"/>
        <v>0</v>
      </c>
      <c r="AK44" s="115">
        <v>0</v>
      </c>
      <c r="AL44" s="115">
        <v>0</v>
      </c>
      <c r="AM44" s="115">
        <v>0</v>
      </c>
      <c r="AN44" s="115">
        <v>0</v>
      </c>
      <c r="AO44" s="115">
        <v>0</v>
      </c>
      <c r="AP44" s="115">
        <f t="shared" si="9"/>
        <v>0</v>
      </c>
      <c r="AQ44" s="115">
        <f t="shared" si="10"/>
        <v>0</v>
      </c>
      <c r="AR44" s="370">
        <f t="shared" si="11"/>
        <v>0</v>
      </c>
      <c r="AS44" s="112">
        <f t="shared" si="12"/>
        <v>9011101</v>
      </c>
      <c r="AT44" s="113">
        <f t="shared" si="13"/>
        <v>6481194</v>
      </c>
      <c r="AU44" s="113">
        <f t="shared" si="14"/>
        <v>0</v>
      </c>
      <c r="AV44" s="113">
        <f t="shared" si="15"/>
        <v>30000</v>
      </c>
      <c r="AW44" s="113">
        <f t="shared" si="16"/>
        <v>2200783</v>
      </c>
      <c r="AX44" s="113">
        <f t="shared" si="16"/>
        <v>129624</v>
      </c>
      <c r="AY44" s="113">
        <f t="shared" si="17"/>
        <v>169500</v>
      </c>
      <c r="AZ44" s="115">
        <f t="shared" si="18"/>
        <v>15.734500000000001</v>
      </c>
      <c r="BA44" s="115">
        <f t="shared" si="19"/>
        <v>11.43</v>
      </c>
      <c r="BB44" s="115">
        <f t="shared" si="20"/>
        <v>0</v>
      </c>
      <c r="BC44" s="116">
        <f t="shared" si="21"/>
        <v>4.3045</v>
      </c>
      <c r="BD44" s="393"/>
    </row>
    <row r="45" spans="1:57" s="387" customFormat="1" x14ac:dyDescent="0.2">
      <c r="A45" s="389">
        <v>11</v>
      </c>
      <c r="B45" s="390">
        <v>3468</v>
      </c>
      <c r="C45" s="390">
        <v>691000891</v>
      </c>
      <c r="D45" s="390">
        <v>72048069</v>
      </c>
      <c r="E45" s="391" t="s">
        <v>28</v>
      </c>
      <c r="F45" s="390">
        <v>3111</v>
      </c>
      <c r="G45" s="391" t="s">
        <v>316</v>
      </c>
      <c r="H45" s="466" t="s">
        <v>282</v>
      </c>
      <c r="I45" s="110">
        <v>313646</v>
      </c>
      <c r="J45" s="111">
        <v>230962</v>
      </c>
      <c r="K45" s="111">
        <v>0</v>
      </c>
      <c r="L45" s="111">
        <v>0</v>
      </c>
      <c r="M45" s="114">
        <v>78065</v>
      </c>
      <c r="N45" s="114">
        <v>4619</v>
      </c>
      <c r="O45" s="111">
        <v>0</v>
      </c>
      <c r="P45" s="274">
        <v>0.66</v>
      </c>
      <c r="Q45" s="287">
        <v>0.66</v>
      </c>
      <c r="R45" s="404">
        <v>0</v>
      </c>
      <c r="S45" s="404">
        <v>0</v>
      </c>
      <c r="T45" s="112">
        <f t="shared" si="1"/>
        <v>0</v>
      </c>
      <c r="U45" s="113">
        <v>0</v>
      </c>
      <c r="V45" s="113">
        <v>0</v>
      </c>
      <c r="W45" s="113">
        <v>0</v>
      </c>
      <c r="X45" s="113">
        <f t="shared" si="2"/>
        <v>0</v>
      </c>
      <c r="Y45" s="113">
        <v>0</v>
      </c>
      <c r="Z45" s="113">
        <v>0</v>
      </c>
      <c r="AA45" s="113">
        <v>0</v>
      </c>
      <c r="AB45" s="113">
        <f t="shared" si="3"/>
        <v>0</v>
      </c>
      <c r="AC45" s="113">
        <f t="shared" si="4"/>
        <v>0</v>
      </c>
      <c r="AD45" s="114">
        <f t="shared" si="5"/>
        <v>0</v>
      </c>
      <c r="AE45" s="114">
        <f t="shared" si="6"/>
        <v>0</v>
      </c>
      <c r="AF45" s="113">
        <v>0</v>
      </c>
      <c r="AG45" s="113">
        <v>0</v>
      </c>
      <c r="AH45" s="113">
        <v>0</v>
      </c>
      <c r="AI45" s="113">
        <f t="shared" si="7"/>
        <v>0</v>
      </c>
      <c r="AJ45" s="113">
        <f t="shared" si="8"/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f t="shared" si="9"/>
        <v>0</v>
      </c>
      <c r="AQ45" s="115">
        <f t="shared" si="10"/>
        <v>0</v>
      </c>
      <c r="AR45" s="370">
        <f t="shared" si="11"/>
        <v>0</v>
      </c>
      <c r="AS45" s="112">
        <f t="shared" si="12"/>
        <v>313646</v>
      </c>
      <c r="AT45" s="113">
        <f t="shared" si="13"/>
        <v>230962</v>
      </c>
      <c r="AU45" s="113">
        <f t="shared" si="14"/>
        <v>0</v>
      </c>
      <c r="AV45" s="113">
        <f t="shared" si="15"/>
        <v>0</v>
      </c>
      <c r="AW45" s="113">
        <f t="shared" si="16"/>
        <v>78065</v>
      </c>
      <c r="AX45" s="113">
        <f t="shared" si="16"/>
        <v>4619</v>
      </c>
      <c r="AY45" s="113">
        <f t="shared" si="17"/>
        <v>0</v>
      </c>
      <c r="AZ45" s="115">
        <f t="shared" si="18"/>
        <v>0.66</v>
      </c>
      <c r="BA45" s="115">
        <f t="shared" si="19"/>
        <v>0.66</v>
      </c>
      <c r="BB45" s="115">
        <f t="shared" si="20"/>
        <v>0</v>
      </c>
      <c r="BC45" s="116">
        <f t="shared" si="21"/>
        <v>0</v>
      </c>
      <c r="BD45" s="393"/>
    </row>
    <row r="46" spans="1:57" s="387" customFormat="1" ht="12.75" customHeight="1" x14ac:dyDescent="0.2">
      <c r="A46" s="389">
        <v>11</v>
      </c>
      <c r="B46" s="390">
        <v>3468</v>
      </c>
      <c r="C46" s="390">
        <v>691000891</v>
      </c>
      <c r="D46" s="390">
        <v>72048069</v>
      </c>
      <c r="E46" s="391" t="s">
        <v>28</v>
      </c>
      <c r="F46" s="390">
        <v>3141</v>
      </c>
      <c r="G46" s="391" t="s">
        <v>319</v>
      </c>
      <c r="H46" s="466" t="s">
        <v>282</v>
      </c>
      <c r="I46" s="110">
        <v>875705</v>
      </c>
      <c r="J46" s="111">
        <v>635521</v>
      </c>
      <c r="K46" s="111">
        <v>0</v>
      </c>
      <c r="L46" s="111">
        <v>6000</v>
      </c>
      <c r="M46" s="114">
        <v>216834</v>
      </c>
      <c r="N46" s="114">
        <v>12710</v>
      </c>
      <c r="O46" s="111">
        <v>4640</v>
      </c>
      <c r="P46" s="274">
        <v>2.1800000000000002</v>
      </c>
      <c r="Q46" s="287">
        <v>0</v>
      </c>
      <c r="R46" s="404">
        <v>0</v>
      </c>
      <c r="S46" s="404">
        <v>2.1800000000000002</v>
      </c>
      <c r="T46" s="112">
        <f t="shared" si="1"/>
        <v>0</v>
      </c>
      <c r="U46" s="113">
        <v>0</v>
      </c>
      <c r="V46" s="113">
        <v>0</v>
      </c>
      <c r="W46" s="113">
        <v>0</v>
      </c>
      <c r="X46" s="113">
        <f t="shared" si="2"/>
        <v>0</v>
      </c>
      <c r="Y46" s="113">
        <v>0</v>
      </c>
      <c r="Z46" s="113">
        <v>0</v>
      </c>
      <c r="AA46" s="113">
        <v>0</v>
      </c>
      <c r="AB46" s="113">
        <f t="shared" si="3"/>
        <v>0</v>
      </c>
      <c r="AC46" s="113">
        <f t="shared" si="4"/>
        <v>0</v>
      </c>
      <c r="AD46" s="114">
        <f t="shared" si="5"/>
        <v>0</v>
      </c>
      <c r="AE46" s="114">
        <f t="shared" si="6"/>
        <v>0</v>
      </c>
      <c r="AF46" s="113">
        <v>0</v>
      </c>
      <c r="AG46" s="113">
        <v>0</v>
      </c>
      <c r="AH46" s="113">
        <v>0</v>
      </c>
      <c r="AI46" s="113">
        <f t="shared" si="7"/>
        <v>0</v>
      </c>
      <c r="AJ46" s="113">
        <f t="shared" si="8"/>
        <v>0</v>
      </c>
      <c r="AK46" s="115">
        <v>0</v>
      </c>
      <c r="AL46" s="115">
        <v>0</v>
      </c>
      <c r="AM46" s="115">
        <v>0</v>
      </c>
      <c r="AN46" s="115">
        <v>0</v>
      </c>
      <c r="AO46" s="115">
        <v>0</v>
      </c>
      <c r="AP46" s="115">
        <f t="shared" si="9"/>
        <v>0</v>
      </c>
      <c r="AQ46" s="115">
        <f t="shared" si="10"/>
        <v>0</v>
      </c>
      <c r="AR46" s="370">
        <f t="shared" si="11"/>
        <v>0</v>
      </c>
      <c r="AS46" s="112">
        <f t="shared" si="12"/>
        <v>875705</v>
      </c>
      <c r="AT46" s="113">
        <f t="shared" si="13"/>
        <v>635521</v>
      </c>
      <c r="AU46" s="113">
        <f t="shared" si="14"/>
        <v>0</v>
      </c>
      <c r="AV46" s="113">
        <f t="shared" si="15"/>
        <v>6000</v>
      </c>
      <c r="AW46" s="113">
        <f t="shared" si="16"/>
        <v>216834</v>
      </c>
      <c r="AX46" s="113">
        <f t="shared" si="16"/>
        <v>12710</v>
      </c>
      <c r="AY46" s="113">
        <f t="shared" si="17"/>
        <v>4640</v>
      </c>
      <c r="AZ46" s="115">
        <f t="shared" si="18"/>
        <v>2.1800000000000002</v>
      </c>
      <c r="BA46" s="115">
        <f t="shared" si="19"/>
        <v>0</v>
      </c>
      <c r="BB46" s="115">
        <f t="shared" si="20"/>
        <v>0</v>
      </c>
      <c r="BC46" s="116">
        <f t="shared" si="21"/>
        <v>2.1800000000000002</v>
      </c>
      <c r="BD46" s="393"/>
      <c r="BE46" s="393"/>
    </row>
    <row r="47" spans="1:57" s="387" customFormat="1" ht="12.75" customHeight="1" x14ac:dyDescent="0.2">
      <c r="A47" s="235">
        <v>11</v>
      </c>
      <c r="B47" s="22">
        <v>3468</v>
      </c>
      <c r="C47" s="234">
        <v>691000891</v>
      </c>
      <c r="D47" s="234">
        <v>72048069</v>
      </c>
      <c r="E47" s="388" t="s">
        <v>29</v>
      </c>
      <c r="F47" s="22"/>
      <c r="G47" s="388"/>
      <c r="H47" s="465"/>
      <c r="I47" s="34">
        <v>10200452</v>
      </c>
      <c r="J47" s="23">
        <v>7369768</v>
      </c>
      <c r="K47" s="23">
        <v>0</v>
      </c>
      <c r="L47" s="23">
        <v>36000</v>
      </c>
      <c r="M47" s="23">
        <v>2503149</v>
      </c>
      <c r="N47" s="23">
        <v>147395</v>
      </c>
      <c r="O47" s="23">
        <v>144140</v>
      </c>
      <c r="P47" s="24">
        <v>18.5745</v>
      </c>
      <c r="Q47" s="288">
        <v>12.09</v>
      </c>
      <c r="R47" s="787">
        <v>0</v>
      </c>
      <c r="S47" s="787">
        <v>6.4845000000000006</v>
      </c>
      <c r="T47" s="34">
        <f t="shared" ref="T47:BC47" si="31">SUM(T44:T46)</f>
        <v>0</v>
      </c>
      <c r="U47" s="23">
        <f t="shared" si="31"/>
        <v>0</v>
      </c>
      <c r="V47" s="23">
        <f t="shared" si="31"/>
        <v>-22091</v>
      </c>
      <c r="W47" s="23">
        <f t="shared" si="31"/>
        <v>0</v>
      </c>
      <c r="X47" s="23">
        <f t="shared" si="31"/>
        <v>-22091</v>
      </c>
      <c r="Y47" s="23">
        <f t="shared" si="31"/>
        <v>0</v>
      </c>
      <c r="Z47" s="23">
        <f t="shared" si="31"/>
        <v>0</v>
      </c>
      <c r="AA47" s="23">
        <f t="shared" si="31"/>
        <v>0</v>
      </c>
      <c r="AB47" s="23">
        <f t="shared" si="31"/>
        <v>0</v>
      </c>
      <c r="AC47" s="23">
        <f t="shared" si="31"/>
        <v>-22091</v>
      </c>
      <c r="AD47" s="23">
        <f t="shared" si="31"/>
        <v>-7467</v>
      </c>
      <c r="AE47" s="23">
        <f t="shared" si="31"/>
        <v>-442</v>
      </c>
      <c r="AF47" s="23">
        <f t="shared" si="31"/>
        <v>0</v>
      </c>
      <c r="AG47" s="23">
        <f t="shared" si="31"/>
        <v>30000</v>
      </c>
      <c r="AH47" s="23">
        <f t="shared" si="31"/>
        <v>0</v>
      </c>
      <c r="AI47" s="23">
        <f t="shared" si="31"/>
        <v>30000</v>
      </c>
      <c r="AJ47" s="23">
        <f t="shared" si="31"/>
        <v>0</v>
      </c>
      <c r="AK47" s="24">
        <f t="shared" si="31"/>
        <v>0</v>
      </c>
      <c r="AL47" s="24">
        <f t="shared" si="31"/>
        <v>0</v>
      </c>
      <c r="AM47" s="24">
        <f t="shared" si="31"/>
        <v>0</v>
      </c>
      <c r="AN47" s="24">
        <f t="shared" si="31"/>
        <v>0</v>
      </c>
      <c r="AO47" s="24">
        <f t="shared" si="31"/>
        <v>0</v>
      </c>
      <c r="AP47" s="24">
        <f t="shared" si="31"/>
        <v>0</v>
      </c>
      <c r="AQ47" s="24">
        <f t="shared" si="31"/>
        <v>0</v>
      </c>
      <c r="AR47" s="920">
        <f t="shared" si="31"/>
        <v>0</v>
      </c>
      <c r="AS47" s="34">
        <f t="shared" si="31"/>
        <v>10200452</v>
      </c>
      <c r="AT47" s="23">
        <f t="shared" si="31"/>
        <v>7347677</v>
      </c>
      <c r="AU47" s="23">
        <f t="shared" si="31"/>
        <v>0</v>
      </c>
      <c r="AV47" s="23">
        <f t="shared" si="31"/>
        <v>36000</v>
      </c>
      <c r="AW47" s="23">
        <f t="shared" si="31"/>
        <v>2495682</v>
      </c>
      <c r="AX47" s="23">
        <f t="shared" si="31"/>
        <v>146953</v>
      </c>
      <c r="AY47" s="23">
        <f t="shared" si="31"/>
        <v>174140</v>
      </c>
      <c r="AZ47" s="24">
        <f t="shared" si="31"/>
        <v>18.5745</v>
      </c>
      <c r="BA47" s="24">
        <f t="shared" si="31"/>
        <v>12.09</v>
      </c>
      <c r="BB47" s="24">
        <f t="shared" si="31"/>
        <v>0</v>
      </c>
      <c r="BC47" s="69">
        <f t="shared" si="31"/>
        <v>6.4845000000000006</v>
      </c>
      <c r="BD47" s="393"/>
    </row>
    <row r="48" spans="1:57" s="387" customFormat="1" ht="12.75" customHeight="1" x14ac:dyDescent="0.2">
      <c r="A48" s="389">
        <v>12</v>
      </c>
      <c r="B48" s="390">
        <v>3465</v>
      </c>
      <c r="C48" s="390">
        <v>691001278</v>
      </c>
      <c r="D48" s="390">
        <v>72048131</v>
      </c>
      <c r="E48" s="391" t="s">
        <v>30</v>
      </c>
      <c r="F48" s="390">
        <v>3111</v>
      </c>
      <c r="G48" s="391" t="s">
        <v>315</v>
      </c>
      <c r="H48" s="466" t="s">
        <v>281</v>
      </c>
      <c r="I48" s="110">
        <v>6592705</v>
      </c>
      <c r="J48" s="111">
        <v>4823236</v>
      </c>
      <c r="K48" s="111">
        <v>0</v>
      </c>
      <c r="L48" s="111">
        <v>0</v>
      </c>
      <c r="M48" s="114">
        <v>1630254</v>
      </c>
      <c r="N48" s="114">
        <v>96465</v>
      </c>
      <c r="O48" s="111">
        <v>42750</v>
      </c>
      <c r="P48" s="274">
        <v>10.8682</v>
      </c>
      <c r="Q48" s="287">
        <v>8</v>
      </c>
      <c r="R48" s="404">
        <v>0</v>
      </c>
      <c r="S48" s="404">
        <v>2.8681999999999999</v>
      </c>
      <c r="T48" s="112">
        <f t="shared" si="1"/>
        <v>0</v>
      </c>
      <c r="U48" s="113">
        <v>0</v>
      </c>
      <c r="V48" s="113">
        <v>-33137</v>
      </c>
      <c r="W48" s="113">
        <v>0</v>
      </c>
      <c r="X48" s="113">
        <f t="shared" si="2"/>
        <v>-33137</v>
      </c>
      <c r="Y48" s="113">
        <v>0</v>
      </c>
      <c r="Z48" s="113">
        <v>0</v>
      </c>
      <c r="AA48" s="113">
        <v>0</v>
      </c>
      <c r="AB48" s="113">
        <f t="shared" si="3"/>
        <v>0</v>
      </c>
      <c r="AC48" s="113">
        <f t="shared" si="4"/>
        <v>-33137</v>
      </c>
      <c r="AD48" s="114">
        <f t="shared" si="5"/>
        <v>-11200</v>
      </c>
      <c r="AE48" s="114">
        <f t="shared" si="6"/>
        <v>-663</v>
      </c>
      <c r="AF48" s="113">
        <v>0</v>
      </c>
      <c r="AG48" s="113">
        <v>45000</v>
      </c>
      <c r="AH48" s="113">
        <v>0</v>
      </c>
      <c r="AI48" s="113">
        <f t="shared" si="7"/>
        <v>45000</v>
      </c>
      <c r="AJ48" s="113">
        <f t="shared" si="8"/>
        <v>0</v>
      </c>
      <c r="AK48" s="115">
        <v>0</v>
      </c>
      <c r="AL48" s="115">
        <v>0</v>
      </c>
      <c r="AM48" s="115">
        <v>0</v>
      </c>
      <c r="AN48" s="115">
        <v>0</v>
      </c>
      <c r="AO48" s="115">
        <v>0</v>
      </c>
      <c r="AP48" s="115">
        <f t="shared" si="9"/>
        <v>0</v>
      </c>
      <c r="AQ48" s="115">
        <f t="shared" si="10"/>
        <v>0</v>
      </c>
      <c r="AR48" s="370">
        <f t="shared" si="11"/>
        <v>0</v>
      </c>
      <c r="AS48" s="112">
        <f t="shared" si="12"/>
        <v>6592705</v>
      </c>
      <c r="AT48" s="113">
        <f t="shared" si="13"/>
        <v>4790099</v>
      </c>
      <c r="AU48" s="113">
        <f t="shared" si="14"/>
        <v>0</v>
      </c>
      <c r="AV48" s="113">
        <f t="shared" si="15"/>
        <v>0</v>
      </c>
      <c r="AW48" s="113">
        <f t="shared" si="16"/>
        <v>1619054</v>
      </c>
      <c r="AX48" s="113">
        <f t="shared" si="16"/>
        <v>95802</v>
      </c>
      <c r="AY48" s="113">
        <f t="shared" si="17"/>
        <v>87750</v>
      </c>
      <c r="AZ48" s="115">
        <f t="shared" si="18"/>
        <v>10.8682</v>
      </c>
      <c r="BA48" s="115">
        <f t="shared" si="19"/>
        <v>8</v>
      </c>
      <c r="BB48" s="115">
        <f t="shared" si="20"/>
        <v>0</v>
      </c>
      <c r="BC48" s="116">
        <f t="shared" si="21"/>
        <v>2.8681999999999999</v>
      </c>
      <c r="BD48" s="393"/>
    </row>
    <row r="49" spans="1:57" s="387" customFormat="1" x14ac:dyDescent="0.2">
      <c r="A49" s="389">
        <v>12</v>
      </c>
      <c r="B49" s="390">
        <v>3465</v>
      </c>
      <c r="C49" s="390">
        <v>691001278</v>
      </c>
      <c r="D49" s="390">
        <v>72048131</v>
      </c>
      <c r="E49" s="391" t="s">
        <v>30</v>
      </c>
      <c r="F49" s="390">
        <v>3111</v>
      </c>
      <c r="G49" s="391" t="s">
        <v>316</v>
      </c>
      <c r="H49" s="466" t="s">
        <v>282</v>
      </c>
      <c r="I49" s="110">
        <v>172494</v>
      </c>
      <c r="J49" s="111">
        <v>127021</v>
      </c>
      <c r="K49" s="111">
        <v>0</v>
      </c>
      <c r="L49" s="111">
        <v>0</v>
      </c>
      <c r="M49" s="114">
        <v>42933</v>
      </c>
      <c r="N49" s="114">
        <v>2540</v>
      </c>
      <c r="O49" s="111">
        <v>0</v>
      </c>
      <c r="P49" s="274">
        <v>0.5</v>
      </c>
      <c r="Q49" s="287">
        <v>0.5</v>
      </c>
      <c r="R49" s="404">
        <v>0</v>
      </c>
      <c r="S49" s="404">
        <v>0</v>
      </c>
      <c r="T49" s="112">
        <f t="shared" si="1"/>
        <v>0</v>
      </c>
      <c r="U49" s="113">
        <v>0</v>
      </c>
      <c r="V49" s="113">
        <v>0</v>
      </c>
      <c r="W49" s="113">
        <v>0</v>
      </c>
      <c r="X49" s="113">
        <f t="shared" si="2"/>
        <v>0</v>
      </c>
      <c r="Y49" s="113">
        <v>0</v>
      </c>
      <c r="Z49" s="113">
        <v>0</v>
      </c>
      <c r="AA49" s="113">
        <v>0</v>
      </c>
      <c r="AB49" s="113">
        <f t="shared" si="3"/>
        <v>0</v>
      </c>
      <c r="AC49" s="113">
        <f t="shared" si="4"/>
        <v>0</v>
      </c>
      <c r="AD49" s="114">
        <f t="shared" si="5"/>
        <v>0</v>
      </c>
      <c r="AE49" s="114">
        <f t="shared" si="6"/>
        <v>0</v>
      </c>
      <c r="AF49" s="113">
        <v>0</v>
      </c>
      <c r="AG49" s="113">
        <v>0</v>
      </c>
      <c r="AH49" s="113">
        <v>0</v>
      </c>
      <c r="AI49" s="113">
        <f t="shared" si="7"/>
        <v>0</v>
      </c>
      <c r="AJ49" s="113">
        <f t="shared" si="8"/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f t="shared" si="9"/>
        <v>0</v>
      </c>
      <c r="AQ49" s="115">
        <f t="shared" si="10"/>
        <v>0</v>
      </c>
      <c r="AR49" s="370">
        <f t="shared" si="11"/>
        <v>0</v>
      </c>
      <c r="AS49" s="112">
        <f t="shared" si="12"/>
        <v>172494</v>
      </c>
      <c r="AT49" s="113">
        <f t="shared" si="13"/>
        <v>127021</v>
      </c>
      <c r="AU49" s="113">
        <f t="shared" si="14"/>
        <v>0</v>
      </c>
      <c r="AV49" s="113">
        <f t="shared" si="15"/>
        <v>0</v>
      </c>
      <c r="AW49" s="113">
        <f t="shared" si="16"/>
        <v>42933</v>
      </c>
      <c r="AX49" s="113">
        <f t="shared" si="16"/>
        <v>2540</v>
      </c>
      <c r="AY49" s="113">
        <f t="shared" si="17"/>
        <v>0</v>
      </c>
      <c r="AZ49" s="115">
        <f t="shared" si="18"/>
        <v>0.5</v>
      </c>
      <c r="BA49" s="115">
        <f t="shared" si="19"/>
        <v>0.5</v>
      </c>
      <c r="BB49" s="115">
        <f t="shared" si="20"/>
        <v>0</v>
      </c>
      <c r="BC49" s="116">
        <f t="shared" si="21"/>
        <v>0</v>
      </c>
      <c r="BD49" s="393"/>
    </row>
    <row r="50" spans="1:57" s="387" customFormat="1" ht="12.75" customHeight="1" x14ac:dyDescent="0.2">
      <c r="A50" s="389">
        <v>12</v>
      </c>
      <c r="B50" s="390">
        <v>3465</v>
      </c>
      <c r="C50" s="390">
        <v>691001278</v>
      </c>
      <c r="D50" s="390">
        <v>72048131</v>
      </c>
      <c r="E50" s="391" t="s">
        <v>30</v>
      </c>
      <c r="F50" s="390">
        <v>3141</v>
      </c>
      <c r="G50" s="391" t="s">
        <v>319</v>
      </c>
      <c r="H50" s="466" t="s">
        <v>282</v>
      </c>
      <c r="I50" s="110">
        <v>982377</v>
      </c>
      <c r="J50" s="111">
        <v>719342</v>
      </c>
      <c r="K50" s="111">
        <v>0</v>
      </c>
      <c r="L50" s="111">
        <v>0</v>
      </c>
      <c r="M50" s="114">
        <v>243138</v>
      </c>
      <c r="N50" s="114">
        <v>14387</v>
      </c>
      <c r="O50" s="111">
        <v>5510</v>
      </c>
      <c r="P50" s="274">
        <v>2.4500000000000002</v>
      </c>
      <c r="Q50" s="287">
        <v>0</v>
      </c>
      <c r="R50" s="404">
        <v>0</v>
      </c>
      <c r="S50" s="404">
        <v>2.4500000000000002</v>
      </c>
      <c r="T50" s="112">
        <f t="shared" si="1"/>
        <v>0</v>
      </c>
      <c r="U50" s="113">
        <v>0</v>
      </c>
      <c r="V50" s="113">
        <v>0</v>
      </c>
      <c r="W50" s="113">
        <v>0</v>
      </c>
      <c r="X50" s="113">
        <f t="shared" si="2"/>
        <v>0</v>
      </c>
      <c r="Y50" s="113">
        <v>0</v>
      </c>
      <c r="Z50" s="113">
        <v>0</v>
      </c>
      <c r="AA50" s="113">
        <v>0</v>
      </c>
      <c r="AB50" s="113">
        <f t="shared" si="3"/>
        <v>0</v>
      </c>
      <c r="AC50" s="113">
        <f t="shared" si="4"/>
        <v>0</v>
      </c>
      <c r="AD50" s="114">
        <f t="shared" si="5"/>
        <v>0</v>
      </c>
      <c r="AE50" s="114">
        <f t="shared" si="6"/>
        <v>0</v>
      </c>
      <c r="AF50" s="113">
        <v>0</v>
      </c>
      <c r="AG50" s="113">
        <v>0</v>
      </c>
      <c r="AH50" s="113">
        <v>0</v>
      </c>
      <c r="AI50" s="113">
        <f t="shared" si="7"/>
        <v>0</v>
      </c>
      <c r="AJ50" s="113">
        <f t="shared" si="8"/>
        <v>0</v>
      </c>
      <c r="AK50" s="115"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f t="shared" si="9"/>
        <v>0</v>
      </c>
      <c r="AQ50" s="115">
        <f t="shared" si="10"/>
        <v>0</v>
      </c>
      <c r="AR50" s="370">
        <f t="shared" si="11"/>
        <v>0</v>
      </c>
      <c r="AS50" s="112">
        <f t="shared" si="12"/>
        <v>982377</v>
      </c>
      <c r="AT50" s="113">
        <f t="shared" si="13"/>
        <v>719342</v>
      </c>
      <c r="AU50" s="113">
        <f t="shared" si="14"/>
        <v>0</v>
      </c>
      <c r="AV50" s="113">
        <f t="shared" si="15"/>
        <v>0</v>
      </c>
      <c r="AW50" s="113">
        <f t="shared" si="16"/>
        <v>243138</v>
      </c>
      <c r="AX50" s="113">
        <f t="shared" si="16"/>
        <v>14387</v>
      </c>
      <c r="AY50" s="113">
        <f t="shared" si="17"/>
        <v>5510</v>
      </c>
      <c r="AZ50" s="115">
        <f t="shared" si="18"/>
        <v>2.4500000000000002</v>
      </c>
      <c r="BA50" s="115">
        <f t="shared" si="19"/>
        <v>0</v>
      </c>
      <c r="BB50" s="115">
        <f t="shared" si="20"/>
        <v>0</v>
      </c>
      <c r="BC50" s="116">
        <f t="shared" si="21"/>
        <v>2.4500000000000002</v>
      </c>
      <c r="BD50" s="393"/>
      <c r="BE50" s="393"/>
    </row>
    <row r="51" spans="1:57" s="387" customFormat="1" ht="12.75" customHeight="1" x14ac:dyDescent="0.2">
      <c r="A51" s="235">
        <v>12</v>
      </c>
      <c r="B51" s="22">
        <v>3465</v>
      </c>
      <c r="C51" s="234">
        <v>691001278</v>
      </c>
      <c r="D51" s="234">
        <v>72048131</v>
      </c>
      <c r="E51" s="388" t="s">
        <v>31</v>
      </c>
      <c r="F51" s="22"/>
      <c r="G51" s="388"/>
      <c r="H51" s="465"/>
      <c r="I51" s="34">
        <v>7747576</v>
      </c>
      <c r="J51" s="23">
        <v>5669599</v>
      </c>
      <c r="K51" s="23">
        <v>0</v>
      </c>
      <c r="L51" s="23">
        <v>0</v>
      </c>
      <c r="M51" s="23">
        <v>1916325</v>
      </c>
      <c r="N51" s="23">
        <v>113392</v>
      </c>
      <c r="O51" s="23">
        <v>48260</v>
      </c>
      <c r="P51" s="24">
        <v>13.818200000000001</v>
      </c>
      <c r="Q51" s="288">
        <v>8.5</v>
      </c>
      <c r="R51" s="787">
        <v>0</v>
      </c>
      <c r="S51" s="787">
        <v>5.3182</v>
      </c>
      <c r="T51" s="34">
        <f t="shared" ref="T51:BC51" si="32">SUM(T48:T50)</f>
        <v>0</v>
      </c>
      <c r="U51" s="23">
        <f t="shared" si="32"/>
        <v>0</v>
      </c>
      <c r="V51" s="23">
        <f t="shared" si="32"/>
        <v>-33137</v>
      </c>
      <c r="W51" s="23">
        <f t="shared" si="32"/>
        <v>0</v>
      </c>
      <c r="X51" s="23">
        <f t="shared" si="32"/>
        <v>-33137</v>
      </c>
      <c r="Y51" s="23">
        <f t="shared" si="32"/>
        <v>0</v>
      </c>
      <c r="Z51" s="23">
        <f t="shared" si="32"/>
        <v>0</v>
      </c>
      <c r="AA51" s="23">
        <f t="shared" si="32"/>
        <v>0</v>
      </c>
      <c r="AB51" s="23">
        <f t="shared" si="32"/>
        <v>0</v>
      </c>
      <c r="AC51" s="23">
        <f t="shared" si="32"/>
        <v>-33137</v>
      </c>
      <c r="AD51" s="23">
        <f t="shared" si="32"/>
        <v>-11200</v>
      </c>
      <c r="AE51" s="23">
        <f t="shared" si="32"/>
        <v>-663</v>
      </c>
      <c r="AF51" s="23">
        <f t="shared" si="32"/>
        <v>0</v>
      </c>
      <c r="AG51" s="23">
        <f t="shared" si="32"/>
        <v>45000</v>
      </c>
      <c r="AH51" s="23">
        <f t="shared" si="32"/>
        <v>0</v>
      </c>
      <c r="AI51" s="23">
        <f t="shared" si="32"/>
        <v>45000</v>
      </c>
      <c r="AJ51" s="23">
        <f t="shared" si="32"/>
        <v>0</v>
      </c>
      <c r="AK51" s="24">
        <f t="shared" si="32"/>
        <v>0</v>
      </c>
      <c r="AL51" s="24">
        <f t="shared" si="32"/>
        <v>0</v>
      </c>
      <c r="AM51" s="24">
        <f t="shared" si="32"/>
        <v>0</v>
      </c>
      <c r="AN51" s="24">
        <f t="shared" si="32"/>
        <v>0</v>
      </c>
      <c r="AO51" s="24">
        <f t="shared" si="32"/>
        <v>0</v>
      </c>
      <c r="AP51" s="24">
        <f t="shared" si="32"/>
        <v>0</v>
      </c>
      <c r="AQ51" s="24">
        <f t="shared" si="32"/>
        <v>0</v>
      </c>
      <c r="AR51" s="920">
        <f t="shared" si="32"/>
        <v>0</v>
      </c>
      <c r="AS51" s="34">
        <f t="shared" si="32"/>
        <v>7747576</v>
      </c>
      <c r="AT51" s="23">
        <f t="shared" si="32"/>
        <v>5636462</v>
      </c>
      <c r="AU51" s="23">
        <f t="shared" si="32"/>
        <v>0</v>
      </c>
      <c r="AV51" s="23">
        <f t="shared" si="32"/>
        <v>0</v>
      </c>
      <c r="AW51" s="23">
        <f t="shared" si="32"/>
        <v>1905125</v>
      </c>
      <c r="AX51" s="23">
        <f t="shared" si="32"/>
        <v>112729</v>
      </c>
      <c r="AY51" s="23">
        <f t="shared" si="32"/>
        <v>93260</v>
      </c>
      <c r="AZ51" s="24">
        <f t="shared" si="32"/>
        <v>13.818200000000001</v>
      </c>
      <c r="BA51" s="24">
        <f t="shared" si="32"/>
        <v>8.5</v>
      </c>
      <c r="BB51" s="24">
        <f t="shared" si="32"/>
        <v>0</v>
      </c>
      <c r="BC51" s="69">
        <f t="shared" si="32"/>
        <v>5.3182</v>
      </c>
      <c r="BD51" s="393"/>
    </row>
    <row r="52" spans="1:57" s="387" customFormat="1" ht="12.75" customHeight="1" x14ac:dyDescent="0.2">
      <c r="A52" s="389">
        <v>13</v>
      </c>
      <c r="B52" s="390">
        <v>3473</v>
      </c>
      <c r="C52" s="390">
        <v>691003530</v>
      </c>
      <c r="D52" s="390">
        <v>72550392</v>
      </c>
      <c r="E52" s="391" t="s">
        <v>32</v>
      </c>
      <c r="F52" s="390">
        <v>3111</v>
      </c>
      <c r="G52" s="391" t="s">
        <v>315</v>
      </c>
      <c r="H52" s="466" t="s">
        <v>281</v>
      </c>
      <c r="I52" s="110">
        <v>8065385</v>
      </c>
      <c r="J52" s="111">
        <v>5869223</v>
      </c>
      <c r="K52" s="111">
        <v>0</v>
      </c>
      <c r="L52" s="111">
        <v>35000</v>
      </c>
      <c r="M52" s="114">
        <v>1995628</v>
      </c>
      <c r="N52" s="114">
        <v>117384</v>
      </c>
      <c r="O52" s="111">
        <v>48150</v>
      </c>
      <c r="P52" s="274">
        <v>13.552199999999999</v>
      </c>
      <c r="Q52" s="287">
        <v>10</v>
      </c>
      <c r="R52" s="404">
        <v>0</v>
      </c>
      <c r="S52" s="404">
        <v>3.5522000000000005</v>
      </c>
      <c r="T52" s="112">
        <f t="shared" si="1"/>
        <v>0</v>
      </c>
      <c r="U52" s="113">
        <v>0</v>
      </c>
      <c r="V52" s="113">
        <v>-51546</v>
      </c>
      <c r="W52" s="113">
        <v>0</v>
      </c>
      <c r="X52" s="113">
        <f t="shared" si="2"/>
        <v>-51546</v>
      </c>
      <c r="Y52" s="113">
        <v>0</v>
      </c>
      <c r="Z52" s="113">
        <v>0</v>
      </c>
      <c r="AA52" s="113">
        <v>0</v>
      </c>
      <c r="AB52" s="113">
        <f t="shared" si="3"/>
        <v>0</v>
      </c>
      <c r="AC52" s="113">
        <f t="shared" si="4"/>
        <v>-51546</v>
      </c>
      <c r="AD52" s="114">
        <f t="shared" si="5"/>
        <v>-17423</v>
      </c>
      <c r="AE52" s="114">
        <f t="shared" si="6"/>
        <v>-1031</v>
      </c>
      <c r="AF52" s="113">
        <v>0</v>
      </c>
      <c r="AG52" s="113">
        <v>70000</v>
      </c>
      <c r="AH52" s="113">
        <v>0</v>
      </c>
      <c r="AI52" s="113">
        <f t="shared" si="7"/>
        <v>70000</v>
      </c>
      <c r="AJ52" s="113">
        <f t="shared" si="8"/>
        <v>0</v>
      </c>
      <c r="AK52" s="115">
        <v>0</v>
      </c>
      <c r="AL52" s="115">
        <v>0</v>
      </c>
      <c r="AM52" s="115">
        <v>0</v>
      </c>
      <c r="AN52" s="115">
        <v>0</v>
      </c>
      <c r="AO52" s="115">
        <v>0</v>
      </c>
      <c r="AP52" s="115">
        <f t="shared" si="9"/>
        <v>0</v>
      </c>
      <c r="AQ52" s="115">
        <f t="shared" si="10"/>
        <v>0</v>
      </c>
      <c r="AR52" s="370">
        <f t="shared" si="11"/>
        <v>0</v>
      </c>
      <c r="AS52" s="112">
        <f t="shared" si="12"/>
        <v>8065385</v>
      </c>
      <c r="AT52" s="113">
        <f t="shared" si="13"/>
        <v>5817677</v>
      </c>
      <c r="AU52" s="113">
        <f t="shared" si="14"/>
        <v>0</v>
      </c>
      <c r="AV52" s="113">
        <f t="shared" si="15"/>
        <v>35000</v>
      </c>
      <c r="AW52" s="113">
        <f t="shared" si="16"/>
        <v>1978205</v>
      </c>
      <c r="AX52" s="113">
        <f t="shared" si="16"/>
        <v>116353</v>
      </c>
      <c r="AY52" s="113">
        <f t="shared" si="17"/>
        <v>118150</v>
      </c>
      <c r="AZ52" s="115">
        <f t="shared" si="18"/>
        <v>13.552199999999999</v>
      </c>
      <c r="BA52" s="115">
        <f t="shared" si="19"/>
        <v>10</v>
      </c>
      <c r="BB52" s="115">
        <f t="shared" si="20"/>
        <v>0</v>
      </c>
      <c r="BC52" s="116">
        <f t="shared" si="21"/>
        <v>3.5522000000000005</v>
      </c>
      <c r="BD52" s="393"/>
    </row>
    <row r="53" spans="1:57" s="387" customFormat="1" ht="12.75" customHeight="1" x14ac:dyDescent="0.2">
      <c r="A53" s="389">
        <v>13</v>
      </c>
      <c r="B53" s="390">
        <v>3473</v>
      </c>
      <c r="C53" s="390">
        <v>691003530</v>
      </c>
      <c r="D53" s="390">
        <v>72550392</v>
      </c>
      <c r="E53" s="391" t="s">
        <v>33</v>
      </c>
      <c r="F53" s="390">
        <v>3141</v>
      </c>
      <c r="G53" s="391" t="s">
        <v>319</v>
      </c>
      <c r="H53" s="466" t="s">
        <v>282</v>
      </c>
      <c r="I53" s="110">
        <v>1071531</v>
      </c>
      <c r="J53" s="111">
        <v>784523</v>
      </c>
      <c r="K53" s="111">
        <v>0</v>
      </c>
      <c r="L53" s="111">
        <v>0</v>
      </c>
      <c r="M53" s="114">
        <v>265169</v>
      </c>
      <c r="N53" s="114">
        <v>15691</v>
      </c>
      <c r="O53" s="111">
        <v>6148</v>
      </c>
      <c r="P53" s="274">
        <v>2.66</v>
      </c>
      <c r="Q53" s="287">
        <v>0</v>
      </c>
      <c r="R53" s="404">
        <v>0</v>
      </c>
      <c r="S53" s="404">
        <v>2.66</v>
      </c>
      <c r="T53" s="112">
        <f t="shared" si="1"/>
        <v>0</v>
      </c>
      <c r="U53" s="113">
        <v>0</v>
      </c>
      <c r="V53" s="113">
        <v>0</v>
      </c>
      <c r="W53" s="113">
        <v>0</v>
      </c>
      <c r="X53" s="113">
        <f t="shared" si="2"/>
        <v>0</v>
      </c>
      <c r="Y53" s="113">
        <v>0</v>
      </c>
      <c r="Z53" s="113">
        <v>0</v>
      </c>
      <c r="AA53" s="113">
        <v>0</v>
      </c>
      <c r="AB53" s="113">
        <f t="shared" si="3"/>
        <v>0</v>
      </c>
      <c r="AC53" s="113">
        <f t="shared" si="4"/>
        <v>0</v>
      </c>
      <c r="AD53" s="114">
        <f t="shared" si="5"/>
        <v>0</v>
      </c>
      <c r="AE53" s="114">
        <f t="shared" si="6"/>
        <v>0</v>
      </c>
      <c r="AF53" s="113">
        <v>0</v>
      </c>
      <c r="AG53" s="113">
        <v>0</v>
      </c>
      <c r="AH53" s="113">
        <v>0</v>
      </c>
      <c r="AI53" s="113">
        <f t="shared" si="7"/>
        <v>0</v>
      </c>
      <c r="AJ53" s="113">
        <f t="shared" si="8"/>
        <v>0</v>
      </c>
      <c r="AK53" s="115"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f t="shared" si="9"/>
        <v>0</v>
      </c>
      <c r="AQ53" s="115">
        <f t="shared" si="10"/>
        <v>0</v>
      </c>
      <c r="AR53" s="370">
        <f t="shared" si="11"/>
        <v>0</v>
      </c>
      <c r="AS53" s="112">
        <f t="shared" si="12"/>
        <v>1071531</v>
      </c>
      <c r="AT53" s="113">
        <f t="shared" si="13"/>
        <v>784523</v>
      </c>
      <c r="AU53" s="113">
        <f t="shared" si="14"/>
        <v>0</v>
      </c>
      <c r="AV53" s="113">
        <f t="shared" si="15"/>
        <v>0</v>
      </c>
      <c r="AW53" s="113">
        <f t="shared" si="16"/>
        <v>265169</v>
      </c>
      <c r="AX53" s="113">
        <f t="shared" si="16"/>
        <v>15691</v>
      </c>
      <c r="AY53" s="113">
        <f t="shared" si="17"/>
        <v>6148</v>
      </c>
      <c r="AZ53" s="115">
        <f t="shared" si="18"/>
        <v>2.66</v>
      </c>
      <c r="BA53" s="115">
        <f t="shared" si="19"/>
        <v>0</v>
      </c>
      <c r="BB53" s="115">
        <f t="shared" si="20"/>
        <v>0</v>
      </c>
      <c r="BC53" s="116">
        <f t="shared" si="21"/>
        <v>2.66</v>
      </c>
      <c r="BD53" s="393"/>
      <c r="BE53" s="393"/>
    </row>
    <row r="54" spans="1:57" s="387" customFormat="1" ht="12.75" customHeight="1" x14ac:dyDescent="0.2">
      <c r="A54" s="235">
        <v>13</v>
      </c>
      <c r="B54" s="22">
        <v>3473</v>
      </c>
      <c r="C54" s="234">
        <v>691003530</v>
      </c>
      <c r="D54" s="234">
        <v>72550392</v>
      </c>
      <c r="E54" s="388" t="s">
        <v>34</v>
      </c>
      <c r="F54" s="22"/>
      <c r="G54" s="388"/>
      <c r="H54" s="465"/>
      <c r="I54" s="34">
        <v>9136916</v>
      </c>
      <c r="J54" s="23">
        <v>6653746</v>
      </c>
      <c r="K54" s="23">
        <v>0</v>
      </c>
      <c r="L54" s="23">
        <v>35000</v>
      </c>
      <c r="M54" s="23">
        <v>2260797</v>
      </c>
      <c r="N54" s="23">
        <v>133075</v>
      </c>
      <c r="O54" s="23">
        <v>54298</v>
      </c>
      <c r="P54" s="24">
        <v>16.212199999999999</v>
      </c>
      <c r="Q54" s="288">
        <v>10</v>
      </c>
      <c r="R54" s="787">
        <v>0</v>
      </c>
      <c r="S54" s="787">
        <v>6.2122000000000011</v>
      </c>
      <c r="T54" s="34">
        <f t="shared" ref="T54:BC54" si="33">SUM(T52:T53)</f>
        <v>0</v>
      </c>
      <c r="U54" s="23">
        <f t="shared" si="33"/>
        <v>0</v>
      </c>
      <c r="V54" s="23">
        <f t="shared" si="33"/>
        <v>-51546</v>
      </c>
      <c r="W54" s="23">
        <f t="shared" si="33"/>
        <v>0</v>
      </c>
      <c r="X54" s="23">
        <f t="shared" si="33"/>
        <v>-51546</v>
      </c>
      <c r="Y54" s="23">
        <f t="shared" si="33"/>
        <v>0</v>
      </c>
      <c r="Z54" s="23">
        <f t="shared" si="33"/>
        <v>0</v>
      </c>
      <c r="AA54" s="23">
        <f t="shared" si="33"/>
        <v>0</v>
      </c>
      <c r="AB54" s="23">
        <f t="shared" si="33"/>
        <v>0</v>
      </c>
      <c r="AC54" s="23">
        <f t="shared" si="33"/>
        <v>-51546</v>
      </c>
      <c r="AD54" s="23">
        <f t="shared" si="33"/>
        <v>-17423</v>
      </c>
      <c r="AE54" s="23">
        <f t="shared" si="33"/>
        <v>-1031</v>
      </c>
      <c r="AF54" s="23">
        <f t="shared" si="33"/>
        <v>0</v>
      </c>
      <c r="AG54" s="23">
        <f t="shared" si="33"/>
        <v>70000</v>
      </c>
      <c r="AH54" s="23">
        <f t="shared" si="33"/>
        <v>0</v>
      </c>
      <c r="AI54" s="23">
        <f t="shared" si="33"/>
        <v>70000</v>
      </c>
      <c r="AJ54" s="23">
        <f t="shared" si="33"/>
        <v>0</v>
      </c>
      <c r="AK54" s="24">
        <f t="shared" si="33"/>
        <v>0</v>
      </c>
      <c r="AL54" s="24">
        <f t="shared" si="33"/>
        <v>0</v>
      </c>
      <c r="AM54" s="24">
        <f t="shared" si="33"/>
        <v>0</v>
      </c>
      <c r="AN54" s="24">
        <f t="shared" si="33"/>
        <v>0</v>
      </c>
      <c r="AO54" s="24">
        <f t="shared" si="33"/>
        <v>0</v>
      </c>
      <c r="AP54" s="24">
        <f t="shared" si="33"/>
        <v>0</v>
      </c>
      <c r="AQ54" s="24">
        <f t="shared" si="33"/>
        <v>0</v>
      </c>
      <c r="AR54" s="920">
        <f t="shared" si="33"/>
        <v>0</v>
      </c>
      <c r="AS54" s="34">
        <f t="shared" si="33"/>
        <v>9136916</v>
      </c>
      <c r="AT54" s="23">
        <f t="shared" si="33"/>
        <v>6602200</v>
      </c>
      <c r="AU54" s="23">
        <f t="shared" si="33"/>
        <v>0</v>
      </c>
      <c r="AV54" s="23">
        <f t="shared" si="33"/>
        <v>35000</v>
      </c>
      <c r="AW54" s="23">
        <f t="shared" si="33"/>
        <v>2243374</v>
      </c>
      <c r="AX54" s="23">
        <f t="shared" si="33"/>
        <v>132044</v>
      </c>
      <c r="AY54" s="23">
        <f t="shared" si="33"/>
        <v>124298</v>
      </c>
      <c r="AZ54" s="24">
        <f t="shared" si="33"/>
        <v>16.212199999999999</v>
      </c>
      <c r="BA54" s="24">
        <f t="shared" si="33"/>
        <v>10</v>
      </c>
      <c r="BB54" s="24">
        <f t="shared" si="33"/>
        <v>0</v>
      </c>
      <c r="BC54" s="69">
        <f t="shared" si="33"/>
        <v>6.2122000000000011</v>
      </c>
      <c r="BD54" s="393"/>
    </row>
    <row r="55" spans="1:57" s="387" customFormat="1" ht="12.75" customHeight="1" x14ac:dyDescent="0.2">
      <c r="A55" s="389">
        <v>14</v>
      </c>
      <c r="B55" s="390">
        <v>3474</v>
      </c>
      <c r="C55" s="390">
        <v>691003505</v>
      </c>
      <c r="D55" s="390">
        <v>72550406</v>
      </c>
      <c r="E55" s="391" t="s">
        <v>35</v>
      </c>
      <c r="F55" s="390">
        <v>3111</v>
      </c>
      <c r="G55" s="391" t="s">
        <v>315</v>
      </c>
      <c r="H55" s="466" t="s">
        <v>281</v>
      </c>
      <c r="I55" s="110">
        <v>4804284</v>
      </c>
      <c r="J55" s="111">
        <v>3437330</v>
      </c>
      <c r="K55" s="111">
        <v>0</v>
      </c>
      <c r="L55" s="111">
        <v>30000</v>
      </c>
      <c r="M55" s="114">
        <v>1171957</v>
      </c>
      <c r="N55" s="114">
        <v>68747</v>
      </c>
      <c r="O55" s="111">
        <v>96250</v>
      </c>
      <c r="P55" s="274">
        <v>8.2341999999999995</v>
      </c>
      <c r="Q55" s="287">
        <v>6.24</v>
      </c>
      <c r="R55" s="404">
        <v>0</v>
      </c>
      <c r="S55" s="404">
        <v>1.9942</v>
      </c>
      <c r="T55" s="112">
        <f t="shared" si="1"/>
        <v>0</v>
      </c>
      <c r="U55" s="113">
        <v>0</v>
      </c>
      <c r="V55" s="113">
        <v>0</v>
      </c>
      <c r="W55" s="113">
        <v>0</v>
      </c>
      <c r="X55" s="113">
        <f t="shared" si="2"/>
        <v>0</v>
      </c>
      <c r="Y55" s="113">
        <v>0</v>
      </c>
      <c r="Z55" s="113">
        <v>0</v>
      </c>
      <c r="AA55" s="113">
        <v>0</v>
      </c>
      <c r="AB55" s="113">
        <f t="shared" si="3"/>
        <v>0</v>
      </c>
      <c r="AC55" s="113">
        <f t="shared" si="4"/>
        <v>0</v>
      </c>
      <c r="AD55" s="114">
        <f t="shared" si="5"/>
        <v>0</v>
      </c>
      <c r="AE55" s="114">
        <f t="shared" si="6"/>
        <v>0</v>
      </c>
      <c r="AF55" s="113">
        <v>0</v>
      </c>
      <c r="AG55" s="113">
        <v>0</v>
      </c>
      <c r="AH55" s="113">
        <v>0</v>
      </c>
      <c r="AI55" s="113">
        <f t="shared" si="7"/>
        <v>0</v>
      </c>
      <c r="AJ55" s="113">
        <f t="shared" si="8"/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f t="shared" si="9"/>
        <v>0</v>
      </c>
      <c r="AQ55" s="115">
        <f t="shared" si="10"/>
        <v>0</v>
      </c>
      <c r="AR55" s="370">
        <f t="shared" si="11"/>
        <v>0</v>
      </c>
      <c r="AS55" s="112">
        <f t="shared" si="12"/>
        <v>4804284</v>
      </c>
      <c r="AT55" s="113">
        <f t="shared" si="13"/>
        <v>3437330</v>
      </c>
      <c r="AU55" s="113">
        <f t="shared" si="14"/>
        <v>0</v>
      </c>
      <c r="AV55" s="113">
        <f t="shared" si="15"/>
        <v>30000</v>
      </c>
      <c r="AW55" s="113">
        <f t="shared" si="16"/>
        <v>1171957</v>
      </c>
      <c r="AX55" s="113">
        <f t="shared" si="16"/>
        <v>68747</v>
      </c>
      <c r="AY55" s="113">
        <f t="shared" si="17"/>
        <v>96250</v>
      </c>
      <c r="AZ55" s="115">
        <f t="shared" si="18"/>
        <v>8.2341999999999995</v>
      </c>
      <c r="BA55" s="115">
        <f t="shared" si="19"/>
        <v>6.24</v>
      </c>
      <c r="BB55" s="115">
        <f t="shared" si="20"/>
        <v>0</v>
      </c>
      <c r="BC55" s="116">
        <f t="shared" si="21"/>
        <v>1.9942</v>
      </c>
      <c r="BD55" s="393"/>
    </row>
    <row r="56" spans="1:57" s="387" customFormat="1" ht="12.75" customHeight="1" x14ac:dyDescent="0.2">
      <c r="A56" s="389">
        <v>14</v>
      </c>
      <c r="B56" s="390">
        <v>3474</v>
      </c>
      <c r="C56" s="390">
        <v>691003505</v>
      </c>
      <c r="D56" s="390">
        <v>72550406</v>
      </c>
      <c r="E56" s="391" t="s">
        <v>35</v>
      </c>
      <c r="F56" s="390">
        <v>3111</v>
      </c>
      <c r="G56" s="391" t="s">
        <v>316</v>
      </c>
      <c r="H56" s="466" t="s">
        <v>282</v>
      </c>
      <c r="I56" s="110">
        <v>431264</v>
      </c>
      <c r="J56" s="111">
        <v>317573</v>
      </c>
      <c r="K56" s="111">
        <v>0</v>
      </c>
      <c r="L56" s="111">
        <v>0</v>
      </c>
      <c r="M56" s="114">
        <v>107340</v>
      </c>
      <c r="N56" s="114">
        <v>6351</v>
      </c>
      <c r="O56" s="111">
        <v>0</v>
      </c>
      <c r="P56" s="274">
        <v>0.90999999999999992</v>
      </c>
      <c r="Q56" s="287">
        <v>0.90999999999999992</v>
      </c>
      <c r="R56" s="404">
        <v>0</v>
      </c>
      <c r="S56" s="404">
        <v>0</v>
      </c>
      <c r="T56" s="112">
        <f t="shared" si="1"/>
        <v>0</v>
      </c>
      <c r="U56" s="113">
        <v>0</v>
      </c>
      <c r="V56" s="113">
        <v>0</v>
      </c>
      <c r="W56" s="113">
        <v>0</v>
      </c>
      <c r="X56" s="113">
        <f t="shared" si="2"/>
        <v>0</v>
      </c>
      <c r="Y56" s="113">
        <v>0</v>
      </c>
      <c r="Z56" s="113">
        <v>0</v>
      </c>
      <c r="AA56" s="113">
        <v>0</v>
      </c>
      <c r="AB56" s="113">
        <f t="shared" si="3"/>
        <v>0</v>
      </c>
      <c r="AC56" s="113">
        <f t="shared" si="4"/>
        <v>0</v>
      </c>
      <c r="AD56" s="114">
        <f t="shared" si="5"/>
        <v>0</v>
      </c>
      <c r="AE56" s="114">
        <f t="shared" si="6"/>
        <v>0</v>
      </c>
      <c r="AF56" s="113">
        <v>0</v>
      </c>
      <c r="AG56" s="113">
        <v>0</v>
      </c>
      <c r="AH56" s="113">
        <v>0</v>
      </c>
      <c r="AI56" s="113">
        <f t="shared" si="7"/>
        <v>0</v>
      </c>
      <c r="AJ56" s="113">
        <f t="shared" si="8"/>
        <v>0</v>
      </c>
      <c r="AK56" s="115">
        <v>0</v>
      </c>
      <c r="AL56" s="115">
        <v>0</v>
      </c>
      <c r="AM56" s="115">
        <v>0</v>
      </c>
      <c r="AN56" s="115">
        <v>0</v>
      </c>
      <c r="AO56" s="115">
        <v>0</v>
      </c>
      <c r="AP56" s="115">
        <f t="shared" si="9"/>
        <v>0</v>
      </c>
      <c r="AQ56" s="115">
        <f t="shared" si="10"/>
        <v>0</v>
      </c>
      <c r="AR56" s="370">
        <f t="shared" si="11"/>
        <v>0</v>
      </c>
      <c r="AS56" s="112">
        <f t="shared" si="12"/>
        <v>431264</v>
      </c>
      <c r="AT56" s="113">
        <f t="shared" si="13"/>
        <v>317573</v>
      </c>
      <c r="AU56" s="113">
        <f t="shared" si="14"/>
        <v>0</v>
      </c>
      <c r="AV56" s="113">
        <f t="shared" si="15"/>
        <v>0</v>
      </c>
      <c r="AW56" s="113">
        <f t="shared" si="16"/>
        <v>107340</v>
      </c>
      <c r="AX56" s="113">
        <f t="shared" si="16"/>
        <v>6351</v>
      </c>
      <c r="AY56" s="113">
        <f t="shared" si="17"/>
        <v>0</v>
      </c>
      <c r="AZ56" s="115">
        <f t="shared" si="18"/>
        <v>0.90999999999999992</v>
      </c>
      <c r="BA56" s="115">
        <f t="shared" si="19"/>
        <v>0.90999999999999992</v>
      </c>
      <c r="BB56" s="115">
        <f t="shared" si="20"/>
        <v>0</v>
      </c>
      <c r="BC56" s="116">
        <f t="shared" si="21"/>
        <v>0</v>
      </c>
      <c r="BD56" s="393"/>
    </row>
    <row r="57" spans="1:57" s="387" customFormat="1" ht="12.75" customHeight="1" x14ac:dyDescent="0.2">
      <c r="A57" s="389">
        <v>14</v>
      </c>
      <c r="B57" s="390">
        <v>3474</v>
      </c>
      <c r="C57" s="390">
        <v>691003505</v>
      </c>
      <c r="D57" s="390">
        <v>72550406</v>
      </c>
      <c r="E57" s="391" t="s">
        <v>36</v>
      </c>
      <c r="F57" s="390">
        <v>3141</v>
      </c>
      <c r="G57" s="391" t="s">
        <v>319</v>
      </c>
      <c r="H57" s="466" t="s">
        <v>282</v>
      </c>
      <c r="I57" s="110">
        <v>773739</v>
      </c>
      <c r="J57" s="111">
        <v>566987</v>
      </c>
      <c r="K57" s="111">
        <v>0</v>
      </c>
      <c r="L57" s="111">
        <v>0</v>
      </c>
      <c r="M57" s="114">
        <v>191642</v>
      </c>
      <c r="N57" s="114">
        <v>11340</v>
      </c>
      <c r="O57" s="111">
        <v>3770</v>
      </c>
      <c r="P57" s="274">
        <v>1.93</v>
      </c>
      <c r="Q57" s="287">
        <v>0</v>
      </c>
      <c r="R57" s="404">
        <v>0</v>
      </c>
      <c r="S57" s="404">
        <v>1.93</v>
      </c>
      <c r="T57" s="112">
        <f t="shared" si="1"/>
        <v>0</v>
      </c>
      <c r="U57" s="113">
        <v>0</v>
      </c>
      <c r="V57" s="113">
        <v>0</v>
      </c>
      <c r="W57" s="113">
        <v>0</v>
      </c>
      <c r="X57" s="113">
        <f t="shared" si="2"/>
        <v>0</v>
      </c>
      <c r="Y57" s="113">
        <v>0</v>
      </c>
      <c r="Z57" s="113">
        <v>0</v>
      </c>
      <c r="AA57" s="113">
        <v>0</v>
      </c>
      <c r="AB57" s="113">
        <f t="shared" si="3"/>
        <v>0</v>
      </c>
      <c r="AC57" s="113">
        <f t="shared" si="4"/>
        <v>0</v>
      </c>
      <c r="AD57" s="114">
        <f t="shared" si="5"/>
        <v>0</v>
      </c>
      <c r="AE57" s="114">
        <f t="shared" si="6"/>
        <v>0</v>
      </c>
      <c r="AF57" s="113">
        <v>0</v>
      </c>
      <c r="AG57" s="113">
        <v>0</v>
      </c>
      <c r="AH57" s="113">
        <v>0</v>
      </c>
      <c r="AI57" s="113">
        <f t="shared" si="7"/>
        <v>0</v>
      </c>
      <c r="AJ57" s="113">
        <f t="shared" si="8"/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f t="shared" si="9"/>
        <v>0</v>
      </c>
      <c r="AQ57" s="115">
        <f t="shared" si="10"/>
        <v>0</v>
      </c>
      <c r="AR57" s="370">
        <f t="shared" si="11"/>
        <v>0</v>
      </c>
      <c r="AS57" s="112">
        <f t="shared" si="12"/>
        <v>773739</v>
      </c>
      <c r="AT57" s="113">
        <f t="shared" si="13"/>
        <v>566987</v>
      </c>
      <c r="AU57" s="113">
        <f t="shared" si="14"/>
        <v>0</v>
      </c>
      <c r="AV57" s="113">
        <f t="shared" si="15"/>
        <v>0</v>
      </c>
      <c r="AW57" s="113">
        <f t="shared" si="16"/>
        <v>191642</v>
      </c>
      <c r="AX57" s="113">
        <f t="shared" si="16"/>
        <v>11340</v>
      </c>
      <c r="AY57" s="113">
        <f t="shared" si="17"/>
        <v>3770</v>
      </c>
      <c r="AZ57" s="115">
        <f t="shared" si="18"/>
        <v>1.93</v>
      </c>
      <c r="BA57" s="115">
        <f t="shared" si="19"/>
        <v>0</v>
      </c>
      <c r="BB57" s="115">
        <f t="shared" si="20"/>
        <v>0</v>
      </c>
      <c r="BC57" s="116">
        <f t="shared" si="21"/>
        <v>1.93</v>
      </c>
      <c r="BD57" s="393"/>
      <c r="BE57" s="393"/>
    </row>
    <row r="58" spans="1:57" s="387" customFormat="1" ht="12.75" customHeight="1" x14ac:dyDescent="0.2">
      <c r="A58" s="235">
        <v>14</v>
      </c>
      <c r="B58" s="22">
        <v>3474</v>
      </c>
      <c r="C58" s="234">
        <v>691003505</v>
      </c>
      <c r="D58" s="234">
        <v>72550406</v>
      </c>
      <c r="E58" s="388" t="s">
        <v>37</v>
      </c>
      <c r="F58" s="22"/>
      <c r="G58" s="388"/>
      <c r="H58" s="465"/>
      <c r="I58" s="34">
        <v>6009287</v>
      </c>
      <c r="J58" s="23">
        <v>4321890</v>
      </c>
      <c r="K58" s="23">
        <v>0</v>
      </c>
      <c r="L58" s="23">
        <v>30000</v>
      </c>
      <c r="M58" s="23">
        <v>1470939</v>
      </c>
      <c r="N58" s="23">
        <v>86438</v>
      </c>
      <c r="O58" s="23">
        <v>100020</v>
      </c>
      <c r="P58" s="24">
        <v>11.074199999999999</v>
      </c>
      <c r="Q58" s="288">
        <v>7.15</v>
      </c>
      <c r="R58" s="787">
        <v>0</v>
      </c>
      <c r="S58" s="787">
        <v>3.9241999999999999</v>
      </c>
      <c r="T58" s="34">
        <f t="shared" ref="T58:BC58" si="34">SUM(T55:T57)</f>
        <v>0</v>
      </c>
      <c r="U58" s="23">
        <f t="shared" si="34"/>
        <v>0</v>
      </c>
      <c r="V58" s="23">
        <f t="shared" si="34"/>
        <v>0</v>
      </c>
      <c r="W58" s="23">
        <f t="shared" si="34"/>
        <v>0</v>
      </c>
      <c r="X58" s="23">
        <f t="shared" si="34"/>
        <v>0</v>
      </c>
      <c r="Y58" s="23">
        <f t="shared" si="34"/>
        <v>0</v>
      </c>
      <c r="Z58" s="23">
        <f t="shared" si="34"/>
        <v>0</v>
      </c>
      <c r="AA58" s="23">
        <f t="shared" si="34"/>
        <v>0</v>
      </c>
      <c r="AB58" s="23">
        <f t="shared" si="34"/>
        <v>0</v>
      </c>
      <c r="AC58" s="23">
        <f t="shared" si="34"/>
        <v>0</v>
      </c>
      <c r="AD58" s="23">
        <f t="shared" si="34"/>
        <v>0</v>
      </c>
      <c r="AE58" s="23">
        <f t="shared" si="34"/>
        <v>0</v>
      </c>
      <c r="AF58" s="23">
        <f t="shared" si="34"/>
        <v>0</v>
      </c>
      <c r="AG58" s="23">
        <f t="shared" si="34"/>
        <v>0</v>
      </c>
      <c r="AH58" s="23">
        <f t="shared" si="34"/>
        <v>0</v>
      </c>
      <c r="AI58" s="23">
        <f t="shared" si="34"/>
        <v>0</v>
      </c>
      <c r="AJ58" s="23">
        <f t="shared" si="34"/>
        <v>0</v>
      </c>
      <c r="AK58" s="24">
        <f t="shared" si="34"/>
        <v>0</v>
      </c>
      <c r="AL58" s="24">
        <f t="shared" si="34"/>
        <v>0</v>
      </c>
      <c r="AM58" s="24">
        <f t="shared" si="34"/>
        <v>0</v>
      </c>
      <c r="AN58" s="24">
        <f t="shared" si="34"/>
        <v>0</v>
      </c>
      <c r="AO58" s="24">
        <f t="shared" si="34"/>
        <v>0</v>
      </c>
      <c r="AP58" s="24">
        <f t="shared" si="34"/>
        <v>0</v>
      </c>
      <c r="AQ58" s="24">
        <f t="shared" si="34"/>
        <v>0</v>
      </c>
      <c r="AR58" s="920">
        <f t="shared" si="34"/>
        <v>0</v>
      </c>
      <c r="AS58" s="34">
        <f t="shared" si="34"/>
        <v>6009287</v>
      </c>
      <c r="AT58" s="23">
        <f t="shared" si="34"/>
        <v>4321890</v>
      </c>
      <c r="AU58" s="23">
        <f t="shared" si="34"/>
        <v>0</v>
      </c>
      <c r="AV58" s="23">
        <f t="shared" si="34"/>
        <v>30000</v>
      </c>
      <c r="AW58" s="23">
        <f t="shared" si="34"/>
        <v>1470939</v>
      </c>
      <c r="AX58" s="23">
        <f t="shared" si="34"/>
        <v>86438</v>
      </c>
      <c r="AY58" s="23">
        <f t="shared" si="34"/>
        <v>100020</v>
      </c>
      <c r="AZ58" s="24">
        <f t="shared" si="34"/>
        <v>11.074199999999999</v>
      </c>
      <c r="BA58" s="24">
        <f t="shared" si="34"/>
        <v>7.15</v>
      </c>
      <c r="BB58" s="24">
        <f t="shared" si="34"/>
        <v>0</v>
      </c>
      <c r="BC58" s="69">
        <f t="shared" si="34"/>
        <v>3.9241999999999999</v>
      </c>
      <c r="BD58" s="393"/>
    </row>
    <row r="59" spans="1:57" s="387" customFormat="1" ht="12.75" customHeight="1" x14ac:dyDescent="0.2">
      <c r="A59" s="389">
        <v>15</v>
      </c>
      <c r="B59" s="390">
        <v>3466</v>
      </c>
      <c r="C59" s="390">
        <v>691001260</v>
      </c>
      <c r="D59" s="390">
        <v>72048085</v>
      </c>
      <c r="E59" s="391" t="s">
        <v>38</v>
      </c>
      <c r="F59" s="390">
        <v>3111</v>
      </c>
      <c r="G59" s="391" t="s">
        <v>315</v>
      </c>
      <c r="H59" s="466" t="s">
        <v>281</v>
      </c>
      <c r="I59" s="110">
        <v>4898646</v>
      </c>
      <c r="J59" s="111">
        <v>3556335</v>
      </c>
      <c r="K59" s="111">
        <v>0</v>
      </c>
      <c r="L59" s="111">
        <v>28470</v>
      </c>
      <c r="M59" s="114">
        <v>1211664</v>
      </c>
      <c r="N59" s="114">
        <v>71127</v>
      </c>
      <c r="O59" s="111">
        <v>31050</v>
      </c>
      <c r="P59" s="274">
        <v>7.9841999999999986</v>
      </c>
      <c r="Q59" s="287">
        <v>6</v>
      </c>
      <c r="R59" s="404">
        <v>0</v>
      </c>
      <c r="S59" s="404">
        <v>1.9842</v>
      </c>
      <c r="T59" s="112">
        <f t="shared" si="1"/>
        <v>0</v>
      </c>
      <c r="U59" s="113">
        <v>0</v>
      </c>
      <c r="V59" s="113">
        <v>-36082</v>
      </c>
      <c r="W59" s="113">
        <v>0</v>
      </c>
      <c r="X59" s="113">
        <f t="shared" si="2"/>
        <v>-36082</v>
      </c>
      <c r="Y59" s="113">
        <v>0</v>
      </c>
      <c r="Z59" s="113">
        <v>0</v>
      </c>
      <c r="AA59" s="113">
        <v>0</v>
      </c>
      <c r="AB59" s="113">
        <f t="shared" si="3"/>
        <v>0</v>
      </c>
      <c r="AC59" s="113">
        <f t="shared" si="4"/>
        <v>-36082</v>
      </c>
      <c r="AD59" s="114">
        <f t="shared" si="5"/>
        <v>-12196</v>
      </c>
      <c r="AE59" s="114">
        <f t="shared" si="6"/>
        <v>-722</v>
      </c>
      <c r="AF59" s="113">
        <v>0</v>
      </c>
      <c r="AG59" s="113">
        <v>49000</v>
      </c>
      <c r="AH59" s="113">
        <v>0</v>
      </c>
      <c r="AI59" s="113">
        <f t="shared" si="7"/>
        <v>49000</v>
      </c>
      <c r="AJ59" s="113">
        <f t="shared" si="8"/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f t="shared" si="9"/>
        <v>0</v>
      </c>
      <c r="AQ59" s="115">
        <f t="shared" si="10"/>
        <v>0</v>
      </c>
      <c r="AR59" s="370">
        <f t="shared" si="11"/>
        <v>0</v>
      </c>
      <c r="AS59" s="112">
        <f t="shared" si="12"/>
        <v>4898646</v>
      </c>
      <c r="AT59" s="113">
        <f t="shared" si="13"/>
        <v>3520253</v>
      </c>
      <c r="AU59" s="113">
        <f t="shared" si="14"/>
        <v>0</v>
      </c>
      <c r="AV59" s="113">
        <f t="shared" si="15"/>
        <v>28470</v>
      </c>
      <c r="AW59" s="113">
        <f t="shared" si="16"/>
        <v>1199468</v>
      </c>
      <c r="AX59" s="113">
        <f t="shared" si="16"/>
        <v>70405</v>
      </c>
      <c r="AY59" s="113">
        <f t="shared" si="17"/>
        <v>80050</v>
      </c>
      <c r="AZ59" s="115">
        <f t="shared" si="18"/>
        <v>7.9841999999999986</v>
      </c>
      <c r="BA59" s="115">
        <f t="shared" si="19"/>
        <v>6</v>
      </c>
      <c r="BB59" s="115">
        <f t="shared" si="20"/>
        <v>0</v>
      </c>
      <c r="BC59" s="116">
        <f t="shared" si="21"/>
        <v>1.9842</v>
      </c>
      <c r="BD59" s="393"/>
    </row>
    <row r="60" spans="1:57" s="387" customFormat="1" x14ac:dyDescent="0.2">
      <c r="A60" s="389">
        <v>15</v>
      </c>
      <c r="B60" s="390">
        <v>3466</v>
      </c>
      <c r="C60" s="390">
        <v>691001260</v>
      </c>
      <c r="D60" s="390">
        <v>72048085</v>
      </c>
      <c r="E60" s="391" t="s">
        <v>38</v>
      </c>
      <c r="F60" s="390">
        <v>3111</v>
      </c>
      <c r="G60" s="391" t="s">
        <v>316</v>
      </c>
      <c r="H60" s="466" t="s">
        <v>282</v>
      </c>
      <c r="I60" s="110">
        <v>313647</v>
      </c>
      <c r="J60" s="111">
        <v>230963</v>
      </c>
      <c r="K60" s="111">
        <v>0</v>
      </c>
      <c r="L60" s="111">
        <v>0</v>
      </c>
      <c r="M60" s="114">
        <v>78065</v>
      </c>
      <c r="N60" s="114">
        <v>4619</v>
      </c>
      <c r="O60" s="111">
        <v>0</v>
      </c>
      <c r="P60" s="274">
        <v>0.67</v>
      </c>
      <c r="Q60" s="287">
        <v>0.67</v>
      </c>
      <c r="R60" s="404">
        <v>0</v>
      </c>
      <c r="S60" s="404">
        <v>0</v>
      </c>
      <c r="T60" s="112">
        <f t="shared" si="1"/>
        <v>0</v>
      </c>
      <c r="U60" s="113">
        <v>0</v>
      </c>
      <c r="V60" s="113">
        <v>0</v>
      </c>
      <c r="W60" s="113">
        <v>0</v>
      </c>
      <c r="X60" s="113">
        <f t="shared" si="2"/>
        <v>0</v>
      </c>
      <c r="Y60" s="113">
        <v>0</v>
      </c>
      <c r="Z60" s="113">
        <v>0</v>
      </c>
      <c r="AA60" s="113">
        <v>0</v>
      </c>
      <c r="AB60" s="113">
        <f t="shared" si="3"/>
        <v>0</v>
      </c>
      <c r="AC60" s="113">
        <f t="shared" si="4"/>
        <v>0</v>
      </c>
      <c r="AD60" s="114">
        <f t="shared" si="5"/>
        <v>0</v>
      </c>
      <c r="AE60" s="114">
        <f t="shared" si="6"/>
        <v>0</v>
      </c>
      <c r="AF60" s="113">
        <v>0</v>
      </c>
      <c r="AG60" s="113">
        <v>0</v>
      </c>
      <c r="AH60" s="113">
        <v>0</v>
      </c>
      <c r="AI60" s="113">
        <f t="shared" si="7"/>
        <v>0</v>
      </c>
      <c r="AJ60" s="113">
        <f t="shared" si="8"/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f t="shared" si="9"/>
        <v>0</v>
      </c>
      <c r="AQ60" s="115">
        <f t="shared" si="10"/>
        <v>0</v>
      </c>
      <c r="AR60" s="370">
        <f t="shared" si="11"/>
        <v>0</v>
      </c>
      <c r="AS60" s="112">
        <f t="shared" si="12"/>
        <v>313647</v>
      </c>
      <c r="AT60" s="113">
        <f t="shared" si="13"/>
        <v>230963</v>
      </c>
      <c r="AU60" s="113">
        <f t="shared" si="14"/>
        <v>0</v>
      </c>
      <c r="AV60" s="113">
        <f t="shared" si="15"/>
        <v>0</v>
      </c>
      <c r="AW60" s="113">
        <f t="shared" si="16"/>
        <v>78065</v>
      </c>
      <c r="AX60" s="113">
        <f t="shared" si="16"/>
        <v>4619</v>
      </c>
      <c r="AY60" s="113">
        <f t="shared" si="17"/>
        <v>0</v>
      </c>
      <c r="AZ60" s="115">
        <f t="shared" si="18"/>
        <v>0.67</v>
      </c>
      <c r="BA60" s="115">
        <f t="shared" si="19"/>
        <v>0.67</v>
      </c>
      <c r="BB60" s="115">
        <f t="shared" si="20"/>
        <v>0</v>
      </c>
      <c r="BC60" s="116">
        <f t="shared" si="21"/>
        <v>0</v>
      </c>
      <c r="BD60" s="393"/>
    </row>
    <row r="61" spans="1:57" s="387" customFormat="1" ht="12.75" customHeight="1" x14ac:dyDescent="0.2">
      <c r="A61" s="389">
        <v>15</v>
      </c>
      <c r="B61" s="390">
        <v>3466</v>
      </c>
      <c r="C61" s="390">
        <v>691001260</v>
      </c>
      <c r="D61" s="390">
        <v>72048085</v>
      </c>
      <c r="E61" s="391" t="s">
        <v>38</v>
      </c>
      <c r="F61" s="390">
        <v>3141</v>
      </c>
      <c r="G61" s="391" t="s">
        <v>319</v>
      </c>
      <c r="H61" s="466" t="s">
        <v>282</v>
      </c>
      <c r="I61" s="110">
        <v>792108</v>
      </c>
      <c r="J61" s="111">
        <v>580343</v>
      </c>
      <c r="K61" s="111">
        <v>0</v>
      </c>
      <c r="L61" s="111">
        <v>0</v>
      </c>
      <c r="M61" s="114">
        <v>196156</v>
      </c>
      <c r="N61" s="114">
        <v>11607</v>
      </c>
      <c r="O61" s="111">
        <v>4002</v>
      </c>
      <c r="P61" s="274">
        <v>1.97</v>
      </c>
      <c r="Q61" s="287">
        <v>0</v>
      </c>
      <c r="R61" s="404">
        <v>0</v>
      </c>
      <c r="S61" s="404">
        <v>1.97</v>
      </c>
      <c r="T61" s="112">
        <f t="shared" si="1"/>
        <v>0</v>
      </c>
      <c r="U61" s="113">
        <v>0</v>
      </c>
      <c r="V61" s="113">
        <v>0</v>
      </c>
      <c r="W61" s="113">
        <v>0</v>
      </c>
      <c r="X61" s="113">
        <f t="shared" si="2"/>
        <v>0</v>
      </c>
      <c r="Y61" s="113">
        <v>0</v>
      </c>
      <c r="Z61" s="113">
        <v>0</v>
      </c>
      <c r="AA61" s="113">
        <v>0</v>
      </c>
      <c r="AB61" s="113">
        <f t="shared" si="3"/>
        <v>0</v>
      </c>
      <c r="AC61" s="113">
        <f t="shared" si="4"/>
        <v>0</v>
      </c>
      <c r="AD61" s="114">
        <f t="shared" si="5"/>
        <v>0</v>
      </c>
      <c r="AE61" s="114">
        <f t="shared" si="6"/>
        <v>0</v>
      </c>
      <c r="AF61" s="113">
        <v>0</v>
      </c>
      <c r="AG61" s="113">
        <v>0</v>
      </c>
      <c r="AH61" s="113">
        <v>0</v>
      </c>
      <c r="AI61" s="113">
        <f t="shared" si="7"/>
        <v>0</v>
      </c>
      <c r="AJ61" s="113">
        <f t="shared" si="8"/>
        <v>0</v>
      </c>
      <c r="AK61" s="115"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f t="shared" si="9"/>
        <v>0</v>
      </c>
      <c r="AQ61" s="115">
        <f t="shared" si="10"/>
        <v>0</v>
      </c>
      <c r="AR61" s="370">
        <f t="shared" si="11"/>
        <v>0</v>
      </c>
      <c r="AS61" s="112">
        <f t="shared" si="12"/>
        <v>792108</v>
      </c>
      <c r="AT61" s="113">
        <f t="shared" si="13"/>
        <v>580343</v>
      </c>
      <c r="AU61" s="113">
        <f t="shared" si="14"/>
        <v>0</v>
      </c>
      <c r="AV61" s="113">
        <f t="shared" si="15"/>
        <v>0</v>
      </c>
      <c r="AW61" s="113">
        <f t="shared" si="16"/>
        <v>196156</v>
      </c>
      <c r="AX61" s="113">
        <f t="shared" si="16"/>
        <v>11607</v>
      </c>
      <c r="AY61" s="113">
        <f t="shared" si="17"/>
        <v>4002</v>
      </c>
      <c r="AZ61" s="115">
        <f t="shared" si="18"/>
        <v>1.97</v>
      </c>
      <c r="BA61" s="115">
        <f t="shared" si="19"/>
        <v>0</v>
      </c>
      <c r="BB61" s="115">
        <f t="shared" si="20"/>
        <v>0</v>
      </c>
      <c r="BC61" s="116">
        <f t="shared" si="21"/>
        <v>1.97</v>
      </c>
      <c r="BD61" s="393"/>
      <c r="BE61" s="393"/>
    </row>
    <row r="62" spans="1:57" s="387" customFormat="1" ht="12.75" customHeight="1" x14ac:dyDescent="0.2">
      <c r="A62" s="235">
        <v>15</v>
      </c>
      <c r="B62" s="22">
        <v>3466</v>
      </c>
      <c r="C62" s="234">
        <v>691001260</v>
      </c>
      <c r="D62" s="234">
        <v>72048085</v>
      </c>
      <c r="E62" s="388" t="s">
        <v>39</v>
      </c>
      <c r="F62" s="22"/>
      <c r="G62" s="388"/>
      <c r="H62" s="465"/>
      <c r="I62" s="34">
        <v>6004401</v>
      </c>
      <c r="J62" s="23">
        <v>4367641</v>
      </c>
      <c r="K62" s="23">
        <v>0</v>
      </c>
      <c r="L62" s="23">
        <v>28470</v>
      </c>
      <c r="M62" s="23">
        <v>1485885</v>
      </c>
      <c r="N62" s="23">
        <v>87353</v>
      </c>
      <c r="O62" s="23">
        <v>35052</v>
      </c>
      <c r="P62" s="24">
        <v>10.6242</v>
      </c>
      <c r="Q62" s="288">
        <v>6.67</v>
      </c>
      <c r="R62" s="787">
        <v>0</v>
      </c>
      <c r="S62" s="787">
        <v>3.9542000000000002</v>
      </c>
      <c r="T62" s="34">
        <f t="shared" ref="T62:BC62" si="35">SUM(T59:T61)</f>
        <v>0</v>
      </c>
      <c r="U62" s="23">
        <f t="shared" si="35"/>
        <v>0</v>
      </c>
      <c r="V62" s="23">
        <f t="shared" si="35"/>
        <v>-36082</v>
      </c>
      <c r="W62" s="23">
        <f t="shared" si="35"/>
        <v>0</v>
      </c>
      <c r="X62" s="23">
        <f t="shared" si="35"/>
        <v>-36082</v>
      </c>
      <c r="Y62" s="23">
        <f t="shared" si="35"/>
        <v>0</v>
      </c>
      <c r="Z62" s="23">
        <f t="shared" si="35"/>
        <v>0</v>
      </c>
      <c r="AA62" s="23">
        <f t="shared" si="35"/>
        <v>0</v>
      </c>
      <c r="AB62" s="23">
        <f t="shared" si="35"/>
        <v>0</v>
      </c>
      <c r="AC62" s="23">
        <f t="shared" si="35"/>
        <v>-36082</v>
      </c>
      <c r="AD62" s="23">
        <f t="shared" si="35"/>
        <v>-12196</v>
      </c>
      <c r="AE62" s="23">
        <f t="shared" si="35"/>
        <v>-722</v>
      </c>
      <c r="AF62" s="23">
        <f t="shared" si="35"/>
        <v>0</v>
      </c>
      <c r="AG62" s="23">
        <f t="shared" si="35"/>
        <v>49000</v>
      </c>
      <c r="AH62" s="23">
        <f t="shared" si="35"/>
        <v>0</v>
      </c>
      <c r="AI62" s="23">
        <f t="shared" si="35"/>
        <v>49000</v>
      </c>
      <c r="AJ62" s="23">
        <f t="shared" si="35"/>
        <v>0</v>
      </c>
      <c r="AK62" s="24">
        <f t="shared" si="35"/>
        <v>0</v>
      </c>
      <c r="AL62" s="24">
        <f t="shared" si="35"/>
        <v>0</v>
      </c>
      <c r="AM62" s="24">
        <f t="shared" si="35"/>
        <v>0</v>
      </c>
      <c r="AN62" s="24">
        <f t="shared" si="35"/>
        <v>0</v>
      </c>
      <c r="AO62" s="24">
        <f t="shared" si="35"/>
        <v>0</v>
      </c>
      <c r="AP62" s="24">
        <f t="shared" si="35"/>
        <v>0</v>
      </c>
      <c r="AQ62" s="24">
        <f t="shared" si="35"/>
        <v>0</v>
      </c>
      <c r="AR62" s="920">
        <f t="shared" si="35"/>
        <v>0</v>
      </c>
      <c r="AS62" s="34">
        <f t="shared" si="35"/>
        <v>6004401</v>
      </c>
      <c r="AT62" s="23">
        <f t="shared" si="35"/>
        <v>4331559</v>
      </c>
      <c r="AU62" s="23">
        <f t="shared" si="35"/>
        <v>0</v>
      </c>
      <c r="AV62" s="23">
        <f t="shared" si="35"/>
        <v>28470</v>
      </c>
      <c r="AW62" s="23">
        <f t="shared" si="35"/>
        <v>1473689</v>
      </c>
      <c r="AX62" s="23">
        <f t="shared" si="35"/>
        <v>86631</v>
      </c>
      <c r="AY62" s="23">
        <f t="shared" si="35"/>
        <v>84052</v>
      </c>
      <c r="AZ62" s="24">
        <f t="shared" si="35"/>
        <v>10.6242</v>
      </c>
      <c r="BA62" s="24">
        <f t="shared" si="35"/>
        <v>6.67</v>
      </c>
      <c r="BB62" s="24">
        <f t="shared" si="35"/>
        <v>0</v>
      </c>
      <c r="BC62" s="69">
        <f t="shared" si="35"/>
        <v>3.9542000000000002</v>
      </c>
      <c r="BD62" s="393"/>
    </row>
    <row r="63" spans="1:57" s="387" customFormat="1" ht="12.75" customHeight="1" x14ac:dyDescent="0.2">
      <c r="A63" s="389">
        <v>16</v>
      </c>
      <c r="B63" s="390">
        <v>3407</v>
      </c>
      <c r="C63" s="390">
        <v>667000089</v>
      </c>
      <c r="D63" s="390">
        <v>72743778</v>
      </c>
      <c r="E63" s="391" t="s">
        <v>40</v>
      </c>
      <c r="F63" s="390">
        <v>3111</v>
      </c>
      <c r="G63" s="391" t="s">
        <v>315</v>
      </c>
      <c r="H63" s="466" t="s">
        <v>281</v>
      </c>
      <c r="I63" s="110">
        <v>11101247</v>
      </c>
      <c r="J63" s="111">
        <v>8126986</v>
      </c>
      <c r="K63" s="111">
        <v>0</v>
      </c>
      <c r="L63" s="111">
        <v>0</v>
      </c>
      <c r="M63" s="114">
        <v>2746921</v>
      </c>
      <c r="N63" s="114">
        <v>162540</v>
      </c>
      <c r="O63" s="111">
        <v>64800</v>
      </c>
      <c r="P63" s="274">
        <v>18.884999999999998</v>
      </c>
      <c r="Q63" s="287">
        <v>14</v>
      </c>
      <c r="R63" s="404">
        <v>0</v>
      </c>
      <c r="S63" s="404">
        <v>4.8849999999999998</v>
      </c>
      <c r="T63" s="112">
        <f t="shared" si="1"/>
        <v>0</v>
      </c>
      <c r="U63" s="113">
        <v>0</v>
      </c>
      <c r="V63" s="113">
        <v>-159057</v>
      </c>
      <c r="W63" s="113">
        <v>0</v>
      </c>
      <c r="X63" s="113">
        <f t="shared" si="2"/>
        <v>-159057</v>
      </c>
      <c r="Y63" s="113">
        <v>0</v>
      </c>
      <c r="Z63" s="113">
        <v>0</v>
      </c>
      <c r="AA63" s="113">
        <v>0</v>
      </c>
      <c r="AB63" s="113">
        <f t="shared" si="3"/>
        <v>0</v>
      </c>
      <c r="AC63" s="113">
        <f t="shared" si="4"/>
        <v>-159057</v>
      </c>
      <c r="AD63" s="114">
        <f t="shared" si="5"/>
        <v>-53761</v>
      </c>
      <c r="AE63" s="114">
        <f t="shared" si="6"/>
        <v>-3181</v>
      </c>
      <c r="AF63" s="113">
        <v>0</v>
      </c>
      <c r="AG63" s="113">
        <v>215999</v>
      </c>
      <c r="AH63" s="113">
        <v>0</v>
      </c>
      <c r="AI63" s="113">
        <f t="shared" si="7"/>
        <v>215999</v>
      </c>
      <c r="AJ63" s="113">
        <f t="shared" si="8"/>
        <v>0</v>
      </c>
      <c r="AK63" s="115"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f t="shared" si="9"/>
        <v>0</v>
      </c>
      <c r="AQ63" s="115">
        <f t="shared" si="10"/>
        <v>0</v>
      </c>
      <c r="AR63" s="370">
        <f t="shared" si="11"/>
        <v>0</v>
      </c>
      <c r="AS63" s="112">
        <f t="shared" si="12"/>
        <v>11101247</v>
      </c>
      <c r="AT63" s="113">
        <f t="shared" si="13"/>
        <v>7967929</v>
      </c>
      <c r="AU63" s="113">
        <f t="shared" si="14"/>
        <v>0</v>
      </c>
      <c r="AV63" s="113">
        <f t="shared" si="15"/>
        <v>0</v>
      </c>
      <c r="AW63" s="113">
        <f t="shared" si="16"/>
        <v>2693160</v>
      </c>
      <c r="AX63" s="113">
        <f t="shared" si="16"/>
        <v>159359</v>
      </c>
      <c r="AY63" s="113">
        <f t="shared" si="17"/>
        <v>280799</v>
      </c>
      <c r="AZ63" s="115">
        <f t="shared" si="18"/>
        <v>18.884999999999998</v>
      </c>
      <c r="BA63" s="115">
        <f t="shared" si="19"/>
        <v>14</v>
      </c>
      <c r="BB63" s="115">
        <f t="shared" si="20"/>
        <v>0</v>
      </c>
      <c r="BC63" s="116">
        <f t="shared" si="21"/>
        <v>4.8849999999999998</v>
      </c>
      <c r="BD63" s="393"/>
    </row>
    <row r="64" spans="1:57" s="387" customFormat="1" ht="12.75" customHeight="1" x14ac:dyDescent="0.2">
      <c r="A64" s="389">
        <v>16</v>
      </c>
      <c r="B64" s="390">
        <v>3407</v>
      </c>
      <c r="C64" s="390">
        <v>667000089</v>
      </c>
      <c r="D64" s="390">
        <v>72743778</v>
      </c>
      <c r="E64" s="391" t="s">
        <v>40</v>
      </c>
      <c r="F64" s="390">
        <v>3111</v>
      </c>
      <c r="G64" s="391" t="s">
        <v>316</v>
      </c>
      <c r="H64" s="466" t="s">
        <v>282</v>
      </c>
      <c r="I64" s="110">
        <v>205830</v>
      </c>
      <c r="J64" s="111">
        <v>151569</v>
      </c>
      <c r="K64" s="111">
        <v>0</v>
      </c>
      <c r="L64" s="111">
        <v>0</v>
      </c>
      <c r="M64" s="114">
        <v>51230</v>
      </c>
      <c r="N64" s="114">
        <v>3031</v>
      </c>
      <c r="O64" s="111">
        <v>0</v>
      </c>
      <c r="P64" s="274">
        <v>0.44</v>
      </c>
      <c r="Q64" s="287">
        <v>0.44</v>
      </c>
      <c r="R64" s="404">
        <v>0</v>
      </c>
      <c r="S64" s="404">
        <v>0</v>
      </c>
      <c r="T64" s="112">
        <f t="shared" si="1"/>
        <v>0</v>
      </c>
      <c r="U64" s="113">
        <v>0</v>
      </c>
      <c r="V64" s="113">
        <v>0</v>
      </c>
      <c r="W64" s="113">
        <v>0</v>
      </c>
      <c r="X64" s="113">
        <f t="shared" si="2"/>
        <v>0</v>
      </c>
      <c r="Y64" s="113">
        <v>0</v>
      </c>
      <c r="Z64" s="113">
        <v>0</v>
      </c>
      <c r="AA64" s="113">
        <v>0</v>
      </c>
      <c r="AB64" s="113">
        <f t="shared" si="3"/>
        <v>0</v>
      </c>
      <c r="AC64" s="113">
        <f t="shared" si="4"/>
        <v>0</v>
      </c>
      <c r="AD64" s="114">
        <f t="shared" si="5"/>
        <v>0</v>
      </c>
      <c r="AE64" s="114">
        <f t="shared" si="6"/>
        <v>0</v>
      </c>
      <c r="AF64" s="113">
        <v>0</v>
      </c>
      <c r="AG64" s="113">
        <v>0</v>
      </c>
      <c r="AH64" s="113">
        <v>0</v>
      </c>
      <c r="AI64" s="113">
        <f t="shared" si="7"/>
        <v>0</v>
      </c>
      <c r="AJ64" s="113">
        <f t="shared" si="8"/>
        <v>0</v>
      </c>
      <c r="AK64" s="115"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f t="shared" si="9"/>
        <v>0</v>
      </c>
      <c r="AQ64" s="115">
        <f t="shared" si="10"/>
        <v>0</v>
      </c>
      <c r="AR64" s="370">
        <f t="shared" si="11"/>
        <v>0</v>
      </c>
      <c r="AS64" s="112">
        <f t="shared" si="12"/>
        <v>205830</v>
      </c>
      <c r="AT64" s="113">
        <f t="shared" si="13"/>
        <v>151569</v>
      </c>
      <c r="AU64" s="113">
        <f t="shared" si="14"/>
        <v>0</v>
      </c>
      <c r="AV64" s="113">
        <f t="shared" si="15"/>
        <v>0</v>
      </c>
      <c r="AW64" s="113">
        <f t="shared" si="16"/>
        <v>51230</v>
      </c>
      <c r="AX64" s="113">
        <f t="shared" si="16"/>
        <v>3031</v>
      </c>
      <c r="AY64" s="113">
        <f t="shared" si="17"/>
        <v>0</v>
      </c>
      <c r="AZ64" s="115">
        <f t="shared" si="18"/>
        <v>0.44</v>
      </c>
      <c r="BA64" s="115">
        <f t="shared" si="19"/>
        <v>0.44</v>
      </c>
      <c r="BB64" s="115">
        <f t="shared" si="20"/>
        <v>0</v>
      </c>
      <c r="BC64" s="116">
        <f t="shared" si="21"/>
        <v>0</v>
      </c>
      <c r="BD64" s="393"/>
    </row>
    <row r="65" spans="1:57" s="387" customFormat="1" ht="12.75" customHeight="1" x14ac:dyDescent="0.2">
      <c r="A65" s="389">
        <v>16</v>
      </c>
      <c r="B65" s="390">
        <v>3407</v>
      </c>
      <c r="C65" s="390">
        <v>667000089</v>
      </c>
      <c r="D65" s="390">
        <v>72743778</v>
      </c>
      <c r="E65" s="391" t="s">
        <v>40</v>
      </c>
      <c r="F65" s="390">
        <v>3141</v>
      </c>
      <c r="G65" s="391" t="s">
        <v>319</v>
      </c>
      <c r="H65" s="466" t="s">
        <v>282</v>
      </c>
      <c r="I65" s="110">
        <v>1639503</v>
      </c>
      <c r="J65" s="111">
        <v>1201099</v>
      </c>
      <c r="K65" s="111">
        <v>0</v>
      </c>
      <c r="L65" s="111">
        <v>0</v>
      </c>
      <c r="M65" s="114">
        <v>405972</v>
      </c>
      <c r="N65" s="114">
        <v>24022</v>
      </c>
      <c r="O65" s="111">
        <v>8410</v>
      </c>
      <c r="P65" s="274">
        <v>4.09</v>
      </c>
      <c r="Q65" s="287">
        <v>0</v>
      </c>
      <c r="R65" s="404">
        <v>0</v>
      </c>
      <c r="S65" s="404">
        <v>4.09</v>
      </c>
      <c r="T65" s="112">
        <f t="shared" si="1"/>
        <v>0</v>
      </c>
      <c r="U65" s="113">
        <v>0</v>
      </c>
      <c r="V65" s="113">
        <v>0</v>
      </c>
      <c r="W65" s="113">
        <v>0</v>
      </c>
      <c r="X65" s="113">
        <f t="shared" si="2"/>
        <v>0</v>
      </c>
      <c r="Y65" s="113">
        <v>0</v>
      </c>
      <c r="Z65" s="113">
        <v>0</v>
      </c>
      <c r="AA65" s="113">
        <v>0</v>
      </c>
      <c r="AB65" s="113">
        <f t="shared" si="3"/>
        <v>0</v>
      </c>
      <c r="AC65" s="113">
        <f t="shared" si="4"/>
        <v>0</v>
      </c>
      <c r="AD65" s="114">
        <f t="shared" si="5"/>
        <v>0</v>
      </c>
      <c r="AE65" s="114">
        <f t="shared" si="6"/>
        <v>0</v>
      </c>
      <c r="AF65" s="113">
        <v>0</v>
      </c>
      <c r="AG65" s="113">
        <v>0</v>
      </c>
      <c r="AH65" s="113">
        <v>0</v>
      </c>
      <c r="AI65" s="113">
        <f t="shared" si="7"/>
        <v>0</v>
      </c>
      <c r="AJ65" s="113">
        <f t="shared" si="8"/>
        <v>0</v>
      </c>
      <c r="AK65" s="115"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f t="shared" si="9"/>
        <v>0</v>
      </c>
      <c r="AQ65" s="115">
        <f t="shared" si="10"/>
        <v>0</v>
      </c>
      <c r="AR65" s="370">
        <f t="shared" si="11"/>
        <v>0</v>
      </c>
      <c r="AS65" s="112">
        <f t="shared" si="12"/>
        <v>1639503</v>
      </c>
      <c r="AT65" s="113">
        <f t="shared" si="13"/>
        <v>1201099</v>
      </c>
      <c r="AU65" s="113">
        <f t="shared" si="14"/>
        <v>0</v>
      </c>
      <c r="AV65" s="113">
        <f t="shared" si="15"/>
        <v>0</v>
      </c>
      <c r="AW65" s="113">
        <f t="shared" si="16"/>
        <v>405972</v>
      </c>
      <c r="AX65" s="113">
        <f t="shared" si="16"/>
        <v>24022</v>
      </c>
      <c r="AY65" s="113">
        <f t="shared" si="17"/>
        <v>8410</v>
      </c>
      <c r="AZ65" s="115">
        <f t="shared" si="18"/>
        <v>4.09</v>
      </c>
      <c r="BA65" s="115">
        <f t="shared" si="19"/>
        <v>0</v>
      </c>
      <c r="BB65" s="115">
        <f t="shared" si="20"/>
        <v>0</v>
      </c>
      <c r="BC65" s="116">
        <f t="shared" si="21"/>
        <v>4.09</v>
      </c>
      <c r="BD65" s="393"/>
      <c r="BE65" s="393"/>
    </row>
    <row r="66" spans="1:57" s="387" customFormat="1" ht="12.75" customHeight="1" x14ac:dyDescent="0.2">
      <c r="A66" s="235">
        <v>16</v>
      </c>
      <c r="B66" s="22">
        <v>3407</v>
      </c>
      <c r="C66" s="234">
        <v>667000089</v>
      </c>
      <c r="D66" s="234">
        <v>72743778</v>
      </c>
      <c r="E66" s="388" t="s">
        <v>41</v>
      </c>
      <c r="F66" s="22"/>
      <c r="G66" s="388"/>
      <c r="H66" s="465"/>
      <c r="I66" s="34">
        <v>12946580</v>
      </c>
      <c r="J66" s="23">
        <v>9479654</v>
      </c>
      <c r="K66" s="23">
        <v>0</v>
      </c>
      <c r="L66" s="23">
        <v>0</v>
      </c>
      <c r="M66" s="23">
        <v>3204123</v>
      </c>
      <c r="N66" s="23">
        <v>189593</v>
      </c>
      <c r="O66" s="23">
        <v>73210</v>
      </c>
      <c r="P66" s="24">
        <v>23.414999999999999</v>
      </c>
      <c r="Q66" s="288">
        <v>14.44</v>
      </c>
      <c r="R66" s="787">
        <v>0</v>
      </c>
      <c r="S66" s="787">
        <v>8.9749999999999996</v>
      </c>
      <c r="T66" s="34">
        <f t="shared" ref="T66:BC66" si="36">SUM(T63:T65)</f>
        <v>0</v>
      </c>
      <c r="U66" s="23">
        <f t="shared" si="36"/>
        <v>0</v>
      </c>
      <c r="V66" s="23">
        <f t="shared" si="36"/>
        <v>-159057</v>
      </c>
      <c r="W66" s="23">
        <f t="shared" si="36"/>
        <v>0</v>
      </c>
      <c r="X66" s="23">
        <f t="shared" si="36"/>
        <v>-159057</v>
      </c>
      <c r="Y66" s="23">
        <f t="shared" si="36"/>
        <v>0</v>
      </c>
      <c r="Z66" s="23">
        <f t="shared" si="36"/>
        <v>0</v>
      </c>
      <c r="AA66" s="23">
        <f t="shared" si="36"/>
        <v>0</v>
      </c>
      <c r="AB66" s="23">
        <f t="shared" si="36"/>
        <v>0</v>
      </c>
      <c r="AC66" s="23">
        <f t="shared" si="36"/>
        <v>-159057</v>
      </c>
      <c r="AD66" s="23">
        <f t="shared" si="36"/>
        <v>-53761</v>
      </c>
      <c r="AE66" s="23">
        <f t="shared" si="36"/>
        <v>-3181</v>
      </c>
      <c r="AF66" s="23">
        <f t="shared" si="36"/>
        <v>0</v>
      </c>
      <c r="AG66" s="23">
        <f t="shared" si="36"/>
        <v>215999</v>
      </c>
      <c r="AH66" s="23">
        <f t="shared" si="36"/>
        <v>0</v>
      </c>
      <c r="AI66" s="23">
        <f t="shared" si="36"/>
        <v>215999</v>
      </c>
      <c r="AJ66" s="23">
        <f t="shared" si="36"/>
        <v>0</v>
      </c>
      <c r="AK66" s="24">
        <f t="shared" si="36"/>
        <v>0</v>
      </c>
      <c r="AL66" s="24">
        <f t="shared" si="36"/>
        <v>0</v>
      </c>
      <c r="AM66" s="24">
        <f t="shared" si="36"/>
        <v>0</v>
      </c>
      <c r="AN66" s="24">
        <f t="shared" si="36"/>
        <v>0</v>
      </c>
      <c r="AO66" s="24">
        <f t="shared" si="36"/>
        <v>0</v>
      </c>
      <c r="AP66" s="24">
        <f t="shared" si="36"/>
        <v>0</v>
      </c>
      <c r="AQ66" s="24">
        <f t="shared" si="36"/>
        <v>0</v>
      </c>
      <c r="AR66" s="920">
        <f t="shared" si="36"/>
        <v>0</v>
      </c>
      <c r="AS66" s="34">
        <f t="shared" si="36"/>
        <v>12946580</v>
      </c>
      <c r="AT66" s="23">
        <f t="shared" si="36"/>
        <v>9320597</v>
      </c>
      <c r="AU66" s="23">
        <f t="shared" si="36"/>
        <v>0</v>
      </c>
      <c r="AV66" s="23">
        <f t="shared" si="36"/>
        <v>0</v>
      </c>
      <c r="AW66" s="23">
        <f t="shared" si="36"/>
        <v>3150362</v>
      </c>
      <c r="AX66" s="23">
        <f t="shared" si="36"/>
        <v>186412</v>
      </c>
      <c r="AY66" s="23">
        <f t="shared" si="36"/>
        <v>289209</v>
      </c>
      <c r="AZ66" s="24">
        <f t="shared" si="36"/>
        <v>23.414999999999999</v>
      </c>
      <c r="BA66" s="24">
        <f t="shared" si="36"/>
        <v>14.44</v>
      </c>
      <c r="BB66" s="24">
        <f t="shared" si="36"/>
        <v>0</v>
      </c>
      <c r="BC66" s="69">
        <f t="shared" si="36"/>
        <v>8.9749999999999996</v>
      </c>
      <c r="BD66" s="393"/>
    </row>
    <row r="67" spans="1:57" s="387" customFormat="1" ht="12.75" customHeight="1" x14ac:dyDescent="0.2">
      <c r="A67" s="389">
        <v>17</v>
      </c>
      <c r="B67" s="390">
        <v>3463</v>
      </c>
      <c r="C67" s="390">
        <v>691001308</v>
      </c>
      <c r="D67" s="390">
        <v>72048166</v>
      </c>
      <c r="E67" s="391" t="s">
        <v>42</v>
      </c>
      <c r="F67" s="390">
        <v>3111</v>
      </c>
      <c r="G67" s="391" t="s">
        <v>315</v>
      </c>
      <c r="H67" s="466" t="s">
        <v>281</v>
      </c>
      <c r="I67" s="110">
        <v>6605540</v>
      </c>
      <c r="J67" s="111">
        <v>4697731</v>
      </c>
      <c r="K67" s="111">
        <v>0</v>
      </c>
      <c r="L67" s="111">
        <v>140000</v>
      </c>
      <c r="M67" s="114">
        <v>1635154</v>
      </c>
      <c r="N67" s="114">
        <v>93955</v>
      </c>
      <c r="O67" s="111">
        <v>38700</v>
      </c>
      <c r="P67" s="274">
        <v>10.999699999999999</v>
      </c>
      <c r="Q67" s="287">
        <v>8.4514999999999993</v>
      </c>
      <c r="R67" s="404">
        <v>0</v>
      </c>
      <c r="S67" s="404">
        <v>2.5482</v>
      </c>
      <c r="T67" s="112">
        <f t="shared" si="1"/>
        <v>0</v>
      </c>
      <c r="U67" s="113">
        <v>0</v>
      </c>
      <c r="V67" s="113">
        <v>-66274</v>
      </c>
      <c r="W67" s="113">
        <v>0</v>
      </c>
      <c r="X67" s="113">
        <f t="shared" si="2"/>
        <v>-66274</v>
      </c>
      <c r="Y67" s="113">
        <v>0</v>
      </c>
      <c r="Z67" s="113">
        <v>0</v>
      </c>
      <c r="AA67" s="113">
        <v>0</v>
      </c>
      <c r="AB67" s="113">
        <f t="shared" si="3"/>
        <v>0</v>
      </c>
      <c r="AC67" s="113">
        <f t="shared" si="4"/>
        <v>-66274</v>
      </c>
      <c r="AD67" s="114">
        <f t="shared" si="5"/>
        <v>-22401</v>
      </c>
      <c r="AE67" s="114">
        <f t="shared" si="6"/>
        <v>-1325</v>
      </c>
      <c r="AF67" s="113">
        <v>0</v>
      </c>
      <c r="AG67" s="113">
        <v>90000</v>
      </c>
      <c r="AH67" s="113">
        <v>0</v>
      </c>
      <c r="AI67" s="113">
        <f t="shared" si="7"/>
        <v>90000</v>
      </c>
      <c r="AJ67" s="113">
        <f t="shared" si="8"/>
        <v>0</v>
      </c>
      <c r="AK67" s="115"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f t="shared" si="9"/>
        <v>0</v>
      </c>
      <c r="AQ67" s="115">
        <f t="shared" si="10"/>
        <v>0</v>
      </c>
      <c r="AR67" s="370">
        <f t="shared" si="11"/>
        <v>0</v>
      </c>
      <c r="AS67" s="112">
        <f t="shared" si="12"/>
        <v>6605540</v>
      </c>
      <c r="AT67" s="113">
        <f t="shared" si="13"/>
        <v>4631457</v>
      </c>
      <c r="AU67" s="113">
        <f t="shared" si="14"/>
        <v>0</v>
      </c>
      <c r="AV67" s="113">
        <f t="shared" si="15"/>
        <v>140000</v>
      </c>
      <c r="AW67" s="113">
        <f t="shared" si="16"/>
        <v>1612753</v>
      </c>
      <c r="AX67" s="113">
        <f t="shared" si="16"/>
        <v>92630</v>
      </c>
      <c r="AY67" s="113">
        <f t="shared" si="17"/>
        <v>128700</v>
      </c>
      <c r="AZ67" s="115">
        <f t="shared" si="18"/>
        <v>10.999699999999999</v>
      </c>
      <c r="BA67" s="115">
        <f t="shared" si="19"/>
        <v>8.4514999999999993</v>
      </c>
      <c r="BB67" s="115">
        <f t="shared" si="20"/>
        <v>0</v>
      </c>
      <c r="BC67" s="116">
        <f t="shared" si="21"/>
        <v>2.5482</v>
      </c>
      <c r="BD67" s="393"/>
    </row>
    <row r="68" spans="1:57" s="387" customFormat="1" x14ac:dyDescent="0.2">
      <c r="A68" s="389">
        <v>17</v>
      </c>
      <c r="B68" s="390">
        <v>3463</v>
      </c>
      <c r="C68" s="390">
        <v>691001308</v>
      </c>
      <c r="D68" s="390">
        <v>72048166</v>
      </c>
      <c r="E68" s="391" t="s">
        <v>42</v>
      </c>
      <c r="F68" s="390">
        <v>3111</v>
      </c>
      <c r="G68" s="391" t="s">
        <v>316</v>
      </c>
      <c r="H68" s="466" t="s">
        <v>282</v>
      </c>
      <c r="I68" s="110">
        <v>791954</v>
      </c>
      <c r="J68" s="111">
        <v>583177</v>
      </c>
      <c r="K68" s="111">
        <v>0</v>
      </c>
      <c r="L68" s="111">
        <v>0</v>
      </c>
      <c r="M68" s="114">
        <v>197114</v>
      </c>
      <c r="N68" s="114">
        <v>11663</v>
      </c>
      <c r="O68" s="111">
        <v>0</v>
      </c>
      <c r="P68" s="274">
        <v>1.75</v>
      </c>
      <c r="Q68" s="287">
        <v>1.75</v>
      </c>
      <c r="R68" s="404">
        <v>0</v>
      </c>
      <c r="S68" s="404">
        <v>0</v>
      </c>
      <c r="T68" s="112">
        <f t="shared" si="1"/>
        <v>0</v>
      </c>
      <c r="U68" s="113">
        <v>28067</v>
      </c>
      <c r="V68" s="113">
        <v>0</v>
      </c>
      <c r="W68" s="113">
        <v>0</v>
      </c>
      <c r="X68" s="113">
        <f t="shared" si="2"/>
        <v>28067</v>
      </c>
      <c r="Y68" s="113">
        <v>0</v>
      </c>
      <c r="Z68" s="113">
        <v>0</v>
      </c>
      <c r="AA68" s="113">
        <v>0</v>
      </c>
      <c r="AB68" s="113">
        <f t="shared" si="3"/>
        <v>0</v>
      </c>
      <c r="AC68" s="113">
        <f t="shared" si="4"/>
        <v>28067</v>
      </c>
      <c r="AD68" s="114">
        <f t="shared" si="5"/>
        <v>9487</v>
      </c>
      <c r="AE68" s="114">
        <f t="shared" si="6"/>
        <v>561</v>
      </c>
      <c r="AF68" s="113">
        <v>0</v>
      </c>
      <c r="AG68" s="113">
        <v>0</v>
      </c>
      <c r="AH68" s="113">
        <v>0</v>
      </c>
      <c r="AI68" s="113">
        <f t="shared" si="7"/>
        <v>0</v>
      </c>
      <c r="AJ68" s="113">
        <f t="shared" si="8"/>
        <v>38115</v>
      </c>
      <c r="AK68" s="115">
        <v>0</v>
      </c>
      <c r="AL68" s="115">
        <v>0</v>
      </c>
      <c r="AM68" s="115">
        <v>0.06</v>
      </c>
      <c r="AN68" s="115">
        <v>0</v>
      </c>
      <c r="AO68" s="115">
        <v>0</v>
      </c>
      <c r="AP68" s="115">
        <f t="shared" si="9"/>
        <v>0.06</v>
      </c>
      <c r="AQ68" s="115">
        <f t="shared" si="10"/>
        <v>0</v>
      </c>
      <c r="AR68" s="370">
        <f t="shared" si="11"/>
        <v>0.06</v>
      </c>
      <c r="AS68" s="112">
        <f t="shared" si="12"/>
        <v>830069</v>
      </c>
      <c r="AT68" s="113">
        <f t="shared" si="13"/>
        <v>611244</v>
      </c>
      <c r="AU68" s="113">
        <f t="shared" si="14"/>
        <v>0</v>
      </c>
      <c r="AV68" s="113">
        <f t="shared" si="15"/>
        <v>0</v>
      </c>
      <c r="AW68" s="113">
        <f t="shared" si="16"/>
        <v>206601</v>
      </c>
      <c r="AX68" s="113">
        <f t="shared" si="16"/>
        <v>12224</v>
      </c>
      <c r="AY68" s="113">
        <f t="shared" si="17"/>
        <v>0</v>
      </c>
      <c r="AZ68" s="115">
        <f t="shared" si="18"/>
        <v>1.81</v>
      </c>
      <c r="BA68" s="115">
        <f t="shared" si="19"/>
        <v>1.81</v>
      </c>
      <c r="BB68" s="115">
        <f t="shared" si="20"/>
        <v>0</v>
      </c>
      <c r="BC68" s="116">
        <f t="shared" si="21"/>
        <v>0</v>
      </c>
      <c r="BD68" s="393"/>
    </row>
    <row r="69" spans="1:57" s="387" customFormat="1" ht="12.75" customHeight="1" x14ac:dyDescent="0.2">
      <c r="A69" s="389">
        <v>17</v>
      </c>
      <c r="B69" s="390">
        <v>3463</v>
      </c>
      <c r="C69" s="390">
        <v>691001308</v>
      </c>
      <c r="D69" s="390">
        <v>72048166</v>
      </c>
      <c r="E69" s="391" t="s">
        <v>42</v>
      </c>
      <c r="F69" s="390">
        <v>3141</v>
      </c>
      <c r="G69" s="391" t="s">
        <v>319</v>
      </c>
      <c r="H69" s="466" t="s">
        <v>282</v>
      </c>
      <c r="I69" s="110">
        <v>925299</v>
      </c>
      <c r="J69" s="111">
        <v>667843</v>
      </c>
      <c r="K69" s="111">
        <v>0</v>
      </c>
      <c r="L69" s="111">
        <v>10000</v>
      </c>
      <c r="M69" s="114">
        <v>229111</v>
      </c>
      <c r="N69" s="114">
        <v>13357</v>
      </c>
      <c r="O69" s="111">
        <v>4988</v>
      </c>
      <c r="P69" s="274">
        <v>2.31</v>
      </c>
      <c r="Q69" s="287">
        <v>0</v>
      </c>
      <c r="R69" s="404">
        <v>0</v>
      </c>
      <c r="S69" s="404">
        <v>2.31</v>
      </c>
      <c r="T69" s="112">
        <f t="shared" si="1"/>
        <v>0</v>
      </c>
      <c r="U69" s="113">
        <v>0</v>
      </c>
      <c r="V69" s="113">
        <v>0</v>
      </c>
      <c r="W69" s="113">
        <v>0</v>
      </c>
      <c r="X69" s="113">
        <f t="shared" si="2"/>
        <v>0</v>
      </c>
      <c r="Y69" s="113">
        <v>0</v>
      </c>
      <c r="Z69" s="113">
        <v>0</v>
      </c>
      <c r="AA69" s="113">
        <v>0</v>
      </c>
      <c r="AB69" s="113">
        <f t="shared" si="3"/>
        <v>0</v>
      </c>
      <c r="AC69" s="113">
        <f t="shared" si="4"/>
        <v>0</v>
      </c>
      <c r="AD69" s="114">
        <f t="shared" si="5"/>
        <v>0</v>
      </c>
      <c r="AE69" s="114">
        <f t="shared" si="6"/>
        <v>0</v>
      </c>
      <c r="AF69" s="113">
        <v>0</v>
      </c>
      <c r="AG69" s="113">
        <v>0</v>
      </c>
      <c r="AH69" s="113">
        <v>0</v>
      </c>
      <c r="AI69" s="113">
        <f t="shared" si="7"/>
        <v>0</v>
      </c>
      <c r="AJ69" s="113">
        <f t="shared" si="8"/>
        <v>0</v>
      </c>
      <c r="AK69" s="115"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f t="shared" si="9"/>
        <v>0</v>
      </c>
      <c r="AQ69" s="115">
        <f t="shared" si="10"/>
        <v>0</v>
      </c>
      <c r="AR69" s="370">
        <f t="shared" si="11"/>
        <v>0</v>
      </c>
      <c r="AS69" s="112">
        <f t="shared" si="12"/>
        <v>925299</v>
      </c>
      <c r="AT69" s="113">
        <f t="shared" si="13"/>
        <v>667843</v>
      </c>
      <c r="AU69" s="113">
        <f t="shared" si="14"/>
        <v>0</v>
      </c>
      <c r="AV69" s="113">
        <f t="shared" si="15"/>
        <v>10000</v>
      </c>
      <c r="AW69" s="113">
        <f t="shared" si="16"/>
        <v>229111</v>
      </c>
      <c r="AX69" s="113">
        <f t="shared" si="16"/>
        <v>13357</v>
      </c>
      <c r="AY69" s="113">
        <f t="shared" si="17"/>
        <v>4988</v>
      </c>
      <c r="AZ69" s="115">
        <f t="shared" si="18"/>
        <v>2.31</v>
      </c>
      <c r="BA69" s="115">
        <f t="shared" si="19"/>
        <v>0</v>
      </c>
      <c r="BB69" s="115">
        <f t="shared" si="20"/>
        <v>0</v>
      </c>
      <c r="BC69" s="116">
        <f t="shared" si="21"/>
        <v>2.31</v>
      </c>
      <c r="BD69" s="393"/>
      <c r="BE69" s="393"/>
    </row>
    <row r="70" spans="1:57" s="387" customFormat="1" ht="12.75" customHeight="1" x14ac:dyDescent="0.2">
      <c r="A70" s="235">
        <v>17</v>
      </c>
      <c r="B70" s="22">
        <v>3463</v>
      </c>
      <c r="C70" s="234">
        <v>691001308</v>
      </c>
      <c r="D70" s="234">
        <v>72048166</v>
      </c>
      <c r="E70" s="388" t="s">
        <v>43</v>
      </c>
      <c r="F70" s="22"/>
      <c r="G70" s="388"/>
      <c r="H70" s="465"/>
      <c r="I70" s="34">
        <v>8322793</v>
      </c>
      <c r="J70" s="23">
        <v>5948751</v>
      </c>
      <c r="K70" s="23">
        <v>0</v>
      </c>
      <c r="L70" s="23">
        <v>150000</v>
      </c>
      <c r="M70" s="23">
        <v>2061379</v>
      </c>
      <c r="N70" s="23">
        <v>118975</v>
      </c>
      <c r="O70" s="23">
        <v>43688</v>
      </c>
      <c r="P70" s="24">
        <v>15.059699999999999</v>
      </c>
      <c r="Q70" s="288">
        <v>10.201499999999999</v>
      </c>
      <c r="R70" s="787">
        <v>0</v>
      </c>
      <c r="S70" s="787">
        <v>4.8582000000000001</v>
      </c>
      <c r="T70" s="34">
        <f t="shared" ref="T70:BC70" si="37">SUM(T67:T69)</f>
        <v>0</v>
      </c>
      <c r="U70" s="23">
        <f t="shared" si="37"/>
        <v>28067</v>
      </c>
      <c r="V70" s="23">
        <f t="shared" si="37"/>
        <v>-66274</v>
      </c>
      <c r="W70" s="23">
        <f t="shared" si="37"/>
        <v>0</v>
      </c>
      <c r="X70" s="23">
        <f t="shared" si="37"/>
        <v>-38207</v>
      </c>
      <c r="Y70" s="23">
        <f t="shared" si="37"/>
        <v>0</v>
      </c>
      <c r="Z70" s="23">
        <f t="shared" si="37"/>
        <v>0</v>
      </c>
      <c r="AA70" s="23">
        <f t="shared" si="37"/>
        <v>0</v>
      </c>
      <c r="AB70" s="23">
        <f t="shared" si="37"/>
        <v>0</v>
      </c>
      <c r="AC70" s="23">
        <f t="shared" si="37"/>
        <v>-38207</v>
      </c>
      <c r="AD70" s="23">
        <f t="shared" si="37"/>
        <v>-12914</v>
      </c>
      <c r="AE70" s="23">
        <f t="shared" si="37"/>
        <v>-764</v>
      </c>
      <c r="AF70" s="23">
        <f t="shared" si="37"/>
        <v>0</v>
      </c>
      <c r="AG70" s="23">
        <f t="shared" si="37"/>
        <v>90000</v>
      </c>
      <c r="AH70" s="23">
        <f t="shared" si="37"/>
        <v>0</v>
      </c>
      <c r="AI70" s="23">
        <f t="shared" si="37"/>
        <v>90000</v>
      </c>
      <c r="AJ70" s="23">
        <f t="shared" si="37"/>
        <v>38115</v>
      </c>
      <c r="AK70" s="24">
        <f t="shared" si="37"/>
        <v>0</v>
      </c>
      <c r="AL70" s="24">
        <f t="shared" si="37"/>
        <v>0</v>
      </c>
      <c r="AM70" s="24">
        <f t="shared" si="37"/>
        <v>0.06</v>
      </c>
      <c r="AN70" s="24">
        <f t="shared" si="37"/>
        <v>0</v>
      </c>
      <c r="AO70" s="24">
        <f t="shared" si="37"/>
        <v>0</v>
      </c>
      <c r="AP70" s="24">
        <f t="shared" si="37"/>
        <v>0.06</v>
      </c>
      <c r="AQ70" s="24">
        <f t="shared" si="37"/>
        <v>0</v>
      </c>
      <c r="AR70" s="920">
        <f t="shared" si="37"/>
        <v>0.06</v>
      </c>
      <c r="AS70" s="34">
        <f t="shared" si="37"/>
        <v>8360908</v>
      </c>
      <c r="AT70" s="23">
        <f t="shared" si="37"/>
        <v>5910544</v>
      </c>
      <c r="AU70" s="23">
        <f t="shared" si="37"/>
        <v>0</v>
      </c>
      <c r="AV70" s="23">
        <f t="shared" si="37"/>
        <v>150000</v>
      </c>
      <c r="AW70" s="23">
        <f t="shared" si="37"/>
        <v>2048465</v>
      </c>
      <c r="AX70" s="23">
        <f t="shared" si="37"/>
        <v>118211</v>
      </c>
      <c r="AY70" s="23">
        <f t="shared" si="37"/>
        <v>133688</v>
      </c>
      <c r="AZ70" s="24">
        <f t="shared" si="37"/>
        <v>15.1197</v>
      </c>
      <c r="BA70" s="24">
        <f t="shared" si="37"/>
        <v>10.2615</v>
      </c>
      <c r="BB70" s="24">
        <f t="shared" si="37"/>
        <v>0</v>
      </c>
      <c r="BC70" s="69">
        <f t="shared" si="37"/>
        <v>4.8582000000000001</v>
      </c>
      <c r="BD70" s="393"/>
    </row>
    <row r="71" spans="1:57" s="387" customFormat="1" ht="12.75" customHeight="1" x14ac:dyDescent="0.2">
      <c r="A71" s="389">
        <v>18</v>
      </c>
      <c r="B71" s="390">
        <v>3460</v>
      </c>
      <c r="C71" s="390">
        <v>691000387</v>
      </c>
      <c r="D71" s="390">
        <v>86797034</v>
      </c>
      <c r="E71" s="391" t="s">
        <v>44</v>
      </c>
      <c r="F71" s="390">
        <v>3111</v>
      </c>
      <c r="G71" s="391" t="s">
        <v>315</v>
      </c>
      <c r="H71" s="466" t="s">
        <v>281</v>
      </c>
      <c r="I71" s="110">
        <v>6414372</v>
      </c>
      <c r="J71" s="111">
        <v>4665074</v>
      </c>
      <c r="K71" s="111">
        <v>0</v>
      </c>
      <c r="L71" s="111">
        <v>0</v>
      </c>
      <c r="M71" s="114">
        <v>1576796</v>
      </c>
      <c r="N71" s="114">
        <v>93302</v>
      </c>
      <c r="O71" s="111">
        <v>79200</v>
      </c>
      <c r="P71" s="274">
        <v>11.258199999999999</v>
      </c>
      <c r="Q71" s="287">
        <v>8.59</v>
      </c>
      <c r="R71" s="404">
        <v>0</v>
      </c>
      <c r="S71" s="404">
        <v>2.6681999999999997</v>
      </c>
      <c r="T71" s="112">
        <f t="shared" si="1"/>
        <v>0</v>
      </c>
      <c r="U71" s="113">
        <v>0</v>
      </c>
      <c r="V71" s="113">
        <v>0</v>
      </c>
      <c r="W71" s="113">
        <v>0</v>
      </c>
      <c r="X71" s="113">
        <f t="shared" si="2"/>
        <v>0</v>
      </c>
      <c r="Y71" s="113">
        <v>0</v>
      </c>
      <c r="Z71" s="113">
        <v>0</v>
      </c>
      <c r="AA71" s="113">
        <v>0</v>
      </c>
      <c r="AB71" s="113">
        <f t="shared" si="3"/>
        <v>0</v>
      </c>
      <c r="AC71" s="113">
        <f t="shared" si="4"/>
        <v>0</v>
      </c>
      <c r="AD71" s="114">
        <f t="shared" si="5"/>
        <v>0</v>
      </c>
      <c r="AE71" s="114">
        <f t="shared" si="6"/>
        <v>0</v>
      </c>
      <c r="AF71" s="113">
        <v>0</v>
      </c>
      <c r="AG71" s="113">
        <v>0</v>
      </c>
      <c r="AH71" s="113">
        <v>0</v>
      </c>
      <c r="AI71" s="113">
        <f t="shared" si="7"/>
        <v>0</v>
      </c>
      <c r="AJ71" s="113">
        <f t="shared" si="8"/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f t="shared" si="9"/>
        <v>0</v>
      </c>
      <c r="AQ71" s="115">
        <f t="shared" si="10"/>
        <v>0</v>
      </c>
      <c r="AR71" s="370">
        <f t="shared" si="11"/>
        <v>0</v>
      </c>
      <c r="AS71" s="112">
        <f t="shared" si="12"/>
        <v>6414372</v>
      </c>
      <c r="AT71" s="113">
        <f t="shared" si="13"/>
        <v>4665074</v>
      </c>
      <c r="AU71" s="113">
        <f t="shared" si="14"/>
        <v>0</v>
      </c>
      <c r="AV71" s="113">
        <f t="shared" si="15"/>
        <v>0</v>
      </c>
      <c r="AW71" s="113">
        <f t="shared" si="16"/>
        <v>1576796</v>
      </c>
      <c r="AX71" s="113">
        <f t="shared" si="16"/>
        <v>93302</v>
      </c>
      <c r="AY71" s="113">
        <f t="shared" si="17"/>
        <v>79200</v>
      </c>
      <c r="AZ71" s="115">
        <f t="shared" si="18"/>
        <v>11.258199999999999</v>
      </c>
      <c r="BA71" s="115">
        <f t="shared" si="19"/>
        <v>8.59</v>
      </c>
      <c r="BB71" s="115">
        <f t="shared" si="20"/>
        <v>0</v>
      </c>
      <c r="BC71" s="116">
        <f t="shared" si="21"/>
        <v>2.6681999999999997</v>
      </c>
      <c r="BD71" s="393"/>
    </row>
    <row r="72" spans="1:57" s="387" customFormat="1" ht="12.75" customHeight="1" x14ac:dyDescent="0.2">
      <c r="A72" s="389">
        <v>18</v>
      </c>
      <c r="B72" s="390">
        <v>3460</v>
      </c>
      <c r="C72" s="390">
        <v>691000387</v>
      </c>
      <c r="D72" s="390">
        <v>86797034</v>
      </c>
      <c r="E72" s="391" t="s">
        <v>44</v>
      </c>
      <c r="F72" s="390">
        <v>3111</v>
      </c>
      <c r="G72" s="391" t="s">
        <v>316</v>
      </c>
      <c r="H72" s="466" t="s">
        <v>282</v>
      </c>
      <c r="I72" s="110">
        <v>57498</v>
      </c>
      <c r="J72" s="111">
        <v>42340</v>
      </c>
      <c r="K72" s="111">
        <v>0</v>
      </c>
      <c r="L72" s="111">
        <v>0</v>
      </c>
      <c r="M72" s="114">
        <v>14311</v>
      </c>
      <c r="N72" s="114">
        <v>847</v>
      </c>
      <c r="O72" s="111">
        <v>0</v>
      </c>
      <c r="P72" s="274">
        <v>0.17</v>
      </c>
      <c r="Q72" s="287">
        <v>0.17</v>
      </c>
      <c r="R72" s="404">
        <v>0</v>
      </c>
      <c r="S72" s="404">
        <v>0</v>
      </c>
      <c r="T72" s="112">
        <f t="shared" si="1"/>
        <v>0</v>
      </c>
      <c r="U72" s="113">
        <v>0</v>
      </c>
      <c r="V72" s="113">
        <v>0</v>
      </c>
      <c r="W72" s="113">
        <v>0</v>
      </c>
      <c r="X72" s="113">
        <f t="shared" si="2"/>
        <v>0</v>
      </c>
      <c r="Y72" s="113">
        <v>0</v>
      </c>
      <c r="Z72" s="113">
        <v>0</v>
      </c>
      <c r="AA72" s="113">
        <v>0</v>
      </c>
      <c r="AB72" s="113">
        <f t="shared" si="3"/>
        <v>0</v>
      </c>
      <c r="AC72" s="113">
        <f t="shared" si="4"/>
        <v>0</v>
      </c>
      <c r="AD72" s="114">
        <f t="shared" si="5"/>
        <v>0</v>
      </c>
      <c r="AE72" s="114">
        <f t="shared" si="6"/>
        <v>0</v>
      </c>
      <c r="AF72" s="113">
        <v>0</v>
      </c>
      <c r="AG72" s="113">
        <v>0</v>
      </c>
      <c r="AH72" s="113">
        <v>0</v>
      </c>
      <c r="AI72" s="113">
        <f t="shared" si="7"/>
        <v>0</v>
      </c>
      <c r="AJ72" s="113">
        <f t="shared" si="8"/>
        <v>0</v>
      </c>
      <c r="AK72" s="115"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f t="shared" si="9"/>
        <v>0</v>
      </c>
      <c r="AQ72" s="115">
        <f t="shared" si="10"/>
        <v>0</v>
      </c>
      <c r="AR72" s="370">
        <f t="shared" si="11"/>
        <v>0</v>
      </c>
      <c r="AS72" s="112">
        <f t="shared" si="12"/>
        <v>57498</v>
      </c>
      <c r="AT72" s="113">
        <f t="shared" si="13"/>
        <v>42340</v>
      </c>
      <c r="AU72" s="113">
        <f t="shared" si="14"/>
        <v>0</v>
      </c>
      <c r="AV72" s="113">
        <f t="shared" si="15"/>
        <v>0</v>
      </c>
      <c r="AW72" s="113">
        <f t="shared" si="16"/>
        <v>14311</v>
      </c>
      <c r="AX72" s="113">
        <f t="shared" si="16"/>
        <v>847</v>
      </c>
      <c r="AY72" s="113">
        <f t="shared" si="17"/>
        <v>0</v>
      </c>
      <c r="AZ72" s="115">
        <f t="shared" si="18"/>
        <v>0.17</v>
      </c>
      <c r="BA72" s="115">
        <f t="shared" si="19"/>
        <v>0.17</v>
      </c>
      <c r="BB72" s="115">
        <f t="shared" si="20"/>
        <v>0</v>
      </c>
      <c r="BC72" s="116">
        <f t="shared" si="21"/>
        <v>0</v>
      </c>
      <c r="BD72" s="393"/>
    </row>
    <row r="73" spans="1:57" s="387" customFormat="1" ht="12.75" customHeight="1" x14ac:dyDescent="0.2">
      <c r="A73" s="389">
        <v>18</v>
      </c>
      <c r="B73" s="390">
        <v>3460</v>
      </c>
      <c r="C73" s="390">
        <v>691000387</v>
      </c>
      <c r="D73" s="390">
        <v>86797034</v>
      </c>
      <c r="E73" s="391" t="s">
        <v>44</v>
      </c>
      <c r="F73" s="390">
        <v>3141</v>
      </c>
      <c r="G73" s="391" t="s">
        <v>319</v>
      </c>
      <c r="H73" s="466" t="s">
        <v>282</v>
      </c>
      <c r="I73" s="110">
        <v>845693</v>
      </c>
      <c r="J73" s="111">
        <v>619503</v>
      </c>
      <c r="K73" s="111">
        <v>0</v>
      </c>
      <c r="L73" s="111">
        <v>0</v>
      </c>
      <c r="M73" s="114">
        <v>209392</v>
      </c>
      <c r="N73" s="114">
        <v>12390</v>
      </c>
      <c r="O73" s="111">
        <v>4408</v>
      </c>
      <c r="P73" s="274">
        <v>2.11</v>
      </c>
      <c r="Q73" s="287">
        <v>0</v>
      </c>
      <c r="R73" s="404">
        <v>0</v>
      </c>
      <c r="S73" s="404">
        <v>2.11</v>
      </c>
      <c r="T73" s="112">
        <f t="shared" si="1"/>
        <v>0</v>
      </c>
      <c r="U73" s="113">
        <v>0</v>
      </c>
      <c r="V73" s="113">
        <v>0</v>
      </c>
      <c r="W73" s="113">
        <v>0</v>
      </c>
      <c r="X73" s="113">
        <f t="shared" si="2"/>
        <v>0</v>
      </c>
      <c r="Y73" s="113">
        <v>0</v>
      </c>
      <c r="Z73" s="113">
        <v>0</v>
      </c>
      <c r="AA73" s="113">
        <v>0</v>
      </c>
      <c r="AB73" s="113">
        <f t="shared" si="3"/>
        <v>0</v>
      </c>
      <c r="AC73" s="113">
        <f t="shared" si="4"/>
        <v>0</v>
      </c>
      <c r="AD73" s="114">
        <f t="shared" si="5"/>
        <v>0</v>
      </c>
      <c r="AE73" s="114">
        <f t="shared" si="6"/>
        <v>0</v>
      </c>
      <c r="AF73" s="113">
        <v>0</v>
      </c>
      <c r="AG73" s="113">
        <v>0</v>
      </c>
      <c r="AH73" s="113">
        <v>0</v>
      </c>
      <c r="AI73" s="113">
        <f t="shared" si="7"/>
        <v>0</v>
      </c>
      <c r="AJ73" s="113">
        <f t="shared" si="8"/>
        <v>0</v>
      </c>
      <c r="AK73" s="115"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f t="shared" si="9"/>
        <v>0</v>
      </c>
      <c r="AQ73" s="115">
        <f t="shared" si="10"/>
        <v>0</v>
      </c>
      <c r="AR73" s="370">
        <f t="shared" si="11"/>
        <v>0</v>
      </c>
      <c r="AS73" s="112">
        <f t="shared" si="12"/>
        <v>845693</v>
      </c>
      <c r="AT73" s="113">
        <f t="shared" si="13"/>
        <v>619503</v>
      </c>
      <c r="AU73" s="113">
        <f t="shared" si="14"/>
        <v>0</v>
      </c>
      <c r="AV73" s="113">
        <f t="shared" si="15"/>
        <v>0</v>
      </c>
      <c r="AW73" s="113">
        <f t="shared" si="16"/>
        <v>209392</v>
      </c>
      <c r="AX73" s="113">
        <f t="shared" si="16"/>
        <v>12390</v>
      </c>
      <c r="AY73" s="113">
        <f t="shared" si="17"/>
        <v>4408</v>
      </c>
      <c r="AZ73" s="115">
        <f t="shared" si="18"/>
        <v>2.11</v>
      </c>
      <c r="BA73" s="115">
        <f t="shared" si="19"/>
        <v>0</v>
      </c>
      <c r="BB73" s="115">
        <f t="shared" si="20"/>
        <v>0</v>
      </c>
      <c r="BC73" s="116">
        <f t="shared" si="21"/>
        <v>2.11</v>
      </c>
      <c r="BD73" s="393"/>
      <c r="BE73" s="393"/>
    </row>
    <row r="74" spans="1:57" s="387" customFormat="1" ht="12.75" customHeight="1" x14ac:dyDescent="0.2">
      <c r="A74" s="235">
        <v>18</v>
      </c>
      <c r="B74" s="22">
        <v>3460</v>
      </c>
      <c r="C74" s="234">
        <v>691000387</v>
      </c>
      <c r="D74" s="234">
        <v>86797034</v>
      </c>
      <c r="E74" s="388" t="s">
        <v>45</v>
      </c>
      <c r="F74" s="22"/>
      <c r="G74" s="388"/>
      <c r="H74" s="465"/>
      <c r="I74" s="34">
        <v>7317563</v>
      </c>
      <c r="J74" s="23">
        <v>5326917</v>
      </c>
      <c r="K74" s="23">
        <v>0</v>
      </c>
      <c r="L74" s="23">
        <v>0</v>
      </c>
      <c r="M74" s="23">
        <v>1800499</v>
      </c>
      <c r="N74" s="23">
        <v>106539</v>
      </c>
      <c r="O74" s="23">
        <v>83608</v>
      </c>
      <c r="P74" s="24">
        <v>13.538199999999998</v>
      </c>
      <c r="Q74" s="288">
        <v>8.76</v>
      </c>
      <c r="R74" s="787">
        <v>0</v>
      </c>
      <c r="S74" s="787">
        <v>4.7782</v>
      </c>
      <c r="T74" s="34">
        <f t="shared" ref="T74:BC74" si="38">SUM(T71:T73)</f>
        <v>0</v>
      </c>
      <c r="U74" s="23">
        <f t="shared" si="38"/>
        <v>0</v>
      </c>
      <c r="V74" s="23">
        <f t="shared" si="38"/>
        <v>0</v>
      </c>
      <c r="W74" s="23">
        <f t="shared" si="38"/>
        <v>0</v>
      </c>
      <c r="X74" s="23">
        <f t="shared" si="38"/>
        <v>0</v>
      </c>
      <c r="Y74" s="23">
        <f t="shared" si="38"/>
        <v>0</v>
      </c>
      <c r="Z74" s="23">
        <f t="shared" si="38"/>
        <v>0</v>
      </c>
      <c r="AA74" s="23">
        <f t="shared" si="38"/>
        <v>0</v>
      </c>
      <c r="AB74" s="23">
        <f t="shared" si="38"/>
        <v>0</v>
      </c>
      <c r="AC74" s="23">
        <f t="shared" si="38"/>
        <v>0</v>
      </c>
      <c r="AD74" s="23">
        <f t="shared" si="38"/>
        <v>0</v>
      </c>
      <c r="AE74" s="23">
        <f t="shared" si="38"/>
        <v>0</v>
      </c>
      <c r="AF74" s="23">
        <f t="shared" si="38"/>
        <v>0</v>
      </c>
      <c r="AG74" s="23">
        <f t="shared" si="38"/>
        <v>0</v>
      </c>
      <c r="AH74" s="23">
        <f t="shared" si="38"/>
        <v>0</v>
      </c>
      <c r="AI74" s="23">
        <f t="shared" si="38"/>
        <v>0</v>
      </c>
      <c r="AJ74" s="23">
        <f t="shared" si="38"/>
        <v>0</v>
      </c>
      <c r="AK74" s="24">
        <f t="shared" si="38"/>
        <v>0</v>
      </c>
      <c r="AL74" s="24">
        <f t="shared" si="38"/>
        <v>0</v>
      </c>
      <c r="AM74" s="24">
        <f t="shared" si="38"/>
        <v>0</v>
      </c>
      <c r="AN74" s="24">
        <f t="shared" si="38"/>
        <v>0</v>
      </c>
      <c r="AO74" s="24">
        <f t="shared" si="38"/>
        <v>0</v>
      </c>
      <c r="AP74" s="24">
        <f t="shared" si="38"/>
        <v>0</v>
      </c>
      <c r="AQ74" s="24">
        <f t="shared" si="38"/>
        <v>0</v>
      </c>
      <c r="AR74" s="920">
        <f t="shared" si="38"/>
        <v>0</v>
      </c>
      <c r="AS74" s="34">
        <f t="shared" si="38"/>
        <v>7317563</v>
      </c>
      <c r="AT74" s="23">
        <f t="shared" si="38"/>
        <v>5326917</v>
      </c>
      <c r="AU74" s="23">
        <f t="shared" si="38"/>
        <v>0</v>
      </c>
      <c r="AV74" s="23">
        <f t="shared" si="38"/>
        <v>0</v>
      </c>
      <c r="AW74" s="23">
        <f t="shared" si="38"/>
        <v>1800499</v>
      </c>
      <c r="AX74" s="23">
        <f t="shared" si="38"/>
        <v>106539</v>
      </c>
      <c r="AY74" s="23">
        <f t="shared" si="38"/>
        <v>83608</v>
      </c>
      <c r="AZ74" s="24">
        <f t="shared" si="38"/>
        <v>13.538199999999998</v>
      </c>
      <c r="BA74" s="24">
        <f t="shared" si="38"/>
        <v>8.76</v>
      </c>
      <c r="BB74" s="24">
        <f t="shared" si="38"/>
        <v>0</v>
      </c>
      <c r="BC74" s="69">
        <f t="shared" si="38"/>
        <v>4.7782</v>
      </c>
      <c r="BD74" s="393"/>
    </row>
    <row r="75" spans="1:57" s="387" customFormat="1" ht="12.75" customHeight="1" x14ac:dyDescent="0.2">
      <c r="A75" s="389">
        <v>19</v>
      </c>
      <c r="B75" s="390">
        <v>3413</v>
      </c>
      <c r="C75" s="390">
        <v>600077918</v>
      </c>
      <c r="D75" s="390">
        <v>72743433</v>
      </c>
      <c r="E75" s="391" t="s">
        <v>283</v>
      </c>
      <c r="F75" s="390">
        <v>3111</v>
      </c>
      <c r="G75" s="391" t="s">
        <v>315</v>
      </c>
      <c r="H75" s="466" t="s">
        <v>281</v>
      </c>
      <c r="I75" s="110">
        <v>10647198</v>
      </c>
      <c r="J75" s="111">
        <v>7786670</v>
      </c>
      <c r="K75" s="111">
        <v>0</v>
      </c>
      <c r="L75" s="111">
        <v>0</v>
      </c>
      <c r="M75" s="114">
        <v>2631895</v>
      </c>
      <c r="N75" s="114">
        <v>155733</v>
      </c>
      <c r="O75" s="111">
        <v>72900</v>
      </c>
      <c r="P75" s="274">
        <v>17.702199999999998</v>
      </c>
      <c r="Q75" s="287">
        <v>12.7097</v>
      </c>
      <c r="R75" s="404">
        <v>0</v>
      </c>
      <c r="S75" s="404">
        <v>4.9924999999999997</v>
      </c>
      <c r="T75" s="112">
        <f t="shared" si="1"/>
        <v>0</v>
      </c>
      <c r="U75" s="113">
        <v>0</v>
      </c>
      <c r="V75" s="113">
        <v>-23564</v>
      </c>
      <c r="W75" s="113">
        <v>0</v>
      </c>
      <c r="X75" s="113">
        <f t="shared" si="2"/>
        <v>-23564</v>
      </c>
      <c r="Y75" s="113">
        <v>0</v>
      </c>
      <c r="Z75" s="113">
        <v>0</v>
      </c>
      <c r="AA75" s="113">
        <v>0</v>
      </c>
      <c r="AB75" s="113">
        <f t="shared" si="3"/>
        <v>0</v>
      </c>
      <c r="AC75" s="113">
        <f t="shared" si="4"/>
        <v>-23564</v>
      </c>
      <c r="AD75" s="114">
        <f t="shared" si="5"/>
        <v>-7965</v>
      </c>
      <c r="AE75" s="114">
        <f t="shared" si="6"/>
        <v>-471</v>
      </c>
      <c r="AF75" s="113">
        <v>0</v>
      </c>
      <c r="AG75" s="113">
        <v>32000</v>
      </c>
      <c r="AH75" s="113">
        <v>0</v>
      </c>
      <c r="AI75" s="113">
        <f t="shared" si="7"/>
        <v>32000</v>
      </c>
      <c r="AJ75" s="113">
        <f t="shared" si="8"/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f t="shared" si="9"/>
        <v>0</v>
      </c>
      <c r="AQ75" s="115">
        <f t="shared" si="10"/>
        <v>0</v>
      </c>
      <c r="AR75" s="370">
        <f t="shared" si="11"/>
        <v>0</v>
      </c>
      <c r="AS75" s="112">
        <f t="shared" si="12"/>
        <v>10647198</v>
      </c>
      <c r="AT75" s="113">
        <f t="shared" si="13"/>
        <v>7763106</v>
      </c>
      <c r="AU75" s="113">
        <f t="shared" si="14"/>
        <v>0</v>
      </c>
      <c r="AV75" s="113">
        <f t="shared" si="15"/>
        <v>0</v>
      </c>
      <c r="AW75" s="113">
        <f t="shared" si="16"/>
        <v>2623930</v>
      </c>
      <c r="AX75" s="113">
        <f t="shared" si="16"/>
        <v>155262</v>
      </c>
      <c r="AY75" s="113">
        <f t="shared" si="17"/>
        <v>104900</v>
      </c>
      <c r="AZ75" s="115">
        <f t="shared" si="18"/>
        <v>17.702199999999998</v>
      </c>
      <c r="BA75" s="115">
        <f t="shared" si="19"/>
        <v>12.7097</v>
      </c>
      <c r="BB75" s="115">
        <f t="shared" si="20"/>
        <v>0</v>
      </c>
      <c r="BC75" s="116">
        <f t="shared" si="21"/>
        <v>4.9924999999999997</v>
      </c>
      <c r="BD75" s="393"/>
    </row>
    <row r="76" spans="1:57" s="387" customFormat="1" ht="12.75" customHeight="1" x14ac:dyDescent="0.2">
      <c r="A76" s="389">
        <v>19</v>
      </c>
      <c r="B76" s="390">
        <v>3413</v>
      </c>
      <c r="C76" s="390">
        <v>600077918</v>
      </c>
      <c r="D76" s="390">
        <v>72743433</v>
      </c>
      <c r="E76" s="391" t="s">
        <v>283</v>
      </c>
      <c r="F76" s="390">
        <v>3111</v>
      </c>
      <c r="G76" s="391" t="s">
        <v>317</v>
      </c>
      <c r="H76" s="466" t="s">
        <v>281</v>
      </c>
      <c r="I76" s="110">
        <v>1816808</v>
      </c>
      <c r="J76" s="111">
        <v>1337856</v>
      </c>
      <c r="K76" s="111">
        <v>0</v>
      </c>
      <c r="L76" s="111">
        <v>0</v>
      </c>
      <c r="M76" s="114">
        <v>452195</v>
      </c>
      <c r="N76" s="114">
        <v>26757</v>
      </c>
      <c r="O76" s="111">
        <v>0</v>
      </c>
      <c r="P76" s="274">
        <v>4</v>
      </c>
      <c r="Q76" s="287">
        <v>4</v>
      </c>
      <c r="R76" s="404">
        <v>0</v>
      </c>
      <c r="S76" s="404">
        <v>0</v>
      </c>
      <c r="T76" s="112">
        <f t="shared" si="1"/>
        <v>0</v>
      </c>
      <c r="U76" s="113">
        <v>0</v>
      </c>
      <c r="V76" s="113">
        <v>0</v>
      </c>
      <c r="W76" s="113">
        <v>0</v>
      </c>
      <c r="X76" s="113">
        <f t="shared" si="2"/>
        <v>0</v>
      </c>
      <c r="Y76" s="113">
        <v>0</v>
      </c>
      <c r="Z76" s="113">
        <v>0</v>
      </c>
      <c r="AA76" s="113">
        <v>0</v>
      </c>
      <c r="AB76" s="113">
        <f t="shared" si="3"/>
        <v>0</v>
      </c>
      <c r="AC76" s="113">
        <f t="shared" si="4"/>
        <v>0</v>
      </c>
      <c r="AD76" s="114">
        <f t="shared" si="5"/>
        <v>0</v>
      </c>
      <c r="AE76" s="114">
        <f t="shared" si="6"/>
        <v>0</v>
      </c>
      <c r="AF76" s="113">
        <v>0</v>
      </c>
      <c r="AG76" s="113">
        <v>0</v>
      </c>
      <c r="AH76" s="113">
        <v>0</v>
      </c>
      <c r="AI76" s="113">
        <f t="shared" si="7"/>
        <v>0</v>
      </c>
      <c r="AJ76" s="113">
        <f t="shared" si="8"/>
        <v>0</v>
      </c>
      <c r="AK76" s="115">
        <v>0</v>
      </c>
      <c r="AL76" s="115">
        <v>0</v>
      </c>
      <c r="AM76" s="115">
        <v>0</v>
      </c>
      <c r="AN76" s="115">
        <v>0</v>
      </c>
      <c r="AO76" s="115">
        <v>0</v>
      </c>
      <c r="AP76" s="115">
        <f t="shared" si="9"/>
        <v>0</v>
      </c>
      <c r="AQ76" s="115">
        <f t="shared" si="10"/>
        <v>0</v>
      </c>
      <c r="AR76" s="370">
        <f t="shared" si="11"/>
        <v>0</v>
      </c>
      <c r="AS76" s="112">
        <f t="shared" si="12"/>
        <v>1816808</v>
      </c>
      <c r="AT76" s="113">
        <f t="shared" si="13"/>
        <v>1337856</v>
      </c>
      <c r="AU76" s="113">
        <f t="shared" si="14"/>
        <v>0</v>
      </c>
      <c r="AV76" s="113">
        <f t="shared" si="15"/>
        <v>0</v>
      </c>
      <c r="AW76" s="113">
        <f t="shared" si="16"/>
        <v>452195</v>
      </c>
      <c r="AX76" s="113">
        <f t="shared" si="16"/>
        <v>26757</v>
      </c>
      <c r="AY76" s="113">
        <f t="shared" si="17"/>
        <v>0</v>
      </c>
      <c r="AZ76" s="115">
        <f t="shared" si="18"/>
        <v>4</v>
      </c>
      <c r="BA76" s="115">
        <f t="shared" si="19"/>
        <v>4</v>
      </c>
      <c r="BB76" s="115">
        <f t="shared" si="20"/>
        <v>0</v>
      </c>
      <c r="BC76" s="116">
        <f t="shared" si="21"/>
        <v>0</v>
      </c>
      <c r="BD76" s="393"/>
    </row>
    <row r="77" spans="1:57" s="387" customFormat="1" x14ac:dyDescent="0.2">
      <c r="A77" s="389">
        <v>19</v>
      </c>
      <c r="B77" s="390">
        <v>3413</v>
      </c>
      <c r="C77" s="390">
        <v>600077918</v>
      </c>
      <c r="D77" s="390">
        <v>72743433</v>
      </c>
      <c r="E77" s="391" t="s">
        <v>283</v>
      </c>
      <c r="F77" s="390">
        <v>3111</v>
      </c>
      <c r="G77" s="391" t="s">
        <v>316</v>
      </c>
      <c r="H77" s="466" t="s">
        <v>282</v>
      </c>
      <c r="I77" s="110">
        <v>227393</v>
      </c>
      <c r="J77" s="111">
        <v>167447</v>
      </c>
      <c r="K77" s="111">
        <v>0</v>
      </c>
      <c r="L77" s="111">
        <v>0</v>
      </c>
      <c r="M77" s="114">
        <v>56597</v>
      </c>
      <c r="N77" s="114">
        <v>3349</v>
      </c>
      <c r="O77" s="111">
        <v>0</v>
      </c>
      <c r="P77" s="274">
        <v>0.5</v>
      </c>
      <c r="Q77" s="287">
        <v>0.5</v>
      </c>
      <c r="R77" s="404">
        <v>0</v>
      </c>
      <c r="S77" s="404">
        <v>0</v>
      </c>
      <c r="T77" s="112">
        <f t="shared" si="1"/>
        <v>0</v>
      </c>
      <c r="U77" s="113">
        <v>0</v>
      </c>
      <c r="V77" s="113">
        <v>0</v>
      </c>
      <c r="W77" s="113">
        <v>0</v>
      </c>
      <c r="X77" s="113">
        <f t="shared" si="2"/>
        <v>0</v>
      </c>
      <c r="Y77" s="113">
        <v>0</v>
      </c>
      <c r="Z77" s="113">
        <v>0</v>
      </c>
      <c r="AA77" s="113">
        <v>0</v>
      </c>
      <c r="AB77" s="113">
        <f t="shared" si="3"/>
        <v>0</v>
      </c>
      <c r="AC77" s="113">
        <f t="shared" si="4"/>
        <v>0</v>
      </c>
      <c r="AD77" s="114">
        <f t="shared" si="5"/>
        <v>0</v>
      </c>
      <c r="AE77" s="114">
        <f t="shared" si="6"/>
        <v>0</v>
      </c>
      <c r="AF77" s="113">
        <v>0</v>
      </c>
      <c r="AG77" s="113">
        <v>0</v>
      </c>
      <c r="AH77" s="113">
        <v>0</v>
      </c>
      <c r="AI77" s="113">
        <f t="shared" si="7"/>
        <v>0</v>
      </c>
      <c r="AJ77" s="113">
        <f t="shared" si="8"/>
        <v>0</v>
      </c>
      <c r="AK77" s="115"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f t="shared" si="9"/>
        <v>0</v>
      </c>
      <c r="AQ77" s="115">
        <f t="shared" si="10"/>
        <v>0</v>
      </c>
      <c r="AR77" s="370">
        <f t="shared" si="11"/>
        <v>0</v>
      </c>
      <c r="AS77" s="112">
        <f t="shared" si="12"/>
        <v>227393</v>
      </c>
      <c r="AT77" s="113">
        <f t="shared" si="13"/>
        <v>167447</v>
      </c>
      <c r="AU77" s="113">
        <f t="shared" si="14"/>
        <v>0</v>
      </c>
      <c r="AV77" s="113">
        <f t="shared" si="15"/>
        <v>0</v>
      </c>
      <c r="AW77" s="113">
        <f t="shared" ref="AW77:AX140" si="39">M77+AD77</f>
        <v>56597</v>
      </c>
      <c r="AX77" s="113">
        <f t="shared" si="39"/>
        <v>3349</v>
      </c>
      <c r="AY77" s="113">
        <f t="shared" si="17"/>
        <v>0</v>
      </c>
      <c r="AZ77" s="115">
        <f t="shared" si="18"/>
        <v>0.5</v>
      </c>
      <c r="BA77" s="115">
        <f t="shared" si="19"/>
        <v>0.5</v>
      </c>
      <c r="BB77" s="115">
        <f t="shared" si="20"/>
        <v>0</v>
      </c>
      <c r="BC77" s="116">
        <f t="shared" si="21"/>
        <v>0</v>
      </c>
      <c r="BD77" s="393"/>
    </row>
    <row r="78" spans="1:57" s="387" customFormat="1" ht="12.75" customHeight="1" x14ac:dyDescent="0.2">
      <c r="A78" s="389">
        <v>19</v>
      </c>
      <c r="B78" s="390">
        <v>3413</v>
      </c>
      <c r="C78" s="390">
        <v>600077918</v>
      </c>
      <c r="D78" s="390">
        <v>72743433</v>
      </c>
      <c r="E78" s="391" t="s">
        <v>283</v>
      </c>
      <c r="F78" s="390">
        <v>3141</v>
      </c>
      <c r="G78" s="391" t="s">
        <v>319</v>
      </c>
      <c r="H78" s="466" t="s">
        <v>282</v>
      </c>
      <c r="I78" s="110">
        <v>1200593</v>
      </c>
      <c r="J78" s="111">
        <v>879576</v>
      </c>
      <c r="K78" s="111">
        <v>0</v>
      </c>
      <c r="L78" s="111">
        <v>0</v>
      </c>
      <c r="M78" s="114">
        <v>297297</v>
      </c>
      <c r="N78" s="114">
        <v>17592</v>
      </c>
      <c r="O78" s="111">
        <v>6128</v>
      </c>
      <c r="P78" s="274">
        <v>2.99</v>
      </c>
      <c r="Q78" s="287">
        <v>0</v>
      </c>
      <c r="R78" s="404">
        <v>0</v>
      </c>
      <c r="S78" s="404">
        <v>2.99</v>
      </c>
      <c r="T78" s="112">
        <f t="shared" ref="T78:T141" si="40">Y78*-1</f>
        <v>0</v>
      </c>
      <c r="U78" s="113">
        <v>0</v>
      </c>
      <c r="V78" s="113">
        <v>0</v>
      </c>
      <c r="W78" s="113">
        <v>0</v>
      </c>
      <c r="X78" s="113">
        <f t="shared" ref="X78:X141" si="41">SUM(T78:W78)</f>
        <v>0</v>
      </c>
      <c r="Y78" s="113">
        <v>0</v>
      </c>
      <c r="Z78" s="113">
        <v>0</v>
      </c>
      <c r="AA78" s="113">
        <v>0</v>
      </c>
      <c r="AB78" s="113">
        <f t="shared" ref="AB78:AB141" si="42">SUM(Y78:AA78)</f>
        <v>0</v>
      </c>
      <c r="AC78" s="113">
        <f t="shared" ref="AC78:AC141" si="43">X78+AB78</f>
        <v>0</v>
      </c>
      <c r="AD78" s="114">
        <f t="shared" ref="AD78:AD141" si="44">ROUND((X78+Y78+Z78)*33.8%,0)</f>
        <v>0</v>
      </c>
      <c r="AE78" s="114">
        <f t="shared" ref="AE78:AE141" si="45">ROUND(X78*2%,0)</f>
        <v>0</v>
      </c>
      <c r="AF78" s="113">
        <v>0</v>
      </c>
      <c r="AG78" s="113">
        <v>0</v>
      </c>
      <c r="AH78" s="113">
        <v>0</v>
      </c>
      <c r="AI78" s="113">
        <f t="shared" ref="AI78:AI141" si="46">SUM(AF78:AH78)</f>
        <v>0</v>
      </c>
      <c r="AJ78" s="113">
        <f t="shared" ref="AJ78:AJ141" si="47">AC78+AD78+AE78+AI78</f>
        <v>0</v>
      </c>
      <c r="AK78" s="115">
        <v>0</v>
      </c>
      <c r="AL78" s="115">
        <v>0</v>
      </c>
      <c r="AM78" s="115">
        <v>0</v>
      </c>
      <c r="AN78" s="115">
        <v>0</v>
      </c>
      <c r="AO78" s="115">
        <v>0</v>
      </c>
      <c r="AP78" s="115">
        <f t="shared" ref="AP78:AP141" si="48">AK78+AM78+AN78</f>
        <v>0</v>
      </c>
      <c r="AQ78" s="115">
        <f t="shared" ref="AQ78:AQ141" si="49">AL78+AO78</f>
        <v>0</v>
      </c>
      <c r="AR78" s="370">
        <f t="shared" ref="AR78:AR141" si="50">SUM(AP78:AQ78)</f>
        <v>0</v>
      </c>
      <c r="AS78" s="112">
        <f t="shared" ref="AS78:AS141" si="51">I78+AJ78</f>
        <v>1200593</v>
      </c>
      <c r="AT78" s="113">
        <f t="shared" ref="AT78:AT141" si="52">J78+X78</f>
        <v>879576</v>
      </c>
      <c r="AU78" s="113">
        <f t="shared" ref="AU78:AU141" si="53">K78</f>
        <v>0</v>
      </c>
      <c r="AV78" s="113">
        <f t="shared" ref="AV78:AV141" si="54">L78+AB78</f>
        <v>0</v>
      </c>
      <c r="AW78" s="113">
        <f t="shared" si="39"/>
        <v>297297</v>
      </c>
      <c r="AX78" s="113">
        <f t="shared" si="39"/>
        <v>17592</v>
      </c>
      <c r="AY78" s="113">
        <f t="shared" ref="AY78:AY141" si="55">O78+AI78</f>
        <v>6128</v>
      </c>
      <c r="AZ78" s="115">
        <f t="shared" ref="AZ78:AZ141" si="56">P78+AR78</f>
        <v>2.99</v>
      </c>
      <c r="BA78" s="115">
        <f t="shared" ref="BA78:BA141" si="57">Q78+AP78</f>
        <v>0</v>
      </c>
      <c r="BB78" s="115">
        <f t="shared" ref="BB78:BB141" si="58">R78</f>
        <v>0</v>
      </c>
      <c r="BC78" s="116">
        <f t="shared" ref="BC78:BC141" si="59">S78+AQ78</f>
        <v>2.99</v>
      </c>
      <c r="BD78" s="393"/>
      <c r="BE78" s="393"/>
    </row>
    <row r="79" spans="1:57" s="387" customFormat="1" ht="12.75" customHeight="1" x14ac:dyDescent="0.2">
      <c r="A79" s="235">
        <v>19</v>
      </c>
      <c r="B79" s="22">
        <v>3413</v>
      </c>
      <c r="C79" s="234">
        <v>600077918</v>
      </c>
      <c r="D79" s="234">
        <v>72743433</v>
      </c>
      <c r="E79" s="388" t="s">
        <v>46</v>
      </c>
      <c r="F79" s="22"/>
      <c r="G79" s="388"/>
      <c r="H79" s="465"/>
      <c r="I79" s="34">
        <v>13891992</v>
      </c>
      <c r="J79" s="23">
        <v>10171549</v>
      </c>
      <c r="K79" s="23">
        <v>0</v>
      </c>
      <c r="L79" s="23">
        <v>0</v>
      </c>
      <c r="M79" s="23">
        <v>3437984</v>
      </c>
      <c r="N79" s="23">
        <v>203431</v>
      </c>
      <c r="O79" s="23">
        <v>79028</v>
      </c>
      <c r="P79" s="24">
        <v>25.1922</v>
      </c>
      <c r="Q79" s="288">
        <v>17.209699999999998</v>
      </c>
      <c r="R79" s="787">
        <v>0</v>
      </c>
      <c r="S79" s="787">
        <v>7.9824999999999999</v>
      </c>
      <c r="T79" s="34">
        <f t="shared" ref="T79:BC79" si="60">SUM(T75:T78)</f>
        <v>0</v>
      </c>
      <c r="U79" s="23">
        <f t="shared" si="60"/>
        <v>0</v>
      </c>
      <c r="V79" s="23">
        <f t="shared" si="60"/>
        <v>-23564</v>
      </c>
      <c r="W79" s="23">
        <f t="shared" si="60"/>
        <v>0</v>
      </c>
      <c r="X79" s="23">
        <f t="shared" si="60"/>
        <v>-23564</v>
      </c>
      <c r="Y79" s="23">
        <f t="shared" si="60"/>
        <v>0</v>
      </c>
      <c r="Z79" s="23">
        <f t="shared" si="60"/>
        <v>0</v>
      </c>
      <c r="AA79" s="23">
        <f t="shared" si="60"/>
        <v>0</v>
      </c>
      <c r="AB79" s="23">
        <f t="shared" si="60"/>
        <v>0</v>
      </c>
      <c r="AC79" s="23">
        <f t="shared" si="60"/>
        <v>-23564</v>
      </c>
      <c r="AD79" s="23">
        <f t="shared" si="60"/>
        <v>-7965</v>
      </c>
      <c r="AE79" s="23">
        <f t="shared" si="60"/>
        <v>-471</v>
      </c>
      <c r="AF79" s="23">
        <f t="shared" si="60"/>
        <v>0</v>
      </c>
      <c r="AG79" s="23">
        <f t="shared" si="60"/>
        <v>32000</v>
      </c>
      <c r="AH79" s="23">
        <f t="shared" si="60"/>
        <v>0</v>
      </c>
      <c r="AI79" s="23">
        <f t="shared" si="60"/>
        <v>32000</v>
      </c>
      <c r="AJ79" s="23">
        <f t="shared" si="60"/>
        <v>0</v>
      </c>
      <c r="AK79" s="24">
        <f t="shared" si="60"/>
        <v>0</v>
      </c>
      <c r="AL79" s="24">
        <f t="shared" si="60"/>
        <v>0</v>
      </c>
      <c r="AM79" s="24">
        <f t="shared" si="60"/>
        <v>0</v>
      </c>
      <c r="AN79" s="24">
        <f t="shared" si="60"/>
        <v>0</v>
      </c>
      <c r="AO79" s="24">
        <f t="shared" si="60"/>
        <v>0</v>
      </c>
      <c r="AP79" s="24">
        <f t="shared" si="60"/>
        <v>0</v>
      </c>
      <c r="AQ79" s="24">
        <f t="shared" si="60"/>
        <v>0</v>
      </c>
      <c r="AR79" s="920">
        <f t="shared" si="60"/>
        <v>0</v>
      </c>
      <c r="AS79" s="34">
        <f t="shared" si="60"/>
        <v>13891992</v>
      </c>
      <c r="AT79" s="23">
        <f t="shared" si="60"/>
        <v>10147985</v>
      </c>
      <c r="AU79" s="23">
        <f t="shared" si="60"/>
        <v>0</v>
      </c>
      <c r="AV79" s="23">
        <f t="shared" si="60"/>
        <v>0</v>
      </c>
      <c r="AW79" s="23">
        <f t="shared" si="60"/>
        <v>3430019</v>
      </c>
      <c r="AX79" s="23">
        <f t="shared" si="60"/>
        <v>202960</v>
      </c>
      <c r="AY79" s="23">
        <f t="shared" si="60"/>
        <v>111028</v>
      </c>
      <c r="AZ79" s="24">
        <f t="shared" si="60"/>
        <v>25.1922</v>
      </c>
      <c r="BA79" s="24">
        <f t="shared" si="60"/>
        <v>17.209699999999998</v>
      </c>
      <c r="BB79" s="24">
        <f t="shared" si="60"/>
        <v>0</v>
      </c>
      <c r="BC79" s="69">
        <f t="shared" si="60"/>
        <v>7.9824999999999999</v>
      </c>
      <c r="BD79" s="393"/>
    </row>
    <row r="80" spans="1:57" s="387" customFormat="1" ht="12.75" customHeight="1" x14ac:dyDescent="0.2">
      <c r="A80" s="389">
        <v>20</v>
      </c>
      <c r="B80" s="390">
        <v>3409</v>
      </c>
      <c r="C80" s="390">
        <v>600078396</v>
      </c>
      <c r="D80" s="390">
        <v>43257399</v>
      </c>
      <c r="E80" s="391" t="s">
        <v>47</v>
      </c>
      <c r="F80" s="390">
        <v>3113</v>
      </c>
      <c r="G80" s="391" t="s">
        <v>318</v>
      </c>
      <c r="H80" s="466" t="s">
        <v>281</v>
      </c>
      <c r="I80" s="110">
        <v>23650492</v>
      </c>
      <c r="J80" s="111">
        <v>16839602</v>
      </c>
      <c r="K80" s="111">
        <v>173220</v>
      </c>
      <c r="L80" s="111">
        <v>39000</v>
      </c>
      <c r="M80" s="114">
        <v>5704968</v>
      </c>
      <c r="N80" s="114">
        <v>336793</v>
      </c>
      <c r="O80" s="111">
        <v>730129</v>
      </c>
      <c r="P80" s="274">
        <v>33.819100000000006</v>
      </c>
      <c r="Q80" s="287">
        <v>27.1995</v>
      </c>
      <c r="R80" s="404">
        <v>0.5</v>
      </c>
      <c r="S80" s="404">
        <v>6.6196000000000002</v>
      </c>
      <c r="T80" s="112">
        <f t="shared" si="40"/>
        <v>0</v>
      </c>
      <c r="U80" s="113">
        <v>0</v>
      </c>
      <c r="V80" s="113">
        <v>-44183</v>
      </c>
      <c r="W80" s="113">
        <v>0</v>
      </c>
      <c r="X80" s="113">
        <f t="shared" si="41"/>
        <v>-44183</v>
      </c>
      <c r="Y80" s="113">
        <v>0</v>
      </c>
      <c r="Z80" s="113">
        <v>0</v>
      </c>
      <c r="AA80" s="113">
        <v>0</v>
      </c>
      <c r="AB80" s="113">
        <f t="shared" si="42"/>
        <v>0</v>
      </c>
      <c r="AC80" s="113">
        <f t="shared" si="43"/>
        <v>-44183</v>
      </c>
      <c r="AD80" s="114">
        <f t="shared" si="44"/>
        <v>-14934</v>
      </c>
      <c r="AE80" s="114">
        <f t="shared" si="45"/>
        <v>-884</v>
      </c>
      <c r="AF80" s="113">
        <v>0</v>
      </c>
      <c r="AG80" s="113">
        <v>60001</v>
      </c>
      <c r="AH80" s="113">
        <v>0</v>
      </c>
      <c r="AI80" s="113">
        <f t="shared" si="46"/>
        <v>60001</v>
      </c>
      <c r="AJ80" s="113">
        <f t="shared" si="47"/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f t="shared" si="48"/>
        <v>0</v>
      </c>
      <c r="AQ80" s="115">
        <f t="shared" si="49"/>
        <v>0</v>
      </c>
      <c r="AR80" s="370">
        <f t="shared" si="50"/>
        <v>0</v>
      </c>
      <c r="AS80" s="112">
        <f t="shared" si="51"/>
        <v>23650492</v>
      </c>
      <c r="AT80" s="113">
        <f t="shared" si="52"/>
        <v>16795419</v>
      </c>
      <c r="AU80" s="113">
        <f t="shared" si="53"/>
        <v>173220</v>
      </c>
      <c r="AV80" s="113">
        <f t="shared" si="54"/>
        <v>39000</v>
      </c>
      <c r="AW80" s="113">
        <f t="shared" si="39"/>
        <v>5690034</v>
      </c>
      <c r="AX80" s="113">
        <f t="shared" si="39"/>
        <v>335909</v>
      </c>
      <c r="AY80" s="113">
        <f t="shared" si="55"/>
        <v>790130</v>
      </c>
      <c r="AZ80" s="115">
        <f t="shared" si="56"/>
        <v>33.819100000000006</v>
      </c>
      <c r="BA80" s="115">
        <f t="shared" si="57"/>
        <v>27.1995</v>
      </c>
      <c r="BB80" s="115">
        <f t="shared" si="58"/>
        <v>0.5</v>
      </c>
      <c r="BC80" s="116">
        <f t="shared" si="59"/>
        <v>6.6196000000000002</v>
      </c>
      <c r="BD80" s="393"/>
    </row>
    <row r="81" spans="1:57" s="387" customFormat="1" x14ac:dyDescent="0.2">
      <c r="A81" s="389">
        <v>20</v>
      </c>
      <c r="B81" s="390">
        <v>3409</v>
      </c>
      <c r="C81" s="390">
        <v>600078396</v>
      </c>
      <c r="D81" s="390">
        <v>43257399</v>
      </c>
      <c r="E81" s="391" t="s">
        <v>47</v>
      </c>
      <c r="F81" s="390">
        <v>3113</v>
      </c>
      <c r="G81" s="391" t="s">
        <v>316</v>
      </c>
      <c r="H81" s="466" t="s">
        <v>282</v>
      </c>
      <c r="I81" s="110">
        <v>4602349</v>
      </c>
      <c r="J81" s="111">
        <v>3374152</v>
      </c>
      <c r="K81" s="111">
        <v>0</v>
      </c>
      <c r="L81" s="111">
        <v>0</v>
      </c>
      <c r="M81" s="114">
        <v>1140464</v>
      </c>
      <c r="N81" s="114">
        <v>67483</v>
      </c>
      <c r="O81" s="111">
        <v>20250</v>
      </c>
      <c r="P81" s="274">
        <v>9.68</v>
      </c>
      <c r="Q81" s="287">
        <v>9.68</v>
      </c>
      <c r="R81" s="404">
        <v>0</v>
      </c>
      <c r="S81" s="404">
        <v>0</v>
      </c>
      <c r="T81" s="112">
        <f t="shared" si="40"/>
        <v>0</v>
      </c>
      <c r="U81" s="113">
        <v>0</v>
      </c>
      <c r="V81" s="113">
        <v>0</v>
      </c>
      <c r="W81" s="113">
        <v>0</v>
      </c>
      <c r="X81" s="113">
        <f t="shared" si="41"/>
        <v>0</v>
      </c>
      <c r="Y81" s="113">
        <v>0</v>
      </c>
      <c r="Z81" s="113">
        <v>0</v>
      </c>
      <c r="AA81" s="113">
        <v>0</v>
      </c>
      <c r="AB81" s="113">
        <f t="shared" si="42"/>
        <v>0</v>
      </c>
      <c r="AC81" s="113">
        <f t="shared" si="43"/>
        <v>0</v>
      </c>
      <c r="AD81" s="114">
        <f t="shared" si="44"/>
        <v>0</v>
      </c>
      <c r="AE81" s="114">
        <f t="shared" si="45"/>
        <v>0</v>
      </c>
      <c r="AF81" s="113">
        <v>0</v>
      </c>
      <c r="AG81" s="113">
        <v>0</v>
      </c>
      <c r="AH81" s="113">
        <v>0</v>
      </c>
      <c r="AI81" s="113">
        <f t="shared" si="46"/>
        <v>0</v>
      </c>
      <c r="AJ81" s="113">
        <f t="shared" si="47"/>
        <v>0</v>
      </c>
      <c r="AK81" s="115">
        <v>0</v>
      </c>
      <c r="AL81" s="115">
        <v>0</v>
      </c>
      <c r="AM81" s="115">
        <v>0</v>
      </c>
      <c r="AN81" s="115">
        <v>0</v>
      </c>
      <c r="AO81" s="115">
        <v>0</v>
      </c>
      <c r="AP81" s="115">
        <f t="shared" si="48"/>
        <v>0</v>
      </c>
      <c r="AQ81" s="115">
        <f t="shared" si="49"/>
        <v>0</v>
      </c>
      <c r="AR81" s="370">
        <f t="shared" si="50"/>
        <v>0</v>
      </c>
      <c r="AS81" s="112">
        <f t="shared" si="51"/>
        <v>4602349</v>
      </c>
      <c r="AT81" s="113">
        <f t="shared" si="52"/>
        <v>3374152</v>
      </c>
      <c r="AU81" s="113">
        <f t="shared" si="53"/>
        <v>0</v>
      </c>
      <c r="AV81" s="113">
        <f t="shared" si="54"/>
        <v>0</v>
      </c>
      <c r="AW81" s="113">
        <f t="shared" si="39"/>
        <v>1140464</v>
      </c>
      <c r="AX81" s="113">
        <f t="shared" si="39"/>
        <v>67483</v>
      </c>
      <c r="AY81" s="113">
        <f t="shared" si="55"/>
        <v>20250</v>
      </c>
      <c r="AZ81" s="115">
        <f t="shared" si="56"/>
        <v>9.68</v>
      </c>
      <c r="BA81" s="115">
        <f t="shared" si="57"/>
        <v>9.68</v>
      </c>
      <c r="BB81" s="115">
        <f t="shared" si="58"/>
        <v>0</v>
      </c>
      <c r="BC81" s="116">
        <f t="shared" si="59"/>
        <v>0</v>
      </c>
      <c r="BD81" s="393"/>
    </row>
    <row r="82" spans="1:57" s="387" customFormat="1" ht="12.75" customHeight="1" x14ac:dyDescent="0.2">
      <c r="A82" s="389">
        <v>20</v>
      </c>
      <c r="B82" s="390">
        <v>3409</v>
      </c>
      <c r="C82" s="390">
        <v>600078396</v>
      </c>
      <c r="D82" s="390">
        <v>43257399</v>
      </c>
      <c r="E82" s="391" t="s">
        <v>47</v>
      </c>
      <c r="F82" s="390">
        <v>3141</v>
      </c>
      <c r="G82" s="391" t="s">
        <v>319</v>
      </c>
      <c r="H82" s="466" t="s">
        <v>282</v>
      </c>
      <c r="I82" s="110">
        <v>2093885</v>
      </c>
      <c r="J82" s="111">
        <v>1529674</v>
      </c>
      <c r="K82" s="111">
        <v>0</v>
      </c>
      <c r="L82" s="111">
        <v>0</v>
      </c>
      <c r="M82" s="114">
        <v>517030</v>
      </c>
      <c r="N82" s="114">
        <v>30593</v>
      </c>
      <c r="O82" s="111">
        <v>16588</v>
      </c>
      <c r="P82" s="274">
        <v>5.2</v>
      </c>
      <c r="Q82" s="287">
        <v>0</v>
      </c>
      <c r="R82" s="404">
        <v>0</v>
      </c>
      <c r="S82" s="404">
        <v>5.2</v>
      </c>
      <c r="T82" s="112">
        <f t="shared" si="40"/>
        <v>0</v>
      </c>
      <c r="U82" s="113">
        <v>0</v>
      </c>
      <c r="V82" s="113">
        <v>0</v>
      </c>
      <c r="W82" s="113">
        <v>0</v>
      </c>
      <c r="X82" s="113">
        <f t="shared" si="41"/>
        <v>0</v>
      </c>
      <c r="Y82" s="113">
        <v>0</v>
      </c>
      <c r="Z82" s="113">
        <v>0</v>
      </c>
      <c r="AA82" s="113">
        <v>0</v>
      </c>
      <c r="AB82" s="113">
        <f t="shared" si="42"/>
        <v>0</v>
      </c>
      <c r="AC82" s="113">
        <f t="shared" si="43"/>
        <v>0</v>
      </c>
      <c r="AD82" s="114">
        <f t="shared" si="44"/>
        <v>0</v>
      </c>
      <c r="AE82" s="114">
        <f t="shared" si="45"/>
        <v>0</v>
      </c>
      <c r="AF82" s="113">
        <v>0</v>
      </c>
      <c r="AG82" s="113">
        <v>0</v>
      </c>
      <c r="AH82" s="113">
        <v>0</v>
      </c>
      <c r="AI82" s="113">
        <f t="shared" si="46"/>
        <v>0</v>
      </c>
      <c r="AJ82" s="113">
        <f t="shared" si="47"/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f t="shared" si="48"/>
        <v>0</v>
      </c>
      <c r="AQ82" s="115">
        <f t="shared" si="49"/>
        <v>0</v>
      </c>
      <c r="AR82" s="370">
        <f t="shared" si="50"/>
        <v>0</v>
      </c>
      <c r="AS82" s="112">
        <f t="shared" si="51"/>
        <v>2093885</v>
      </c>
      <c r="AT82" s="113">
        <f t="shared" si="52"/>
        <v>1529674</v>
      </c>
      <c r="AU82" s="113">
        <f t="shared" si="53"/>
        <v>0</v>
      </c>
      <c r="AV82" s="113">
        <f t="shared" si="54"/>
        <v>0</v>
      </c>
      <c r="AW82" s="113">
        <f t="shared" si="39"/>
        <v>517030</v>
      </c>
      <c r="AX82" s="113">
        <f t="shared" si="39"/>
        <v>30593</v>
      </c>
      <c r="AY82" s="113">
        <f t="shared" si="55"/>
        <v>16588</v>
      </c>
      <c r="AZ82" s="115">
        <f t="shared" si="56"/>
        <v>5.2</v>
      </c>
      <c r="BA82" s="115">
        <f t="shared" si="57"/>
        <v>0</v>
      </c>
      <c r="BB82" s="115">
        <f t="shared" si="58"/>
        <v>0</v>
      </c>
      <c r="BC82" s="116">
        <f t="shared" si="59"/>
        <v>5.2</v>
      </c>
      <c r="BD82" s="393"/>
      <c r="BE82" s="393"/>
    </row>
    <row r="83" spans="1:57" s="387" customFormat="1" ht="12.75" customHeight="1" x14ac:dyDescent="0.2">
      <c r="A83" s="389">
        <v>20</v>
      </c>
      <c r="B83" s="390">
        <v>3409</v>
      </c>
      <c r="C83" s="390">
        <v>600078396</v>
      </c>
      <c r="D83" s="390">
        <v>43257399</v>
      </c>
      <c r="E83" s="391" t="s">
        <v>47</v>
      </c>
      <c r="F83" s="390">
        <v>3143</v>
      </c>
      <c r="G83" s="391" t="s">
        <v>632</v>
      </c>
      <c r="H83" s="466" t="s">
        <v>281</v>
      </c>
      <c r="I83" s="110">
        <v>2567094</v>
      </c>
      <c r="J83" s="111">
        <v>1884438</v>
      </c>
      <c r="K83" s="111">
        <v>0</v>
      </c>
      <c r="L83" s="111">
        <v>6000</v>
      </c>
      <c r="M83" s="114">
        <v>638968</v>
      </c>
      <c r="N83" s="114">
        <v>37688</v>
      </c>
      <c r="O83" s="111">
        <v>0</v>
      </c>
      <c r="P83" s="274">
        <v>4.1714000000000002</v>
      </c>
      <c r="Q83" s="287">
        <v>4.1714000000000002</v>
      </c>
      <c r="R83" s="404">
        <v>0</v>
      </c>
      <c r="S83" s="404">
        <v>0</v>
      </c>
      <c r="T83" s="112">
        <f t="shared" si="40"/>
        <v>0</v>
      </c>
      <c r="U83" s="113">
        <v>0</v>
      </c>
      <c r="V83" s="113">
        <v>0</v>
      </c>
      <c r="W83" s="113">
        <v>0</v>
      </c>
      <c r="X83" s="113">
        <f t="shared" si="41"/>
        <v>0</v>
      </c>
      <c r="Y83" s="113">
        <v>0</v>
      </c>
      <c r="Z83" s="113">
        <v>0</v>
      </c>
      <c r="AA83" s="113">
        <v>0</v>
      </c>
      <c r="AB83" s="113">
        <f t="shared" si="42"/>
        <v>0</v>
      </c>
      <c r="AC83" s="113">
        <f t="shared" si="43"/>
        <v>0</v>
      </c>
      <c r="AD83" s="114">
        <f t="shared" si="44"/>
        <v>0</v>
      </c>
      <c r="AE83" s="114">
        <f t="shared" si="45"/>
        <v>0</v>
      </c>
      <c r="AF83" s="113">
        <v>0</v>
      </c>
      <c r="AG83" s="113">
        <v>0</v>
      </c>
      <c r="AH83" s="113">
        <v>0</v>
      </c>
      <c r="AI83" s="113">
        <f t="shared" si="46"/>
        <v>0</v>
      </c>
      <c r="AJ83" s="113">
        <f t="shared" si="47"/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f t="shared" si="48"/>
        <v>0</v>
      </c>
      <c r="AQ83" s="115">
        <f t="shared" si="49"/>
        <v>0</v>
      </c>
      <c r="AR83" s="370">
        <f t="shared" si="50"/>
        <v>0</v>
      </c>
      <c r="AS83" s="112">
        <f t="shared" si="51"/>
        <v>2567094</v>
      </c>
      <c r="AT83" s="113">
        <f t="shared" si="52"/>
        <v>1884438</v>
      </c>
      <c r="AU83" s="113">
        <f t="shared" si="53"/>
        <v>0</v>
      </c>
      <c r="AV83" s="113">
        <f t="shared" si="54"/>
        <v>6000</v>
      </c>
      <c r="AW83" s="113">
        <f t="shared" si="39"/>
        <v>638968</v>
      </c>
      <c r="AX83" s="113">
        <f t="shared" si="39"/>
        <v>37688</v>
      </c>
      <c r="AY83" s="113">
        <f t="shared" si="55"/>
        <v>0</v>
      </c>
      <c r="AZ83" s="115">
        <f t="shared" si="56"/>
        <v>4.1714000000000002</v>
      </c>
      <c r="BA83" s="115">
        <f t="shared" si="57"/>
        <v>4.1714000000000002</v>
      </c>
      <c r="BB83" s="115">
        <f t="shared" si="58"/>
        <v>0</v>
      </c>
      <c r="BC83" s="116">
        <f t="shared" si="59"/>
        <v>0</v>
      </c>
      <c r="BD83" s="393"/>
    </row>
    <row r="84" spans="1:57" s="387" customFormat="1" ht="12.75" customHeight="1" x14ac:dyDescent="0.2">
      <c r="A84" s="389">
        <v>20</v>
      </c>
      <c r="B84" s="390">
        <v>3409</v>
      </c>
      <c r="C84" s="390">
        <v>600078396</v>
      </c>
      <c r="D84" s="390">
        <v>43257399</v>
      </c>
      <c r="E84" s="391" t="s">
        <v>47</v>
      </c>
      <c r="F84" s="390">
        <v>3143</v>
      </c>
      <c r="G84" s="391" t="s">
        <v>633</v>
      </c>
      <c r="H84" s="466" t="s">
        <v>282</v>
      </c>
      <c r="I84" s="110">
        <v>82861</v>
      </c>
      <c r="J84" s="111">
        <v>58410</v>
      </c>
      <c r="K84" s="111">
        <v>0</v>
      </c>
      <c r="L84" s="111">
        <v>0</v>
      </c>
      <c r="M84" s="114">
        <v>19743</v>
      </c>
      <c r="N84" s="114">
        <v>1168</v>
      </c>
      <c r="O84" s="111">
        <v>3540</v>
      </c>
      <c r="P84" s="274">
        <v>0.25</v>
      </c>
      <c r="Q84" s="287">
        <v>0</v>
      </c>
      <c r="R84" s="404">
        <v>0</v>
      </c>
      <c r="S84" s="404">
        <v>0.25</v>
      </c>
      <c r="T84" s="112">
        <f t="shared" si="40"/>
        <v>0</v>
      </c>
      <c r="U84" s="113">
        <v>0</v>
      </c>
      <c r="V84" s="113">
        <v>0</v>
      </c>
      <c r="W84" s="113">
        <v>0</v>
      </c>
      <c r="X84" s="113">
        <f t="shared" si="41"/>
        <v>0</v>
      </c>
      <c r="Y84" s="113">
        <v>0</v>
      </c>
      <c r="Z84" s="113">
        <v>0</v>
      </c>
      <c r="AA84" s="113">
        <v>0</v>
      </c>
      <c r="AB84" s="113">
        <f t="shared" si="42"/>
        <v>0</v>
      </c>
      <c r="AC84" s="113">
        <f t="shared" si="43"/>
        <v>0</v>
      </c>
      <c r="AD84" s="114">
        <f t="shared" si="44"/>
        <v>0</v>
      </c>
      <c r="AE84" s="114">
        <f t="shared" si="45"/>
        <v>0</v>
      </c>
      <c r="AF84" s="113">
        <v>0</v>
      </c>
      <c r="AG84" s="113">
        <v>0</v>
      </c>
      <c r="AH84" s="113">
        <v>0</v>
      </c>
      <c r="AI84" s="113">
        <f t="shared" si="46"/>
        <v>0</v>
      </c>
      <c r="AJ84" s="113">
        <f t="shared" si="47"/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f t="shared" si="48"/>
        <v>0</v>
      </c>
      <c r="AQ84" s="115">
        <f t="shared" si="49"/>
        <v>0</v>
      </c>
      <c r="AR84" s="370">
        <f t="shared" si="50"/>
        <v>0</v>
      </c>
      <c r="AS84" s="112">
        <f t="shared" si="51"/>
        <v>82861</v>
      </c>
      <c r="AT84" s="113">
        <f t="shared" si="52"/>
        <v>58410</v>
      </c>
      <c r="AU84" s="113">
        <f t="shared" si="53"/>
        <v>0</v>
      </c>
      <c r="AV84" s="113">
        <f t="shared" si="54"/>
        <v>0</v>
      </c>
      <c r="AW84" s="113">
        <f t="shared" si="39"/>
        <v>19743</v>
      </c>
      <c r="AX84" s="113">
        <f t="shared" si="39"/>
        <v>1168</v>
      </c>
      <c r="AY84" s="113">
        <f t="shared" si="55"/>
        <v>3540</v>
      </c>
      <c r="AZ84" s="115">
        <f t="shared" si="56"/>
        <v>0.25</v>
      </c>
      <c r="BA84" s="115">
        <f t="shared" si="57"/>
        <v>0</v>
      </c>
      <c r="BB84" s="115">
        <f t="shared" si="58"/>
        <v>0</v>
      </c>
      <c r="BC84" s="116">
        <f t="shared" si="59"/>
        <v>0.25</v>
      </c>
      <c r="BD84" s="393"/>
    </row>
    <row r="85" spans="1:57" s="387" customFormat="1" ht="12.75" customHeight="1" x14ac:dyDescent="0.2">
      <c r="A85" s="235">
        <v>20</v>
      </c>
      <c r="B85" s="22">
        <v>3409</v>
      </c>
      <c r="C85" s="234">
        <v>600078396</v>
      </c>
      <c r="D85" s="234">
        <v>43257399</v>
      </c>
      <c r="E85" s="388" t="s">
        <v>48</v>
      </c>
      <c r="F85" s="22"/>
      <c r="G85" s="388"/>
      <c r="H85" s="465"/>
      <c r="I85" s="34">
        <v>32996681</v>
      </c>
      <c r="J85" s="23">
        <v>23686276</v>
      </c>
      <c r="K85" s="23">
        <v>173220</v>
      </c>
      <c r="L85" s="23">
        <v>45000</v>
      </c>
      <c r="M85" s="23">
        <v>8021173</v>
      </c>
      <c r="N85" s="23">
        <v>473725</v>
      </c>
      <c r="O85" s="23">
        <v>770507</v>
      </c>
      <c r="P85" s="24">
        <v>53.120500000000007</v>
      </c>
      <c r="Q85" s="288">
        <v>41.050899999999999</v>
      </c>
      <c r="R85" s="787">
        <v>0.5</v>
      </c>
      <c r="S85" s="787">
        <v>12.069600000000001</v>
      </c>
      <c r="T85" s="34">
        <f t="shared" ref="T85:BC85" si="61">SUM(T80:T84)</f>
        <v>0</v>
      </c>
      <c r="U85" s="23">
        <f t="shared" si="61"/>
        <v>0</v>
      </c>
      <c r="V85" s="23">
        <f t="shared" si="61"/>
        <v>-44183</v>
      </c>
      <c r="W85" s="23">
        <f t="shared" si="61"/>
        <v>0</v>
      </c>
      <c r="X85" s="23">
        <f t="shared" si="61"/>
        <v>-44183</v>
      </c>
      <c r="Y85" s="23">
        <f t="shared" si="61"/>
        <v>0</v>
      </c>
      <c r="Z85" s="23">
        <f t="shared" si="61"/>
        <v>0</v>
      </c>
      <c r="AA85" s="23">
        <f t="shared" si="61"/>
        <v>0</v>
      </c>
      <c r="AB85" s="23">
        <f t="shared" si="61"/>
        <v>0</v>
      </c>
      <c r="AC85" s="23">
        <f t="shared" si="61"/>
        <v>-44183</v>
      </c>
      <c r="AD85" s="23">
        <f t="shared" si="61"/>
        <v>-14934</v>
      </c>
      <c r="AE85" s="23">
        <f t="shared" si="61"/>
        <v>-884</v>
      </c>
      <c r="AF85" s="23">
        <f t="shared" si="61"/>
        <v>0</v>
      </c>
      <c r="AG85" s="23">
        <f t="shared" si="61"/>
        <v>60001</v>
      </c>
      <c r="AH85" s="23">
        <f t="shared" si="61"/>
        <v>0</v>
      </c>
      <c r="AI85" s="23">
        <f t="shared" si="61"/>
        <v>60001</v>
      </c>
      <c r="AJ85" s="23">
        <f t="shared" si="61"/>
        <v>0</v>
      </c>
      <c r="AK85" s="24">
        <f t="shared" si="61"/>
        <v>0</v>
      </c>
      <c r="AL85" s="24">
        <f t="shared" si="61"/>
        <v>0</v>
      </c>
      <c r="AM85" s="24">
        <f t="shared" si="61"/>
        <v>0</v>
      </c>
      <c r="AN85" s="24">
        <f t="shared" si="61"/>
        <v>0</v>
      </c>
      <c r="AO85" s="24">
        <f t="shared" si="61"/>
        <v>0</v>
      </c>
      <c r="AP85" s="24">
        <f t="shared" si="61"/>
        <v>0</v>
      </c>
      <c r="AQ85" s="24">
        <f t="shared" si="61"/>
        <v>0</v>
      </c>
      <c r="AR85" s="920">
        <f t="shared" si="61"/>
        <v>0</v>
      </c>
      <c r="AS85" s="34">
        <f t="shared" si="61"/>
        <v>32996681</v>
      </c>
      <c r="AT85" s="23">
        <f t="shared" si="61"/>
        <v>23642093</v>
      </c>
      <c r="AU85" s="23">
        <f t="shared" si="61"/>
        <v>173220</v>
      </c>
      <c r="AV85" s="23">
        <f t="shared" si="61"/>
        <v>45000</v>
      </c>
      <c r="AW85" s="23">
        <f t="shared" si="61"/>
        <v>8006239</v>
      </c>
      <c r="AX85" s="23">
        <f t="shared" si="61"/>
        <v>472841</v>
      </c>
      <c r="AY85" s="23">
        <f t="shared" si="61"/>
        <v>830508</v>
      </c>
      <c r="AZ85" s="24">
        <f t="shared" si="61"/>
        <v>53.120500000000007</v>
      </c>
      <c r="BA85" s="24">
        <f t="shared" si="61"/>
        <v>41.050899999999999</v>
      </c>
      <c r="BB85" s="24">
        <f t="shared" si="61"/>
        <v>0.5</v>
      </c>
      <c r="BC85" s="69">
        <f t="shared" si="61"/>
        <v>12.069600000000001</v>
      </c>
      <c r="BD85" s="393"/>
    </row>
    <row r="86" spans="1:57" s="387" customFormat="1" ht="12.75" customHeight="1" x14ac:dyDescent="0.2">
      <c r="A86" s="389">
        <v>21</v>
      </c>
      <c r="B86" s="390">
        <v>3415</v>
      </c>
      <c r="C86" s="390">
        <v>600078523</v>
      </c>
      <c r="D86" s="390">
        <v>72743271</v>
      </c>
      <c r="E86" s="391" t="s">
        <v>49</v>
      </c>
      <c r="F86" s="390">
        <v>3113</v>
      </c>
      <c r="G86" s="391" t="s">
        <v>318</v>
      </c>
      <c r="H86" s="466" t="s">
        <v>281</v>
      </c>
      <c r="I86" s="110">
        <v>30541533</v>
      </c>
      <c r="J86" s="111">
        <v>21950705</v>
      </c>
      <c r="K86" s="111">
        <v>0</v>
      </c>
      <c r="L86" s="111">
        <v>37000</v>
      </c>
      <c r="M86" s="114">
        <v>7431844</v>
      </c>
      <c r="N86" s="114">
        <v>439014</v>
      </c>
      <c r="O86" s="111">
        <v>682970</v>
      </c>
      <c r="P86" s="274">
        <v>36.800600000000003</v>
      </c>
      <c r="Q86" s="287">
        <v>28.318000000000001</v>
      </c>
      <c r="R86" s="404">
        <v>0</v>
      </c>
      <c r="S86" s="404">
        <v>8.4825999999999997</v>
      </c>
      <c r="T86" s="112">
        <f t="shared" si="40"/>
        <v>0</v>
      </c>
      <c r="U86" s="113">
        <v>0</v>
      </c>
      <c r="V86" s="113">
        <v>-110456</v>
      </c>
      <c r="W86" s="113">
        <v>0</v>
      </c>
      <c r="X86" s="113">
        <f t="shared" si="41"/>
        <v>-110456</v>
      </c>
      <c r="Y86" s="113">
        <v>0</v>
      </c>
      <c r="Z86" s="113">
        <v>0</v>
      </c>
      <c r="AA86" s="113">
        <v>0</v>
      </c>
      <c r="AB86" s="113">
        <f t="shared" si="42"/>
        <v>0</v>
      </c>
      <c r="AC86" s="113">
        <f t="shared" si="43"/>
        <v>-110456</v>
      </c>
      <c r="AD86" s="114">
        <f t="shared" si="44"/>
        <v>-37334</v>
      </c>
      <c r="AE86" s="114">
        <f t="shared" si="45"/>
        <v>-2209</v>
      </c>
      <c r="AF86" s="113">
        <v>0</v>
      </c>
      <c r="AG86" s="113">
        <v>149999</v>
      </c>
      <c r="AH86" s="113">
        <v>0</v>
      </c>
      <c r="AI86" s="113">
        <f t="shared" si="46"/>
        <v>149999</v>
      </c>
      <c r="AJ86" s="113">
        <f t="shared" si="47"/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f t="shared" si="48"/>
        <v>0</v>
      </c>
      <c r="AQ86" s="115">
        <f t="shared" si="49"/>
        <v>0</v>
      </c>
      <c r="AR86" s="370">
        <f t="shared" si="50"/>
        <v>0</v>
      </c>
      <c r="AS86" s="112">
        <f t="shared" si="51"/>
        <v>30541533</v>
      </c>
      <c r="AT86" s="113">
        <f t="shared" si="52"/>
        <v>21840249</v>
      </c>
      <c r="AU86" s="113">
        <f t="shared" si="53"/>
        <v>0</v>
      </c>
      <c r="AV86" s="113">
        <f t="shared" si="54"/>
        <v>37000</v>
      </c>
      <c r="AW86" s="113">
        <f t="shared" si="39"/>
        <v>7394510</v>
      </c>
      <c r="AX86" s="113">
        <f t="shared" si="39"/>
        <v>436805</v>
      </c>
      <c r="AY86" s="113">
        <f t="shared" si="55"/>
        <v>832969</v>
      </c>
      <c r="AZ86" s="115">
        <f t="shared" si="56"/>
        <v>36.800600000000003</v>
      </c>
      <c r="BA86" s="115">
        <f t="shared" si="57"/>
        <v>28.318000000000001</v>
      </c>
      <c r="BB86" s="115">
        <f t="shared" si="58"/>
        <v>0</v>
      </c>
      <c r="BC86" s="116">
        <f t="shared" si="59"/>
        <v>8.4825999999999997</v>
      </c>
      <c r="BD86" s="393"/>
    </row>
    <row r="87" spans="1:57" s="387" customFormat="1" x14ac:dyDescent="0.2">
      <c r="A87" s="389">
        <v>21</v>
      </c>
      <c r="B87" s="390">
        <v>3415</v>
      </c>
      <c r="C87" s="390">
        <v>600078523</v>
      </c>
      <c r="D87" s="390">
        <v>72743271</v>
      </c>
      <c r="E87" s="391" t="s">
        <v>49</v>
      </c>
      <c r="F87" s="390">
        <v>3113</v>
      </c>
      <c r="G87" s="391" t="s">
        <v>316</v>
      </c>
      <c r="H87" s="466" t="s">
        <v>282</v>
      </c>
      <c r="I87" s="110">
        <v>1403628</v>
      </c>
      <c r="J87" s="111">
        <v>1033599</v>
      </c>
      <c r="K87" s="111">
        <v>0</v>
      </c>
      <c r="L87" s="111">
        <v>0</v>
      </c>
      <c r="M87" s="114">
        <v>349357</v>
      </c>
      <c r="N87" s="114">
        <v>20672</v>
      </c>
      <c r="O87" s="111">
        <v>0</v>
      </c>
      <c r="P87" s="274">
        <v>2.96</v>
      </c>
      <c r="Q87" s="287">
        <v>2.96</v>
      </c>
      <c r="R87" s="404">
        <v>0</v>
      </c>
      <c r="S87" s="404">
        <v>0</v>
      </c>
      <c r="T87" s="112">
        <f t="shared" si="40"/>
        <v>0</v>
      </c>
      <c r="U87" s="113">
        <v>0</v>
      </c>
      <c r="V87" s="113">
        <v>0</v>
      </c>
      <c r="W87" s="113">
        <v>0</v>
      </c>
      <c r="X87" s="113">
        <f t="shared" si="41"/>
        <v>0</v>
      </c>
      <c r="Y87" s="113">
        <v>0</v>
      </c>
      <c r="Z87" s="113">
        <v>0</v>
      </c>
      <c r="AA87" s="113">
        <v>0</v>
      </c>
      <c r="AB87" s="113">
        <f t="shared" si="42"/>
        <v>0</v>
      </c>
      <c r="AC87" s="113">
        <f t="shared" si="43"/>
        <v>0</v>
      </c>
      <c r="AD87" s="114">
        <f t="shared" si="44"/>
        <v>0</v>
      </c>
      <c r="AE87" s="114">
        <f t="shared" si="45"/>
        <v>0</v>
      </c>
      <c r="AF87" s="113">
        <v>0</v>
      </c>
      <c r="AG87" s="113">
        <v>0</v>
      </c>
      <c r="AH87" s="113">
        <v>0</v>
      </c>
      <c r="AI87" s="113">
        <f t="shared" si="46"/>
        <v>0</v>
      </c>
      <c r="AJ87" s="113">
        <f t="shared" si="47"/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f t="shared" si="48"/>
        <v>0</v>
      </c>
      <c r="AQ87" s="115">
        <f t="shared" si="49"/>
        <v>0</v>
      </c>
      <c r="AR87" s="370">
        <f t="shared" si="50"/>
        <v>0</v>
      </c>
      <c r="AS87" s="112">
        <f t="shared" si="51"/>
        <v>1403628</v>
      </c>
      <c r="AT87" s="113">
        <f t="shared" si="52"/>
        <v>1033599</v>
      </c>
      <c r="AU87" s="113">
        <f t="shared" si="53"/>
        <v>0</v>
      </c>
      <c r="AV87" s="113">
        <f t="shared" si="54"/>
        <v>0</v>
      </c>
      <c r="AW87" s="113">
        <f t="shared" si="39"/>
        <v>349357</v>
      </c>
      <c r="AX87" s="113">
        <f t="shared" si="39"/>
        <v>20672</v>
      </c>
      <c r="AY87" s="113">
        <f t="shared" si="55"/>
        <v>0</v>
      </c>
      <c r="AZ87" s="115">
        <f t="shared" si="56"/>
        <v>2.96</v>
      </c>
      <c r="BA87" s="115">
        <f t="shared" si="57"/>
        <v>2.96</v>
      </c>
      <c r="BB87" s="115">
        <f t="shared" si="58"/>
        <v>0</v>
      </c>
      <c r="BC87" s="116">
        <f t="shared" si="59"/>
        <v>0</v>
      </c>
      <c r="BD87" s="393"/>
    </row>
    <row r="88" spans="1:57" s="387" customFormat="1" ht="12.75" customHeight="1" x14ac:dyDescent="0.2">
      <c r="A88" s="389">
        <v>21</v>
      </c>
      <c r="B88" s="390">
        <v>3415</v>
      </c>
      <c r="C88" s="390">
        <v>600078523</v>
      </c>
      <c r="D88" s="390">
        <v>72743271</v>
      </c>
      <c r="E88" s="391" t="s">
        <v>49</v>
      </c>
      <c r="F88" s="390">
        <v>3141</v>
      </c>
      <c r="G88" s="391" t="s">
        <v>319</v>
      </c>
      <c r="H88" s="466" t="s">
        <v>282</v>
      </c>
      <c r="I88" s="110">
        <v>2639161</v>
      </c>
      <c r="J88" s="111">
        <v>1905048</v>
      </c>
      <c r="K88" s="111">
        <v>0</v>
      </c>
      <c r="L88" s="111">
        <v>20000</v>
      </c>
      <c r="M88" s="114">
        <v>650666</v>
      </c>
      <c r="N88" s="114">
        <v>38101</v>
      </c>
      <c r="O88" s="111">
        <v>25346</v>
      </c>
      <c r="P88" s="274">
        <v>6.5</v>
      </c>
      <c r="Q88" s="287">
        <v>0</v>
      </c>
      <c r="R88" s="404">
        <v>0</v>
      </c>
      <c r="S88" s="404">
        <v>6.5</v>
      </c>
      <c r="T88" s="112">
        <f t="shared" si="40"/>
        <v>0</v>
      </c>
      <c r="U88" s="113">
        <v>0</v>
      </c>
      <c r="V88" s="113">
        <v>0</v>
      </c>
      <c r="W88" s="113">
        <v>0</v>
      </c>
      <c r="X88" s="113">
        <f t="shared" si="41"/>
        <v>0</v>
      </c>
      <c r="Y88" s="113">
        <v>0</v>
      </c>
      <c r="Z88" s="113">
        <v>0</v>
      </c>
      <c r="AA88" s="113">
        <v>0</v>
      </c>
      <c r="AB88" s="113">
        <f t="shared" si="42"/>
        <v>0</v>
      </c>
      <c r="AC88" s="113">
        <f t="shared" si="43"/>
        <v>0</v>
      </c>
      <c r="AD88" s="114">
        <f t="shared" si="44"/>
        <v>0</v>
      </c>
      <c r="AE88" s="114">
        <f t="shared" si="45"/>
        <v>0</v>
      </c>
      <c r="AF88" s="113">
        <v>0</v>
      </c>
      <c r="AG88" s="113">
        <v>0</v>
      </c>
      <c r="AH88" s="113">
        <v>0</v>
      </c>
      <c r="AI88" s="113">
        <f t="shared" si="46"/>
        <v>0</v>
      </c>
      <c r="AJ88" s="113">
        <f t="shared" si="47"/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f t="shared" si="48"/>
        <v>0</v>
      </c>
      <c r="AQ88" s="115">
        <f t="shared" si="49"/>
        <v>0</v>
      </c>
      <c r="AR88" s="370">
        <f t="shared" si="50"/>
        <v>0</v>
      </c>
      <c r="AS88" s="112">
        <f t="shared" si="51"/>
        <v>2639161</v>
      </c>
      <c r="AT88" s="113">
        <f t="shared" si="52"/>
        <v>1905048</v>
      </c>
      <c r="AU88" s="113">
        <f t="shared" si="53"/>
        <v>0</v>
      </c>
      <c r="AV88" s="113">
        <f t="shared" si="54"/>
        <v>20000</v>
      </c>
      <c r="AW88" s="113">
        <f t="shared" si="39"/>
        <v>650666</v>
      </c>
      <c r="AX88" s="113">
        <f t="shared" si="39"/>
        <v>38101</v>
      </c>
      <c r="AY88" s="113">
        <f t="shared" si="55"/>
        <v>25346</v>
      </c>
      <c r="AZ88" s="115">
        <f t="shared" si="56"/>
        <v>6.5</v>
      </c>
      <c r="BA88" s="115">
        <f t="shared" si="57"/>
        <v>0</v>
      </c>
      <c r="BB88" s="115">
        <f t="shared" si="58"/>
        <v>0</v>
      </c>
      <c r="BC88" s="116">
        <f t="shared" si="59"/>
        <v>6.5</v>
      </c>
      <c r="BD88" s="393"/>
      <c r="BE88" s="393"/>
    </row>
    <row r="89" spans="1:57" s="387" customFormat="1" ht="12.75" customHeight="1" x14ac:dyDescent="0.2">
      <c r="A89" s="389">
        <v>21</v>
      </c>
      <c r="B89" s="390">
        <v>3415</v>
      </c>
      <c r="C89" s="390">
        <v>600078523</v>
      </c>
      <c r="D89" s="390">
        <v>72743271</v>
      </c>
      <c r="E89" s="391" t="s">
        <v>49</v>
      </c>
      <c r="F89" s="390">
        <v>3143</v>
      </c>
      <c r="G89" s="391" t="s">
        <v>632</v>
      </c>
      <c r="H89" s="466" t="s">
        <v>281</v>
      </c>
      <c r="I89" s="110">
        <v>2878581</v>
      </c>
      <c r="J89" s="111">
        <v>2090163</v>
      </c>
      <c r="K89" s="111">
        <v>0</v>
      </c>
      <c r="L89" s="111">
        <v>30000</v>
      </c>
      <c r="M89" s="114">
        <v>716615</v>
      </c>
      <c r="N89" s="114">
        <v>41803</v>
      </c>
      <c r="O89" s="111">
        <v>0</v>
      </c>
      <c r="P89" s="274">
        <v>4.4463999999999997</v>
      </c>
      <c r="Q89" s="287">
        <v>4.4463999999999997</v>
      </c>
      <c r="R89" s="404">
        <v>0</v>
      </c>
      <c r="S89" s="404">
        <v>0</v>
      </c>
      <c r="T89" s="112">
        <f t="shared" si="40"/>
        <v>0</v>
      </c>
      <c r="U89" s="113">
        <v>0</v>
      </c>
      <c r="V89" s="113">
        <v>0</v>
      </c>
      <c r="W89" s="113">
        <v>0</v>
      </c>
      <c r="X89" s="113">
        <f t="shared" si="41"/>
        <v>0</v>
      </c>
      <c r="Y89" s="113">
        <v>0</v>
      </c>
      <c r="Z89" s="113">
        <v>0</v>
      </c>
      <c r="AA89" s="113">
        <v>0</v>
      </c>
      <c r="AB89" s="113">
        <f t="shared" si="42"/>
        <v>0</v>
      </c>
      <c r="AC89" s="113">
        <f t="shared" si="43"/>
        <v>0</v>
      </c>
      <c r="AD89" s="114">
        <f t="shared" si="44"/>
        <v>0</v>
      </c>
      <c r="AE89" s="114">
        <f t="shared" si="45"/>
        <v>0</v>
      </c>
      <c r="AF89" s="113">
        <v>0</v>
      </c>
      <c r="AG89" s="113">
        <v>0</v>
      </c>
      <c r="AH89" s="113">
        <v>0</v>
      </c>
      <c r="AI89" s="113">
        <f t="shared" si="46"/>
        <v>0</v>
      </c>
      <c r="AJ89" s="113">
        <f t="shared" si="47"/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f t="shared" si="48"/>
        <v>0</v>
      </c>
      <c r="AQ89" s="115">
        <f t="shared" si="49"/>
        <v>0</v>
      </c>
      <c r="AR89" s="370">
        <f t="shared" si="50"/>
        <v>0</v>
      </c>
      <c r="AS89" s="112">
        <f t="shared" si="51"/>
        <v>2878581</v>
      </c>
      <c r="AT89" s="113">
        <f t="shared" si="52"/>
        <v>2090163</v>
      </c>
      <c r="AU89" s="113">
        <f t="shared" si="53"/>
        <v>0</v>
      </c>
      <c r="AV89" s="113">
        <f t="shared" si="54"/>
        <v>30000</v>
      </c>
      <c r="AW89" s="113">
        <f t="shared" si="39"/>
        <v>716615</v>
      </c>
      <c r="AX89" s="113">
        <f t="shared" si="39"/>
        <v>41803</v>
      </c>
      <c r="AY89" s="113">
        <f t="shared" si="55"/>
        <v>0</v>
      </c>
      <c r="AZ89" s="115">
        <f t="shared" si="56"/>
        <v>4.4463999999999997</v>
      </c>
      <c r="BA89" s="115">
        <f t="shared" si="57"/>
        <v>4.4463999999999997</v>
      </c>
      <c r="BB89" s="115">
        <f t="shared" si="58"/>
        <v>0</v>
      </c>
      <c r="BC89" s="116">
        <f t="shared" si="59"/>
        <v>0</v>
      </c>
      <c r="BD89" s="393"/>
    </row>
    <row r="90" spans="1:57" s="387" customFormat="1" ht="12.75" customHeight="1" x14ac:dyDescent="0.2">
      <c r="A90" s="389">
        <v>21</v>
      </c>
      <c r="B90" s="390">
        <v>3415</v>
      </c>
      <c r="C90" s="390">
        <v>600078523</v>
      </c>
      <c r="D90" s="390">
        <v>72743271</v>
      </c>
      <c r="E90" s="391" t="s">
        <v>49</v>
      </c>
      <c r="F90" s="390">
        <v>3143</v>
      </c>
      <c r="G90" s="391" t="s">
        <v>633</v>
      </c>
      <c r="H90" s="466" t="s">
        <v>282</v>
      </c>
      <c r="I90" s="110">
        <v>89883</v>
      </c>
      <c r="J90" s="111">
        <v>63360</v>
      </c>
      <c r="K90" s="111">
        <v>0</v>
      </c>
      <c r="L90" s="111">
        <v>0</v>
      </c>
      <c r="M90" s="114">
        <v>21416</v>
      </c>
      <c r="N90" s="114">
        <v>1267</v>
      </c>
      <c r="O90" s="111">
        <v>3840</v>
      </c>
      <c r="P90" s="274">
        <v>0.27</v>
      </c>
      <c r="Q90" s="287">
        <v>0</v>
      </c>
      <c r="R90" s="404">
        <v>0</v>
      </c>
      <c r="S90" s="404">
        <v>0.27</v>
      </c>
      <c r="T90" s="112">
        <f t="shared" si="40"/>
        <v>0</v>
      </c>
      <c r="U90" s="113">
        <v>0</v>
      </c>
      <c r="V90" s="113">
        <v>0</v>
      </c>
      <c r="W90" s="113">
        <v>0</v>
      </c>
      <c r="X90" s="113">
        <f t="shared" si="41"/>
        <v>0</v>
      </c>
      <c r="Y90" s="113">
        <v>0</v>
      </c>
      <c r="Z90" s="113">
        <v>0</v>
      </c>
      <c r="AA90" s="113">
        <v>0</v>
      </c>
      <c r="AB90" s="113">
        <f t="shared" si="42"/>
        <v>0</v>
      </c>
      <c r="AC90" s="113">
        <f t="shared" si="43"/>
        <v>0</v>
      </c>
      <c r="AD90" s="114">
        <f t="shared" si="44"/>
        <v>0</v>
      </c>
      <c r="AE90" s="114">
        <f t="shared" si="45"/>
        <v>0</v>
      </c>
      <c r="AF90" s="113">
        <v>0</v>
      </c>
      <c r="AG90" s="113">
        <v>0</v>
      </c>
      <c r="AH90" s="113">
        <v>0</v>
      </c>
      <c r="AI90" s="113">
        <f t="shared" si="46"/>
        <v>0</v>
      </c>
      <c r="AJ90" s="113">
        <f t="shared" si="47"/>
        <v>0</v>
      </c>
      <c r="AK90" s="115"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f t="shared" si="48"/>
        <v>0</v>
      </c>
      <c r="AQ90" s="115">
        <f t="shared" si="49"/>
        <v>0</v>
      </c>
      <c r="AR90" s="370">
        <f t="shared" si="50"/>
        <v>0</v>
      </c>
      <c r="AS90" s="112">
        <f t="shared" si="51"/>
        <v>89883</v>
      </c>
      <c r="AT90" s="113">
        <f t="shared" si="52"/>
        <v>63360</v>
      </c>
      <c r="AU90" s="113">
        <f t="shared" si="53"/>
        <v>0</v>
      </c>
      <c r="AV90" s="113">
        <f t="shared" si="54"/>
        <v>0</v>
      </c>
      <c r="AW90" s="113">
        <f t="shared" si="39"/>
        <v>21416</v>
      </c>
      <c r="AX90" s="113">
        <f t="shared" si="39"/>
        <v>1267</v>
      </c>
      <c r="AY90" s="113">
        <f t="shared" si="55"/>
        <v>3840</v>
      </c>
      <c r="AZ90" s="115">
        <f t="shared" si="56"/>
        <v>0.27</v>
      </c>
      <c r="BA90" s="115">
        <f t="shared" si="57"/>
        <v>0</v>
      </c>
      <c r="BB90" s="115">
        <f t="shared" si="58"/>
        <v>0</v>
      </c>
      <c r="BC90" s="116">
        <f t="shared" si="59"/>
        <v>0.27</v>
      </c>
      <c r="BD90" s="393"/>
    </row>
    <row r="91" spans="1:57" s="387" customFormat="1" ht="12.75" customHeight="1" x14ac:dyDescent="0.2">
      <c r="A91" s="235">
        <v>21</v>
      </c>
      <c r="B91" s="22">
        <v>3415</v>
      </c>
      <c r="C91" s="234">
        <v>600078523</v>
      </c>
      <c r="D91" s="234">
        <v>72743271</v>
      </c>
      <c r="E91" s="388" t="s">
        <v>50</v>
      </c>
      <c r="F91" s="22"/>
      <c r="G91" s="388"/>
      <c r="H91" s="465"/>
      <c r="I91" s="34">
        <v>37552786</v>
      </c>
      <c r="J91" s="23">
        <v>27042875</v>
      </c>
      <c r="K91" s="23">
        <v>0</v>
      </c>
      <c r="L91" s="23">
        <v>87000</v>
      </c>
      <c r="M91" s="23">
        <v>9169898</v>
      </c>
      <c r="N91" s="23">
        <v>540857</v>
      </c>
      <c r="O91" s="23">
        <v>712156</v>
      </c>
      <c r="P91" s="24">
        <v>50.977000000000004</v>
      </c>
      <c r="Q91" s="288">
        <v>35.724400000000003</v>
      </c>
      <c r="R91" s="787">
        <v>0</v>
      </c>
      <c r="S91" s="787">
        <v>15.252599999999999</v>
      </c>
      <c r="T91" s="34">
        <f t="shared" ref="T91:BC91" si="62">SUM(T86:T90)</f>
        <v>0</v>
      </c>
      <c r="U91" s="23">
        <f t="shared" si="62"/>
        <v>0</v>
      </c>
      <c r="V91" s="23">
        <f t="shared" si="62"/>
        <v>-110456</v>
      </c>
      <c r="W91" s="23">
        <f t="shared" si="62"/>
        <v>0</v>
      </c>
      <c r="X91" s="23">
        <f t="shared" si="62"/>
        <v>-110456</v>
      </c>
      <c r="Y91" s="23">
        <f t="shared" si="62"/>
        <v>0</v>
      </c>
      <c r="Z91" s="23">
        <f t="shared" si="62"/>
        <v>0</v>
      </c>
      <c r="AA91" s="23">
        <f t="shared" si="62"/>
        <v>0</v>
      </c>
      <c r="AB91" s="23">
        <f t="shared" si="62"/>
        <v>0</v>
      </c>
      <c r="AC91" s="23">
        <f t="shared" si="62"/>
        <v>-110456</v>
      </c>
      <c r="AD91" s="23">
        <f t="shared" si="62"/>
        <v>-37334</v>
      </c>
      <c r="AE91" s="23">
        <f t="shared" si="62"/>
        <v>-2209</v>
      </c>
      <c r="AF91" s="23">
        <f t="shared" si="62"/>
        <v>0</v>
      </c>
      <c r="AG91" s="23">
        <f t="shared" si="62"/>
        <v>149999</v>
      </c>
      <c r="AH91" s="23">
        <f t="shared" si="62"/>
        <v>0</v>
      </c>
      <c r="AI91" s="23">
        <f t="shared" si="62"/>
        <v>149999</v>
      </c>
      <c r="AJ91" s="23">
        <f t="shared" si="62"/>
        <v>0</v>
      </c>
      <c r="AK91" s="24">
        <f t="shared" si="62"/>
        <v>0</v>
      </c>
      <c r="AL91" s="24">
        <f t="shared" si="62"/>
        <v>0</v>
      </c>
      <c r="AM91" s="24">
        <f t="shared" si="62"/>
        <v>0</v>
      </c>
      <c r="AN91" s="24">
        <f t="shared" si="62"/>
        <v>0</v>
      </c>
      <c r="AO91" s="24">
        <f t="shared" si="62"/>
        <v>0</v>
      </c>
      <c r="AP91" s="24">
        <f t="shared" si="62"/>
        <v>0</v>
      </c>
      <c r="AQ91" s="24">
        <f t="shared" si="62"/>
        <v>0</v>
      </c>
      <c r="AR91" s="920">
        <f t="shared" si="62"/>
        <v>0</v>
      </c>
      <c r="AS91" s="34">
        <f t="shared" si="62"/>
        <v>37552786</v>
      </c>
      <c r="AT91" s="23">
        <f t="shared" si="62"/>
        <v>26932419</v>
      </c>
      <c r="AU91" s="23">
        <f t="shared" si="62"/>
        <v>0</v>
      </c>
      <c r="AV91" s="23">
        <f t="shared" si="62"/>
        <v>87000</v>
      </c>
      <c r="AW91" s="23">
        <f t="shared" si="62"/>
        <v>9132564</v>
      </c>
      <c r="AX91" s="23">
        <f t="shared" si="62"/>
        <v>538648</v>
      </c>
      <c r="AY91" s="23">
        <f t="shared" si="62"/>
        <v>862155</v>
      </c>
      <c r="AZ91" s="24">
        <f t="shared" si="62"/>
        <v>50.977000000000004</v>
      </c>
      <c r="BA91" s="24">
        <f t="shared" si="62"/>
        <v>35.724400000000003</v>
      </c>
      <c r="BB91" s="24">
        <f t="shared" si="62"/>
        <v>0</v>
      </c>
      <c r="BC91" s="69">
        <f t="shared" si="62"/>
        <v>15.252599999999999</v>
      </c>
      <c r="BD91" s="393"/>
    </row>
    <row r="92" spans="1:57" s="387" customFormat="1" ht="12.75" customHeight="1" x14ac:dyDescent="0.2">
      <c r="A92" s="389">
        <v>22</v>
      </c>
      <c r="B92" s="390">
        <v>3412</v>
      </c>
      <c r="C92" s="390">
        <v>600078540</v>
      </c>
      <c r="D92" s="390">
        <v>72742879</v>
      </c>
      <c r="E92" s="391" t="s">
        <v>51</v>
      </c>
      <c r="F92" s="390">
        <v>3113</v>
      </c>
      <c r="G92" s="391" t="s">
        <v>318</v>
      </c>
      <c r="H92" s="466" t="s">
        <v>281</v>
      </c>
      <c r="I92" s="110">
        <v>40055490</v>
      </c>
      <c r="J92" s="111">
        <v>28646509</v>
      </c>
      <c r="K92" s="111">
        <v>173220</v>
      </c>
      <c r="L92" s="111">
        <v>140000</v>
      </c>
      <c r="M92" s="114">
        <v>9729840</v>
      </c>
      <c r="N92" s="114">
        <v>572931</v>
      </c>
      <c r="O92" s="111">
        <v>966210</v>
      </c>
      <c r="P92" s="274">
        <v>52.061299999999996</v>
      </c>
      <c r="Q92" s="287">
        <v>40.922499999999999</v>
      </c>
      <c r="R92" s="404">
        <v>0.5</v>
      </c>
      <c r="S92" s="404">
        <v>11.1388</v>
      </c>
      <c r="T92" s="112">
        <f t="shared" si="40"/>
        <v>0</v>
      </c>
      <c r="U92" s="113">
        <v>0</v>
      </c>
      <c r="V92" s="113">
        <v>-73638</v>
      </c>
      <c r="W92" s="113">
        <v>0</v>
      </c>
      <c r="X92" s="113">
        <f t="shared" si="41"/>
        <v>-73638</v>
      </c>
      <c r="Y92" s="113">
        <v>0</v>
      </c>
      <c r="Z92" s="113">
        <v>0</v>
      </c>
      <c r="AA92" s="113">
        <v>0</v>
      </c>
      <c r="AB92" s="113">
        <f t="shared" si="42"/>
        <v>0</v>
      </c>
      <c r="AC92" s="113">
        <f t="shared" si="43"/>
        <v>-73638</v>
      </c>
      <c r="AD92" s="114">
        <f t="shared" si="44"/>
        <v>-24890</v>
      </c>
      <c r="AE92" s="114">
        <f t="shared" si="45"/>
        <v>-1473</v>
      </c>
      <c r="AF92" s="113">
        <v>0</v>
      </c>
      <c r="AG92" s="113">
        <v>100001</v>
      </c>
      <c r="AH92" s="113">
        <v>0</v>
      </c>
      <c r="AI92" s="113">
        <f t="shared" si="46"/>
        <v>100001</v>
      </c>
      <c r="AJ92" s="113">
        <f t="shared" si="47"/>
        <v>0</v>
      </c>
      <c r="AK92" s="115">
        <v>0</v>
      </c>
      <c r="AL92" s="115">
        <v>0</v>
      </c>
      <c r="AM92" s="115">
        <v>0</v>
      </c>
      <c r="AN92" s="115">
        <v>0</v>
      </c>
      <c r="AO92" s="115">
        <v>0</v>
      </c>
      <c r="AP92" s="115">
        <f t="shared" si="48"/>
        <v>0</v>
      </c>
      <c r="AQ92" s="115">
        <f t="shared" si="49"/>
        <v>0</v>
      </c>
      <c r="AR92" s="370">
        <f t="shared" si="50"/>
        <v>0</v>
      </c>
      <c r="AS92" s="112">
        <f t="shared" si="51"/>
        <v>40055490</v>
      </c>
      <c r="AT92" s="113">
        <f t="shared" si="52"/>
        <v>28572871</v>
      </c>
      <c r="AU92" s="113">
        <f t="shared" si="53"/>
        <v>173220</v>
      </c>
      <c r="AV92" s="113">
        <f t="shared" si="54"/>
        <v>140000</v>
      </c>
      <c r="AW92" s="113">
        <f t="shared" si="39"/>
        <v>9704950</v>
      </c>
      <c r="AX92" s="113">
        <f t="shared" si="39"/>
        <v>571458</v>
      </c>
      <c r="AY92" s="113">
        <f t="shared" si="55"/>
        <v>1066211</v>
      </c>
      <c r="AZ92" s="115">
        <f t="shared" si="56"/>
        <v>52.061299999999996</v>
      </c>
      <c r="BA92" s="115">
        <f t="shared" si="57"/>
        <v>40.922499999999999</v>
      </c>
      <c r="BB92" s="115">
        <f t="shared" si="58"/>
        <v>0.5</v>
      </c>
      <c r="BC92" s="116">
        <f t="shared" si="59"/>
        <v>11.1388</v>
      </c>
      <c r="BD92" s="393"/>
    </row>
    <row r="93" spans="1:57" s="387" customFormat="1" x14ac:dyDescent="0.2">
      <c r="A93" s="389">
        <v>22</v>
      </c>
      <c r="B93" s="390">
        <v>3412</v>
      </c>
      <c r="C93" s="390">
        <v>600078540</v>
      </c>
      <c r="D93" s="390">
        <v>72742879</v>
      </c>
      <c r="E93" s="391" t="s">
        <v>51</v>
      </c>
      <c r="F93" s="390">
        <v>3113</v>
      </c>
      <c r="G93" s="391" t="s">
        <v>316</v>
      </c>
      <c r="H93" s="466" t="s">
        <v>282</v>
      </c>
      <c r="I93" s="110">
        <v>3836756</v>
      </c>
      <c r="J93" s="111">
        <v>2825299</v>
      </c>
      <c r="K93" s="111">
        <v>0</v>
      </c>
      <c r="L93" s="111">
        <v>0</v>
      </c>
      <c r="M93" s="114">
        <v>954951</v>
      </c>
      <c r="N93" s="114">
        <v>56506</v>
      </c>
      <c r="O93" s="111">
        <v>0</v>
      </c>
      <c r="P93" s="274">
        <v>8.14</v>
      </c>
      <c r="Q93" s="287">
        <v>8.14</v>
      </c>
      <c r="R93" s="404">
        <v>0</v>
      </c>
      <c r="S93" s="404">
        <v>0</v>
      </c>
      <c r="T93" s="112">
        <f t="shared" si="40"/>
        <v>0</v>
      </c>
      <c r="U93" s="113">
        <v>0</v>
      </c>
      <c r="V93" s="113">
        <v>0</v>
      </c>
      <c r="W93" s="113">
        <v>0</v>
      </c>
      <c r="X93" s="113">
        <f t="shared" si="41"/>
        <v>0</v>
      </c>
      <c r="Y93" s="113">
        <v>0</v>
      </c>
      <c r="Z93" s="113">
        <v>0</v>
      </c>
      <c r="AA93" s="113">
        <v>0</v>
      </c>
      <c r="AB93" s="113">
        <f t="shared" si="42"/>
        <v>0</v>
      </c>
      <c r="AC93" s="113">
        <f t="shared" si="43"/>
        <v>0</v>
      </c>
      <c r="AD93" s="114">
        <f t="shared" si="44"/>
        <v>0</v>
      </c>
      <c r="AE93" s="114">
        <f t="shared" si="45"/>
        <v>0</v>
      </c>
      <c r="AF93" s="113">
        <v>3250</v>
      </c>
      <c r="AG93" s="113">
        <v>0</v>
      </c>
      <c r="AH93" s="113">
        <v>0</v>
      </c>
      <c r="AI93" s="113">
        <f t="shared" si="46"/>
        <v>3250</v>
      </c>
      <c r="AJ93" s="113">
        <f t="shared" si="47"/>
        <v>3250</v>
      </c>
      <c r="AK93" s="115"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f t="shared" si="48"/>
        <v>0</v>
      </c>
      <c r="AQ93" s="115">
        <f t="shared" si="49"/>
        <v>0</v>
      </c>
      <c r="AR93" s="370">
        <f t="shared" si="50"/>
        <v>0</v>
      </c>
      <c r="AS93" s="112">
        <f t="shared" si="51"/>
        <v>3840006</v>
      </c>
      <c r="AT93" s="113">
        <f t="shared" si="52"/>
        <v>2825299</v>
      </c>
      <c r="AU93" s="113">
        <f t="shared" si="53"/>
        <v>0</v>
      </c>
      <c r="AV93" s="113">
        <f t="shared" si="54"/>
        <v>0</v>
      </c>
      <c r="AW93" s="113">
        <f t="shared" si="39"/>
        <v>954951</v>
      </c>
      <c r="AX93" s="113">
        <f t="shared" si="39"/>
        <v>56506</v>
      </c>
      <c r="AY93" s="113">
        <f t="shared" si="55"/>
        <v>3250</v>
      </c>
      <c r="AZ93" s="115">
        <f t="shared" si="56"/>
        <v>8.14</v>
      </c>
      <c r="BA93" s="115">
        <f t="shared" si="57"/>
        <v>8.14</v>
      </c>
      <c r="BB93" s="115">
        <f t="shared" si="58"/>
        <v>0</v>
      </c>
      <c r="BC93" s="116">
        <f t="shared" si="59"/>
        <v>0</v>
      </c>
      <c r="BD93" s="393"/>
    </row>
    <row r="94" spans="1:57" s="387" customFormat="1" ht="12.75" customHeight="1" x14ac:dyDescent="0.2">
      <c r="A94" s="389">
        <v>22</v>
      </c>
      <c r="B94" s="390">
        <v>3412</v>
      </c>
      <c r="C94" s="390">
        <v>600078540</v>
      </c>
      <c r="D94" s="390">
        <v>72742879</v>
      </c>
      <c r="E94" s="391" t="s">
        <v>51</v>
      </c>
      <c r="F94" s="390">
        <v>3141</v>
      </c>
      <c r="G94" s="391" t="s">
        <v>319</v>
      </c>
      <c r="H94" s="466" t="s">
        <v>282</v>
      </c>
      <c r="I94" s="110">
        <v>3528379</v>
      </c>
      <c r="J94" s="111">
        <v>2541923</v>
      </c>
      <c r="K94" s="111">
        <v>0</v>
      </c>
      <c r="L94" s="111">
        <v>30000</v>
      </c>
      <c r="M94" s="114">
        <v>869310</v>
      </c>
      <c r="N94" s="114">
        <v>50838</v>
      </c>
      <c r="O94" s="111">
        <v>36308</v>
      </c>
      <c r="P94" s="274">
        <v>8.75</v>
      </c>
      <c r="Q94" s="287">
        <v>0</v>
      </c>
      <c r="R94" s="404">
        <v>0</v>
      </c>
      <c r="S94" s="404">
        <v>8.75</v>
      </c>
      <c r="T94" s="112">
        <f t="shared" si="40"/>
        <v>0</v>
      </c>
      <c r="U94" s="113">
        <v>0</v>
      </c>
      <c r="V94" s="113">
        <v>0</v>
      </c>
      <c r="W94" s="113">
        <v>0</v>
      </c>
      <c r="X94" s="113">
        <f t="shared" si="41"/>
        <v>0</v>
      </c>
      <c r="Y94" s="113">
        <v>0</v>
      </c>
      <c r="Z94" s="113">
        <v>0</v>
      </c>
      <c r="AA94" s="113">
        <v>0</v>
      </c>
      <c r="AB94" s="113">
        <f t="shared" si="42"/>
        <v>0</v>
      </c>
      <c r="AC94" s="113">
        <f t="shared" si="43"/>
        <v>0</v>
      </c>
      <c r="AD94" s="114">
        <f t="shared" si="44"/>
        <v>0</v>
      </c>
      <c r="AE94" s="114">
        <f t="shared" si="45"/>
        <v>0</v>
      </c>
      <c r="AF94" s="113">
        <v>0</v>
      </c>
      <c r="AG94" s="113">
        <v>0</v>
      </c>
      <c r="AH94" s="113">
        <v>0</v>
      </c>
      <c r="AI94" s="113">
        <f t="shared" si="46"/>
        <v>0</v>
      </c>
      <c r="AJ94" s="113">
        <f t="shared" si="47"/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f t="shared" si="48"/>
        <v>0</v>
      </c>
      <c r="AQ94" s="115">
        <f t="shared" si="49"/>
        <v>0</v>
      </c>
      <c r="AR94" s="370">
        <f t="shared" si="50"/>
        <v>0</v>
      </c>
      <c r="AS94" s="112">
        <f t="shared" si="51"/>
        <v>3528379</v>
      </c>
      <c r="AT94" s="113">
        <f t="shared" si="52"/>
        <v>2541923</v>
      </c>
      <c r="AU94" s="113">
        <f t="shared" si="53"/>
        <v>0</v>
      </c>
      <c r="AV94" s="113">
        <f t="shared" si="54"/>
        <v>30000</v>
      </c>
      <c r="AW94" s="113">
        <f t="shared" si="39"/>
        <v>869310</v>
      </c>
      <c r="AX94" s="113">
        <f t="shared" si="39"/>
        <v>50838</v>
      </c>
      <c r="AY94" s="113">
        <f t="shared" si="55"/>
        <v>36308</v>
      </c>
      <c r="AZ94" s="115">
        <f t="shared" si="56"/>
        <v>8.75</v>
      </c>
      <c r="BA94" s="115">
        <f t="shared" si="57"/>
        <v>0</v>
      </c>
      <c r="BB94" s="115">
        <f t="shared" si="58"/>
        <v>0</v>
      </c>
      <c r="BC94" s="116">
        <f t="shared" si="59"/>
        <v>8.75</v>
      </c>
      <c r="BD94" s="393"/>
      <c r="BE94" s="393"/>
    </row>
    <row r="95" spans="1:57" s="387" customFormat="1" ht="12.75" customHeight="1" x14ac:dyDescent="0.2">
      <c r="A95" s="389">
        <v>22</v>
      </c>
      <c r="B95" s="390">
        <v>3412</v>
      </c>
      <c r="C95" s="390">
        <v>600078540</v>
      </c>
      <c r="D95" s="390">
        <v>72742879</v>
      </c>
      <c r="E95" s="391" t="s">
        <v>51</v>
      </c>
      <c r="F95" s="390">
        <v>3143</v>
      </c>
      <c r="G95" s="391" t="s">
        <v>632</v>
      </c>
      <c r="H95" s="466" t="s">
        <v>281</v>
      </c>
      <c r="I95" s="110">
        <v>4056155</v>
      </c>
      <c r="J95" s="111">
        <v>2977007</v>
      </c>
      <c r="K95" s="111">
        <v>0</v>
      </c>
      <c r="L95" s="111">
        <v>10000</v>
      </c>
      <c r="M95" s="114">
        <v>1009608</v>
      </c>
      <c r="N95" s="114">
        <v>59540</v>
      </c>
      <c r="O95" s="111">
        <v>0</v>
      </c>
      <c r="P95" s="274">
        <v>6.0945999999999998</v>
      </c>
      <c r="Q95" s="287">
        <v>6.0945999999999998</v>
      </c>
      <c r="R95" s="404">
        <v>0</v>
      </c>
      <c r="S95" s="404">
        <v>0</v>
      </c>
      <c r="T95" s="112">
        <f t="shared" si="40"/>
        <v>0</v>
      </c>
      <c r="U95" s="113">
        <v>0</v>
      </c>
      <c r="V95" s="113">
        <v>0</v>
      </c>
      <c r="W95" s="113">
        <v>0</v>
      </c>
      <c r="X95" s="113">
        <f t="shared" si="41"/>
        <v>0</v>
      </c>
      <c r="Y95" s="113">
        <v>0</v>
      </c>
      <c r="Z95" s="113">
        <v>0</v>
      </c>
      <c r="AA95" s="113">
        <v>0</v>
      </c>
      <c r="AB95" s="113">
        <f t="shared" si="42"/>
        <v>0</v>
      </c>
      <c r="AC95" s="113">
        <f t="shared" si="43"/>
        <v>0</v>
      </c>
      <c r="AD95" s="114">
        <f t="shared" si="44"/>
        <v>0</v>
      </c>
      <c r="AE95" s="114">
        <f t="shared" si="45"/>
        <v>0</v>
      </c>
      <c r="AF95" s="113">
        <v>0</v>
      </c>
      <c r="AG95" s="113">
        <v>0</v>
      </c>
      <c r="AH95" s="113">
        <v>0</v>
      </c>
      <c r="AI95" s="113">
        <f t="shared" si="46"/>
        <v>0</v>
      </c>
      <c r="AJ95" s="113">
        <f t="shared" si="47"/>
        <v>0</v>
      </c>
      <c r="AK95" s="115">
        <v>0</v>
      </c>
      <c r="AL95" s="115">
        <v>0</v>
      </c>
      <c r="AM95" s="115">
        <v>0</v>
      </c>
      <c r="AN95" s="115">
        <v>0</v>
      </c>
      <c r="AO95" s="115">
        <v>0</v>
      </c>
      <c r="AP95" s="115">
        <f t="shared" si="48"/>
        <v>0</v>
      </c>
      <c r="AQ95" s="115">
        <f t="shared" si="49"/>
        <v>0</v>
      </c>
      <c r="AR95" s="370">
        <f t="shared" si="50"/>
        <v>0</v>
      </c>
      <c r="AS95" s="112">
        <f t="shared" si="51"/>
        <v>4056155</v>
      </c>
      <c r="AT95" s="113">
        <f t="shared" si="52"/>
        <v>2977007</v>
      </c>
      <c r="AU95" s="113">
        <f t="shared" si="53"/>
        <v>0</v>
      </c>
      <c r="AV95" s="113">
        <f t="shared" si="54"/>
        <v>10000</v>
      </c>
      <c r="AW95" s="113">
        <f t="shared" si="39"/>
        <v>1009608</v>
      </c>
      <c r="AX95" s="113">
        <f t="shared" si="39"/>
        <v>59540</v>
      </c>
      <c r="AY95" s="113">
        <f t="shared" si="55"/>
        <v>0</v>
      </c>
      <c r="AZ95" s="115">
        <f t="shared" si="56"/>
        <v>6.0945999999999998</v>
      </c>
      <c r="BA95" s="115">
        <f t="shared" si="57"/>
        <v>6.0945999999999998</v>
      </c>
      <c r="BB95" s="115">
        <f t="shared" si="58"/>
        <v>0</v>
      </c>
      <c r="BC95" s="116">
        <f t="shared" si="59"/>
        <v>0</v>
      </c>
      <c r="BD95" s="393"/>
    </row>
    <row r="96" spans="1:57" s="387" customFormat="1" ht="12.75" customHeight="1" x14ac:dyDescent="0.2">
      <c r="A96" s="389">
        <v>22</v>
      </c>
      <c r="B96" s="390">
        <v>3412</v>
      </c>
      <c r="C96" s="390">
        <v>600078540</v>
      </c>
      <c r="D96" s="390">
        <v>72742879</v>
      </c>
      <c r="E96" s="391" t="s">
        <v>51</v>
      </c>
      <c r="F96" s="390">
        <v>3143</v>
      </c>
      <c r="G96" s="391" t="s">
        <v>633</v>
      </c>
      <c r="H96" s="466" t="s">
        <v>282</v>
      </c>
      <c r="I96" s="110">
        <v>141144</v>
      </c>
      <c r="J96" s="111">
        <v>99495</v>
      </c>
      <c r="K96" s="111">
        <v>0</v>
      </c>
      <c r="L96" s="111">
        <v>0</v>
      </c>
      <c r="M96" s="114">
        <v>33629</v>
      </c>
      <c r="N96" s="114">
        <v>1990</v>
      </c>
      <c r="O96" s="111">
        <v>6030</v>
      </c>
      <c r="P96" s="274">
        <v>0.42</v>
      </c>
      <c r="Q96" s="287">
        <v>0</v>
      </c>
      <c r="R96" s="404">
        <v>0</v>
      </c>
      <c r="S96" s="404">
        <v>0.42</v>
      </c>
      <c r="T96" s="112">
        <f t="shared" si="40"/>
        <v>0</v>
      </c>
      <c r="U96" s="113">
        <v>0</v>
      </c>
      <c r="V96" s="113">
        <v>0</v>
      </c>
      <c r="W96" s="113">
        <v>0</v>
      </c>
      <c r="X96" s="113">
        <f t="shared" si="41"/>
        <v>0</v>
      </c>
      <c r="Y96" s="113">
        <v>0</v>
      </c>
      <c r="Z96" s="113">
        <v>0</v>
      </c>
      <c r="AA96" s="113">
        <v>0</v>
      </c>
      <c r="AB96" s="113">
        <f t="shared" si="42"/>
        <v>0</v>
      </c>
      <c r="AC96" s="113">
        <f t="shared" si="43"/>
        <v>0</v>
      </c>
      <c r="AD96" s="114">
        <f t="shared" si="44"/>
        <v>0</v>
      </c>
      <c r="AE96" s="114">
        <f t="shared" si="45"/>
        <v>0</v>
      </c>
      <c r="AF96" s="113">
        <v>0</v>
      </c>
      <c r="AG96" s="113">
        <v>0</v>
      </c>
      <c r="AH96" s="113">
        <v>0</v>
      </c>
      <c r="AI96" s="113">
        <f t="shared" si="46"/>
        <v>0</v>
      </c>
      <c r="AJ96" s="113">
        <f t="shared" si="47"/>
        <v>0</v>
      </c>
      <c r="AK96" s="115">
        <v>0</v>
      </c>
      <c r="AL96" s="115">
        <v>0</v>
      </c>
      <c r="AM96" s="115">
        <v>0</v>
      </c>
      <c r="AN96" s="115">
        <v>0</v>
      </c>
      <c r="AO96" s="115">
        <v>0</v>
      </c>
      <c r="AP96" s="115">
        <f t="shared" si="48"/>
        <v>0</v>
      </c>
      <c r="AQ96" s="115">
        <f t="shared" si="49"/>
        <v>0</v>
      </c>
      <c r="AR96" s="370">
        <f t="shared" si="50"/>
        <v>0</v>
      </c>
      <c r="AS96" s="112">
        <f t="shared" si="51"/>
        <v>141144</v>
      </c>
      <c r="AT96" s="113">
        <f t="shared" si="52"/>
        <v>99495</v>
      </c>
      <c r="AU96" s="113">
        <f t="shared" si="53"/>
        <v>0</v>
      </c>
      <c r="AV96" s="113">
        <f t="shared" si="54"/>
        <v>0</v>
      </c>
      <c r="AW96" s="113">
        <f t="shared" si="39"/>
        <v>33629</v>
      </c>
      <c r="AX96" s="113">
        <f t="shared" si="39"/>
        <v>1990</v>
      </c>
      <c r="AY96" s="113">
        <f t="shared" si="55"/>
        <v>6030</v>
      </c>
      <c r="AZ96" s="115">
        <f t="shared" si="56"/>
        <v>0.42</v>
      </c>
      <c r="BA96" s="115">
        <f t="shared" si="57"/>
        <v>0</v>
      </c>
      <c r="BB96" s="115">
        <f t="shared" si="58"/>
        <v>0</v>
      </c>
      <c r="BC96" s="116">
        <f t="shared" si="59"/>
        <v>0.42</v>
      </c>
      <c r="BD96" s="393"/>
    </row>
    <row r="97" spans="1:57" s="387" customFormat="1" ht="12.75" customHeight="1" x14ac:dyDescent="0.2">
      <c r="A97" s="235">
        <v>22</v>
      </c>
      <c r="B97" s="22">
        <v>3412</v>
      </c>
      <c r="C97" s="234">
        <v>600078540</v>
      </c>
      <c r="D97" s="234">
        <v>72742879</v>
      </c>
      <c r="E97" s="388" t="s">
        <v>52</v>
      </c>
      <c r="F97" s="22"/>
      <c r="G97" s="388"/>
      <c r="H97" s="465"/>
      <c r="I97" s="34">
        <v>51617924</v>
      </c>
      <c r="J97" s="23">
        <v>37090233</v>
      </c>
      <c r="K97" s="23">
        <v>173220</v>
      </c>
      <c r="L97" s="23">
        <v>180000</v>
      </c>
      <c r="M97" s="23">
        <v>12597338</v>
      </c>
      <c r="N97" s="23">
        <v>741805</v>
      </c>
      <c r="O97" s="23">
        <v>1008548</v>
      </c>
      <c r="P97" s="24">
        <v>75.465900000000005</v>
      </c>
      <c r="Q97" s="288">
        <v>55.1571</v>
      </c>
      <c r="R97" s="787">
        <v>0.5</v>
      </c>
      <c r="S97" s="787">
        <v>20.308800000000002</v>
      </c>
      <c r="T97" s="34">
        <f t="shared" ref="T97:BC97" si="63">SUM(T92:T96)</f>
        <v>0</v>
      </c>
      <c r="U97" s="23">
        <f t="shared" si="63"/>
        <v>0</v>
      </c>
      <c r="V97" s="23">
        <f t="shared" si="63"/>
        <v>-73638</v>
      </c>
      <c r="W97" s="23">
        <f t="shared" si="63"/>
        <v>0</v>
      </c>
      <c r="X97" s="23">
        <f t="shared" si="63"/>
        <v>-73638</v>
      </c>
      <c r="Y97" s="23">
        <f t="shared" si="63"/>
        <v>0</v>
      </c>
      <c r="Z97" s="23">
        <f t="shared" si="63"/>
        <v>0</v>
      </c>
      <c r="AA97" s="23">
        <f t="shared" si="63"/>
        <v>0</v>
      </c>
      <c r="AB97" s="23">
        <f t="shared" si="63"/>
        <v>0</v>
      </c>
      <c r="AC97" s="23">
        <f t="shared" si="63"/>
        <v>-73638</v>
      </c>
      <c r="AD97" s="23">
        <f t="shared" si="63"/>
        <v>-24890</v>
      </c>
      <c r="AE97" s="23">
        <f t="shared" si="63"/>
        <v>-1473</v>
      </c>
      <c r="AF97" s="23">
        <f t="shared" si="63"/>
        <v>3250</v>
      </c>
      <c r="AG97" s="23">
        <f t="shared" si="63"/>
        <v>100001</v>
      </c>
      <c r="AH97" s="23">
        <f t="shared" si="63"/>
        <v>0</v>
      </c>
      <c r="AI97" s="23">
        <f t="shared" si="63"/>
        <v>103251</v>
      </c>
      <c r="AJ97" s="23">
        <f t="shared" si="63"/>
        <v>3250</v>
      </c>
      <c r="AK97" s="24">
        <f t="shared" si="63"/>
        <v>0</v>
      </c>
      <c r="AL97" s="24">
        <f t="shared" si="63"/>
        <v>0</v>
      </c>
      <c r="AM97" s="24">
        <f t="shared" si="63"/>
        <v>0</v>
      </c>
      <c r="AN97" s="24">
        <f t="shared" si="63"/>
        <v>0</v>
      </c>
      <c r="AO97" s="24">
        <f t="shared" si="63"/>
        <v>0</v>
      </c>
      <c r="AP97" s="24">
        <f t="shared" si="63"/>
        <v>0</v>
      </c>
      <c r="AQ97" s="24">
        <f t="shared" si="63"/>
        <v>0</v>
      </c>
      <c r="AR97" s="920">
        <f t="shared" si="63"/>
        <v>0</v>
      </c>
      <c r="AS97" s="34">
        <f t="shared" si="63"/>
        <v>51621174</v>
      </c>
      <c r="AT97" s="23">
        <f t="shared" si="63"/>
        <v>37016595</v>
      </c>
      <c r="AU97" s="23">
        <f t="shared" si="63"/>
        <v>173220</v>
      </c>
      <c r="AV97" s="23">
        <f t="shared" si="63"/>
        <v>180000</v>
      </c>
      <c r="AW97" s="23">
        <f t="shared" si="63"/>
        <v>12572448</v>
      </c>
      <c r="AX97" s="23">
        <f t="shared" si="63"/>
        <v>740332</v>
      </c>
      <c r="AY97" s="23">
        <f t="shared" si="63"/>
        <v>1111799</v>
      </c>
      <c r="AZ97" s="24">
        <f t="shared" si="63"/>
        <v>75.465900000000005</v>
      </c>
      <c r="BA97" s="24">
        <f t="shared" si="63"/>
        <v>55.1571</v>
      </c>
      <c r="BB97" s="24">
        <f t="shared" si="63"/>
        <v>0.5</v>
      </c>
      <c r="BC97" s="69">
        <f t="shared" si="63"/>
        <v>20.308800000000002</v>
      </c>
      <c r="BD97" s="393"/>
    </row>
    <row r="98" spans="1:57" s="387" customFormat="1" ht="12" customHeight="1" x14ac:dyDescent="0.2">
      <c r="A98" s="389">
        <v>23</v>
      </c>
      <c r="B98" s="390">
        <v>3416</v>
      </c>
      <c r="C98" s="390">
        <v>600078426</v>
      </c>
      <c r="D98" s="390">
        <v>72743034</v>
      </c>
      <c r="E98" s="391" t="s">
        <v>53</v>
      </c>
      <c r="F98" s="390">
        <v>3113</v>
      </c>
      <c r="G98" s="391" t="s">
        <v>318</v>
      </c>
      <c r="H98" s="466" t="s">
        <v>281</v>
      </c>
      <c r="I98" s="110">
        <v>33311550</v>
      </c>
      <c r="J98" s="111">
        <v>23607689</v>
      </c>
      <c r="K98" s="111">
        <v>115480</v>
      </c>
      <c r="L98" s="111">
        <v>105000</v>
      </c>
      <c r="M98" s="114">
        <v>8014889</v>
      </c>
      <c r="N98" s="114">
        <v>472154</v>
      </c>
      <c r="O98" s="111">
        <v>1111818</v>
      </c>
      <c r="P98" s="274">
        <v>44.542699999999996</v>
      </c>
      <c r="Q98" s="287">
        <v>34.338799999999999</v>
      </c>
      <c r="R98" s="404">
        <v>0.33329999999999999</v>
      </c>
      <c r="S98" s="404">
        <v>10.203899999999999</v>
      </c>
      <c r="T98" s="112">
        <f t="shared" si="40"/>
        <v>0</v>
      </c>
      <c r="U98" s="113">
        <v>0</v>
      </c>
      <c r="V98" s="113">
        <v>-88365</v>
      </c>
      <c r="W98" s="113">
        <v>0</v>
      </c>
      <c r="X98" s="113">
        <f t="shared" si="41"/>
        <v>-88365</v>
      </c>
      <c r="Y98" s="113">
        <v>0</v>
      </c>
      <c r="Z98" s="113">
        <v>0</v>
      </c>
      <c r="AA98" s="113">
        <v>0</v>
      </c>
      <c r="AB98" s="113">
        <f t="shared" si="42"/>
        <v>0</v>
      </c>
      <c r="AC98" s="113">
        <f t="shared" si="43"/>
        <v>-88365</v>
      </c>
      <c r="AD98" s="114">
        <f t="shared" si="44"/>
        <v>-29867</v>
      </c>
      <c r="AE98" s="114">
        <f t="shared" si="45"/>
        <v>-1767</v>
      </c>
      <c r="AF98" s="113">
        <v>0</v>
      </c>
      <c r="AG98" s="113">
        <v>119999</v>
      </c>
      <c r="AH98" s="113">
        <v>0</v>
      </c>
      <c r="AI98" s="113">
        <f t="shared" si="46"/>
        <v>119999</v>
      </c>
      <c r="AJ98" s="113">
        <f t="shared" si="47"/>
        <v>0</v>
      </c>
      <c r="AK98" s="115"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f t="shared" si="48"/>
        <v>0</v>
      </c>
      <c r="AQ98" s="115">
        <f t="shared" si="49"/>
        <v>0</v>
      </c>
      <c r="AR98" s="370">
        <f t="shared" si="50"/>
        <v>0</v>
      </c>
      <c r="AS98" s="112">
        <f t="shared" si="51"/>
        <v>33311550</v>
      </c>
      <c r="AT98" s="113">
        <f t="shared" si="52"/>
        <v>23519324</v>
      </c>
      <c r="AU98" s="113">
        <f t="shared" si="53"/>
        <v>115480</v>
      </c>
      <c r="AV98" s="113">
        <f t="shared" si="54"/>
        <v>105000</v>
      </c>
      <c r="AW98" s="113">
        <f t="shared" si="39"/>
        <v>7985022</v>
      </c>
      <c r="AX98" s="113">
        <f t="shared" si="39"/>
        <v>470387</v>
      </c>
      <c r="AY98" s="113">
        <f t="shared" si="55"/>
        <v>1231817</v>
      </c>
      <c r="AZ98" s="115">
        <f t="shared" si="56"/>
        <v>44.542699999999996</v>
      </c>
      <c r="BA98" s="115">
        <f t="shared" si="57"/>
        <v>34.338799999999999</v>
      </c>
      <c r="BB98" s="115">
        <f t="shared" si="58"/>
        <v>0.33329999999999999</v>
      </c>
      <c r="BC98" s="116">
        <f t="shared" si="59"/>
        <v>10.203899999999999</v>
      </c>
      <c r="BD98" s="393"/>
    </row>
    <row r="99" spans="1:57" s="387" customFormat="1" ht="12" customHeight="1" x14ac:dyDescent="0.2">
      <c r="A99" s="389">
        <v>23</v>
      </c>
      <c r="B99" s="390">
        <v>3416</v>
      </c>
      <c r="C99" s="390">
        <v>600078426</v>
      </c>
      <c r="D99" s="390">
        <v>72743034</v>
      </c>
      <c r="E99" s="391" t="s">
        <v>53</v>
      </c>
      <c r="F99" s="390">
        <v>3113</v>
      </c>
      <c r="G99" s="391" t="s">
        <v>316</v>
      </c>
      <c r="H99" s="466" t="s">
        <v>282</v>
      </c>
      <c r="I99" s="110">
        <v>3555885</v>
      </c>
      <c r="J99" s="111">
        <v>2618472</v>
      </c>
      <c r="K99" s="111">
        <v>0</v>
      </c>
      <c r="L99" s="111">
        <v>0</v>
      </c>
      <c r="M99" s="114">
        <v>885044</v>
      </c>
      <c r="N99" s="114">
        <v>52369</v>
      </c>
      <c r="O99" s="111">
        <v>0</v>
      </c>
      <c r="P99" s="274">
        <v>7.46</v>
      </c>
      <c r="Q99" s="287">
        <v>7.46</v>
      </c>
      <c r="R99" s="404">
        <v>0</v>
      </c>
      <c r="S99" s="404">
        <v>0</v>
      </c>
      <c r="T99" s="112">
        <f t="shared" si="40"/>
        <v>0</v>
      </c>
      <c r="U99" s="113">
        <v>0</v>
      </c>
      <c r="V99" s="113">
        <v>0</v>
      </c>
      <c r="W99" s="113">
        <v>0</v>
      </c>
      <c r="X99" s="113">
        <f t="shared" si="41"/>
        <v>0</v>
      </c>
      <c r="Y99" s="113">
        <v>0</v>
      </c>
      <c r="Z99" s="113">
        <v>0</v>
      </c>
      <c r="AA99" s="113">
        <v>0</v>
      </c>
      <c r="AB99" s="113">
        <f t="shared" si="42"/>
        <v>0</v>
      </c>
      <c r="AC99" s="113">
        <f t="shared" si="43"/>
        <v>0</v>
      </c>
      <c r="AD99" s="114">
        <f t="shared" si="44"/>
        <v>0</v>
      </c>
      <c r="AE99" s="114">
        <f t="shared" si="45"/>
        <v>0</v>
      </c>
      <c r="AF99" s="113">
        <v>0</v>
      </c>
      <c r="AG99" s="113">
        <v>0</v>
      </c>
      <c r="AH99" s="113">
        <v>0</v>
      </c>
      <c r="AI99" s="113">
        <f t="shared" si="46"/>
        <v>0</v>
      </c>
      <c r="AJ99" s="113">
        <f t="shared" si="47"/>
        <v>0</v>
      </c>
      <c r="AK99" s="115">
        <v>0</v>
      </c>
      <c r="AL99" s="115">
        <v>0</v>
      </c>
      <c r="AM99" s="115">
        <v>0</v>
      </c>
      <c r="AN99" s="115">
        <v>0</v>
      </c>
      <c r="AO99" s="115">
        <v>0</v>
      </c>
      <c r="AP99" s="115">
        <f t="shared" si="48"/>
        <v>0</v>
      </c>
      <c r="AQ99" s="115">
        <f t="shared" si="49"/>
        <v>0</v>
      </c>
      <c r="AR99" s="370">
        <f t="shared" si="50"/>
        <v>0</v>
      </c>
      <c r="AS99" s="112">
        <f t="shared" si="51"/>
        <v>3555885</v>
      </c>
      <c r="AT99" s="113">
        <f t="shared" si="52"/>
        <v>2618472</v>
      </c>
      <c r="AU99" s="113">
        <f t="shared" si="53"/>
        <v>0</v>
      </c>
      <c r="AV99" s="113">
        <f t="shared" si="54"/>
        <v>0</v>
      </c>
      <c r="AW99" s="113">
        <f t="shared" si="39"/>
        <v>885044</v>
      </c>
      <c r="AX99" s="113">
        <f t="shared" si="39"/>
        <v>52369</v>
      </c>
      <c r="AY99" s="113">
        <f t="shared" si="55"/>
        <v>0</v>
      </c>
      <c r="AZ99" s="115">
        <f t="shared" si="56"/>
        <v>7.46</v>
      </c>
      <c r="BA99" s="115">
        <f t="shared" si="57"/>
        <v>7.46</v>
      </c>
      <c r="BB99" s="115">
        <f t="shared" si="58"/>
        <v>0</v>
      </c>
      <c r="BC99" s="116">
        <f t="shared" si="59"/>
        <v>0</v>
      </c>
      <c r="BD99" s="393"/>
    </row>
    <row r="100" spans="1:57" s="387" customFormat="1" ht="12.75" customHeight="1" x14ac:dyDescent="0.2">
      <c r="A100" s="389">
        <v>23</v>
      </c>
      <c r="B100" s="390">
        <v>3416</v>
      </c>
      <c r="C100" s="390">
        <v>600078426</v>
      </c>
      <c r="D100" s="390">
        <v>72743034</v>
      </c>
      <c r="E100" s="391" t="s">
        <v>53</v>
      </c>
      <c r="F100" s="390">
        <v>3141</v>
      </c>
      <c r="G100" s="391" t="s">
        <v>319</v>
      </c>
      <c r="H100" s="466" t="s">
        <v>282</v>
      </c>
      <c r="I100" s="110">
        <v>2854785</v>
      </c>
      <c r="J100" s="111">
        <v>2081911</v>
      </c>
      <c r="K100" s="111">
        <v>0</v>
      </c>
      <c r="L100" s="111">
        <v>0</v>
      </c>
      <c r="M100" s="114">
        <v>703686</v>
      </c>
      <c r="N100" s="114">
        <v>41638</v>
      </c>
      <c r="O100" s="111">
        <v>27550</v>
      </c>
      <c r="P100" s="274">
        <v>7.08</v>
      </c>
      <c r="Q100" s="287">
        <v>0</v>
      </c>
      <c r="R100" s="404">
        <v>0</v>
      </c>
      <c r="S100" s="404">
        <v>7.08</v>
      </c>
      <c r="T100" s="112">
        <f t="shared" si="40"/>
        <v>0</v>
      </c>
      <c r="U100" s="113">
        <v>0</v>
      </c>
      <c r="V100" s="113">
        <v>0</v>
      </c>
      <c r="W100" s="113">
        <v>0</v>
      </c>
      <c r="X100" s="113">
        <f t="shared" si="41"/>
        <v>0</v>
      </c>
      <c r="Y100" s="113">
        <v>0</v>
      </c>
      <c r="Z100" s="113">
        <v>0</v>
      </c>
      <c r="AA100" s="113">
        <v>0</v>
      </c>
      <c r="AB100" s="113">
        <f t="shared" si="42"/>
        <v>0</v>
      </c>
      <c r="AC100" s="113">
        <f t="shared" si="43"/>
        <v>0</v>
      </c>
      <c r="AD100" s="114">
        <f t="shared" si="44"/>
        <v>0</v>
      </c>
      <c r="AE100" s="114">
        <f t="shared" si="45"/>
        <v>0</v>
      </c>
      <c r="AF100" s="113">
        <v>0</v>
      </c>
      <c r="AG100" s="113">
        <v>0</v>
      </c>
      <c r="AH100" s="113">
        <v>0</v>
      </c>
      <c r="AI100" s="113">
        <f t="shared" si="46"/>
        <v>0</v>
      </c>
      <c r="AJ100" s="113">
        <f t="shared" si="47"/>
        <v>0</v>
      </c>
      <c r="AK100" s="115">
        <v>0</v>
      </c>
      <c r="AL100" s="115">
        <v>0</v>
      </c>
      <c r="AM100" s="115">
        <v>0</v>
      </c>
      <c r="AN100" s="115">
        <v>0</v>
      </c>
      <c r="AO100" s="115">
        <v>0</v>
      </c>
      <c r="AP100" s="115">
        <f t="shared" si="48"/>
        <v>0</v>
      </c>
      <c r="AQ100" s="115">
        <f t="shared" si="49"/>
        <v>0</v>
      </c>
      <c r="AR100" s="370">
        <f t="shared" si="50"/>
        <v>0</v>
      </c>
      <c r="AS100" s="112">
        <f t="shared" si="51"/>
        <v>2854785</v>
      </c>
      <c r="AT100" s="113">
        <f t="shared" si="52"/>
        <v>2081911</v>
      </c>
      <c r="AU100" s="113">
        <f t="shared" si="53"/>
        <v>0</v>
      </c>
      <c r="AV100" s="113">
        <f t="shared" si="54"/>
        <v>0</v>
      </c>
      <c r="AW100" s="113">
        <f t="shared" si="39"/>
        <v>703686</v>
      </c>
      <c r="AX100" s="113">
        <f t="shared" si="39"/>
        <v>41638</v>
      </c>
      <c r="AY100" s="113">
        <f t="shared" si="55"/>
        <v>27550</v>
      </c>
      <c r="AZ100" s="115">
        <f t="shared" si="56"/>
        <v>7.08</v>
      </c>
      <c r="BA100" s="115">
        <f t="shared" si="57"/>
        <v>0</v>
      </c>
      <c r="BB100" s="115">
        <f t="shared" si="58"/>
        <v>0</v>
      </c>
      <c r="BC100" s="116">
        <f t="shared" si="59"/>
        <v>7.08</v>
      </c>
      <c r="BD100" s="393"/>
      <c r="BE100" s="393"/>
    </row>
    <row r="101" spans="1:57" s="387" customFormat="1" ht="12.75" customHeight="1" x14ac:dyDescent="0.2">
      <c r="A101" s="389">
        <v>23</v>
      </c>
      <c r="B101" s="390">
        <v>3416</v>
      </c>
      <c r="C101" s="390">
        <v>600078426</v>
      </c>
      <c r="D101" s="390">
        <v>72743034</v>
      </c>
      <c r="E101" s="391" t="s">
        <v>53</v>
      </c>
      <c r="F101" s="390">
        <v>3143</v>
      </c>
      <c r="G101" s="391" t="s">
        <v>632</v>
      </c>
      <c r="H101" s="466" t="s">
        <v>281</v>
      </c>
      <c r="I101" s="110">
        <v>3498480</v>
      </c>
      <c r="J101" s="111">
        <v>2576200</v>
      </c>
      <c r="K101" s="111">
        <v>0</v>
      </c>
      <c r="L101" s="111">
        <v>0</v>
      </c>
      <c r="M101" s="114">
        <v>870756</v>
      </c>
      <c r="N101" s="114">
        <v>51524</v>
      </c>
      <c r="O101" s="111">
        <v>0</v>
      </c>
      <c r="P101" s="274">
        <v>5.3094000000000001</v>
      </c>
      <c r="Q101" s="287">
        <v>5.3094000000000001</v>
      </c>
      <c r="R101" s="404">
        <v>0</v>
      </c>
      <c r="S101" s="404">
        <v>0</v>
      </c>
      <c r="T101" s="112">
        <f t="shared" si="40"/>
        <v>0</v>
      </c>
      <c r="U101" s="113">
        <v>0</v>
      </c>
      <c r="V101" s="113">
        <v>0</v>
      </c>
      <c r="W101" s="113">
        <v>0</v>
      </c>
      <c r="X101" s="113">
        <f t="shared" si="41"/>
        <v>0</v>
      </c>
      <c r="Y101" s="113">
        <v>0</v>
      </c>
      <c r="Z101" s="113">
        <v>0</v>
      </c>
      <c r="AA101" s="113">
        <v>0</v>
      </c>
      <c r="AB101" s="113">
        <f t="shared" si="42"/>
        <v>0</v>
      </c>
      <c r="AC101" s="113">
        <f t="shared" si="43"/>
        <v>0</v>
      </c>
      <c r="AD101" s="114">
        <f t="shared" si="44"/>
        <v>0</v>
      </c>
      <c r="AE101" s="114">
        <f t="shared" si="45"/>
        <v>0</v>
      </c>
      <c r="AF101" s="113">
        <v>0</v>
      </c>
      <c r="AG101" s="113">
        <v>0</v>
      </c>
      <c r="AH101" s="113">
        <v>0</v>
      </c>
      <c r="AI101" s="113">
        <f t="shared" si="46"/>
        <v>0</v>
      </c>
      <c r="AJ101" s="113">
        <f t="shared" si="47"/>
        <v>0</v>
      </c>
      <c r="AK101" s="115">
        <v>0</v>
      </c>
      <c r="AL101" s="115">
        <v>0</v>
      </c>
      <c r="AM101" s="115">
        <v>0</v>
      </c>
      <c r="AN101" s="115">
        <v>0</v>
      </c>
      <c r="AO101" s="115">
        <v>0</v>
      </c>
      <c r="AP101" s="115">
        <f t="shared" si="48"/>
        <v>0</v>
      </c>
      <c r="AQ101" s="115">
        <f t="shared" si="49"/>
        <v>0</v>
      </c>
      <c r="AR101" s="370">
        <f t="shared" si="50"/>
        <v>0</v>
      </c>
      <c r="AS101" s="112">
        <f t="shared" si="51"/>
        <v>3498480</v>
      </c>
      <c r="AT101" s="113">
        <f t="shared" si="52"/>
        <v>2576200</v>
      </c>
      <c r="AU101" s="113">
        <f t="shared" si="53"/>
        <v>0</v>
      </c>
      <c r="AV101" s="113">
        <f t="shared" si="54"/>
        <v>0</v>
      </c>
      <c r="AW101" s="113">
        <f t="shared" si="39"/>
        <v>870756</v>
      </c>
      <c r="AX101" s="113">
        <f t="shared" si="39"/>
        <v>51524</v>
      </c>
      <c r="AY101" s="113">
        <f t="shared" si="55"/>
        <v>0</v>
      </c>
      <c r="AZ101" s="115">
        <f t="shared" si="56"/>
        <v>5.3094000000000001</v>
      </c>
      <c r="BA101" s="115">
        <f t="shared" si="57"/>
        <v>5.3094000000000001</v>
      </c>
      <c r="BB101" s="115">
        <f t="shared" si="58"/>
        <v>0</v>
      </c>
      <c r="BC101" s="116">
        <f t="shared" si="59"/>
        <v>0</v>
      </c>
      <c r="BD101" s="393"/>
    </row>
    <row r="102" spans="1:57" s="387" customFormat="1" ht="12.75" customHeight="1" x14ac:dyDescent="0.2">
      <c r="A102" s="389">
        <v>23</v>
      </c>
      <c r="B102" s="390">
        <v>3416</v>
      </c>
      <c r="C102" s="390">
        <v>600078426</v>
      </c>
      <c r="D102" s="390">
        <v>72743034</v>
      </c>
      <c r="E102" s="391" t="s">
        <v>53</v>
      </c>
      <c r="F102" s="390">
        <v>3143</v>
      </c>
      <c r="G102" s="391" t="s">
        <v>633</v>
      </c>
      <c r="H102" s="466" t="s">
        <v>282</v>
      </c>
      <c r="I102" s="110">
        <v>110247</v>
      </c>
      <c r="J102" s="111">
        <v>77715</v>
      </c>
      <c r="K102" s="111">
        <v>0</v>
      </c>
      <c r="L102" s="111">
        <v>0</v>
      </c>
      <c r="M102" s="114">
        <v>26268</v>
      </c>
      <c r="N102" s="114">
        <v>1554</v>
      </c>
      <c r="O102" s="111">
        <v>4710</v>
      </c>
      <c r="P102" s="274">
        <v>0.33</v>
      </c>
      <c r="Q102" s="287">
        <v>0</v>
      </c>
      <c r="R102" s="404">
        <v>0</v>
      </c>
      <c r="S102" s="404">
        <v>0.33</v>
      </c>
      <c r="T102" s="112">
        <f t="shared" si="40"/>
        <v>0</v>
      </c>
      <c r="U102" s="113">
        <v>0</v>
      </c>
      <c r="V102" s="113">
        <v>0</v>
      </c>
      <c r="W102" s="113">
        <v>0</v>
      </c>
      <c r="X102" s="113">
        <f t="shared" si="41"/>
        <v>0</v>
      </c>
      <c r="Y102" s="113">
        <v>0</v>
      </c>
      <c r="Z102" s="113">
        <v>0</v>
      </c>
      <c r="AA102" s="113">
        <v>0</v>
      </c>
      <c r="AB102" s="113">
        <f t="shared" si="42"/>
        <v>0</v>
      </c>
      <c r="AC102" s="113">
        <f t="shared" si="43"/>
        <v>0</v>
      </c>
      <c r="AD102" s="114">
        <f t="shared" si="44"/>
        <v>0</v>
      </c>
      <c r="AE102" s="114">
        <f t="shared" si="45"/>
        <v>0</v>
      </c>
      <c r="AF102" s="113">
        <v>0</v>
      </c>
      <c r="AG102" s="113">
        <v>0</v>
      </c>
      <c r="AH102" s="113">
        <v>0</v>
      </c>
      <c r="AI102" s="113">
        <f t="shared" si="46"/>
        <v>0</v>
      </c>
      <c r="AJ102" s="113">
        <f t="shared" si="47"/>
        <v>0</v>
      </c>
      <c r="AK102" s="115">
        <v>0</v>
      </c>
      <c r="AL102" s="115">
        <v>0</v>
      </c>
      <c r="AM102" s="115">
        <v>0</v>
      </c>
      <c r="AN102" s="115">
        <v>0</v>
      </c>
      <c r="AO102" s="115">
        <v>0</v>
      </c>
      <c r="AP102" s="115">
        <f t="shared" si="48"/>
        <v>0</v>
      </c>
      <c r="AQ102" s="115">
        <f t="shared" si="49"/>
        <v>0</v>
      </c>
      <c r="AR102" s="370">
        <f t="shared" si="50"/>
        <v>0</v>
      </c>
      <c r="AS102" s="112">
        <f t="shared" si="51"/>
        <v>110247</v>
      </c>
      <c r="AT102" s="113">
        <f t="shared" si="52"/>
        <v>77715</v>
      </c>
      <c r="AU102" s="113">
        <f t="shared" si="53"/>
        <v>0</v>
      </c>
      <c r="AV102" s="113">
        <f t="shared" si="54"/>
        <v>0</v>
      </c>
      <c r="AW102" s="113">
        <f t="shared" si="39"/>
        <v>26268</v>
      </c>
      <c r="AX102" s="113">
        <f t="shared" si="39"/>
        <v>1554</v>
      </c>
      <c r="AY102" s="113">
        <f t="shared" si="55"/>
        <v>4710</v>
      </c>
      <c r="AZ102" s="115">
        <f t="shared" si="56"/>
        <v>0.33</v>
      </c>
      <c r="BA102" s="115">
        <f t="shared" si="57"/>
        <v>0</v>
      </c>
      <c r="BB102" s="115">
        <f t="shared" si="58"/>
        <v>0</v>
      </c>
      <c r="BC102" s="116">
        <f t="shared" si="59"/>
        <v>0.33</v>
      </c>
      <c r="BD102" s="393"/>
    </row>
    <row r="103" spans="1:57" s="387" customFormat="1" ht="12.75" customHeight="1" x14ac:dyDescent="0.2">
      <c r="A103" s="235">
        <v>23</v>
      </c>
      <c r="B103" s="22">
        <v>3416</v>
      </c>
      <c r="C103" s="234">
        <v>600078426</v>
      </c>
      <c r="D103" s="234">
        <v>72743034</v>
      </c>
      <c r="E103" s="388" t="s">
        <v>54</v>
      </c>
      <c r="F103" s="22"/>
      <c r="G103" s="388"/>
      <c r="H103" s="465"/>
      <c r="I103" s="34">
        <v>43330947</v>
      </c>
      <c r="J103" s="23">
        <v>30961987</v>
      </c>
      <c r="K103" s="23">
        <v>115480</v>
      </c>
      <c r="L103" s="23">
        <v>105000</v>
      </c>
      <c r="M103" s="23">
        <v>10500643</v>
      </c>
      <c r="N103" s="23">
        <v>619239</v>
      </c>
      <c r="O103" s="23">
        <v>1144078</v>
      </c>
      <c r="P103" s="24">
        <v>64.722099999999998</v>
      </c>
      <c r="Q103" s="288">
        <v>47.108199999999997</v>
      </c>
      <c r="R103" s="787">
        <v>0.33329999999999999</v>
      </c>
      <c r="S103" s="787">
        <v>17.613899999999997</v>
      </c>
      <c r="T103" s="34">
        <f t="shared" ref="T103:BC103" si="64">SUM(T98:T102)</f>
        <v>0</v>
      </c>
      <c r="U103" s="23">
        <f t="shared" si="64"/>
        <v>0</v>
      </c>
      <c r="V103" s="23">
        <f t="shared" si="64"/>
        <v>-88365</v>
      </c>
      <c r="W103" s="23">
        <f t="shared" si="64"/>
        <v>0</v>
      </c>
      <c r="X103" s="23">
        <f t="shared" si="64"/>
        <v>-88365</v>
      </c>
      <c r="Y103" s="23">
        <f t="shared" si="64"/>
        <v>0</v>
      </c>
      <c r="Z103" s="23">
        <f t="shared" si="64"/>
        <v>0</v>
      </c>
      <c r="AA103" s="23">
        <f t="shared" si="64"/>
        <v>0</v>
      </c>
      <c r="AB103" s="23">
        <f t="shared" si="64"/>
        <v>0</v>
      </c>
      <c r="AC103" s="23">
        <f t="shared" si="64"/>
        <v>-88365</v>
      </c>
      <c r="AD103" s="23">
        <f t="shared" si="64"/>
        <v>-29867</v>
      </c>
      <c r="AE103" s="23">
        <f t="shared" si="64"/>
        <v>-1767</v>
      </c>
      <c r="AF103" s="23">
        <f t="shared" si="64"/>
        <v>0</v>
      </c>
      <c r="AG103" s="23">
        <f t="shared" si="64"/>
        <v>119999</v>
      </c>
      <c r="AH103" s="23">
        <f t="shared" si="64"/>
        <v>0</v>
      </c>
      <c r="AI103" s="23">
        <f t="shared" si="64"/>
        <v>119999</v>
      </c>
      <c r="AJ103" s="23">
        <f t="shared" si="64"/>
        <v>0</v>
      </c>
      <c r="AK103" s="24">
        <f t="shared" si="64"/>
        <v>0</v>
      </c>
      <c r="AL103" s="24">
        <f t="shared" si="64"/>
        <v>0</v>
      </c>
      <c r="AM103" s="24">
        <f t="shared" si="64"/>
        <v>0</v>
      </c>
      <c r="AN103" s="24">
        <f t="shared" si="64"/>
        <v>0</v>
      </c>
      <c r="AO103" s="24">
        <f t="shared" si="64"/>
        <v>0</v>
      </c>
      <c r="AP103" s="24">
        <f t="shared" si="64"/>
        <v>0</v>
      </c>
      <c r="AQ103" s="24">
        <f t="shared" si="64"/>
        <v>0</v>
      </c>
      <c r="AR103" s="920">
        <f t="shared" si="64"/>
        <v>0</v>
      </c>
      <c r="AS103" s="34">
        <f t="shared" si="64"/>
        <v>43330947</v>
      </c>
      <c r="AT103" s="23">
        <f t="shared" si="64"/>
        <v>30873622</v>
      </c>
      <c r="AU103" s="23">
        <f t="shared" si="64"/>
        <v>115480</v>
      </c>
      <c r="AV103" s="23">
        <f t="shared" si="64"/>
        <v>105000</v>
      </c>
      <c r="AW103" s="23">
        <f t="shared" si="64"/>
        <v>10470776</v>
      </c>
      <c r="AX103" s="23">
        <f t="shared" si="64"/>
        <v>617472</v>
      </c>
      <c r="AY103" s="23">
        <f t="shared" si="64"/>
        <v>1264077</v>
      </c>
      <c r="AZ103" s="24">
        <f t="shared" si="64"/>
        <v>64.722099999999998</v>
      </c>
      <c r="BA103" s="24">
        <f t="shared" si="64"/>
        <v>47.108199999999997</v>
      </c>
      <c r="BB103" s="24">
        <f t="shared" si="64"/>
        <v>0.33329999999999999</v>
      </c>
      <c r="BC103" s="69">
        <f t="shared" si="64"/>
        <v>17.613899999999997</v>
      </c>
      <c r="BD103" s="393"/>
    </row>
    <row r="104" spans="1:57" s="387" customFormat="1" ht="12.75" customHeight="1" x14ac:dyDescent="0.2">
      <c r="A104" s="389">
        <v>24</v>
      </c>
      <c r="B104" s="390">
        <v>3414</v>
      </c>
      <c r="C104" s="390">
        <v>600078388</v>
      </c>
      <c r="D104" s="390">
        <v>43257721</v>
      </c>
      <c r="E104" s="391" t="s">
        <v>55</v>
      </c>
      <c r="F104" s="390">
        <v>3113</v>
      </c>
      <c r="G104" s="391" t="s">
        <v>318</v>
      </c>
      <c r="H104" s="466" t="s">
        <v>281</v>
      </c>
      <c r="I104" s="110">
        <v>34013708</v>
      </c>
      <c r="J104" s="111">
        <v>24353990</v>
      </c>
      <c r="K104" s="111">
        <v>0</v>
      </c>
      <c r="L104" s="111">
        <v>85000</v>
      </c>
      <c r="M104" s="114">
        <v>8260378</v>
      </c>
      <c r="N104" s="114">
        <v>487080</v>
      </c>
      <c r="O104" s="111">
        <v>827260</v>
      </c>
      <c r="P104" s="274">
        <v>46.088299999999997</v>
      </c>
      <c r="Q104" s="287">
        <v>35.212500000000006</v>
      </c>
      <c r="R104" s="404">
        <v>0</v>
      </c>
      <c r="S104" s="404">
        <v>10.8758</v>
      </c>
      <c r="T104" s="112">
        <f t="shared" si="40"/>
        <v>0</v>
      </c>
      <c r="U104" s="113">
        <v>0</v>
      </c>
      <c r="V104" s="113">
        <v>-220913</v>
      </c>
      <c r="W104" s="113">
        <v>0</v>
      </c>
      <c r="X104" s="113">
        <f t="shared" si="41"/>
        <v>-220913</v>
      </c>
      <c r="Y104" s="113">
        <v>0</v>
      </c>
      <c r="Z104" s="113">
        <v>0</v>
      </c>
      <c r="AA104" s="113">
        <v>0</v>
      </c>
      <c r="AB104" s="113">
        <f t="shared" si="42"/>
        <v>0</v>
      </c>
      <c r="AC104" s="113">
        <f t="shared" si="43"/>
        <v>-220913</v>
      </c>
      <c r="AD104" s="114">
        <f t="shared" si="44"/>
        <v>-74669</v>
      </c>
      <c r="AE104" s="114">
        <f t="shared" si="45"/>
        <v>-4418</v>
      </c>
      <c r="AF104" s="113">
        <v>0</v>
      </c>
      <c r="AG104" s="113">
        <v>300000</v>
      </c>
      <c r="AH104" s="113">
        <v>0</v>
      </c>
      <c r="AI104" s="113">
        <f t="shared" si="46"/>
        <v>300000</v>
      </c>
      <c r="AJ104" s="113">
        <f t="shared" si="47"/>
        <v>0</v>
      </c>
      <c r="AK104" s="115">
        <v>0</v>
      </c>
      <c r="AL104" s="115">
        <v>0</v>
      </c>
      <c r="AM104" s="115">
        <v>0</v>
      </c>
      <c r="AN104" s="115">
        <v>0</v>
      </c>
      <c r="AO104" s="115">
        <v>0</v>
      </c>
      <c r="AP104" s="115">
        <f t="shared" si="48"/>
        <v>0</v>
      </c>
      <c r="AQ104" s="115">
        <f t="shared" si="49"/>
        <v>0</v>
      </c>
      <c r="AR104" s="370">
        <f t="shared" si="50"/>
        <v>0</v>
      </c>
      <c r="AS104" s="112">
        <f t="shared" si="51"/>
        <v>34013708</v>
      </c>
      <c r="AT104" s="113">
        <f t="shared" si="52"/>
        <v>24133077</v>
      </c>
      <c r="AU104" s="113">
        <f t="shared" si="53"/>
        <v>0</v>
      </c>
      <c r="AV104" s="113">
        <f t="shared" si="54"/>
        <v>85000</v>
      </c>
      <c r="AW104" s="113">
        <f t="shared" si="39"/>
        <v>8185709</v>
      </c>
      <c r="AX104" s="113">
        <f t="shared" si="39"/>
        <v>482662</v>
      </c>
      <c r="AY104" s="113">
        <f t="shared" si="55"/>
        <v>1127260</v>
      </c>
      <c r="AZ104" s="115">
        <f t="shared" si="56"/>
        <v>46.088299999999997</v>
      </c>
      <c r="BA104" s="115">
        <f t="shared" si="57"/>
        <v>35.212500000000006</v>
      </c>
      <c r="BB104" s="115">
        <f t="shared" si="58"/>
        <v>0</v>
      </c>
      <c r="BC104" s="116">
        <f t="shared" si="59"/>
        <v>10.8758</v>
      </c>
      <c r="BD104" s="393"/>
    </row>
    <row r="105" spans="1:57" s="387" customFormat="1" x14ac:dyDescent="0.2">
      <c r="A105" s="389">
        <v>24</v>
      </c>
      <c r="B105" s="390">
        <v>3414</v>
      </c>
      <c r="C105" s="390">
        <v>600078388</v>
      </c>
      <c r="D105" s="390">
        <v>43257721</v>
      </c>
      <c r="E105" s="391" t="s">
        <v>55</v>
      </c>
      <c r="F105" s="390">
        <v>3113</v>
      </c>
      <c r="G105" s="391" t="s">
        <v>316</v>
      </c>
      <c r="H105" s="466" t="s">
        <v>282</v>
      </c>
      <c r="I105" s="110">
        <v>4104365</v>
      </c>
      <c r="J105" s="111">
        <v>3020150</v>
      </c>
      <c r="K105" s="111">
        <v>0</v>
      </c>
      <c r="L105" s="111">
        <v>0</v>
      </c>
      <c r="M105" s="114">
        <v>1020811</v>
      </c>
      <c r="N105" s="114">
        <v>60404</v>
      </c>
      <c r="O105" s="111">
        <v>3000</v>
      </c>
      <c r="P105" s="274">
        <v>8.7100000000000026</v>
      </c>
      <c r="Q105" s="287">
        <v>8.7100000000000026</v>
      </c>
      <c r="R105" s="404">
        <v>0</v>
      </c>
      <c r="S105" s="404">
        <v>0</v>
      </c>
      <c r="T105" s="112">
        <f t="shared" si="40"/>
        <v>0</v>
      </c>
      <c r="U105" s="113">
        <v>0</v>
      </c>
      <c r="V105" s="113">
        <v>0</v>
      </c>
      <c r="W105" s="113">
        <v>0</v>
      </c>
      <c r="X105" s="113">
        <f t="shared" si="41"/>
        <v>0</v>
      </c>
      <c r="Y105" s="113">
        <v>0</v>
      </c>
      <c r="Z105" s="113">
        <v>0</v>
      </c>
      <c r="AA105" s="113">
        <v>0</v>
      </c>
      <c r="AB105" s="113">
        <f t="shared" si="42"/>
        <v>0</v>
      </c>
      <c r="AC105" s="113">
        <f t="shared" si="43"/>
        <v>0</v>
      </c>
      <c r="AD105" s="114">
        <f t="shared" si="44"/>
        <v>0</v>
      </c>
      <c r="AE105" s="114">
        <f t="shared" si="45"/>
        <v>0</v>
      </c>
      <c r="AF105" s="113">
        <v>0</v>
      </c>
      <c r="AG105" s="113">
        <v>0</v>
      </c>
      <c r="AH105" s="113">
        <v>0</v>
      </c>
      <c r="AI105" s="113">
        <f t="shared" si="46"/>
        <v>0</v>
      </c>
      <c r="AJ105" s="113">
        <f t="shared" si="47"/>
        <v>0</v>
      </c>
      <c r="AK105" s="115">
        <v>0</v>
      </c>
      <c r="AL105" s="115">
        <v>0</v>
      </c>
      <c r="AM105" s="115">
        <v>0</v>
      </c>
      <c r="AN105" s="115">
        <v>0</v>
      </c>
      <c r="AO105" s="115">
        <v>0</v>
      </c>
      <c r="AP105" s="115">
        <f t="shared" si="48"/>
        <v>0</v>
      </c>
      <c r="AQ105" s="115">
        <f t="shared" si="49"/>
        <v>0</v>
      </c>
      <c r="AR105" s="370">
        <f t="shared" si="50"/>
        <v>0</v>
      </c>
      <c r="AS105" s="112">
        <f t="shared" si="51"/>
        <v>4104365</v>
      </c>
      <c r="AT105" s="113">
        <f t="shared" si="52"/>
        <v>3020150</v>
      </c>
      <c r="AU105" s="113">
        <f t="shared" si="53"/>
        <v>0</v>
      </c>
      <c r="AV105" s="113">
        <f t="shared" si="54"/>
        <v>0</v>
      </c>
      <c r="AW105" s="113">
        <f t="shared" si="39"/>
        <v>1020811</v>
      </c>
      <c r="AX105" s="113">
        <f t="shared" si="39"/>
        <v>60404</v>
      </c>
      <c r="AY105" s="113">
        <f t="shared" si="55"/>
        <v>3000</v>
      </c>
      <c r="AZ105" s="115">
        <f t="shared" si="56"/>
        <v>8.7100000000000026</v>
      </c>
      <c r="BA105" s="115">
        <f t="shared" si="57"/>
        <v>8.7100000000000026</v>
      </c>
      <c r="BB105" s="115">
        <f t="shared" si="58"/>
        <v>0</v>
      </c>
      <c r="BC105" s="116">
        <f t="shared" si="59"/>
        <v>0</v>
      </c>
      <c r="BD105" s="393"/>
    </row>
    <row r="106" spans="1:57" s="387" customFormat="1" ht="12.75" customHeight="1" x14ac:dyDescent="0.2">
      <c r="A106" s="389">
        <v>24</v>
      </c>
      <c r="B106" s="390">
        <v>3414</v>
      </c>
      <c r="C106" s="390">
        <v>600078388</v>
      </c>
      <c r="D106" s="390">
        <v>43257721</v>
      </c>
      <c r="E106" s="391" t="s">
        <v>55</v>
      </c>
      <c r="F106" s="390">
        <v>3141</v>
      </c>
      <c r="G106" s="391" t="s">
        <v>319</v>
      </c>
      <c r="H106" s="466" t="s">
        <v>282</v>
      </c>
      <c r="I106" s="110">
        <v>3109905</v>
      </c>
      <c r="J106" s="111">
        <v>2266102</v>
      </c>
      <c r="K106" s="111">
        <v>0</v>
      </c>
      <c r="L106" s="111">
        <v>0</v>
      </c>
      <c r="M106" s="114">
        <v>765943</v>
      </c>
      <c r="N106" s="114">
        <v>45322</v>
      </c>
      <c r="O106" s="111">
        <v>32538</v>
      </c>
      <c r="P106" s="274">
        <v>7.71</v>
      </c>
      <c r="Q106" s="287">
        <v>0</v>
      </c>
      <c r="R106" s="404">
        <v>0</v>
      </c>
      <c r="S106" s="404">
        <v>7.71</v>
      </c>
      <c r="T106" s="112">
        <f t="shared" si="40"/>
        <v>0</v>
      </c>
      <c r="U106" s="113">
        <v>0</v>
      </c>
      <c r="V106" s="113">
        <v>0</v>
      </c>
      <c r="W106" s="113">
        <v>0</v>
      </c>
      <c r="X106" s="113">
        <f t="shared" si="41"/>
        <v>0</v>
      </c>
      <c r="Y106" s="113">
        <v>0</v>
      </c>
      <c r="Z106" s="113">
        <v>0</v>
      </c>
      <c r="AA106" s="113">
        <v>0</v>
      </c>
      <c r="AB106" s="113">
        <f t="shared" si="42"/>
        <v>0</v>
      </c>
      <c r="AC106" s="113">
        <f t="shared" si="43"/>
        <v>0</v>
      </c>
      <c r="AD106" s="114">
        <f t="shared" si="44"/>
        <v>0</v>
      </c>
      <c r="AE106" s="114">
        <f t="shared" si="45"/>
        <v>0</v>
      </c>
      <c r="AF106" s="113">
        <v>0</v>
      </c>
      <c r="AG106" s="113">
        <v>0</v>
      </c>
      <c r="AH106" s="113">
        <v>0</v>
      </c>
      <c r="AI106" s="113">
        <f t="shared" si="46"/>
        <v>0</v>
      </c>
      <c r="AJ106" s="113">
        <f t="shared" si="47"/>
        <v>0</v>
      </c>
      <c r="AK106" s="115"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f t="shared" si="48"/>
        <v>0</v>
      </c>
      <c r="AQ106" s="115">
        <f t="shared" si="49"/>
        <v>0</v>
      </c>
      <c r="AR106" s="370">
        <f t="shared" si="50"/>
        <v>0</v>
      </c>
      <c r="AS106" s="112">
        <f t="shared" si="51"/>
        <v>3109905</v>
      </c>
      <c r="AT106" s="113">
        <f t="shared" si="52"/>
        <v>2266102</v>
      </c>
      <c r="AU106" s="113">
        <f t="shared" si="53"/>
        <v>0</v>
      </c>
      <c r="AV106" s="113">
        <f t="shared" si="54"/>
        <v>0</v>
      </c>
      <c r="AW106" s="113">
        <f t="shared" si="39"/>
        <v>765943</v>
      </c>
      <c r="AX106" s="113">
        <f t="shared" si="39"/>
        <v>45322</v>
      </c>
      <c r="AY106" s="113">
        <f t="shared" si="55"/>
        <v>32538</v>
      </c>
      <c r="AZ106" s="115">
        <f t="shared" si="56"/>
        <v>7.71</v>
      </c>
      <c r="BA106" s="115">
        <f t="shared" si="57"/>
        <v>0</v>
      </c>
      <c r="BB106" s="115">
        <f t="shared" si="58"/>
        <v>0</v>
      </c>
      <c r="BC106" s="116">
        <f t="shared" si="59"/>
        <v>7.71</v>
      </c>
      <c r="BD106" s="393"/>
      <c r="BE106" s="393"/>
    </row>
    <row r="107" spans="1:57" s="387" customFormat="1" ht="12.75" customHeight="1" x14ac:dyDescent="0.2">
      <c r="A107" s="389">
        <v>24</v>
      </c>
      <c r="B107" s="390">
        <v>3414</v>
      </c>
      <c r="C107" s="390">
        <v>600078388</v>
      </c>
      <c r="D107" s="390">
        <v>43257721</v>
      </c>
      <c r="E107" s="391" t="s">
        <v>55</v>
      </c>
      <c r="F107" s="390">
        <v>3143</v>
      </c>
      <c r="G107" s="391" t="s">
        <v>632</v>
      </c>
      <c r="H107" s="466" t="s">
        <v>281</v>
      </c>
      <c r="I107" s="110">
        <v>3526314</v>
      </c>
      <c r="J107" s="111">
        <v>2581917</v>
      </c>
      <c r="K107" s="111">
        <v>0</v>
      </c>
      <c r="L107" s="111">
        <v>15000</v>
      </c>
      <c r="M107" s="114">
        <v>877758</v>
      </c>
      <c r="N107" s="114">
        <v>51639</v>
      </c>
      <c r="O107" s="111">
        <v>0</v>
      </c>
      <c r="P107" s="274">
        <v>5.4820000000000002</v>
      </c>
      <c r="Q107" s="287">
        <v>5.4820000000000002</v>
      </c>
      <c r="R107" s="404">
        <v>0</v>
      </c>
      <c r="S107" s="404">
        <v>0</v>
      </c>
      <c r="T107" s="112">
        <f t="shared" si="40"/>
        <v>0</v>
      </c>
      <c r="U107" s="113">
        <v>0</v>
      </c>
      <c r="V107" s="113">
        <v>0</v>
      </c>
      <c r="W107" s="113">
        <v>0</v>
      </c>
      <c r="X107" s="113">
        <f t="shared" si="41"/>
        <v>0</v>
      </c>
      <c r="Y107" s="113">
        <v>0</v>
      </c>
      <c r="Z107" s="113">
        <v>0</v>
      </c>
      <c r="AA107" s="113">
        <v>0</v>
      </c>
      <c r="AB107" s="113">
        <f t="shared" si="42"/>
        <v>0</v>
      </c>
      <c r="AC107" s="113">
        <f t="shared" si="43"/>
        <v>0</v>
      </c>
      <c r="AD107" s="114">
        <f t="shared" si="44"/>
        <v>0</v>
      </c>
      <c r="AE107" s="114">
        <f t="shared" si="45"/>
        <v>0</v>
      </c>
      <c r="AF107" s="113">
        <v>0</v>
      </c>
      <c r="AG107" s="113">
        <v>0</v>
      </c>
      <c r="AH107" s="113">
        <v>0</v>
      </c>
      <c r="AI107" s="113">
        <f t="shared" si="46"/>
        <v>0</v>
      </c>
      <c r="AJ107" s="113">
        <f t="shared" si="47"/>
        <v>0</v>
      </c>
      <c r="AK107" s="115">
        <v>0</v>
      </c>
      <c r="AL107" s="115">
        <v>0</v>
      </c>
      <c r="AM107" s="115">
        <v>0</v>
      </c>
      <c r="AN107" s="115">
        <v>0</v>
      </c>
      <c r="AO107" s="115">
        <v>0</v>
      </c>
      <c r="AP107" s="115">
        <f t="shared" si="48"/>
        <v>0</v>
      </c>
      <c r="AQ107" s="115">
        <f t="shared" si="49"/>
        <v>0</v>
      </c>
      <c r="AR107" s="370">
        <f t="shared" si="50"/>
        <v>0</v>
      </c>
      <c r="AS107" s="112">
        <f t="shared" si="51"/>
        <v>3526314</v>
      </c>
      <c r="AT107" s="113">
        <f t="shared" si="52"/>
        <v>2581917</v>
      </c>
      <c r="AU107" s="113">
        <f t="shared" si="53"/>
        <v>0</v>
      </c>
      <c r="AV107" s="113">
        <f t="shared" si="54"/>
        <v>15000</v>
      </c>
      <c r="AW107" s="113">
        <f t="shared" si="39"/>
        <v>877758</v>
      </c>
      <c r="AX107" s="113">
        <f t="shared" si="39"/>
        <v>51639</v>
      </c>
      <c r="AY107" s="113">
        <f t="shared" si="55"/>
        <v>0</v>
      </c>
      <c r="AZ107" s="115">
        <f t="shared" si="56"/>
        <v>5.4820000000000002</v>
      </c>
      <c r="BA107" s="115">
        <f t="shared" si="57"/>
        <v>5.4820000000000002</v>
      </c>
      <c r="BB107" s="115">
        <f t="shared" si="58"/>
        <v>0</v>
      </c>
      <c r="BC107" s="116">
        <f t="shared" si="59"/>
        <v>0</v>
      </c>
      <c r="BD107" s="393"/>
    </row>
    <row r="108" spans="1:57" s="387" customFormat="1" ht="12.75" customHeight="1" x14ac:dyDescent="0.2">
      <c r="A108" s="389">
        <v>24</v>
      </c>
      <c r="B108" s="390">
        <v>3414</v>
      </c>
      <c r="C108" s="390">
        <v>600078388</v>
      </c>
      <c r="D108" s="390">
        <v>43257721</v>
      </c>
      <c r="E108" s="391" t="s">
        <v>55</v>
      </c>
      <c r="F108" s="390">
        <v>3143</v>
      </c>
      <c r="G108" s="391" t="s">
        <v>633</v>
      </c>
      <c r="H108" s="466" t="s">
        <v>282</v>
      </c>
      <c r="I108" s="110">
        <v>106736</v>
      </c>
      <c r="J108" s="111">
        <v>75240</v>
      </c>
      <c r="K108" s="111">
        <v>0</v>
      </c>
      <c r="L108" s="111">
        <v>0</v>
      </c>
      <c r="M108" s="114">
        <v>25431</v>
      </c>
      <c r="N108" s="114">
        <v>1505</v>
      </c>
      <c r="O108" s="111">
        <v>4560</v>
      </c>
      <c r="P108" s="274">
        <v>0.32</v>
      </c>
      <c r="Q108" s="287">
        <v>0</v>
      </c>
      <c r="R108" s="404">
        <v>0</v>
      </c>
      <c r="S108" s="404">
        <v>0.32</v>
      </c>
      <c r="T108" s="112">
        <f t="shared" si="40"/>
        <v>0</v>
      </c>
      <c r="U108" s="113">
        <v>0</v>
      </c>
      <c r="V108" s="113">
        <v>0</v>
      </c>
      <c r="W108" s="113">
        <v>0</v>
      </c>
      <c r="X108" s="113">
        <f t="shared" si="41"/>
        <v>0</v>
      </c>
      <c r="Y108" s="113">
        <v>0</v>
      </c>
      <c r="Z108" s="113">
        <v>0</v>
      </c>
      <c r="AA108" s="113">
        <v>0</v>
      </c>
      <c r="AB108" s="113">
        <f t="shared" si="42"/>
        <v>0</v>
      </c>
      <c r="AC108" s="113">
        <f t="shared" si="43"/>
        <v>0</v>
      </c>
      <c r="AD108" s="114">
        <f t="shared" si="44"/>
        <v>0</v>
      </c>
      <c r="AE108" s="114">
        <f t="shared" si="45"/>
        <v>0</v>
      </c>
      <c r="AF108" s="113">
        <v>0</v>
      </c>
      <c r="AG108" s="113">
        <v>0</v>
      </c>
      <c r="AH108" s="113">
        <v>0</v>
      </c>
      <c r="AI108" s="113">
        <f t="shared" si="46"/>
        <v>0</v>
      </c>
      <c r="AJ108" s="113">
        <f t="shared" si="47"/>
        <v>0</v>
      </c>
      <c r="AK108" s="115">
        <v>0</v>
      </c>
      <c r="AL108" s="115">
        <v>0</v>
      </c>
      <c r="AM108" s="115">
        <v>0</v>
      </c>
      <c r="AN108" s="115">
        <v>0</v>
      </c>
      <c r="AO108" s="115">
        <v>0</v>
      </c>
      <c r="AP108" s="115">
        <f t="shared" si="48"/>
        <v>0</v>
      </c>
      <c r="AQ108" s="115">
        <f t="shared" si="49"/>
        <v>0</v>
      </c>
      <c r="AR108" s="370">
        <f t="shared" si="50"/>
        <v>0</v>
      </c>
      <c r="AS108" s="112">
        <f t="shared" si="51"/>
        <v>106736</v>
      </c>
      <c r="AT108" s="113">
        <f t="shared" si="52"/>
        <v>75240</v>
      </c>
      <c r="AU108" s="113">
        <f t="shared" si="53"/>
        <v>0</v>
      </c>
      <c r="AV108" s="113">
        <f t="shared" si="54"/>
        <v>0</v>
      </c>
      <c r="AW108" s="113">
        <f t="shared" si="39"/>
        <v>25431</v>
      </c>
      <c r="AX108" s="113">
        <f t="shared" si="39"/>
        <v>1505</v>
      </c>
      <c r="AY108" s="113">
        <f t="shared" si="55"/>
        <v>4560</v>
      </c>
      <c r="AZ108" s="115">
        <f t="shared" si="56"/>
        <v>0.32</v>
      </c>
      <c r="BA108" s="115">
        <f t="shared" si="57"/>
        <v>0</v>
      </c>
      <c r="BB108" s="115">
        <f t="shared" si="58"/>
        <v>0</v>
      </c>
      <c r="BC108" s="116">
        <f t="shared" si="59"/>
        <v>0.32</v>
      </c>
      <c r="BD108" s="393"/>
    </row>
    <row r="109" spans="1:57" s="387" customFormat="1" ht="12.75" customHeight="1" x14ac:dyDescent="0.2">
      <c r="A109" s="235">
        <v>24</v>
      </c>
      <c r="B109" s="22">
        <v>3414</v>
      </c>
      <c r="C109" s="234">
        <v>600078388</v>
      </c>
      <c r="D109" s="234">
        <v>43257721</v>
      </c>
      <c r="E109" s="388" t="s">
        <v>56</v>
      </c>
      <c r="F109" s="22"/>
      <c r="G109" s="388"/>
      <c r="H109" s="465"/>
      <c r="I109" s="34">
        <v>44861028</v>
      </c>
      <c r="J109" s="23">
        <v>32297399</v>
      </c>
      <c r="K109" s="23">
        <v>0</v>
      </c>
      <c r="L109" s="23">
        <v>100000</v>
      </c>
      <c r="M109" s="23">
        <v>10950321</v>
      </c>
      <c r="N109" s="23">
        <v>645950</v>
      </c>
      <c r="O109" s="23">
        <v>867358</v>
      </c>
      <c r="P109" s="24">
        <v>68.310299999999998</v>
      </c>
      <c r="Q109" s="288">
        <v>49.404500000000006</v>
      </c>
      <c r="R109" s="787">
        <v>0</v>
      </c>
      <c r="S109" s="787">
        <v>18.905799999999999</v>
      </c>
      <c r="T109" s="34">
        <f t="shared" ref="T109:BC109" si="65">SUM(T104:T108)</f>
        <v>0</v>
      </c>
      <c r="U109" s="23">
        <f t="shared" si="65"/>
        <v>0</v>
      </c>
      <c r="V109" s="23">
        <f t="shared" si="65"/>
        <v>-220913</v>
      </c>
      <c r="W109" s="23">
        <f t="shared" si="65"/>
        <v>0</v>
      </c>
      <c r="X109" s="23">
        <f t="shared" si="65"/>
        <v>-220913</v>
      </c>
      <c r="Y109" s="23">
        <f t="shared" si="65"/>
        <v>0</v>
      </c>
      <c r="Z109" s="23">
        <f t="shared" si="65"/>
        <v>0</v>
      </c>
      <c r="AA109" s="23">
        <f t="shared" si="65"/>
        <v>0</v>
      </c>
      <c r="AB109" s="23">
        <f t="shared" si="65"/>
        <v>0</v>
      </c>
      <c r="AC109" s="23">
        <f t="shared" si="65"/>
        <v>-220913</v>
      </c>
      <c r="AD109" s="23">
        <f t="shared" si="65"/>
        <v>-74669</v>
      </c>
      <c r="AE109" s="23">
        <f t="shared" si="65"/>
        <v>-4418</v>
      </c>
      <c r="AF109" s="23">
        <f t="shared" si="65"/>
        <v>0</v>
      </c>
      <c r="AG109" s="23">
        <f t="shared" si="65"/>
        <v>300000</v>
      </c>
      <c r="AH109" s="23">
        <f t="shared" si="65"/>
        <v>0</v>
      </c>
      <c r="AI109" s="23">
        <f t="shared" si="65"/>
        <v>300000</v>
      </c>
      <c r="AJ109" s="23">
        <f t="shared" si="65"/>
        <v>0</v>
      </c>
      <c r="AK109" s="24">
        <f t="shared" si="65"/>
        <v>0</v>
      </c>
      <c r="AL109" s="24">
        <f t="shared" si="65"/>
        <v>0</v>
      </c>
      <c r="AM109" s="24">
        <f t="shared" si="65"/>
        <v>0</v>
      </c>
      <c r="AN109" s="24">
        <f t="shared" si="65"/>
        <v>0</v>
      </c>
      <c r="AO109" s="24">
        <f t="shared" si="65"/>
        <v>0</v>
      </c>
      <c r="AP109" s="24">
        <f t="shared" si="65"/>
        <v>0</v>
      </c>
      <c r="AQ109" s="24">
        <f t="shared" si="65"/>
        <v>0</v>
      </c>
      <c r="AR109" s="920">
        <f t="shared" si="65"/>
        <v>0</v>
      </c>
      <c r="AS109" s="34">
        <f t="shared" si="65"/>
        <v>44861028</v>
      </c>
      <c r="AT109" s="23">
        <f t="shared" si="65"/>
        <v>32076486</v>
      </c>
      <c r="AU109" s="23">
        <f t="shared" si="65"/>
        <v>0</v>
      </c>
      <c r="AV109" s="23">
        <f t="shared" si="65"/>
        <v>100000</v>
      </c>
      <c r="AW109" s="23">
        <f t="shared" si="65"/>
        <v>10875652</v>
      </c>
      <c r="AX109" s="23">
        <f t="shared" si="65"/>
        <v>641532</v>
      </c>
      <c r="AY109" s="23">
        <f t="shared" si="65"/>
        <v>1167358</v>
      </c>
      <c r="AZ109" s="24">
        <f t="shared" si="65"/>
        <v>68.310299999999998</v>
      </c>
      <c r="BA109" s="24">
        <f t="shared" si="65"/>
        <v>49.404500000000006</v>
      </c>
      <c r="BB109" s="24">
        <f t="shared" si="65"/>
        <v>0</v>
      </c>
      <c r="BC109" s="69">
        <f t="shared" si="65"/>
        <v>18.905799999999999</v>
      </c>
      <c r="BD109" s="393"/>
    </row>
    <row r="110" spans="1:57" s="387" customFormat="1" ht="12.75" customHeight="1" x14ac:dyDescent="0.2">
      <c r="A110" s="389">
        <v>25</v>
      </c>
      <c r="B110" s="390">
        <v>3411</v>
      </c>
      <c r="C110" s="390">
        <v>600078400</v>
      </c>
      <c r="D110" s="390">
        <v>72742950</v>
      </c>
      <c r="E110" s="391" t="s">
        <v>57</v>
      </c>
      <c r="F110" s="390">
        <v>3113</v>
      </c>
      <c r="G110" s="391" t="s">
        <v>318</v>
      </c>
      <c r="H110" s="466" t="s">
        <v>281</v>
      </c>
      <c r="I110" s="110">
        <v>30195820</v>
      </c>
      <c r="J110" s="111">
        <v>21700302</v>
      </c>
      <c r="K110" s="111">
        <v>115480</v>
      </c>
      <c r="L110" s="111">
        <v>0</v>
      </c>
      <c r="M110" s="114">
        <v>7334702</v>
      </c>
      <c r="N110" s="114">
        <v>434006</v>
      </c>
      <c r="O110" s="111">
        <v>726810</v>
      </c>
      <c r="P110" s="274">
        <v>40.719699999999996</v>
      </c>
      <c r="Q110" s="287">
        <v>31.527100000000001</v>
      </c>
      <c r="R110" s="404">
        <v>0.33329999999999999</v>
      </c>
      <c r="S110" s="404">
        <v>9.1925999999999988</v>
      </c>
      <c r="T110" s="112">
        <f t="shared" si="40"/>
        <v>0</v>
      </c>
      <c r="U110" s="113">
        <v>0</v>
      </c>
      <c r="V110" s="113">
        <v>-73638</v>
      </c>
      <c r="W110" s="113">
        <v>0</v>
      </c>
      <c r="X110" s="113">
        <f t="shared" si="41"/>
        <v>-73638</v>
      </c>
      <c r="Y110" s="113">
        <v>0</v>
      </c>
      <c r="Z110" s="113">
        <v>0</v>
      </c>
      <c r="AA110" s="113">
        <v>0</v>
      </c>
      <c r="AB110" s="113">
        <f t="shared" si="42"/>
        <v>0</v>
      </c>
      <c r="AC110" s="113">
        <f t="shared" si="43"/>
        <v>-73638</v>
      </c>
      <c r="AD110" s="114">
        <f t="shared" si="44"/>
        <v>-24890</v>
      </c>
      <c r="AE110" s="114">
        <f t="shared" si="45"/>
        <v>-1473</v>
      </c>
      <c r="AF110" s="113">
        <v>0</v>
      </c>
      <c r="AG110" s="113">
        <v>100001</v>
      </c>
      <c r="AH110" s="113">
        <v>0</v>
      </c>
      <c r="AI110" s="113">
        <f t="shared" si="46"/>
        <v>100001</v>
      </c>
      <c r="AJ110" s="113">
        <f t="shared" si="47"/>
        <v>0</v>
      </c>
      <c r="AK110" s="115">
        <v>0</v>
      </c>
      <c r="AL110" s="115">
        <v>0</v>
      </c>
      <c r="AM110" s="115">
        <v>0</v>
      </c>
      <c r="AN110" s="115">
        <v>0</v>
      </c>
      <c r="AO110" s="115">
        <v>0</v>
      </c>
      <c r="AP110" s="115">
        <f t="shared" si="48"/>
        <v>0</v>
      </c>
      <c r="AQ110" s="115">
        <f t="shared" si="49"/>
        <v>0</v>
      </c>
      <c r="AR110" s="370">
        <f t="shared" si="50"/>
        <v>0</v>
      </c>
      <c r="AS110" s="112">
        <f t="shared" si="51"/>
        <v>30195820</v>
      </c>
      <c r="AT110" s="113">
        <f t="shared" si="52"/>
        <v>21626664</v>
      </c>
      <c r="AU110" s="113">
        <f t="shared" si="53"/>
        <v>115480</v>
      </c>
      <c r="AV110" s="113">
        <f t="shared" si="54"/>
        <v>0</v>
      </c>
      <c r="AW110" s="113">
        <f t="shared" si="39"/>
        <v>7309812</v>
      </c>
      <c r="AX110" s="113">
        <f t="shared" si="39"/>
        <v>432533</v>
      </c>
      <c r="AY110" s="113">
        <f t="shared" si="55"/>
        <v>826811</v>
      </c>
      <c r="AZ110" s="115">
        <f t="shared" si="56"/>
        <v>40.719699999999996</v>
      </c>
      <c r="BA110" s="115">
        <f t="shared" si="57"/>
        <v>31.527100000000001</v>
      </c>
      <c r="BB110" s="115">
        <f t="shared" si="58"/>
        <v>0.33329999999999999</v>
      </c>
      <c r="BC110" s="116">
        <f t="shared" si="59"/>
        <v>9.1925999999999988</v>
      </c>
      <c r="BD110" s="393"/>
    </row>
    <row r="111" spans="1:57" s="387" customFormat="1" x14ac:dyDescent="0.2">
      <c r="A111" s="389">
        <v>25</v>
      </c>
      <c r="B111" s="390">
        <v>3411</v>
      </c>
      <c r="C111" s="390">
        <v>600078400</v>
      </c>
      <c r="D111" s="390">
        <v>72742950</v>
      </c>
      <c r="E111" s="391" t="s">
        <v>57</v>
      </c>
      <c r="F111" s="390">
        <v>3113</v>
      </c>
      <c r="G111" s="391" t="s">
        <v>316</v>
      </c>
      <c r="H111" s="466" t="s">
        <v>282</v>
      </c>
      <c r="I111" s="110">
        <v>4837767</v>
      </c>
      <c r="J111" s="111">
        <v>3561316</v>
      </c>
      <c r="K111" s="111">
        <v>0</v>
      </c>
      <c r="L111" s="111">
        <v>0</v>
      </c>
      <c r="M111" s="114">
        <v>1203725</v>
      </c>
      <c r="N111" s="114">
        <v>71226</v>
      </c>
      <c r="O111" s="111">
        <v>1500</v>
      </c>
      <c r="P111" s="274">
        <v>9.620000000000001</v>
      </c>
      <c r="Q111" s="287">
        <v>9.620000000000001</v>
      </c>
      <c r="R111" s="404">
        <v>0</v>
      </c>
      <c r="S111" s="404">
        <v>0</v>
      </c>
      <c r="T111" s="112">
        <f t="shared" si="40"/>
        <v>0</v>
      </c>
      <c r="U111" s="113">
        <v>0</v>
      </c>
      <c r="V111" s="113">
        <v>0</v>
      </c>
      <c r="W111" s="113">
        <v>0</v>
      </c>
      <c r="X111" s="113">
        <f t="shared" si="41"/>
        <v>0</v>
      </c>
      <c r="Y111" s="113">
        <v>0</v>
      </c>
      <c r="Z111" s="113">
        <v>0</v>
      </c>
      <c r="AA111" s="113">
        <v>0</v>
      </c>
      <c r="AB111" s="113">
        <f t="shared" si="42"/>
        <v>0</v>
      </c>
      <c r="AC111" s="113">
        <f t="shared" si="43"/>
        <v>0</v>
      </c>
      <c r="AD111" s="114">
        <f t="shared" si="44"/>
        <v>0</v>
      </c>
      <c r="AE111" s="114">
        <f t="shared" si="45"/>
        <v>0</v>
      </c>
      <c r="AF111" s="113">
        <v>0</v>
      </c>
      <c r="AG111" s="113">
        <v>0</v>
      </c>
      <c r="AH111" s="113">
        <v>0</v>
      </c>
      <c r="AI111" s="113">
        <f t="shared" si="46"/>
        <v>0</v>
      </c>
      <c r="AJ111" s="113">
        <f t="shared" si="47"/>
        <v>0</v>
      </c>
      <c r="AK111" s="115">
        <v>0</v>
      </c>
      <c r="AL111" s="115">
        <v>0</v>
      </c>
      <c r="AM111" s="115">
        <v>0</v>
      </c>
      <c r="AN111" s="115">
        <v>0</v>
      </c>
      <c r="AO111" s="115">
        <v>0</v>
      </c>
      <c r="AP111" s="115">
        <f t="shared" si="48"/>
        <v>0</v>
      </c>
      <c r="AQ111" s="115">
        <f t="shared" si="49"/>
        <v>0</v>
      </c>
      <c r="AR111" s="370">
        <f t="shared" si="50"/>
        <v>0</v>
      </c>
      <c r="AS111" s="112">
        <f t="shared" si="51"/>
        <v>4837767</v>
      </c>
      <c r="AT111" s="113">
        <f t="shared" si="52"/>
        <v>3561316</v>
      </c>
      <c r="AU111" s="113">
        <f t="shared" si="53"/>
        <v>0</v>
      </c>
      <c r="AV111" s="113">
        <f t="shared" si="54"/>
        <v>0</v>
      </c>
      <c r="AW111" s="113">
        <f t="shared" si="39"/>
        <v>1203725</v>
      </c>
      <c r="AX111" s="113">
        <f t="shared" si="39"/>
        <v>71226</v>
      </c>
      <c r="AY111" s="113">
        <f t="shared" si="55"/>
        <v>1500</v>
      </c>
      <c r="AZ111" s="115">
        <f t="shared" si="56"/>
        <v>9.620000000000001</v>
      </c>
      <c r="BA111" s="115">
        <f t="shared" si="57"/>
        <v>9.620000000000001</v>
      </c>
      <c r="BB111" s="115">
        <f t="shared" si="58"/>
        <v>0</v>
      </c>
      <c r="BC111" s="116">
        <f t="shared" si="59"/>
        <v>0</v>
      </c>
      <c r="BD111" s="393"/>
    </row>
    <row r="112" spans="1:57" s="387" customFormat="1" ht="12.75" customHeight="1" x14ac:dyDescent="0.2">
      <c r="A112" s="389">
        <v>25</v>
      </c>
      <c r="B112" s="390">
        <v>3411</v>
      </c>
      <c r="C112" s="390">
        <v>600078400</v>
      </c>
      <c r="D112" s="390">
        <v>72742950</v>
      </c>
      <c r="E112" s="391" t="s">
        <v>57</v>
      </c>
      <c r="F112" s="390">
        <v>3141</v>
      </c>
      <c r="G112" s="391" t="s">
        <v>319</v>
      </c>
      <c r="H112" s="466" t="s">
        <v>282</v>
      </c>
      <c r="I112" s="110">
        <v>3340793</v>
      </c>
      <c r="J112" s="111">
        <v>2438515</v>
      </c>
      <c r="K112" s="111">
        <v>0</v>
      </c>
      <c r="L112" s="111">
        <v>0</v>
      </c>
      <c r="M112" s="114">
        <v>824218</v>
      </c>
      <c r="N112" s="114">
        <v>48770</v>
      </c>
      <c r="O112" s="111">
        <v>29290</v>
      </c>
      <c r="P112" s="274">
        <v>8.3000000000000007</v>
      </c>
      <c r="Q112" s="287">
        <v>0</v>
      </c>
      <c r="R112" s="404">
        <v>0</v>
      </c>
      <c r="S112" s="404">
        <v>8.3000000000000007</v>
      </c>
      <c r="T112" s="112">
        <f t="shared" si="40"/>
        <v>0</v>
      </c>
      <c r="U112" s="113">
        <v>0</v>
      </c>
      <c r="V112" s="113">
        <v>0</v>
      </c>
      <c r="W112" s="113">
        <v>0</v>
      </c>
      <c r="X112" s="113">
        <f t="shared" si="41"/>
        <v>0</v>
      </c>
      <c r="Y112" s="113">
        <v>0</v>
      </c>
      <c r="Z112" s="113">
        <v>0</v>
      </c>
      <c r="AA112" s="113">
        <v>0</v>
      </c>
      <c r="AB112" s="113">
        <f t="shared" si="42"/>
        <v>0</v>
      </c>
      <c r="AC112" s="113">
        <f t="shared" si="43"/>
        <v>0</v>
      </c>
      <c r="AD112" s="114">
        <f t="shared" si="44"/>
        <v>0</v>
      </c>
      <c r="AE112" s="114">
        <f t="shared" si="45"/>
        <v>0</v>
      </c>
      <c r="AF112" s="113">
        <v>0</v>
      </c>
      <c r="AG112" s="113">
        <v>0</v>
      </c>
      <c r="AH112" s="113">
        <v>0</v>
      </c>
      <c r="AI112" s="113">
        <f t="shared" si="46"/>
        <v>0</v>
      </c>
      <c r="AJ112" s="113">
        <f t="shared" si="47"/>
        <v>0</v>
      </c>
      <c r="AK112" s="115">
        <v>0</v>
      </c>
      <c r="AL112" s="115">
        <v>0</v>
      </c>
      <c r="AM112" s="115">
        <v>0</v>
      </c>
      <c r="AN112" s="115">
        <v>0</v>
      </c>
      <c r="AO112" s="115">
        <v>0</v>
      </c>
      <c r="AP112" s="115">
        <f t="shared" si="48"/>
        <v>0</v>
      </c>
      <c r="AQ112" s="115">
        <f t="shared" si="49"/>
        <v>0</v>
      </c>
      <c r="AR112" s="370">
        <f t="shared" si="50"/>
        <v>0</v>
      </c>
      <c r="AS112" s="112">
        <f t="shared" si="51"/>
        <v>3340793</v>
      </c>
      <c r="AT112" s="113">
        <f t="shared" si="52"/>
        <v>2438515</v>
      </c>
      <c r="AU112" s="113">
        <f t="shared" si="53"/>
        <v>0</v>
      </c>
      <c r="AV112" s="113">
        <f t="shared" si="54"/>
        <v>0</v>
      </c>
      <c r="AW112" s="113">
        <f t="shared" si="39"/>
        <v>824218</v>
      </c>
      <c r="AX112" s="113">
        <f t="shared" si="39"/>
        <v>48770</v>
      </c>
      <c r="AY112" s="113">
        <f t="shared" si="55"/>
        <v>29290</v>
      </c>
      <c r="AZ112" s="115">
        <f t="shared" si="56"/>
        <v>8.3000000000000007</v>
      </c>
      <c r="BA112" s="115">
        <f t="shared" si="57"/>
        <v>0</v>
      </c>
      <c r="BB112" s="115">
        <f t="shared" si="58"/>
        <v>0</v>
      </c>
      <c r="BC112" s="116">
        <f t="shared" si="59"/>
        <v>8.3000000000000007</v>
      </c>
      <c r="BD112" s="393"/>
      <c r="BE112" s="393"/>
    </row>
    <row r="113" spans="1:57" s="387" customFormat="1" ht="12.75" customHeight="1" x14ac:dyDescent="0.2">
      <c r="A113" s="389">
        <v>25</v>
      </c>
      <c r="B113" s="390">
        <v>3411</v>
      </c>
      <c r="C113" s="390">
        <v>600078400</v>
      </c>
      <c r="D113" s="390">
        <v>72742950</v>
      </c>
      <c r="E113" s="391" t="s">
        <v>57</v>
      </c>
      <c r="F113" s="390">
        <v>3143</v>
      </c>
      <c r="G113" s="391" t="s">
        <v>632</v>
      </c>
      <c r="H113" s="466" t="s">
        <v>281</v>
      </c>
      <c r="I113" s="110">
        <v>2642099</v>
      </c>
      <c r="J113" s="111">
        <v>1945581</v>
      </c>
      <c r="K113" s="111">
        <v>0</v>
      </c>
      <c r="L113" s="111">
        <v>0</v>
      </c>
      <c r="M113" s="114">
        <v>657606</v>
      </c>
      <c r="N113" s="114">
        <v>38912</v>
      </c>
      <c r="O113" s="111">
        <v>0</v>
      </c>
      <c r="P113" s="274">
        <v>4</v>
      </c>
      <c r="Q113" s="287">
        <v>4</v>
      </c>
      <c r="R113" s="404">
        <v>0</v>
      </c>
      <c r="S113" s="404">
        <v>0</v>
      </c>
      <c r="T113" s="112">
        <f t="shared" si="40"/>
        <v>0</v>
      </c>
      <c r="U113" s="113">
        <v>0</v>
      </c>
      <c r="V113" s="113">
        <v>0</v>
      </c>
      <c r="W113" s="113">
        <v>0</v>
      </c>
      <c r="X113" s="113">
        <f t="shared" si="41"/>
        <v>0</v>
      </c>
      <c r="Y113" s="113">
        <v>0</v>
      </c>
      <c r="Z113" s="113">
        <v>0</v>
      </c>
      <c r="AA113" s="113">
        <v>0</v>
      </c>
      <c r="AB113" s="113">
        <f t="shared" si="42"/>
        <v>0</v>
      </c>
      <c r="AC113" s="113">
        <f t="shared" si="43"/>
        <v>0</v>
      </c>
      <c r="AD113" s="114">
        <f t="shared" si="44"/>
        <v>0</v>
      </c>
      <c r="AE113" s="114">
        <f t="shared" si="45"/>
        <v>0</v>
      </c>
      <c r="AF113" s="113">
        <v>0</v>
      </c>
      <c r="AG113" s="113">
        <v>0</v>
      </c>
      <c r="AH113" s="113">
        <v>0</v>
      </c>
      <c r="AI113" s="113">
        <f t="shared" si="46"/>
        <v>0</v>
      </c>
      <c r="AJ113" s="113">
        <f t="shared" si="47"/>
        <v>0</v>
      </c>
      <c r="AK113" s="115">
        <v>0</v>
      </c>
      <c r="AL113" s="115">
        <v>0</v>
      </c>
      <c r="AM113" s="115">
        <v>0</v>
      </c>
      <c r="AN113" s="115">
        <v>0</v>
      </c>
      <c r="AO113" s="115">
        <v>0</v>
      </c>
      <c r="AP113" s="115">
        <f t="shared" si="48"/>
        <v>0</v>
      </c>
      <c r="AQ113" s="115">
        <f t="shared" si="49"/>
        <v>0</v>
      </c>
      <c r="AR113" s="370">
        <f t="shared" si="50"/>
        <v>0</v>
      </c>
      <c r="AS113" s="112">
        <f t="shared" si="51"/>
        <v>2642099</v>
      </c>
      <c r="AT113" s="113">
        <f t="shared" si="52"/>
        <v>1945581</v>
      </c>
      <c r="AU113" s="113">
        <f t="shared" si="53"/>
        <v>0</v>
      </c>
      <c r="AV113" s="113">
        <f t="shared" si="54"/>
        <v>0</v>
      </c>
      <c r="AW113" s="113">
        <f t="shared" si="39"/>
        <v>657606</v>
      </c>
      <c r="AX113" s="113">
        <f t="shared" si="39"/>
        <v>38912</v>
      </c>
      <c r="AY113" s="113">
        <f t="shared" si="55"/>
        <v>0</v>
      </c>
      <c r="AZ113" s="115">
        <f t="shared" si="56"/>
        <v>4</v>
      </c>
      <c r="BA113" s="115">
        <f t="shared" si="57"/>
        <v>4</v>
      </c>
      <c r="BB113" s="115">
        <f t="shared" si="58"/>
        <v>0</v>
      </c>
      <c r="BC113" s="116">
        <f t="shared" si="59"/>
        <v>0</v>
      </c>
      <c r="BD113" s="393"/>
    </row>
    <row r="114" spans="1:57" s="387" customFormat="1" ht="12.75" customHeight="1" x14ac:dyDescent="0.2">
      <c r="A114" s="389">
        <v>25</v>
      </c>
      <c r="B114" s="390">
        <v>3411</v>
      </c>
      <c r="C114" s="390">
        <v>600078400</v>
      </c>
      <c r="D114" s="390">
        <v>72742950</v>
      </c>
      <c r="E114" s="391" t="s">
        <v>57</v>
      </c>
      <c r="F114" s="390">
        <v>3143</v>
      </c>
      <c r="G114" s="391" t="s">
        <v>633</v>
      </c>
      <c r="H114" s="466" t="s">
        <v>282</v>
      </c>
      <c r="I114" s="110">
        <v>95500</v>
      </c>
      <c r="J114" s="111">
        <v>67320</v>
      </c>
      <c r="K114" s="111">
        <v>0</v>
      </c>
      <c r="L114" s="111">
        <v>0</v>
      </c>
      <c r="M114" s="114">
        <v>22754</v>
      </c>
      <c r="N114" s="114">
        <v>1346</v>
      </c>
      <c r="O114" s="111">
        <v>4080</v>
      </c>
      <c r="P114" s="274">
        <v>0.28000000000000003</v>
      </c>
      <c r="Q114" s="287">
        <v>0</v>
      </c>
      <c r="R114" s="404">
        <v>0</v>
      </c>
      <c r="S114" s="404">
        <v>0.28000000000000003</v>
      </c>
      <c r="T114" s="112">
        <f t="shared" si="40"/>
        <v>0</v>
      </c>
      <c r="U114" s="113">
        <v>0</v>
      </c>
      <c r="V114" s="113">
        <v>0</v>
      </c>
      <c r="W114" s="113">
        <v>0</v>
      </c>
      <c r="X114" s="113">
        <f t="shared" si="41"/>
        <v>0</v>
      </c>
      <c r="Y114" s="113">
        <v>0</v>
      </c>
      <c r="Z114" s="113">
        <v>0</v>
      </c>
      <c r="AA114" s="113">
        <v>0</v>
      </c>
      <c r="AB114" s="113">
        <f t="shared" si="42"/>
        <v>0</v>
      </c>
      <c r="AC114" s="113">
        <f t="shared" si="43"/>
        <v>0</v>
      </c>
      <c r="AD114" s="114">
        <f t="shared" si="44"/>
        <v>0</v>
      </c>
      <c r="AE114" s="114">
        <f t="shared" si="45"/>
        <v>0</v>
      </c>
      <c r="AF114" s="113">
        <v>0</v>
      </c>
      <c r="AG114" s="113">
        <v>0</v>
      </c>
      <c r="AH114" s="113">
        <v>0</v>
      </c>
      <c r="AI114" s="113">
        <f t="shared" si="46"/>
        <v>0</v>
      </c>
      <c r="AJ114" s="113">
        <f t="shared" si="47"/>
        <v>0</v>
      </c>
      <c r="AK114" s="115">
        <v>0</v>
      </c>
      <c r="AL114" s="115">
        <v>0</v>
      </c>
      <c r="AM114" s="115">
        <v>0</v>
      </c>
      <c r="AN114" s="115">
        <v>0</v>
      </c>
      <c r="AO114" s="115">
        <v>0</v>
      </c>
      <c r="AP114" s="115">
        <f t="shared" si="48"/>
        <v>0</v>
      </c>
      <c r="AQ114" s="115">
        <f t="shared" si="49"/>
        <v>0</v>
      </c>
      <c r="AR114" s="370">
        <f t="shared" si="50"/>
        <v>0</v>
      </c>
      <c r="AS114" s="112">
        <f t="shared" si="51"/>
        <v>95500</v>
      </c>
      <c r="AT114" s="113">
        <f t="shared" si="52"/>
        <v>67320</v>
      </c>
      <c r="AU114" s="113">
        <f t="shared" si="53"/>
        <v>0</v>
      </c>
      <c r="AV114" s="113">
        <f t="shared" si="54"/>
        <v>0</v>
      </c>
      <c r="AW114" s="113">
        <f t="shared" si="39"/>
        <v>22754</v>
      </c>
      <c r="AX114" s="113">
        <f t="shared" si="39"/>
        <v>1346</v>
      </c>
      <c r="AY114" s="113">
        <f t="shared" si="55"/>
        <v>4080</v>
      </c>
      <c r="AZ114" s="115">
        <f t="shared" si="56"/>
        <v>0.28000000000000003</v>
      </c>
      <c r="BA114" s="115">
        <f t="shared" si="57"/>
        <v>0</v>
      </c>
      <c r="BB114" s="115">
        <f t="shared" si="58"/>
        <v>0</v>
      </c>
      <c r="BC114" s="116">
        <f t="shared" si="59"/>
        <v>0.28000000000000003</v>
      </c>
      <c r="BD114" s="393"/>
    </row>
    <row r="115" spans="1:57" s="387" customFormat="1" ht="12.75" customHeight="1" x14ac:dyDescent="0.2">
      <c r="A115" s="235">
        <v>25</v>
      </c>
      <c r="B115" s="22">
        <v>3411</v>
      </c>
      <c r="C115" s="234">
        <v>600078400</v>
      </c>
      <c r="D115" s="234">
        <v>72742950</v>
      </c>
      <c r="E115" s="388" t="s">
        <v>58</v>
      </c>
      <c r="F115" s="22"/>
      <c r="G115" s="388"/>
      <c r="H115" s="465"/>
      <c r="I115" s="34">
        <v>41111979</v>
      </c>
      <c r="J115" s="23">
        <v>29713034</v>
      </c>
      <c r="K115" s="23">
        <v>115480</v>
      </c>
      <c r="L115" s="23">
        <v>0</v>
      </c>
      <c r="M115" s="23">
        <v>10043005</v>
      </c>
      <c r="N115" s="23">
        <v>594260</v>
      </c>
      <c r="O115" s="23">
        <v>761680</v>
      </c>
      <c r="P115" s="24">
        <v>62.919699999999992</v>
      </c>
      <c r="Q115" s="288">
        <v>45.147100000000002</v>
      </c>
      <c r="R115" s="787">
        <v>0.33329999999999999</v>
      </c>
      <c r="S115" s="787">
        <v>17.772600000000001</v>
      </c>
      <c r="T115" s="34">
        <f t="shared" ref="T115:BC115" si="66">SUM(T110:T114)</f>
        <v>0</v>
      </c>
      <c r="U115" s="23">
        <f t="shared" si="66"/>
        <v>0</v>
      </c>
      <c r="V115" s="23">
        <f t="shared" si="66"/>
        <v>-73638</v>
      </c>
      <c r="W115" s="23">
        <f t="shared" si="66"/>
        <v>0</v>
      </c>
      <c r="X115" s="23">
        <f t="shared" si="66"/>
        <v>-73638</v>
      </c>
      <c r="Y115" s="23">
        <f t="shared" si="66"/>
        <v>0</v>
      </c>
      <c r="Z115" s="23">
        <f t="shared" si="66"/>
        <v>0</v>
      </c>
      <c r="AA115" s="23">
        <f t="shared" si="66"/>
        <v>0</v>
      </c>
      <c r="AB115" s="23">
        <f t="shared" si="66"/>
        <v>0</v>
      </c>
      <c r="AC115" s="23">
        <f t="shared" si="66"/>
        <v>-73638</v>
      </c>
      <c r="AD115" s="23">
        <f t="shared" si="66"/>
        <v>-24890</v>
      </c>
      <c r="AE115" s="23">
        <f t="shared" si="66"/>
        <v>-1473</v>
      </c>
      <c r="AF115" s="23">
        <f t="shared" si="66"/>
        <v>0</v>
      </c>
      <c r="AG115" s="23">
        <f t="shared" si="66"/>
        <v>100001</v>
      </c>
      <c r="AH115" s="23">
        <f t="shared" si="66"/>
        <v>0</v>
      </c>
      <c r="AI115" s="23">
        <f t="shared" si="66"/>
        <v>100001</v>
      </c>
      <c r="AJ115" s="23">
        <f t="shared" si="66"/>
        <v>0</v>
      </c>
      <c r="AK115" s="24">
        <f t="shared" si="66"/>
        <v>0</v>
      </c>
      <c r="AL115" s="24">
        <f t="shared" si="66"/>
        <v>0</v>
      </c>
      <c r="AM115" s="24">
        <f t="shared" si="66"/>
        <v>0</v>
      </c>
      <c r="AN115" s="24">
        <f t="shared" si="66"/>
        <v>0</v>
      </c>
      <c r="AO115" s="24">
        <f t="shared" si="66"/>
        <v>0</v>
      </c>
      <c r="AP115" s="24">
        <f t="shared" si="66"/>
        <v>0</v>
      </c>
      <c r="AQ115" s="24">
        <f t="shared" si="66"/>
        <v>0</v>
      </c>
      <c r="AR115" s="920">
        <f t="shared" si="66"/>
        <v>0</v>
      </c>
      <c r="AS115" s="34">
        <f t="shared" si="66"/>
        <v>41111979</v>
      </c>
      <c r="AT115" s="23">
        <f t="shared" si="66"/>
        <v>29639396</v>
      </c>
      <c r="AU115" s="23">
        <f t="shared" si="66"/>
        <v>115480</v>
      </c>
      <c r="AV115" s="23">
        <f t="shared" si="66"/>
        <v>0</v>
      </c>
      <c r="AW115" s="23">
        <f t="shared" si="66"/>
        <v>10018115</v>
      </c>
      <c r="AX115" s="23">
        <f t="shared" si="66"/>
        <v>592787</v>
      </c>
      <c r="AY115" s="23">
        <f t="shared" si="66"/>
        <v>861681</v>
      </c>
      <c r="AZ115" s="24">
        <f t="shared" si="66"/>
        <v>62.919699999999992</v>
      </c>
      <c r="BA115" s="24">
        <f t="shared" si="66"/>
        <v>45.147100000000002</v>
      </c>
      <c r="BB115" s="24">
        <f t="shared" si="66"/>
        <v>0.33329999999999999</v>
      </c>
      <c r="BC115" s="69">
        <f t="shared" si="66"/>
        <v>17.772600000000001</v>
      </c>
      <c r="BD115" s="393"/>
    </row>
    <row r="116" spans="1:57" s="387" customFormat="1" ht="12.75" customHeight="1" x14ac:dyDescent="0.2">
      <c r="A116" s="389">
        <v>26</v>
      </c>
      <c r="B116" s="390">
        <v>3408</v>
      </c>
      <c r="C116" s="390">
        <v>600078566</v>
      </c>
      <c r="D116" s="390">
        <v>72743115</v>
      </c>
      <c r="E116" s="391" t="s">
        <v>59</v>
      </c>
      <c r="F116" s="390">
        <v>3113</v>
      </c>
      <c r="G116" s="391" t="s">
        <v>318</v>
      </c>
      <c r="H116" s="466" t="s">
        <v>281</v>
      </c>
      <c r="I116" s="110">
        <v>18813001</v>
      </c>
      <c r="J116" s="111">
        <v>13583049</v>
      </c>
      <c r="K116" s="111">
        <v>0</v>
      </c>
      <c r="L116" s="111">
        <v>0</v>
      </c>
      <c r="M116" s="114">
        <v>4591071</v>
      </c>
      <c r="N116" s="114">
        <v>271661</v>
      </c>
      <c r="O116" s="111">
        <v>367220</v>
      </c>
      <c r="P116" s="274">
        <v>23.6248</v>
      </c>
      <c r="Q116" s="287">
        <v>18.3371</v>
      </c>
      <c r="R116" s="404">
        <v>0</v>
      </c>
      <c r="S116" s="404">
        <v>5.2877000000000001</v>
      </c>
      <c r="T116" s="112">
        <f t="shared" si="40"/>
        <v>0</v>
      </c>
      <c r="U116" s="113">
        <v>0</v>
      </c>
      <c r="V116" s="113">
        <v>-110456</v>
      </c>
      <c r="W116" s="113">
        <v>0</v>
      </c>
      <c r="X116" s="113">
        <f t="shared" si="41"/>
        <v>-110456</v>
      </c>
      <c r="Y116" s="113">
        <v>0</v>
      </c>
      <c r="Z116" s="113">
        <v>0</v>
      </c>
      <c r="AA116" s="113">
        <v>0</v>
      </c>
      <c r="AB116" s="113">
        <f t="shared" si="42"/>
        <v>0</v>
      </c>
      <c r="AC116" s="113">
        <f t="shared" si="43"/>
        <v>-110456</v>
      </c>
      <c r="AD116" s="114">
        <f t="shared" si="44"/>
        <v>-37334</v>
      </c>
      <c r="AE116" s="114">
        <f t="shared" si="45"/>
        <v>-2209</v>
      </c>
      <c r="AF116" s="113">
        <v>0</v>
      </c>
      <c r="AG116" s="113">
        <v>149999</v>
      </c>
      <c r="AH116" s="113">
        <v>0</v>
      </c>
      <c r="AI116" s="113">
        <f t="shared" si="46"/>
        <v>149999</v>
      </c>
      <c r="AJ116" s="113">
        <f t="shared" si="47"/>
        <v>0</v>
      </c>
      <c r="AK116" s="115">
        <v>0</v>
      </c>
      <c r="AL116" s="115">
        <v>0</v>
      </c>
      <c r="AM116" s="115">
        <v>0</v>
      </c>
      <c r="AN116" s="115">
        <v>0</v>
      </c>
      <c r="AO116" s="115">
        <v>0</v>
      </c>
      <c r="AP116" s="115">
        <f t="shared" si="48"/>
        <v>0</v>
      </c>
      <c r="AQ116" s="115">
        <f t="shared" si="49"/>
        <v>0</v>
      </c>
      <c r="AR116" s="370">
        <f t="shared" si="50"/>
        <v>0</v>
      </c>
      <c r="AS116" s="112">
        <f t="shared" si="51"/>
        <v>18813001</v>
      </c>
      <c r="AT116" s="113">
        <f t="shared" si="52"/>
        <v>13472593</v>
      </c>
      <c r="AU116" s="113">
        <f t="shared" si="53"/>
        <v>0</v>
      </c>
      <c r="AV116" s="113">
        <f t="shared" si="54"/>
        <v>0</v>
      </c>
      <c r="AW116" s="113">
        <f t="shared" si="39"/>
        <v>4553737</v>
      </c>
      <c r="AX116" s="113">
        <f t="shared" si="39"/>
        <v>269452</v>
      </c>
      <c r="AY116" s="113">
        <f t="shared" si="55"/>
        <v>517219</v>
      </c>
      <c r="AZ116" s="115">
        <f t="shared" si="56"/>
        <v>23.6248</v>
      </c>
      <c r="BA116" s="115">
        <f t="shared" si="57"/>
        <v>18.3371</v>
      </c>
      <c r="BB116" s="115">
        <f t="shared" si="58"/>
        <v>0</v>
      </c>
      <c r="BC116" s="116">
        <f t="shared" si="59"/>
        <v>5.2877000000000001</v>
      </c>
      <c r="BD116" s="393"/>
    </row>
    <row r="117" spans="1:57" s="387" customFormat="1" x14ac:dyDescent="0.2">
      <c r="A117" s="389">
        <v>26</v>
      </c>
      <c r="B117" s="390">
        <v>3408</v>
      </c>
      <c r="C117" s="390">
        <v>600078566</v>
      </c>
      <c r="D117" s="390">
        <v>72743115</v>
      </c>
      <c r="E117" s="391" t="s">
        <v>59</v>
      </c>
      <c r="F117" s="390">
        <v>3113</v>
      </c>
      <c r="G117" s="391" t="s">
        <v>316</v>
      </c>
      <c r="H117" s="466" t="s">
        <v>282</v>
      </c>
      <c r="I117" s="110">
        <v>1698454</v>
      </c>
      <c r="J117" s="111">
        <v>1247426</v>
      </c>
      <c r="K117" s="111">
        <v>0</v>
      </c>
      <c r="L117" s="111">
        <v>0</v>
      </c>
      <c r="M117" s="114">
        <v>421630</v>
      </c>
      <c r="N117" s="114">
        <v>24948</v>
      </c>
      <c r="O117" s="111">
        <v>4450</v>
      </c>
      <c r="P117" s="274">
        <v>3.3000000000000003</v>
      </c>
      <c r="Q117" s="287">
        <v>3.3000000000000003</v>
      </c>
      <c r="R117" s="404">
        <v>0</v>
      </c>
      <c r="S117" s="404">
        <v>0</v>
      </c>
      <c r="T117" s="112">
        <f t="shared" si="40"/>
        <v>0</v>
      </c>
      <c r="U117" s="113">
        <v>0</v>
      </c>
      <c r="V117" s="113">
        <v>0</v>
      </c>
      <c r="W117" s="113">
        <v>0</v>
      </c>
      <c r="X117" s="113">
        <f t="shared" si="41"/>
        <v>0</v>
      </c>
      <c r="Y117" s="113">
        <v>0</v>
      </c>
      <c r="Z117" s="113">
        <v>0</v>
      </c>
      <c r="AA117" s="113">
        <v>0</v>
      </c>
      <c r="AB117" s="113">
        <f t="shared" si="42"/>
        <v>0</v>
      </c>
      <c r="AC117" s="113">
        <f t="shared" si="43"/>
        <v>0</v>
      </c>
      <c r="AD117" s="114">
        <f t="shared" si="44"/>
        <v>0</v>
      </c>
      <c r="AE117" s="114">
        <f t="shared" si="45"/>
        <v>0</v>
      </c>
      <c r="AF117" s="113">
        <v>0</v>
      </c>
      <c r="AG117" s="113">
        <v>0</v>
      </c>
      <c r="AH117" s="113">
        <v>0</v>
      </c>
      <c r="AI117" s="113">
        <f t="shared" si="46"/>
        <v>0</v>
      </c>
      <c r="AJ117" s="113">
        <f t="shared" si="47"/>
        <v>0</v>
      </c>
      <c r="AK117" s="115">
        <v>0</v>
      </c>
      <c r="AL117" s="115">
        <v>0</v>
      </c>
      <c r="AM117" s="115">
        <v>0</v>
      </c>
      <c r="AN117" s="115">
        <v>0</v>
      </c>
      <c r="AO117" s="115">
        <v>0</v>
      </c>
      <c r="AP117" s="115">
        <f t="shared" si="48"/>
        <v>0</v>
      </c>
      <c r="AQ117" s="115">
        <f t="shared" si="49"/>
        <v>0</v>
      </c>
      <c r="AR117" s="370">
        <f t="shared" si="50"/>
        <v>0</v>
      </c>
      <c r="AS117" s="112">
        <f t="shared" si="51"/>
        <v>1698454</v>
      </c>
      <c r="AT117" s="113">
        <f t="shared" si="52"/>
        <v>1247426</v>
      </c>
      <c r="AU117" s="113">
        <f t="shared" si="53"/>
        <v>0</v>
      </c>
      <c r="AV117" s="113">
        <f t="shared" si="54"/>
        <v>0</v>
      </c>
      <c r="AW117" s="113">
        <f t="shared" si="39"/>
        <v>421630</v>
      </c>
      <c r="AX117" s="113">
        <f t="shared" si="39"/>
        <v>24948</v>
      </c>
      <c r="AY117" s="113">
        <f t="shared" si="55"/>
        <v>4450</v>
      </c>
      <c r="AZ117" s="115">
        <f t="shared" si="56"/>
        <v>3.3000000000000003</v>
      </c>
      <c r="BA117" s="115">
        <f t="shared" si="57"/>
        <v>3.3000000000000003</v>
      </c>
      <c r="BB117" s="115">
        <f t="shared" si="58"/>
        <v>0</v>
      </c>
      <c r="BC117" s="116">
        <f t="shared" si="59"/>
        <v>0</v>
      </c>
      <c r="BD117" s="393"/>
    </row>
    <row r="118" spans="1:57" s="387" customFormat="1" ht="12.75" customHeight="1" x14ac:dyDescent="0.2">
      <c r="A118" s="389">
        <v>26</v>
      </c>
      <c r="B118" s="390">
        <v>3408</v>
      </c>
      <c r="C118" s="390">
        <v>600078566</v>
      </c>
      <c r="D118" s="390">
        <v>72743115</v>
      </c>
      <c r="E118" s="391" t="s">
        <v>59</v>
      </c>
      <c r="F118" s="390">
        <v>3141</v>
      </c>
      <c r="G118" s="391" t="s">
        <v>319</v>
      </c>
      <c r="H118" s="466" t="s">
        <v>282</v>
      </c>
      <c r="I118" s="110">
        <v>1518527</v>
      </c>
      <c r="J118" s="111">
        <v>1108940</v>
      </c>
      <c r="K118" s="111">
        <v>0</v>
      </c>
      <c r="L118" s="111">
        <v>0</v>
      </c>
      <c r="M118" s="114">
        <v>374822</v>
      </c>
      <c r="N118" s="114">
        <v>22179</v>
      </c>
      <c r="O118" s="111">
        <v>12586</v>
      </c>
      <c r="P118" s="274">
        <v>3.77</v>
      </c>
      <c r="Q118" s="287">
        <v>0</v>
      </c>
      <c r="R118" s="404">
        <v>0</v>
      </c>
      <c r="S118" s="404">
        <v>3.77</v>
      </c>
      <c r="T118" s="112">
        <f t="shared" si="40"/>
        <v>0</v>
      </c>
      <c r="U118" s="113">
        <v>0</v>
      </c>
      <c r="V118" s="113">
        <v>0</v>
      </c>
      <c r="W118" s="113">
        <v>0</v>
      </c>
      <c r="X118" s="113">
        <f t="shared" si="41"/>
        <v>0</v>
      </c>
      <c r="Y118" s="113">
        <v>0</v>
      </c>
      <c r="Z118" s="113">
        <v>0</v>
      </c>
      <c r="AA118" s="113">
        <v>0</v>
      </c>
      <c r="AB118" s="113">
        <f t="shared" si="42"/>
        <v>0</v>
      </c>
      <c r="AC118" s="113">
        <f t="shared" si="43"/>
        <v>0</v>
      </c>
      <c r="AD118" s="114">
        <f t="shared" si="44"/>
        <v>0</v>
      </c>
      <c r="AE118" s="114">
        <f t="shared" si="45"/>
        <v>0</v>
      </c>
      <c r="AF118" s="113">
        <v>0</v>
      </c>
      <c r="AG118" s="113">
        <v>0</v>
      </c>
      <c r="AH118" s="113">
        <v>0</v>
      </c>
      <c r="AI118" s="113">
        <f t="shared" si="46"/>
        <v>0</v>
      </c>
      <c r="AJ118" s="113">
        <f t="shared" si="47"/>
        <v>0</v>
      </c>
      <c r="AK118" s="115">
        <v>0</v>
      </c>
      <c r="AL118" s="115">
        <v>0</v>
      </c>
      <c r="AM118" s="115">
        <v>0</v>
      </c>
      <c r="AN118" s="115">
        <v>0</v>
      </c>
      <c r="AO118" s="115">
        <v>0</v>
      </c>
      <c r="AP118" s="115">
        <f t="shared" si="48"/>
        <v>0</v>
      </c>
      <c r="AQ118" s="115">
        <f t="shared" si="49"/>
        <v>0</v>
      </c>
      <c r="AR118" s="370">
        <f t="shared" si="50"/>
        <v>0</v>
      </c>
      <c r="AS118" s="112">
        <f t="shared" si="51"/>
        <v>1518527</v>
      </c>
      <c r="AT118" s="113">
        <f t="shared" si="52"/>
        <v>1108940</v>
      </c>
      <c r="AU118" s="113">
        <f t="shared" si="53"/>
        <v>0</v>
      </c>
      <c r="AV118" s="113">
        <f t="shared" si="54"/>
        <v>0</v>
      </c>
      <c r="AW118" s="113">
        <f t="shared" si="39"/>
        <v>374822</v>
      </c>
      <c r="AX118" s="113">
        <f t="shared" si="39"/>
        <v>22179</v>
      </c>
      <c r="AY118" s="113">
        <f t="shared" si="55"/>
        <v>12586</v>
      </c>
      <c r="AZ118" s="115">
        <f t="shared" si="56"/>
        <v>3.77</v>
      </c>
      <c r="BA118" s="115">
        <f t="shared" si="57"/>
        <v>0</v>
      </c>
      <c r="BB118" s="115">
        <f t="shared" si="58"/>
        <v>0</v>
      </c>
      <c r="BC118" s="116">
        <f t="shared" si="59"/>
        <v>3.77</v>
      </c>
      <c r="BD118" s="393"/>
      <c r="BE118" s="393"/>
    </row>
    <row r="119" spans="1:57" s="387" customFormat="1" ht="12.75" customHeight="1" x14ac:dyDescent="0.2">
      <c r="A119" s="389">
        <v>26</v>
      </c>
      <c r="B119" s="390">
        <v>3408</v>
      </c>
      <c r="C119" s="390">
        <v>600078566</v>
      </c>
      <c r="D119" s="390">
        <v>72743115</v>
      </c>
      <c r="E119" s="391" t="s">
        <v>59</v>
      </c>
      <c r="F119" s="390">
        <v>3143</v>
      </c>
      <c r="G119" s="391" t="s">
        <v>632</v>
      </c>
      <c r="H119" s="466" t="s">
        <v>281</v>
      </c>
      <c r="I119" s="110">
        <v>1567760</v>
      </c>
      <c r="J119" s="111">
        <v>1154463</v>
      </c>
      <c r="K119" s="111">
        <v>0</v>
      </c>
      <c r="L119" s="111">
        <v>0</v>
      </c>
      <c r="M119" s="114">
        <v>390208</v>
      </c>
      <c r="N119" s="114">
        <v>23089</v>
      </c>
      <c r="O119" s="111">
        <v>0</v>
      </c>
      <c r="P119" s="274">
        <v>2.5005999999999999</v>
      </c>
      <c r="Q119" s="287">
        <v>2.5005999999999999</v>
      </c>
      <c r="R119" s="404">
        <v>0</v>
      </c>
      <c r="S119" s="404">
        <v>0</v>
      </c>
      <c r="T119" s="112">
        <f t="shared" si="40"/>
        <v>0</v>
      </c>
      <c r="U119" s="113">
        <v>0</v>
      </c>
      <c r="V119" s="113">
        <v>0</v>
      </c>
      <c r="W119" s="113">
        <v>0</v>
      </c>
      <c r="X119" s="113">
        <f t="shared" si="41"/>
        <v>0</v>
      </c>
      <c r="Y119" s="113">
        <v>0</v>
      </c>
      <c r="Z119" s="113">
        <v>0</v>
      </c>
      <c r="AA119" s="113">
        <v>0</v>
      </c>
      <c r="AB119" s="113">
        <f t="shared" si="42"/>
        <v>0</v>
      </c>
      <c r="AC119" s="113">
        <f t="shared" si="43"/>
        <v>0</v>
      </c>
      <c r="AD119" s="114">
        <f t="shared" si="44"/>
        <v>0</v>
      </c>
      <c r="AE119" s="114">
        <f t="shared" si="45"/>
        <v>0</v>
      </c>
      <c r="AF119" s="113">
        <v>0</v>
      </c>
      <c r="AG119" s="113">
        <v>0</v>
      </c>
      <c r="AH119" s="113">
        <v>0</v>
      </c>
      <c r="AI119" s="113">
        <f t="shared" si="46"/>
        <v>0</v>
      </c>
      <c r="AJ119" s="113">
        <f t="shared" si="47"/>
        <v>0</v>
      </c>
      <c r="AK119" s="115"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f t="shared" si="48"/>
        <v>0</v>
      </c>
      <c r="AQ119" s="115">
        <f t="shared" si="49"/>
        <v>0</v>
      </c>
      <c r="AR119" s="370">
        <f t="shared" si="50"/>
        <v>0</v>
      </c>
      <c r="AS119" s="112">
        <f t="shared" si="51"/>
        <v>1567760</v>
      </c>
      <c r="AT119" s="113">
        <f t="shared" si="52"/>
        <v>1154463</v>
      </c>
      <c r="AU119" s="113">
        <f t="shared" si="53"/>
        <v>0</v>
      </c>
      <c r="AV119" s="113">
        <f t="shared" si="54"/>
        <v>0</v>
      </c>
      <c r="AW119" s="113">
        <f t="shared" si="39"/>
        <v>390208</v>
      </c>
      <c r="AX119" s="113">
        <f t="shared" si="39"/>
        <v>23089</v>
      </c>
      <c r="AY119" s="113">
        <f t="shared" si="55"/>
        <v>0</v>
      </c>
      <c r="AZ119" s="115">
        <f t="shared" si="56"/>
        <v>2.5005999999999999</v>
      </c>
      <c r="BA119" s="115">
        <f t="shared" si="57"/>
        <v>2.5005999999999999</v>
      </c>
      <c r="BB119" s="115">
        <f t="shared" si="58"/>
        <v>0</v>
      </c>
      <c r="BC119" s="116">
        <f t="shared" si="59"/>
        <v>0</v>
      </c>
      <c r="BD119" s="393"/>
    </row>
    <row r="120" spans="1:57" s="387" customFormat="1" ht="12.75" customHeight="1" x14ac:dyDescent="0.2">
      <c r="A120" s="389">
        <v>26</v>
      </c>
      <c r="B120" s="390">
        <v>3408</v>
      </c>
      <c r="C120" s="390">
        <v>600078566</v>
      </c>
      <c r="D120" s="390">
        <v>72743115</v>
      </c>
      <c r="E120" s="391" t="s">
        <v>59</v>
      </c>
      <c r="F120" s="390">
        <v>3143</v>
      </c>
      <c r="G120" s="391" t="s">
        <v>633</v>
      </c>
      <c r="H120" s="466" t="s">
        <v>282</v>
      </c>
      <c r="I120" s="110">
        <v>44240</v>
      </c>
      <c r="J120" s="111">
        <v>31185</v>
      </c>
      <c r="K120" s="111">
        <v>0</v>
      </c>
      <c r="L120" s="111">
        <v>0</v>
      </c>
      <c r="M120" s="114">
        <v>10541</v>
      </c>
      <c r="N120" s="114">
        <v>624</v>
      </c>
      <c r="O120" s="111">
        <v>1890</v>
      </c>
      <c r="P120" s="274">
        <v>0.13</v>
      </c>
      <c r="Q120" s="287">
        <v>0</v>
      </c>
      <c r="R120" s="404">
        <v>0</v>
      </c>
      <c r="S120" s="404">
        <v>0.13</v>
      </c>
      <c r="T120" s="112">
        <f t="shared" si="40"/>
        <v>0</v>
      </c>
      <c r="U120" s="113">
        <v>0</v>
      </c>
      <c r="V120" s="113">
        <v>0</v>
      </c>
      <c r="W120" s="113">
        <v>0</v>
      </c>
      <c r="X120" s="113">
        <f t="shared" si="41"/>
        <v>0</v>
      </c>
      <c r="Y120" s="113">
        <v>0</v>
      </c>
      <c r="Z120" s="113">
        <v>0</v>
      </c>
      <c r="AA120" s="113">
        <v>0</v>
      </c>
      <c r="AB120" s="113">
        <f t="shared" si="42"/>
        <v>0</v>
      </c>
      <c r="AC120" s="113">
        <f t="shared" si="43"/>
        <v>0</v>
      </c>
      <c r="AD120" s="114">
        <f t="shared" si="44"/>
        <v>0</v>
      </c>
      <c r="AE120" s="114">
        <f t="shared" si="45"/>
        <v>0</v>
      </c>
      <c r="AF120" s="113">
        <v>0</v>
      </c>
      <c r="AG120" s="113">
        <v>0</v>
      </c>
      <c r="AH120" s="113">
        <v>0</v>
      </c>
      <c r="AI120" s="113">
        <f t="shared" si="46"/>
        <v>0</v>
      </c>
      <c r="AJ120" s="113">
        <f t="shared" si="47"/>
        <v>0</v>
      </c>
      <c r="AK120" s="115"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f t="shared" si="48"/>
        <v>0</v>
      </c>
      <c r="AQ120" s="115">
        <f t="shared" si="49"/>
        <v>0</v>
      </c>
      <c r="AR120" s="370">
        <f t="shared" si="50"/>
        <v>0</v>
      </c>
      <c r="AS120" s="112">
        <f t="shared" si="51"/>
        <v>44240</v>
      </c>
      <c r="AT120" s="113">
        <f t="shared" si="52"/>
        <v>31185</v>
      </c>
      <c r="AU120" s="113">
        <f t="shared" si="53"/>
        <v>0</v>
      </c>
      <c r="AV120" s="113">
        <f t="shared" si="54"/>
        <v>0</v>
      </c>
      <c r="AW120" s="113">
        <f t="shared" si="39"/>
        <v>10541</v>
      </c>
      <c r="AX120" s="113">
        <f t="shared" si="39"/>
        <v>624</v>
      </c>
      <c r="AY120" s="113">
        <f t="shared" si="55"/>
        <v>1890</v>
      </c>
      <c r="AZ120" s="115">
        <f t="shared" si="56"/>
        <v>0.13</v>
      </c>
      <c r="BA120" s="115">
        <f t="shared" si="57"/>
        <v>0</v>
      </c>
      <c r="BB120" s="115">
        <f t="shared" si="58"/>
        <v>0</v>
      </c>
      <c r="BC120" s="116">
        <f t="shared" si="59"/>
        <v>0.13</v>
      </c>
      <c r="BD120" s="393"/>
    </row>
    <row r="121" spans="1:57" s="387" customFormat="1" ht="12.75" customHeight="1" x14ac:dyDescent="0.2">
      <c r="A121" s="235">
        <v>26</v>
      </c>
      <c r="B121" s="22">
        <v>3408</v>
      </c>
      <c r="C121" s="234">
        <v>600078566</v>
      </c>
      <c r="D121" s="234">
        <v>72743115</v>
      </c>
      <c r="E121" s="388" t="s">
        <v>60</v>
      </c>
      <c r="F121" s="22"/>
      <c r="G121" s="388"/>
      <c r="H121" s="465"/>
      <c r="I121" s="34">
        <v>23641982</v>
      </c>
      <c r="J121" s="23">
        <v>17125063</v>
      </c>
      <c r="K121" s="23">
        <v>0</v>
      </c>
      <c r="L121" s="23">
        <v>0</v>
      </c>
      <c r="M121" s="23">
        <v>5788272</v>
      </c>
      <c r="N121" s="23">
        <v>342501</v>
      </c>
      <c r="O121" s="23">
        <v>386146</v>
      </c>
      <c r="P121" s="24">
        <v>33.325400000000002</v>
      </c>
      <c r="Q121" s="288">
        <v>24.137699999999999</v>
      </c>
      <c r="R121" s="787">
        <v>0</v>
      </c>
      <c r="S121" s="787">
        <v>9.1877000000000013</v>
      </c>
      <c r="T121" s="34">
        <f t="shared" ref="T121:BC121" si="67">SUM(T116:T120)</f>
        <v>0</v>
      </c>
      <c r="U121" s="23">
        <f t="shared" si="67"/>
        <v>0</v>
      </c>
      <c r="V121" s="23">
        <f t="shared" si="67"/>
        <v>-110456</v>
      </c>
      <c r="W121" s="23">
        <f t="shared" si="67"/>
        <v>0</v>
      </c>
      <c r="X121" s="23">
        <f t="shared" si="67"/>
        <v>-110456</v>
      </c>
      <c r="Y121" s="23">
        <f t="shared" si="67"/>
        <v>0</v>
      </c>
      <c r="Z121" s="23">
        <f t="shared" si="67"/>
        <v>0</v>
      </c>
      <c r="AA121" s="23">
        <f t="shared" si="67"/>
        <v>0</v>
      </c>
      <c r="AB121" s="23">
        <f t="shared" si="67"/>
        <v>0</v>
      </c>
      <c r="AC121" s="23">
        <f t="shared" si="67"/>
        <v>-110456</v>
      </c>
      <c r="AD121" s="23">
        <f t="shared" si="67"/>
        <v>-37334</v>
      </c>
      <c r="AE121" s="23">
        <f t="shared" si="67"/>
        <v>-2209</v>
      </c>
      <c r="AF121" s="23">
        <f t="shared" si="67"/>
        <v>0</v>
      </c>
      <c r="AG121" s="23">
        <f t="shared" si="67"/>
        <v>149999</v>
      </c>
      <c r="AH121" s="23">
        <f t="shared" si="67"/>
        <v>0</v>
      </c>
      <c r="AI121" s="23">
        <f t="shared" si="67"/>
        <v>149999</v>
      </c>
      <c r="AJ121" s="23">
        <f t="shared" si="67"/>
        <v>0</v>
      </c>
      <c r="AK121" s="24">
        <f t="shared" si="67"/>
        <v>0</v>
      </c>
      <c r="AL121" s="24">
        <f t="shared" si="67"/>
        <v>0</v>
      </c>
      <c r="AM121" s="24">
        <f t="shared" si="67"/>
        <v>0</v>
      </c>
      <c r="AN121" s="24">
        <f t="shared" si="67"/>
        <v>0</v>
      </c>
      <c r="AO121" s="24">
        <f t="shared" si="67"/>
        <v>0</v>
      </c>
      <c r="AP121" s="24">
        <f t="shared" si="67"/>
        <v>0</v>
      </c>
      <c r="AQ121" s="24">
        <f t="shared" si="67"/>
        <v>0</v>
      </c>
      <c r="AR121" s="920">
        <f t="shared" si="67"/>
        <v>0</v>
      </c>
      <c r="AS121" s="34">
        <f t="shared" si="67"/>
        <v>23641982</v>
      </c>
      <c r="AT121" s="23">
        <f t="shared" si="67"/>
        <v>17014607</v>
      </c>
      <c r="AU121" s="23">
        <f t="shared" si="67"/>
        <v>0</v>
      </c>
      <c r="AV121" s="23">
        <f t="shared" si="67"/>
        <v>0</v>
      </c>
      <c r="AW121" s="23">
        <f t="shared" si="67"/>
        <v>5750938</v>
      </c>
      <c r="AX121" s="23">
        <f t="shared" si="67"/>
        <v>340292</v>
      </c>
      <c r="AY121" s="23">
        <f t="shared" si="67"/>
        <v>536145</v>
      </c>
      <c r="AZ121" s="24">
        <f t="shared" si="67"/>
        <v>33.325400000000002</v>
      </c>
      <c r="BA121" s="24">
        <f t="shared" si="67"/>
        <v>24.137699999999999</v>
      </c>
      <c r="BB121" s="24">
        <f t="shared" si="67"/>
        <v>0</v>
      </c>
      <c r="BC121" s="69">
        <f t="shared" si="67"/>
        <v>9.1877000000000013</v>
      </c>
      <c r="BD121" s="393"/>
    </row>
    <row r="122" spans="1:57" s="387" customFormat="1" ht="12.75" customHeight="1" x14ac:dyDescent="0.2">
      <c r="A122" s="389">
        <v>27</v>
      </c>
      <c r="B122" s="390">
        <v>3417</v>
      </c>
      <c r="C122" s="390">
        <v>600078353</v>
      </c>
      <c r="D122" s="390">
        <v>72743352</v>
      </c>
      <c r="E122" s="391" t="s">
        <v>61</v>
      </c>
      <c r="F122" s="390">
        <v>3113</v>
      </c>
      <c r="G122" s="391" t="s">
        <v>318</v>
      </c>
      <c r="H122" s="466" t="s">
        <v>281</v>
      </c>
      <c r="I122" s="110">
        <v>14608186</v>
      </c>
      <c r="J122" s="111">
        <v>10511094</v>
      </c>
      <c r="K122" s="111">
        <v>57740</v>
      </c>
      <c r="L122" s="111">
        <v>30000</v>
      </c>
      <c r="M122" s="114">
        <v>3562890</v>
      </c>
      <c r="N122" s="114">
        <v>210222</v>
      </c>
      <c r="O122" s="111">
        <v>293980</v>
      </c>
      <c r="P122" s="274">
        <v>19.079999999999998</v>
      </c>
      <c r="Q122" s="287">
        <v>14.5755</v>
      </c>
      <c r="R122" s="404">
        <v>0.16669999999999999</v>
      </c>
      <c r="S122" s="404">
        <v>4.5045000000000002</v>
      </c>
      <c r="T122" s="112">
        <f t="shared" si="40"/>
        <v>17000</v>
      </c>
      <c r="U122" s="113">
        <v>0</v>
      </c>
      <c r="V122" s="113">
        <v>-22091</v>
      </c>
      <c r="W122" s="113">
        <v>0</v>
      </c>
      <c r="X122" s="113">
        <f t="shared" si="41"/>
        <v>-5091</v>
      </c>
      <c r="Y122" s="113">
        <v>-17000</v>
      </c>
      <c r="Z122" s="113">
        <v>0</v>
      </c>
      <c r="AA122" s="113">
        <v>0</v>
      </c>
      <c r="AB122" s="113">
        <f t="shared" si="42"/>
        <v>-17000</v>
      </c>
      <c r="AC122" s="113">
        <f t="shared" si="43"/>
        <v>-22091</v>
      </c>
      <c r="AD122" s="114">
        <f t="shared" si="44"/>
        <v>-7467</v>
      </c>
      <c r="AE122" s="114">
        <f t="shared" si="45"/>
        <v>-102</v>
      </c>
      <c r="AF122" s="113">
        <v>0</v>
      </c>
      <c r="AG122" s="113">
        <v>30000</v>
      </c>
      <c r="AH122" s="113">
        <v>0</v>
      </c>
      <c r="AI122" s="113">
        <f t="shared" si="46"/>
        <v>30000</v>
      </c>
      <c r="AJ122" s="113">
        <f t="shared" si="47"/>
        <v>340</v>
      </c>
      <c r="AK122" s="115">
        <v>0</v>
      </c>
      <c r="AL122" s="115">
        <v>0</v>
      </c>
      <c r="AM122" s="115">
        <v>0</v>
      </c>
      <c r="AN122" s="115">
        <v>0</v>
      </c>
      <c r="AO122" s="115">
        <v>0</v>
      </c>
      <c r="AP122" s="115">
        <f t="shared" si="48"/>
        <v>0</v>
      </c>
      <c r="AQ122" s="115">
        <f t="shared" si="49"/>
        <v>0</v>
      </c>
      <c r="AR122" s="370">
        <f t="shared" si="50"/>
        <v>0</v>
      </c>
      <c r="AS122" s="112">
        <f t="shared" si="51"/>
        <v>14608526</v>
      </c>
      <c r="AT122" s="113">
        <f t="shared" si="52"/>
        <v>10506003</v>
      </c>
      <c r="AU122" s="113">
        <f t="shared" si="53"/>
        <v>57740</v>
      </c>
      <c r="AV122" s="113">
        <f t="shared" si="54"/>
        <v>13000</v>
      </c>
      <c r="AW122" s="113">
        <f t="shared" si="39"/>
        <v>3555423</v>
      </c>
      <c r="AX122" s="113">
        <f t="shared" si="39"/>
        <v>210120</v>
      </c>
      <c r="AY122" s="113">
        <f t="shared" si="55"/>
        <v>323980</v>
      </c>
      <c r="AZ122" s="115">
        <f t="shared" si="56"/>
        <v>19.079999999999998</v>
      </c>
      <c r="BA122" s="115">
        <f t="shared" si="57"/>
        <v>14.5755</v>
      </c>
      <c r="BB122" s="115">
        <f t="shared" si="58"/>
        <v>0.16669999999999999</v>
      </c>
      <c r="BC122" s="116">
        <f t="shared" si="59"/>
        <v>4.5045000000000002</v>
      </c>
      <c r="BD122" s="393"/>
    </row>
    <row r="123" spans="1:57" s="387" customFormat="1" x14ac:dyDescent="0.2">
      <c r="A123" s="389">
        <v>27</v>
      </c>
      <c r="B123" s="390">
        <v>3417</v>
      </c>
      <c r="C123" s="390">
        <v>600078353</v>
      </c>
      <c r="D123" s="390">
        <v>72743352</v>
      </c>
      <c r="E123" s="391" t="s">
        <v>61</v>
      </c>
      <c r="F123" s="390">
        <v>3113</v>
      </c>
      <c r="G123" s="391" t="s">
        <v>316</v>
      </c>
      <c r="H123" s="466" t="s">
        <v>282</v>
      </c>
      <c r="I123" s="110">
        <v>1120799</v>
      </c>
      <c r="J123" s="111">
        <v>824410</v>
      </c>
      <c r="K123" s="111">
        <v>0</v>
      </c>
      <c r="L123" s="111">
        <v>0</v>
      </c>
      <c r="M123" s="114">
        <v>278651</v>
      </c>
      <c r="N123" s="114">
        <v>16488</v>
      </c>
      <c r="O123" s="111">
        <v>1250</v>
      </c>
      <c r="P123" s="274">
        <v>2.38</v>
      </c>
      <c r="Q123" s="287">
        <v>2.38</v>
      </c>
      <c r="R123" s="404">
        <v>0</v>
      </c>
      <c r="S123" s="404">
        <v>0</v>
      </c>
      <c r="T123" s="112">
        <f t="shared" si="40"/>
        <v>0</v>
      </c>
      <c r="U123" s="113">
        <v>0</v>
      </c>
      <c r="V123" s="113">
        <v>0</v>
      </c>
      <c r="W123" s="113">
        <v>0</v>
      </c>
      <c r="X123" s="113">
        <f t="shared" si="41"/>
        <v>0</v>
      </c>
      <c r="Y123" s="113">
        <v>0</v>
      </c>
      <c r="Z123" s="113">
        <v>0</v>
      </c>
      <c r="AA123" s="113">
        <v>0</v>
      </c>
      <c r="AB123" s="113">
        <f t="shared" si="42"/>
        <v>0</v>
      </c>
      <c r="AC123" s="113">
        <f t="shared" si="43"/>
        <v>0</v>
      </c>
      <c r="AD123" s="114">
        <f t="shared" si="44"/>
        <v>0</v>
      </c>
      <c r="AE123" s="114">
        <f t="shared" si="45"/>
        <v>0</v>
      </c>
      <c r="AF123" s="113">
        <v>0</v>
      </c>
      <c r="AG123" s="113">
        <v>0</v>
      </c>
      <c r="AH123" s="113">
        <v>0</v>
      </c>
      <c r="AI123" s="113">
        <f t="shared" si="46"/>
        <v>0</v>
      </c>
      <c r="AJ123" s="113">
        <f t="shared" si="47"/>
        <v>0</v>
      </c>
      <c r="AK123" s="115">
        <v>0</v>
      </c>
      <c r="AL123" s="115">
        <v>0</v>
      </c>
      <c r="AM123" s="115">
        <v>0</v>
      </c>
      <c r="AN123" s="115">
        <v>0</v>
      </c>
      <c r="AO123" s="115">
        <v>0</v>
      </c>
      <c r="AP123" s="115">
        <f t="shared" si="48"/>
        <v>0</v>
      </c>
      <c r="AQ123" s="115">
        <f t="shared" si="49"/>
        <v>0</v>
      </c>
      <c r="AR123" s="370">
        <f t="shared" si="50"/>
        <v>0</v>
      </c>
      <c r="AS123" s="112">
        <f t="shared" si="51"/>
        <v>1120799</v>
      </c>
      <c r="AT123" s="113">
        <f t="shared" si="52"/>
        <v>824410</v>
      </c>
      <c r="AU123" s="113">
        <f t="shared" si="53"/>
        <v>0</v>
      </c>
      <c r="AV123" s="113">
        <f t="shared" si="54"/>
        <v>0</v>
      </c>
      <c r="AW123" s="113">
        <f t="shared" si="39"/>
        <v>278651</v>
      </c>
      <c r="AX123" s="113">
        <f t="shared" si="39"/>
        <v>16488</v>
      </c>
      <c r="AY123" s="113">
        <f t="shared" si="55"/>
        <v>1250</v>
      </c>
      <c r="AZ123" s="115">
        <f t="shared" si="56"/>
        <v>2.38</v>
      </c>
      <c r="BA123" s="115">
        <f t="shared" si="57"/>
        <v>2.38</v>
      </c>
      <c r="BB123" s="115">
        <f t="shared" si="58"/>
        <v>0</v>
      </c>
      <c r="BC123" s="116">
        <f t="shared" si="59"/>
        <v>0</v>
      </c>
      <c r="BD123" s="393"/>
    </row>
    <row r="124" spans="1:57" s="387" customFormat="1" ht="12.75" customHeight="1" x14ac:dyDescent="0.2">
      <c r="A124" s="389">
        <v>27</v>
      </c>
      <c r="B124" s="390">
        <v>3417</v>
      </c>
      <c r="C124" s="390">
        <v>600078353</v>
      </c>
      <c r="D124" s="390">
        <v>72743352</v>
      </c>
      <c r="E124" s="391" t="s">
        <v>61</v>
      </c>
      <c r="F124" s="390">
        <v>3141</v>
      </c>
      <c r="G124" s="391" t="s">
        <v>319</v>
      </c>
      <c r="H124" s="466" t="s">
        <v>282</v>
      </c>
      <c r="I124" s="110">
        <v>1340014</v>
      </c>
      <c r="J124" s="111">
        <v>968874</v>
      </c>
      <c r="K124" s="111">
        <v>0</v>
      </c>
      <c r="L124" s="111">
        <v>10000</v>
      </c>
      <c r="M124" s="114">
        <v>330859</v>
      </c>
      <c r="N124" s="114">
        <v>19377</v>
      </c>
      <c r="O124" s="111">
        <v>10904</v>
      </c>
      <c r="P124" s="274">
        <v>3.29</v>
      </c>
      <c r="Q124" s="287">
        <v>0</v>
      </c>
      <c r="R124" s="404">
        <v>0</v>
      </c>
      <c r="S124" s="404">
        <v>3.29</v>
      </c>
      <c r="T124" s="112">
        <f t="shared" si="40"/>
        <v>0</v>
      </c>
      <c r="U124" s="113">
        <v>0</v>
      </c>
      <c r="V124" s="113">
        <v>0</v>
      </c>
      <c r="W124" s="113">
        <v>0</v>
      </c>
      <c r="X124" s="113">
        <f t="shared" si="41"/>
        <v>0</v>
      </c>
      <c r="Y124" s="113">
        <v>0</v>
      </c>
      <c r="Z124" s="113">
        <v>0</v>
      </c>
      <c r="AA124" s="113">
        <v>0</v>
      </c>
      <c r="AB124" s="113">
        <f t="shared" si="42"/>
        <v>0</v>
      </c>
      <c r="AC124" s="113">
        <f t="shared" si="43"/>
        <v>0</v>
      </c>
      <c r="AD124" s="114">
        <f t="shared" si="44"/>
        <v>0</v>
      </c>
      <c r="AE124" s="114">
        <f t="shared" si="45"/>
        <v>0</v>
      </c>
      <c r="AF124" s="113">
        <v>0</v>
      </c>
      <c r="AG124" s="113">
        <v>0</v>
      </c>
      <c r="AH124" s="113">
        <v>0</v>
      </c>
      <c r="AI124" s="113">
        <f t="shared" si="46"/>
        <v>0</v>
      </c>
      <c r="AJ124" s="113">
        <f t="shared" si="47"/>
        <v>0</v>
      </c>
      <c r="AK124" s="115">
        <v>0</v>
      </c>
      <c r="AL124" s="115">
        <v>0</v>
      </c>
      <c r="AM124" s="115">
        <v>0</v>
      </c>
      <c r="AN124" s="115">
        <v>0</v>
      </c>
      <c r="AO124" s="115">
        <v>0</v>
      </c>
      <c r="AP124" s="115">
        <f t="shared" si="48"/>
        <v>0</v>
      </c>
      <c r="AQ124" s="115">
        <f t="shared" si="49"/>
        <v>0</v>
      </c>
      <c r="AR124" s="370">
        <f t="shared" si="50"/>
        <v>0</v>
      </c>
      <c r="AS124" s="112">
        <f t="shared" si="51"/>
        <v>1340014</v>
      </c>
      <c r="AT124" s="113">
        <f t="shared" si="52"/>
        <v>968874</v>
      </c>
      <c r="AU124" s="113">
        <f t="shared" si="53"/>
        <v>0</v>
      </c>
      <c r="AV124" s="113">
        <f t="shared" si="54"/>
        <v>10000</v>
      </c>
      <c r="AW124" s="113">
        <f t="shared" si="39"/>
        <v>330859</v>
      </c>
      <c r="AX124" s="113">
        <f t="shared" si="39"/>
        <v>19377</v>
      </c>
      <c r="AY124" s="113">
        <f t="shared" si="55"/>
        <v>10904</v>
      </c>
      <c r="AZ124" s="115">
        <f t="shared" si="56"/>
        <v>3.29</v>
      </c>
      <c r="BA124" s="115">
        <f t="shared" si="57"/>
        <v>0</v>
      </c>
      <c r="BB124" s="115">
        <f t="shared" si="58"/>
        <v>0</v>
      </c>
      <c r="BC124" s="116">
        <f t="shared" si="59"/>
        <v>3.29</v>
      </c>
      <c r="BD124" s="393"/>
      <c r="BE124" s="393"/>
    </row>
    <row r="125" spans="1:57" s="387" customFormat="1" ht="12.75" customHeight="1" x14ac:dyDescent="0.2">
      <c r="A125" s="389">
        <v>27</v>
      </c>
      <c r="B125" s="390">
        <v>3417</v>
      </c>
      <c r="C125" s="390">
        <v>600078353</v>
      </c>
      <c r="D125" s="390">
        <v>72743352</v>
      </c>
      <c r="E125" s="391" t="s">
        <v>61</v>
      </c>
      <c r="F125" s="390">
        <v>3143</v>
      </c>
      <c r="G125" s="391" t="s">
        <v>632</v>
      </c>
      <c r="H125" s="466" t="s">
        <v>281</v>
      </c>
      <c r="I125" s="110">
        <v>1347022</v>
      </c>
      <c r="J125" s="111">
        <v>982064</v>
      </c>
      <c r="K125" s="111">
        <v>0</v>
      </c>
      <c r="L125" s="111">
        <v>10000</v>
      </c>
      <c r="M125" s="114">
        <v>335317</v>
      </c>
      <c r="N125" s="114">
        <v>19641</v>
      </c>
      <c r="O125" s="111">
        <v>0</v>
      </c>
      <c r="P125" s="274">
        <v>2</v>
      </c>
      <c r="Q125" s="287">
        <v>2</v>
      </c>
      <c r="R125" s="404">
        <v>0</v>
      </c>
      <c r="S125" s="404">
        <v>0</v>
      </c>
      <c r="T125" s="112">
        <f t="shared" si="40"/>
        <v>0</v>
      </c>
      <c r="U125" s="113">
        <v>0</v>
      </c>
      <c r="V125" s="113">
        <v>0</v>
      </c>
      <c r="W125" s="113">
        <v>0</v>
      </c>
      <c r="X125" s="113">
        <f t="shared" si="41"/>
        <v>0</v>
      </c>
      <c r="Y125" s="113">
        <v>0</v>
      </c>
      <c r="Z125" s="113">
        <v>0</v>
      </c>
      <c r="AA125" s="113">
        <v>0</v>
      </c>
      <c r="AB125" s="113">
        <f t="shared" si="42"/>
        <v>0</v>
      </c>
      <c r="AC125" s="113">
        <f t="shared" si="43"/>
        <v>0</v>
      </c>
      <c r="AD125" s="114">
        <f t="shared" si="44"/>
        <v>0</v>
      </c>
      <c r="AE125" s="114">
        <f t="shared" si="45"/>
        <v>0</v>
      </c>
      <c r="AF125" s="113">
        <v>0</v>
      </c>
      <c r="AG125" s="113">
        <v>0</v>
      </c>
      <c r="AH125" s="113">
        <v>0</v>
      </c>
      <c r="AI125" s="113">
        <f t="shared" si="46"/>
        <v>0</v>
      </c>
      <c r="AJ125" s="113">
        <f t="shared" si="47"/>
        <v>0</v>
      </c>
      <c r="AK125" s="115">
        <v>0</v>
      </c>
      <c r="AL125" s="115">
        <v>0</v>
      </c>
      <c r="AM125" s="115">
        <v>0</v>
      </c>
      <c r="AN125" s="115">
        <v>0</v>
      </c>
      <c r="AO125" s="115">
        <v>0</v>
      </c>
      <c r="AP125" s="115">
        <f t="shared" si="48"/>
        <v>0</v>
      </c>
      <c r="AQ125" s="115">
        <f t="shared" si="49"/>
        <v>0</v>
      </c>
      <c r="AR125" s="370">
        <f t="shared" si="50"/>
        <v>0</v>
      </c>
      <c r="AS125" s="112">
        <f t="shared" si="51"/>
        <v>1347022</v>
      </c>
      <c r="AT125" s="113">
        <f t="shared" si="52"/>
        <v>982064</v>
      </c>
      <c r="AU125" s="113">
        <f t="shared" si="53"/>
        <v>0</v>
      </c>
      <c r="AV125" s="113">
        <f t="shared" si="54"/>
        <v>10000</v>
      </c>
      <c r="AW125" s="113">
        <f t="shared" si="39"/>
        <v>335317</v>
      </c>
      <c r="AX125" s="113">
        <f t="shared" si="39"/>
        <v>19641</v>
      </c>
      <c r="AY125" s="113">
        <f t="shared" si="55"/>
        <v>0</v>
      </c>
      <c r="AZ125" s="115">
        <f t="shared" si="56"/>
        <v>2</v>
      </c>
      <c r="BA125" s="115">
        <f t="shared" si="57"/>
        <v>2</v>
      </c>
      <c r="BB125" s="115">
        <f t="shared" si="58"/>
        <v>0</v>
      </c>
      <c r="BC125" s="116">
        <f t="shared" si="59"/>
        <v>0</v>
      </c>
      <c r="BD125" s="393"/>
    </row>
    <row r="126" spans="1:57" s="387" customFormat="1" ht="12.75" customHeight="1" x14ac:dyDescent="0.2">
      <c r="A126" s="389">
        <v>27</v>
      </c>
      <c r="B126" s="390">
        <v>3417</v>
      </c>
      <c r="C126" s="390">
        <v>600078353</v>
      </c>
      <c r="D126" s="390">
        <v>72743352</v>
      </c>
      <c r="E126" s="391" t="s">
        <v>61</v>
      </c>
      <c r="F126" s="390">
        <v>3143</v>
      </c>
      <c r="G126" s="391" t="s">
        <v>633</v>
      </c>
      <c r="H126" s="466" t="s">
        <v>282</v>
      </c>
      <c r="I126" s="110">
        <v>41430</v>
      </c>
      <c r="J126" s="111">
        <v>29205</v>
      </c>
      <c r="K126" s="111">
        <v>0</v>
      </c>
      <c r="L126" s="111">
        <v>0</v>
      </c>
      <c r="M126" s="114">
        <v>9871</v>
      </c>
      <c r="N126" s="114">
        <v>584</v>
      </c>
      <c r="O126" s="111">
        <v>1770</v>
      </c>
      <c r="P126" s="274">
        <v>0.12</v>
      </c>
      <c r="Q126" s="287">
        <v>0</v>
      </c>
      <c r="R126" s="404">
        <v>0</v>
      </c>
      <c r="S126" s="404">
        <v>0.12</v>
      </c>
      <c r="T126" s="112">
        <f t="shared" si="40"/>
        <v>0</v>
      </c>
      <c r="U126" s="113">
        <v>0</v>
      </c>
      <c r="V126" s="113">
        <v>0</v>
      </c>
      <c r="W126" s="113">
        <v>0</v>
      </c>
      <c r="X126" s="113">
        <f t="shared" si="41"/>
        <v>0</v>
      </c>
      <c r="Y126" s="113">
        <v>0</v>
      </c>
      <c r="Z126" s="113">
        <v>0</v>
      </c>
      <c r="AA126" s="113">
        <v>0</v>
      </c>
      <c r="AB126" s="113">
        <f t="shared" si="42"/>
        <v>0</v>
      </c>
      <c r="AC126" s="113">
        <f t="shared" si="43"/>
        <v>0</v>
      </c>
      <c r="AD126" s="114">
        <f t="shared" si="44"/>
        <v>0</v>
      </c>
      <c r="AE126" s="114">
        <f t="shared" si="45"/>
        <v>0</v>
      </c>
      <c r="AF126" s="113">
        <v>0</v>
      </c>
      <c r="AG126" s="113">
        <v>0</v>
      </c>
      <c r="AH126" s="113">
        <v>0</v>
      </c>
      <c r="AI126" s="113">
        <f t="shared" si="46"/>
        <v>0</v>
      </c>
      <c r="AJ126" s="113">
        <f t="shared" si="47"/>
        <v>0</v>
      </c>
      <c r="AK126" s="115">
        <v>0</v>
      </c>
      <c r="AL126" s="115">
        <v>0</v>
      </c>
      <c r="AM126" s="115">
        <v>0</v>
      </c>
      <c r="AN126" s="115">
        <v>0</v>
      </c>
      <c r="AO126" s="115">
        <v>0</v>
      </c>
      <c r="AP126" s="115">
        <f t="shared" si="48"/>
        <v>0</v>
      </c>
      <c r="AQ126" s="115">
        <f t="shared" si="49"/>
        <v>0</v>
      </c>
      <c r="AR126" s="370">
        <f t="shared" si="50"/>
        <v>0</v>
      </c>
      <c r="AS126" s="112">
        <f t="shared" si="51"/>
        <v>41430</v>
      </c>
      <c r="AT126" s="113">
        <f t="shared" si="52"/>
        <v>29205</v>
      </c>
      <c r="AU126" s="113">
        <f t="shared" si="53"/>
        <v>0</v>
      </c>
      <c r="AV126" s="113">
        <f t="shared" si="54"/>
        <v>0</v>
      </c>
      <c r="AW126" s="113">
        <f t="shared" si="39"/>
        <v>9871</v>
      </c>
      <c r="AX126" s="113">
        <f t="shared" si="39"/>
        <v>584</v>
      </c>
      <c r="AY126" s="113">
        <f t="shared" si="55"/>
        <v>1770</v>
      </c>
      <c r="AZ126" s="115">
        <f t="shared" si="56"/>
        <v>0.12</v>
      </c>
      <c r="BA126" s="115">
        <f t="shared" si="57"/>
        <v>0</v>
      </c>
      <c r="BB126" s="115">
        <f t="shared" si="58"/>
        <v>0</v>
      </c>
      <c r="BC126" s="116">
        <f t="shared" si="59"/>
        <v>0.12</v>
      </c>
      <c r="BD126" s="393"/>
    </row>
    <row r="127" spans="1:57" s="387" customFormat="1" ht="12.75" customHeight="1" x14ac:dyDescent="0.2">
      <c r="A127" s="235">
        <v>27</v>
      </c>
      <c r="B127" s="22">
        <v>3417</v>
      </c>
      <c r="C127" s="234">
        <v>600078353</v>
      </c>
      <c r="D127" s="234">
        <v>72743352</v>
      </c>
      <c r="E127" s="388" t="s">
        <v>62</v>
      </c>
      <c r="F127" s="22"/>
      <c r="G127" s="388"/>
      <c r="H127" s="465"/>
      <c r="I127" s="34">
        <v>18457451</v>
      </c>
      <c r="J127" s="23">
        <v>13315647</v>
      </c>
      <c r="K127" s="23">
        <v>57740</v>
      </c>
      <c r="L127" s="23">
        <v>50000</v>
      </c>
      <c r="M127" s="23">
        <v>4517588</v>
      </c>
      <c r="N127" s="23">
        <v>266312</v>
      </c>
      <c r="O127" s="23">
        <v>307904</v>
      </c>
      <c r="P127" s="24">
        <v>26.869999999999997</v>
      </c>
      <c r="Q127" s="288">
        <v>18.955500000000001</v>
      </c>
      <c r="R127" s="787">
        <v>0.16669999999999999</v>
      </c>
      <c r="S127" s="787">
        <v>7.9145000000000003</v>
      </c>
      <c r="T127" s="34">
        <f t="shared" ref="T127:BC127" si="68">SUM(T122:T126)</f>
        <v>17000</v>
      </c>
      <c r="U127" s="23">
        <f t="shared" si="68"/>
        <v>0</v>
      </c>
      <c r="V127" s="23">
        <f t="shared" si="68"/>
        <v>-22091</v>
      </c>
      <c r="W127" s="23">
        <f t="shared" si="68"/>
        <v>0</v>
      </c>
      <c r="X127" s="23">
        <f t="shared" si="68"/>
        <v>-5091</v>
      </c>
      <c r="Y127" s="23">
        <f t="shared" si="68"/>
        <v>-17000</v>
      </c>
      <c r="Z127" s="23">
        <f t="shared" si="68"/>
        <v>0</v>
      </c>
      <c r="AA127" s="23">
        <f t="shared" si="68"/>
        <v>0</v>
      </c>
      <c r="AB127" s="23">
        <f t="shared" si="68"/>
        <v>-17000</v>
      </c>
      <c r="AC127" s="23">
        <f t="shared" si="68"/>
        <v>-22091</v>
      </c>
      <c r="AD127" s="23">
        <f t="shared" si="68"/>
        <v>-7467</v>
      </c>
      <c r="AE127" s="23">
        <f t="shared" si="68"/>
        <v>-102</v>
      </c>
      <c r="AF127" s="23">
        <f t="shared" si="68"/>
        <v>0</v>
      </c>
      <c r="AG127" s="23">
        <f t="shared" si="68"/>
        <v>30000</v>
      </c>
      <c r="AH127" s="23">
        <f t="shared" si="68"/>
        <v>0</v>
      </c>
      <c r="AI127" s="23">
        <f t="shared" si="68"/>
        <v>30000</v>
      </c>
      <c r="AJ127" s="23">
        <f t="shared" si="68"/>
        <v>340</v>
      </c>
      <c r="AK127" s="24">
        <f t="shared" si="68"/>
        <v>0</v>
      </c>
      <c r="AL127" s="24">
        <f t="shared" si="68"/>
        <v>0</v>
      </c>
      <c r="AM127" s="24">
        <f t="shared" si="68"/>
        <v>0</v>
      </c>
      <c r="AN127" s="24">
        <f t="shared" si="68"/>
        <v>0</v>
      </c>
      <c r="AO127" s="24">
        <f t="shared" si="68"/>
        <v>0</v>
      </c>
      <c r="AP127" s="24">
        <f t="shared" si="68"/>
        <v>0</v>
      </c>
      <c r="AQ127" s="24">
        <f t="shared" si="68"/>
        <v>0</v>
      </c>
      <c r="AR127" s="920">
        <f t="shared" si="68"/>
        <v>0</v>
      </c>
      <c r="AS127" s="34">
        <f t="shared" si="68"/>
        <v>18457791</v>
      </c>
      <c r="AT127" s="23">
        <f t="shared" si="68"/>
        <v>13310556</v>
      </c>
      <c r="AU127" s="23">
        <f t="shared" si="68"/>
        <v>57740</v>
      </c>
      <c r="AV127" s="23">
        <f t="shared" si="68"/>
        <v>33000</v>
      </c>
      <c r="AW127" s="23">
        <f t="shared" si="68"/>
        <v>4510121</v>
      </c>
      <c r="AX127" s="23">
        <f t="shared" si="68"/>
        <v>266210</v>
      </c>
      <c r="AY127" s="23">
        <f t="shared" si="68"/>
        <v>337904</v>
      </c>
      <c r="AZ127" s="24">
        <f t="shared" si="68"/>
        <v>26.869999999999997</v>
      </c>
      <c r="BA127" s="24">
        <f t="shared" si="68"/>
        <v>18.955500000000001</v>
      </c>
      <c r="BB127" s="24">
        <f t="shared" si="68"/>
        <v>0.16669999999999999</v>
      </c>
      <c r="BC127" s="69">
        <f t="shared" si="68"/>
        <v>7.9145000000000003</v>
      </c>
      <c r="BD127" s="393"/>
    </row>
    <row r="128" spans="1:57" s="387" customFormat="1" ht="12.75" customHeight="1" x14ac:dyDescent="0.2">
      <c r="A128" s="389">
        <v>28</v>
      </c>
      <c r="B128" s="390">
        <v>3410</v>
      </c>
      <c r="C128" s="390">
        <v>650038550</v>
      </c>
      <c r="D128" s="390">
        <v>72743191</v>
      </c>
      <c r="E128" s="391" t="s">
        <v>63</v>
      </c>
      <c r="F128" s="390">
        <v>3113</v>
      </c>
      <c r="G128" s="391" t="s">
        <v>318</v>
      </c>
      <c r="H128" s="466" t="s">
        <v>281</v>
      </c>
      <c r="I128" s="110">
        <v>25035666</v>
      </c>
      <c r="J128" s="111">
        <v>17902325</v>
      </c>
      <c r="K128" s="111">
        <v>0</v>
      </c>
      <c r="L128" s="111">
        <v>111000</v>
      </c>
      <c r="M128" s="114">
        <v>6088504</v>
      </c>
      <c r="N128" s="114">
        <v>358047</v>
      </c>
      <c r="O128" s="111">
        <v>575790</v>
      </c>
      <c r="P128" s="274">
        <v>33.907199999999996</v>
      </c>
      <c r="Q128" s="287">
        <v>25.6646</v>
      </c>
      <c r="R128" s="404">
        <v>0</v>
      </c>
      <c r="S128" s="404">
        <v>8.2425999999999995</v>
      </c>
      <c r="T128" s="112">
        <f t="shared" si="40"/>
        <v>0</v>
      </c>
      <c r="U128" s="113">
        <v>0</v>
      </c>
      <c r="V128" s="113">
        <v>-198822</v>
      </c>
      <c r="W128" s="113">
        <v>0</v>
      </c>
      <c r="X128" s="113">
        <f t="shared" si="41"/>
        <v>-198822</v>
      </c>
      <c r="Y128" s="113">
        <v>0</v>
      </c>
      <c r="Z128" s="113">
        <v>0</v>
      </c>
      <c r="AA128" s="113">
        <v>0</v>
      </c>
      <c r="AB128" s="113">
        <f t="shared" si="42"/>
        <v>0</v>
      </c>
      <c r="AC128" s="113">
        <f t="shared" si="43"/>
        <v>-198822</v>
      </c>
      <c r="AD128" s="114">
        <f t="shared" si="44"/>
        <v>-67202</v>
      </c>
      <c r="AE128" s="114">
        <f t="shared" si="45"/>
        <v>-3976</v>
      </c>
      <c r="AF128" s="113">
        <v>0</v>
      </c>
      <c r="AG128" s="113">
        <v>270000</v>
      </c>
      <c r="AH128" s="113">
        <v>0</v>
      </c>
      <c r="AI128" s="113">
        <f t="shared" si="46"/>
        <v>270000</v>
      </c>
      <c r="AJ128" s="113">
        <f t="shared" si="47"/>
        <v>0</v>
      </c>
      <c r="AK128" s="115">
        <v>0</v>
      </c>
      <c r="AL128" s="115">
        <v>0</v>
      </c>
      <c r="AM128" s="115">
        <v>0</v>
      </c>
      <c r="AN128" s="115">
        <v>0</v>
      </c>
      <c r="AO128" s="115">
        <v>0</v>
      </c>
      <c r="AP128" s="115">
        <f t="shared" si="48"/>
        <v>0</v>
      </c>
      <c r="AQ128" s="115">
        <f t="shared" si="49"/>
        <v>0</v>
      </c>
      <c r="AR128" s="370">
        <f t="shared" si="50"/>
        <v>0</v>
      </c>
      <c r="AS128" s="112">
        <f t="shared" si="51"/>
        <v>25035666</v>
      </c>
      <c r="AT128" s="113">
        <f t="shared" si="52"/>
        <v>17703503</v>
      </c>
      <c r="AU128" s="113">
        <f t="shared" si="53"/>
        <v>0</v>
      </c>
      <c r="AV128" s="113">
        <f t="shared" si="54"/>
        <v>111000</v>
      </c>
      <c r="AW128" s="113">
        <f t="shared" si="39"/>
        <v>6021302</v>
      </c>
      <c r="AX128" s="113">
        <f t="shared" si="39"/>
        <v>354071</v>
      </c>
      <c r="AY128" s="113">
        <f t="shared" si="55"/>
        <v>845790</v>
      </c>
      <c r="AZ128" s="115">
        <f t="shared" si="56"/>
        <v>33.907199999999996</v>
      </c>
      <c r="BA128" s="115">
        <f t="shared" si="57"/>
        <v>25.6646</v>
      </c>
      <c r="BB128" s="115">
        <f t="shared" si="58"/>
        <v>0</v>
      </c>
      <c r="BC128" s="116">
        <f t="shared" si="59"/>
        <v>8.2425999999999995</v>
      </c>
      <c r="BD128" s="393"/>
    </row>
    <row r="129" spans="1:57" s="387" customFormat="1" x14ac:dyDescent="0.2">
      <c r="A129" s="389">
        <v>28</v>
      </c>
      <c r="B129" s="390">
        <v>3410</v>
      </c>
      <c r="C129" s="390">
        <v>650038550</v>
      </c>
      <c r="D129" s="390">
        <v>72743191</v>
      </c>
      <c r="E129" s="391" t="s">
        <v>63</v>
      </c>
      <c r="F129" s="390">
        <v>3113</v>
      </c>
      <c r="G129" s="391" t="s">
        <v>316</v>
      </c>
      <c r="H129" s="466" t="s">
        <v>282</v>
      </c>
      <c r="I129" s="110">
        <v>1245487</v>
      </c>
      <c r="J129" s="111">
        <v>914755</v>
      </c>
      <c r="K129" s="111">
        <v>0</v>
      </c>
      <c r="L129" s="111">
        <v>0</v>
      </c>
      <c r="M129" s="114">
        <v>309187</v>
      </c>
      <c r="N129" s="114">
        <v>18295</v>
      </c>
      <c r="O129" s="111">
        <v>3250</v>
      </c>
      <c r="P129" s="274">
        <v>2.61</v>
      </c>
      <c r="Q129" s="287">
        <v>2.61</v>
      </c>
      <c r="R129" s="404">
        <v>0</v>
      </c>
      <c r="S129" s="404">
        <v>0</v>
      </c>
      <c r="T129" s="112">
        <f t="shared" si="40"/>
        <v>0</v>
      </c>
      <c r="U129" s="113">
        <v>0</v>
      </c>
      <c r="V129" s="113">
        <v>0</v>
      </c>
      <c r="W129" s="113">
        <v>0</v>
      </c>
      <c r="X129" s="113">
        <f t="shared" si="41"/>
        <v>0</v>
      </c>
      <c r="Y129" s="113">
        <v>0</v>
      </c>
      <c r="Z129" s="113">
        <v>0</v>
      </c>
      <c r="AA129" s="113">
        <v>0</v>
      </c>
      <c r="AB129" s="113">
        <f t="shared" si="42"/>
        <v>0</v>
      </c>
      <c r="AC129" s="113">
        <f t="shared" si="43"/>
        <v>0</v>
      </c>
      <c r="AD129" s="114">
        <f t="shared" si="44"/>
        <v>0</v>
      </c>
      <c r="AE129" s="114">
        <f t="shared" si="45"/>
        <v>0</v>
      </c>
      <c r="AF129" s="113">
        <v>0</v>
      </c>
      <c r="AG129" s="113">
        <v>0</v>
      </c>
      <c r="AH129" s="113">
        <v>0</v>
      </c>
      <c r="AI129" s="113">
        <f t="shared" si="46"/>
        <v>0</v>
      </c>
      <c r="AJ129" s="113">
        <f t="shared" si="47"/>
        <v>0</v>
      </c>
      <c r="AK129" s="115">
        <v>0</v>
      </c>
      <c r="AL129" s="115">
        <v>0</v>
      </c>
      <c r="AM129" s="115">
        <v>0</v>
      </c>
      <c r="AN129" s="115">
        <v>0</v>
      </c>
      <c r="AO129" s="115">
        <v>0</v>
      </c>
      <c r="AP129" s="115">
        <f t="shared" si="48"/>
        <v>0</v>
      </c>
      <c r="AQ129" s="115">
        <f t="shared" si="49"/>
        <v>0</v>
      </c>
      <c r="AR129" s="370">
        <f t="shared" si="50"/>
        <v>0</v>
      </c>
      <c r="AS129" s="112">
        <f t="shared" si="51"/>
        <v>1245487</v>
      </c>
      <c r="AT129" s="113">
        <f t="shared" si="52"/>
        <v>914755</v>
      </c>
      <c r="AU129" s="113">
        <f t="shared" si="53"/>
        <v>0</v>
      </c>
      <c r="AV129" s="113">
        <f t="shared" si="54"/>
        <v>0</v>
      </c>
      <c r="AW129" s="113">
        <f t="shared" si="39"/>
        <v>309187</v>
      </c>
      <c r="AX129" s="113">
        <f t="shared" si="39"/>
        <v>18295</v>
      </c>
      <c r="AY129" s="113">
        <f t="shared" si="55"/>
        <v>3250</v>
      </c>
      <c r="AZ129" s="115">
        <f t="shared" si="56"/>
        <v>2.61</v>
      </c>
      <c r="BA129" s="115">
        <f t="shared" si="57"/>
        <v>2.61</v>
      </c>
      <c r="BB129" s="115">
        <f t="shared" si="58"/>
        <v>0</v>
      </c>
      <c r="BC129" s="116">
        <f t="shared" si="59"/>
        <v>0</v>
      </c>
      <c r="BD129" s="393"/>
    </row>
    <row r="130" spans="1:57" s="387" customFormat="1" ht="12.75" customHeight="1" x14ac:dyDescent="0.2">
      <c r="A130" s="389">
        <v>28</v>
      </c>
      <c r="B130" s="390">
        <v>3410</v>
      </c>
      <c r="C130" s="390">
        <v>650038550</v>
      </c>
      <c r="D130" s="390">
        <v>72743191</v>
      </c>
      <c r="E130" s="391" t="s">
        <v>63</v>
      </c>
      <c r="F130" s="390">
        <v>3141</v>
      </c>
      <c r="G130" s="391" t="s">
        <v>319</v>
      </c>
      <c r="H130" s="466" t="s">
        <v>282</v>
      </c>
      <c r="I130" s="110">
        <v>2525998</v>
      </c>
      <c r="J130" s="111">
        <v>1806499</v>
      </c>
      <c r="K130" s="111">
        <v>0</v>
      </c>
      <c r="L130" s="111">
        <v>39000</v>
      </c>
      <c r="M130" s="114">
        <v>623779</v>
      </c>
      <c r="N130" s="114">
        <v>36130</v>
      </c>
      <c r="O130" s="111">
        <v>20590</v>
      </c>
      <c r="P130" s="274">
        <v>6.29</v>
      </c>
      <c r="Q130" s="287">
        <v>0</v>
      </c>
      <c r="R130" s="404">
        <v>0</v>
      </c>
      <c r="S130" s="404">
        <v>6.29</v>
      </c>
      <c r="T130" s="112">
        <f t="shared" si="40"/>
        <v>0</v>
      </c>
      <c r="U130" s="113">
        <v>0</v>
      </c>
      <c r="V130" s="113">
        <v>0</v>
      </c>
      <c r="W130" s="113">
        <v>0</v>
      </c>
      <c r="X130" s="113">
        <f t="shared" si="41"/>
        <v>0</v>
      </c>
      <c r="Y130" s="113">
        <v>0</v>
      </c>
      <c r="Z130" s="113">
        <v>0</v>
      </c>
      <c r="AA130" s="113">
        <v>0</v>
      </c>
      <c r="AB130" s="113">
        <f t="shared" si="42"/>
        <v>0</v>
      </c>
      <c r="AC130" s="113">
        <f t="shared" si="43"/>
        <v>0</v>
      </c>
      <c r="AD130" s="114">
        <f t="shared" si="44"/>
        <v>0</v>
      </c>
      <c r="AE130" s="114">
        <f t="shared" si="45"/>
        <v>0</v>
      </c>
      <c r="AF130" s="113">
        <v>0</v>
      </c>
      <c r="AG130" s="113">
        <v>0</v>
      </c>
      <c r="AH130" s="113">
        <v>0</v>
      </c>
      <c r="AI130" s="113">
        <f t="shared" si="46"/>
        <v>0</v>
      </c>
      <c r="AJ130" s="113">
        <f t="shared" si="47"/>
        <v>0</v>
      </c>
      <c r="AK130" s="115">
        <v>0</v>
      </c>
      <c r="AL130" s="115">
        <v>0</v>
      </c>
      <c r="AM130" s="115">
        <v>0</v>
      </c>
      <c r="AN130" s="115">
        <v>0</v>
      </c>
      <c r="AO130" s="115">
        <v>0</v>
      </c>
      <c r="AP130" s="115">
        <f t="shared" si="48"/>
        <v>0</v>
      </c>
      <c r="AQ130" s="115">
        <f t="shared" si="49"/>
        <v>0</v>
      </c>
      <c r="AR130" s="370">
        <f t="shared" si="50"/>
        <v>0</v>
      </c>
      <c r="AS130" s="112">
        <f t="shared" si="51"/>
        <v>2525998</v>
      </c>
      <c r="AT130" s="113">
        <f t="shared" si="52"/>
        <v>1806499</v>
      </c>
      <c r="AU130" s="113">
        <f t="shared" si="53"/>
        <v>0</v>
      </c>
      <c r="AV130" s="113">
        <f t="shared" si="54"/>
        <v>39000</v>
      </c>
      <c r="AW130" s="113">
        <f t="shared" si="39"/>
        <v>623779</v>
      </c>
      <c r="AX130" s="113">
        <f t="shared" si="39"/>
        <v>36130</v>
      </c>
      <c r="AY130" s="113">
        <f t="shared" si="55"/>
        <v>20590</v>
      </c>
      <c r="AZ130" s="115">
        <f t="shared" si="56"/>
        <v>6.29</v>
      </c>
      <c r="BA130" s="115">
        <f t="shared" si="57"/>
        <v>0</v>
      </c>
      <c r="BB130" s="115">
        <f t="shared" si="58"/>
        <v>0</v>
      </c>
      <c r="BC130" s="116">
        <f t="shared" si="59"/>
        <v>6.29</v>
      </c>
      <c r="BD130" s="393"/>
      <c r="BE130" s="393"/>
    </row>
    <row r="131" spans="1:57" s="387" customFormat="1" ht="12.75" customHeight="1" x14ac:dyDescent="0.2">
      <c r="A131" s="389">
        <v>28</v>
      </c>
      <c r="B131" s="390">
        <v>3410</v>
      </c>
      <c r="C131" s="390">
        <v>650038550</v>
      </c>
      <c r="D131" s="390">
        <v>72743191</v>
      </c>
      <c r="E131" s="391" t="s">
        <v>63</v>
      </c>
      <c r="F131" s="390">
        <v>3143</v>
      </c>
      <c r="G131" s="391" t="s">
        <v>632</v>
      </c>
      <c r="H131" s="466" t="s">
        <v>281</v>
      </c>
      <c r="I131" s="110">
        <v>2159592</v>
      </c>
      <c r="J131" s="111">
        <v>1541011</v>
      </c>
      <c r="K131" s="111">
        <v>0</v>
      </c>
      <c r="L131" s="111">
        <v>50000</v>
      </c>
      <c r="M131" s="114">
        <v>537761</v>
      </c>
      <c r="N131" s="114">
        <v>30820</v>
      </c>
      <c r="O131" s="111">
        <v>0</v>
      </c>
      <c r="P131" s="274">
        <v>3.2054</v>
      </c>
      <c r="Q131" s="287">
        <v>3.2054</v>
      </c>
      <c r="R131" s="404">
        <v>0</v>
      </c>
      <c r="S131" s="404">
        <v>0</v>
      </c>
      <c r="T131" s="112">
        <f t="shared" si="40"/>
        <v>0</v>
      </c>
      <c r="U131" s="113">
        <v>0</v>
      </c>
      <c r="V131" s="113">
        <v>0</v>
      </c>
      <c r="W131" s="113">
        <v>0</v>
      </c>
      <c r="X131" s="113">
        <f t="shared" si="41"/>
        <v>0</v>
      </c>
      <c r="Y131" s="113">
        <v>0</v>
      </c>
      <c r="Z131" s="113">
        <v>0</v>
      </c>
      <c r="AA131" s="113">
        <v>0</v>
      </c>
      <c r="AB131" s="113">
        <f t="shared" si="42"/>
        <v>0</v>
      </c>
      <c r="AC131" s="113">
        <f t="shared" si="43"/>
        <v>0</v>
      </c>
      <c r="AD131" s="114">
        <f t="shared" si="44"/>
        <v>0</v>
      </c>
      <c r="AE131" s="114">
        <f t="shared" si="45"/>
        <v>0</v>
      </c>
      <c r="AF131" s="113">
        <v>0</v>
      </c>
      <c r="AG131" s="113">
        <v>0</v>
      </c>
      <c r="AH131" s="113">
        <v>0</v>
      </c>
      <c r="AI131" s="113">
        <f t="shared" si="46"/>
        <v>0</v>
      </c>
      <c r="AJ131" s="113">
        <f t="shared" si="47"/>
        <v>0</v>
      </c>
      <c r="AK131" s="115">
        <v>0</v>
      </c>
      <c r="AL131" s="115">
        <v>0</v>
      </c>
      <c r="AM131" s="115">
        <v>0</v>
      </c>
      <c r="AN131" s="115">
        <v>0</v>
      </c>
      <c r="AO131" s="115">
        <v>0</v>
      </c>
      <c r="AP131" s="115">
        <f t="shared" si="48"/>
        <v>0</v>
      </c>
      <c r="AQ131" s="115">
        <f t="shared" si="49"/>
        <v>0</v>
      </c>
      <c r="AR131" s="370">
        <f t="shared" si="50"/>
        <v>0</v>
      </c>
      <c r="AS131" s="112">
        <f t="shared" si="51"/>
        <v>2159592</v>
      </c>
      <c r="AT131" s="113">
        <f t="shared" si="52"/>
        <v>1541011</v>
      </c>
      <c r="AU131" s="113">
        <f t="shared" si="53"/>
        <v>0</v>
      </c>
      <c r="AV131" s="113">
        <f t="shared" si="54"/>
        <v>50000</v>
      </c>
      <c r="AW131" s="113">
        <f t="shared" si="39"/>
        <v>537761</v>
      </c>
      <c r="AX131" s="113">
        <f t="shared" si="39"/>
        <v>30820</v>
      </c>
      <c r="AY131" s="113">
        <f t="shared" si="55"/>
        <v>0</v>
      </c>
      <c r="AZ131" s="115">
        <f t="shared" si="56"/>
        <v>3.2054</v>
      </c>
      <c r="BA131" s="115">
        <f t="shared" si="57"/>
        <v>3.2054</v>
      </c>
      <c r="BB131" s="115">
        <f t="shared" si="58"/>
        <v>0</v>
      </c>
      <c r="BC131" s="116">
        <f t="shared" si="59"/>
        <v>0</v>
      </c>
      <c r="BD131" s="393"/>
    </row>
    <row r="132" spans="1:57" s="387" customFormat="1" ht="12.75" customHeight="1" x14ac:dyDescent="0.2">
      <c r="A132" s="389">
        <v>28</v>
      </c>
      <c r="B132" s="390">
        <v>3410</v>
      </c>
      <c r="C132" s="390">
        <v>650038550</v>
      </c>
      <c r="D132" s="390">
        <v>72743191</v>
      </c>
      <c r="E132" s="391" t="s">
        <v>63</v>
      </c>
      <c r="F132" s="390">
        <v>3143</v>
      </c>
      <c r="G132" s="391" t="s">
        <v>633</v>
      </c>
      <c r="H132" s="466" t="s">
        <v>282</v>
      </c>
      <c r="I132" s="110">
        <v>82158</v>
      </c>
      <c r="J132" s="111">
        <v>57915</v>
      </c>
      <c r="K132" s="111">
        <v>0</v>
      </c>
      <c r="L132" s="111">
        <v>0</v>
      </c>
      <c r="M132" s="114">
        <v>19575</v>
      </c>
      <c r="N132" s="114">
        <v>1158</v>
      </c>
      <c r="O132" s="111">
        <v>3510</v>
      </c>
      <c r="P132" s="274">
        <v>0.25</v>
      </c>
      <c r="Q132" s="287">
        <v>0</v>
      </c>
      <c r="R132" s="404">
        <v>0</v>
      </c>
      <c r="S132" s="404">
        <v>0.25</v>
      </c>
      <c r="T132" s="112">
        <f t="shared" si="40"/>
        <v>0</v>
      </c>
      <c r="U132" s="113">
        <v>0</v>
      </c>
      <c r="V132" s="113">
        <v>0</v>
      </c>
      <c r="W132" s="113">
        <v>0</v>
      </c>
      <c r="X132" s="113">
        <f t="shared" si="41"/>
        <v>0</v>
      </c>
      <c r="Y132" s="113">
        <v>0</v>
      </c>
      <c r="Z132" s="113">
        <v>0</v>
      </c>
      <c r="AA132" s="113">
        <v>0</v>
      </c>
      <c r="AB132" s="113">
        <f t="shared" si="42"/>
        <v>0</v>
      </c>
      <c r="AC132" s="113">
        <f t="shared" si="43"/>
        <v>0</v>
      </c>
      <c r="AD132" s="114">
        <f t="shared" si="44"/>
        <v>0</v>
      </c>
      <c r="AE132" s="114">
        <f t="shared" si="45"/>
        <v>0</v>
      </c>
      <c r="AF132" s="113">
        <v>0</v>
      </c>
      <c r="AG132" s="113">
        <v>0</v>
      </c>
      <c r="AH132" s="113">
        <v>0</v>
      </c>
      <c r="AI132" s="113">
        <f t="shared" si="46"/>
        <v>0</v>
      </c>
      <c r="AJ132" s="113">
        <f t="shared" si="47"/>
        <v>0</v>
      </c>
      <c r="AK132" s="115">
        <v>0</v>
      </c>
      <c r="AL132" s="115">
        <v>0</v>
      </c>
      <c r="AM132" s="115">
        <v>0</v>
      </c>
      <c r="AN132" s="115">
        <v>0</v>
      </c>
      <c r="AO132" s="115">
        <v>0</v>
      </c>
      <c r="AP132" s="115">
        <f t="shared" si="48"/>
        <v>0</v>
      </c>
      <c r="AQ132" s="115">
        <f t="shared" si="49"/>
        <v>0</v>
      </c>
      <c r="AR132" s="370">
        <f t="shared" si="50"/>
        <v>0</v>
      </c>
      <c r="AS132" s="112">
        <f t="shared" si="51"/>
        <v>82158</v>
      </c>
      <c r="AT132" s="113">
        <f t="shared" si="52"/>
        <v>57915</v>
      </c>
      <c r="AU132" s="113">
        <f t="shared" si="53"/>
        <v>0</v>
      </c>
      <c r="AV132" s="113">
        <f t="shared" si="54"/>
        <v>0</v>
      </c>
      <c r="AW132" s="113">
        <f t="shared" si="39"/>
        <v>19575</v>
      </c>
      <c r="AX132" s="113">
        <f t="shared" si="39"/>
        <v>1158</v>
      </c>
      <c r="AY132" s="113">
        <f t="shared" si="55"/>
        <v>3510</v>
      </c>
      <c r="AZ132" s="115">
        <f t="shared" si="56"/>
        <v>0.25</v>
      </c>
      <c r="BA132" s="115">
        <f t="shared" si="57"/>
        <v>0</v>
      </c>
      <c r="BB132" s="115">
        <f t="shared" si="58"/>
        <v>0</v>
      </c>
      <c r="BC132" s="116">
        <f t="shared" si="59"/>
        <v>0.25</v>
      </c>
      <c r="BD132" s="393"/>
    </row>
    <row r="133" spans="1:57" s="387" customFormat="1" ht="12.75" customHeight="1" x14ac:dyDescent="0.2">
      <c r="A133" s="235">
        <v>28</v>
      </c>
      <c r="B133" s="22">
        <v>3410</v>
      </c>
      <c r="C133" s="234">
        <v>650038550</v>
      </c>
      <c r="D133" s="234">
        <v>72743191</v>
      </c>
      <c r="E133" s="388" t="s">
        <v>64</v>
      </c>
      <c r="F133" s="22"/>
      <c r="G133" s="388"/>
      <c r="H133" s="465"/>
      <c r="I133" s="34">
        <v>31048901</v>
      </c>
      <c r="J133" s="23">
        <v>22222505</v>
      </c>
      <c r="K133" s="23">
        <v>0</v>
      </c>
      <c r="L133" s="23">
        <v>200000</v>
      </c>
      <c r="M133" s="23">
        <v>7578806</v>
      </c>
      <c r="N133" s="23">
        <v>444450</v>
      </c>
      <c r="O133" s="23">
        <v>603140</v>
      </c>
      <c r="P133" s="24">
        <v>46.262599999999992</v>
      </c>
      <c r="Q133" s="288">
        <v>31.48</v>
      </c>
      <c r="R133" s="787">
        <v>0</v>
      </c>
      <c r="S133" s="787">
        <v>14.782599999999999</v>
      </c>
      <c r="T133" s="34">
        <f t="shared" ref="T133:BC133" si="69">SUM(T128:T132)</f>
        <v>0</v>
      </c>
      <c r="U133" s="23">
        <f t="shared" si="69"/>
        <v>0</v>
      </c>
      <c r="V133" s="23">
        <f t="shared" si="69"/>
        <v>-198822</v>
      </c>
      <c r="W133" s="23">
        <f t="shared" si="69"/>
        <v>0</v>
      </c>
      <c r="X133" s="23">
        <f t="shared" si="69"/>
        <v>-198822</v>
      </c>
      <c r="Y133" s="23">
        <f t="shared" si="69"/>
        <v>0</v>
      </c>
      <c r="Z133" s="23">
        <f t="shared" si="69"/>
        <v>0</v>
      </c>
      <c r="AA133" s="23">
        <f t="shared" si="69"/>
        <v>0</v>
      </c>
      <c r="AB133" s="23">
        <f t="shared" si="69"/>
        <v>0</v>
      </c>
      <c r="AC133" s="23">
        <f t="shared" si="69"/>
        <v>-198822</v>
      </c>
      <c r="AD133" s="23">
        <f t="shared" si="69"/>
        <v>-67202</v>
      </c>
      <c r="AE133" s="23">
        <f t="shared" si="69"/>
        <v>-3976</v>
      </c>
      <c r="AF133" s="23">
        <f t="shared" si="69"/>
        <v>0</v>
      </c>
      <c r="AG133" s="23">
        <f t="shared" si="69"/>
        <v>270000</v>
      </c>
      <c r="AH133" s="23">
        <f t="shared" si="69"/>
        <v>0</v>
      </c>
      <c r="AI133" s="23">
        <f t="shared" si="69"/>
        <v>270000</v>
      </c>
      <c r="AJ133" s="23">
        <f t="shared" si="69"/>
        <v>0</v>
      </c>
      <c r="AK133" s="24">
        <f t="shared" si="69"/>
        <v>0</v>
      </c>
      <c r="AL133" s="24">
        <f t="shared" si="69"/>
        <v>0</v>
      </c>
      <c r="AM133" s="24">
        <f t="shared" si="69"/>
        <v>0</v>
      </c>
      <c r="AN133" s="24">
        <f t="shared" si="69"/>
        <v>0</v>
      </c>
      <c r="AO133" s="24">
        <f t="shared" si="69"/>
        <v>0</v>
      </c>
      <c r="AP133" s="24">
        <f t="shared" si="69"/>
        <v>0</v>
      </c>
      <c r="AQ133" s="24">
        <f t="shared" si="69"/>
        <v>0</v>
      </c>
      <c r="AR133" s="920">
        <f t="shared" si="69"/>
        <v>0</v>
      </c>
      <c r="AS133" s="34">
        <f t="shared" si="69"/>
        <v>31048901</v>
      </c>
      <c r="AT133" s="23">
        <f t="shared" si="69"/>
        <v>22023683</v>
      </c>
      <c r="AU133" s="23">
        <f t="shared" si="69"/>
        <v>0</v>
      </c>
      <c r="AV133" s="23">
        <f t="shared" si="69"/>
        <v>200000</v>
      </c>
      <c r="AW133" s="23">
        <f t="shared" si="69"/>
        <v>7511604</v>
      </c>
      <c r="AX133" s="23">
        <f t="shared" si="69"/>
        <v>440474</v>
      </c>
      <c r="AY133" s="23">
        <f t="shared" si="69"/>
        <v>873140</v>
      </c>
      <c r="AZ133" s="24">
        <f t="shared" si="69"/>
        <v>46.262599999999992</v>
      </c>
      <c r="BA133" s="24">
        <f t="shared" si="69"/>
        <v>31.48</v>
      </c>
      <c r="BB133" s="24">
        <f t="shared" si="69"/>
        <v>0</v>
      </c>
      <c r="BC133" s="69">
        <f t="shared" si="69"/>
        <v>14.782599999999999</v>
      </c>
      <c r="BD133" s="393"/>
    </row>
    <row r="134" spans="1:57" s="387" customFormat="1" ht="12.75" customHeight="1" x14ac:dyDescent="0.2">
      <c r="A134" s="389">
        <v>29</v>
      </c>
      <c r="B134" s="390">
        <v>3455</v>
      </c>
      <c r="C134" s="390">
        <v>651040515</v>
      </c>
      <c r="D134" s="390">
        <v>75122308</v>
      </c>
      <c r="E134" s="391" t="s">
        <v>65</v>
      </c>
      <c r="F134" s="390">
        <v>3231</v>
      </c>
      <c r="G134" s="391" t="s">
        <v>320</v>
      </c>
      <c r="H134" s="466" t="s">
        <v>281</v>
      </c>
      <c r="I134" s="110">
        <v>29110715</v>
      </c>
      <c r="J134" s="111">
        <v>21000335</v>
      </c>
      <c r="K134" s="111">
        <v>0</v>
      </c>
      <c r="L134" s="111">
        <v>370000</v>
      </c>
      <c r="M134" s="114">
        <v>7223173</v>
      </c>
      <c r="N134" s="114">
        <v>420007</v>
      </c>
      <c r="O134" s="111">
        <v>97200</v>
      </c>
      <c r="P134" s="274">
        <v>41.126399999999997</v>
      </c>
      <c r="Q134" s="287">
        <v>36.594899999999988</v>
      </c>
      <c r="R134" s="404">
        <v>0</v>
      </c>
      <c r="S134" s="404">
        <v>4.5315000000000012</v>
      </c>
      <c r="T134" s="112">
        <f t="shared" si="40"/>
        <v>0</v>
      </c>
      <c r="U134" s="113">
        <v>0</v>
      </c>
      <c r="V134" s="113">
        <v>-88366</v>
      </c>
      <c r="W134" s="113">
        <v>0</v>
      </c>
      <c r="X134" s="113">
        <f t="shared" si="41"/>
        <v>-88366</v>
      </c>
      <c r="Y134" s="113">
        <v>0</v>
      </c>
      <c r="Z134" s="113">
        <v>0</v>
      </c>
      <c r="AA134" s="113">
        <v>0</v>
      </c>
      <c r="AB134" s="113">
        <f t="shared" si="42"/>
        <v>0</v>
      </c>
      <c r="AC134" s="113">
        <f t="shared" si="43"/>
        <v>-88366</v>
      </c>
      <c r="AD134" s="114">
        <f t="shared" si="44"/>
        <v>-29868</v>
      </c>
      <c r="AE134" s="114">
        <f t="shared" si="45"/>
        <v>-1767</v>
      </c>
      <c r="AF134" s="113">
        <v>0</v>
      </c>
      <c r="AG134" s="113">
        <v>120001</v>
      </c>
      <c r="AH134" s="113">
        <v>0</v>
      </c>
      <c r="AI134" s="113">
        <f t="shared" si="46"/>
        <v>120001</v>
      </c>
      <c r="AJ134" s="113">
        <f t="shared" si="47"/>
        <v>0</v>
      </c>
      <c r="AK134" s="115">
        <v>0</v>
      </c>
      <c r="AL134" s="115">
        <v>0</v>
      </c>
      <c r="AM134" s="115">
        <v>0</v>
      </c>
      <c r="AN134" s="115">
        <v>0</v>
      </c>
      <c r="AO134" s="115">
        <v>0</v>
      </c>
      <c r="AP134" s="115">
        <f t="shared" si="48"/>
        <v>0</v>
      </c>
      <c r="AQ134" s="115">
        <f t="shared" si="49"/>
        <v>0</v>
      </c>
      <c r="AR134" s="370">
        <f t="shared" si="50"/>
        <v>0</v>
      </c>
      <c r="AS134" s="112">
        <f t="shared" si="51"/>
        <v>29110715</v>
      </c>
      <c r="AT134" s="113">
        <f t="shared" si="52"/>
        <v>20911969</v>
      </c>
      <c r="AU134" s="113">
        <f t="shared" si="53"/>
        <v>0</v>
      </c>
      <c r="AV134" s="113">
        <f t="shared" si="54"/>
        <v>370000</v>
      </c>
      <c r="AW134" s="113">
        <f t="shared" si="39"/>
        <v>7193305</v>
      </c>
      <c r="AX134" s="113">
        <f t="shared" si="39"/>
        <v>418240</v>
      </c>
      <c r="AY134" s="113">
        <f t="shared" si="55"/>
        <v>217201</v>
      </c>
      <c r="AZ134" s="115">
        <f t="shared" si="56"/>
        <v>41.126399999999997</v>
      </c>
      <c r="BA134" s="115">
        <f t="shared" si="57"/>
        <v>36.594899999999988</v>
      </c>
      <c r="BB134" s="115">
        <f t="shared" si="58"/>
        <v>0</v>
      </c>
      <c r="BC134" s="116">
        <f t="shared" si="59"/>
        <v>4.5315000000000012</v>
      </c>
      <c r="BD134" s="393"/>
    </row>
    <row r="135" spans="1:57" s="387" customFormat="1" ht="12.75" customHeight="1" x14ac:dyDescent="0.2">
      <c r="A135" s="235">
        <v>29</v>
      </c>
      <c r="B135" s="22">
        <v>3455</v>
      </c>
      <c r="C135" s="234">
        <v>651040515</v>
      </c>
      <c r="D135" s="234">
        <v>75122308</v>
      </c>
      <c r="E135" s="388" t="s">
        <v>66</v>
      </c>
      <c r="F135" s="22"/>
      <c r="G135" s="388"/>
      <c r="H135" s="465"/>
      <c r="I135" s="34">
        <v>29110715</v>
      </c>
      <c r="J135" s="23">
        <v>21000335</v>
      </c>
      <c r="K135" s="23">
        <v>0</v>
      </c>
      <c r="L135" s="23">
        <v>370000</v>
      </c>
      <c r="M135" s="23">
        <v>7223173</v>
      </c>
      <c r="N135" s="23">
        <v>420007</v>
      </c>
      <c r="O135" s="23">
        <v>97200</v>
      </c>
      <c r="P135" s="24">
        <v>41.126399999999997</v>
      </c>
      <c r="Q135" s="288">
        <v>36.594899999999988</v>
      </c>
      <c r="R135" s="787">
        <v>0</v>
      </c>
      <c r="S135" s="787">
        <v>4.5315000000000012</v>
      </c>
      <c r="T135" s="34">
        <f t="shared" ref="T135:BC135" si="70">SUM(T134)</f>
        <v>0</v>
      </c>
      <c r="U135" s="23">
        <f t="shared" si="70"/>
        <v>0</v>
      </c>
      <c r="V135" s="23">
        <f t="shared" si="70"/>
        <v>-88366</v>
      </c>
      <c r="W135" s="23">
        <f t="shared" si="70"/>
        <v>0</v>
      </c>
      <c r="X135" s="23">
        <f t="shared" si="70"/>
        <v>-88366</v>
      </c>
      <c r="Y135" s="23">
        <f t="shared" si="70"/>
        <v>0</v>
      </c>
      <c r="Z135" s="23">
        <f t="shared" si="70"/>
        <v>0</v>
      </c>
      <c r="AA135" s="23">
        <f t="shared" si="70"/>
        <v>0</v>
      </c>
      <c r="AB135" s="23">
        <f t="shared" si="70"/>
        <v>0</v>
      </c>
      <c r="AC135" s="23">
        <f t="shared" si="70"/>
        <v>-88366</v>
      </c>
      <c r="AD135" s="23">
        <f t="shared" si="70"/>
        <v>-29868</v>
      </c>
      <c r="AE135" s="23">
        <f t="shared" si="70"/>
        <v>-1767</v>
      </c>
      <c r="AF135" s="23">
        <f t="shared" si="70"/>
        <v>0</v>
      </c>
      <c r="AG135" s="23">
        <f t="shared" si="70"/>
        <v>120001</v>
      </c>
      <c r="AH135" s="23">
        <f t="shared" si="70"/>
        <v>0</v>
      </c>
      <c r="AI135" s="23">
        <f t="shared" si="70"/>
        <v>120001</v>
      </c>
      <c r="AJ135" s="23">
        <f t="shared" si="70"/>
        <v>0</v>
      </c>
      <c r="AK135" s="24">
        <f t="shared" si="70"/>
        <v>0</v>
      </c>
      <c r="AL135" s="24">
        <f t="shared" si="70"/>
        <v>0</v>
      </c>
      <c r="AM135" s="24">
        <f t="shared" si="70"/>
        <v>0</v>
      </c>
      <c r="AN135" s="24">
        <f t="shared" si="70"/>
        <v>0</v>
      </c>
      <c r="AO135" s="24">
        <f t="shared" si="70"/>
        <v>0</v>
      </c>
      <c r="AP135" s="24">
        <f t="shared" si="70"/>
        <v>0</v>
      </c>
      <c r="AQ135" s="24">
        <f t="shared" si="70"/>
        <v>0</v>
      </c>
      <c r="AR135" s="920">
        <f t="shared" si="70"/>
        <v>0</v>
      </c>
      <c r="AS135" s="34">
        <f t="shared" si="70"/>
        <v>29110715</v>
      </c>
      <c r="AT135" s="23">
        <f t="shared" si="70"/>
        <v>20911969</v>
      </c>
      <c r="AU135" s="23">
        <f t="shared" si="70"/>
        <v>0</v>
      </c>
      <c r="AV135" s="23">
        <f t="shared" si="70"/>
        <v>370000</v>
      </c>
      <c r="AW135" s="23">
        <f t="shared" si="70"/>
        <v>7193305</v>
      </c>
      <c r="AX135" s="23">
        <f t="shared" si="70"/>
        <v>418240</v>
      </c>
      <c r="AY135" s="23">
        <f t="shared" si="70"/>
        <v>217201</v>
      </c>
      <c r="AZ135" s="24">
        <f t="shared" si="70"/>
        <v>41.126399999999997</v>
      </c>
      <c r="BA135" s="24">
        <f t="shared" si="70"/>
        <v>36.594899999999988</v>
      </c>
      <c r="BB135" s="24">
        <f t="shared" si="70"/>
        <v>0</v>
      </c>
      <c r="BC135" s="69">
        <f t="shared" si="70"/>
        <v>4.5315000000000012</v>
      </c>
      <c r="BD135" s="393"/>
    </row>
    <row r="136" spans="1:57" s="387" customFormat="1" ht="12.75" customHeight="1" x14ac:dyDescent="0.2">
      <c r="A136" s="389">
        <v>30</v>
      </c>
      <c r="B136" s="390">
        <v>3419</v>
      </c>
      <c r="C136" s="390">
        <v>600078434</v>
      </c>
      <c r="D136" s="390">
        <v>72742658</v>
      </c>
      <c r="E136" s="391" t="s">
        <v>67</v>
      </c>
      <c r="F136" s="390">
        <v>3111</v>
      </c>
      <c r="G136" s="391" t="s">
        <v>315</v>
      </c>
      <c r="H136" s="466" t="s">
        <v>281</v>
      </c>
      <c r="I136" s="110">
        <v>2901641</v>
      </c>
      <c r="J136" s="111">
        <v>2110612</v>
      </c>
      <c r="K136" s="111">
        <v>0</v>
      </c>
      <c r="L136" s="111">
        <v>10000</v>
      </c>
      <c r="M136" s="114">
        <v>716767</v>
      </c>
      <c r="N136" s="114">
        <v>42212</v>
      </c>
      <c r="O136" s="111">
        <v>22050</v>
      </c>
      <c r="P136" s="274">
        <v>4.8428000000000004</v>
      </c>
      <c r="Q136" s="287">
        <v>3.871</v>
      </c>
      <c r="R136" s="404">
        <v>0</v>
      </c>
      <c r="S136" s="404">
        <v>0.9718</v>
      </c>
      <c r="T136" s="112">
        <f t="shared" si="40"/>
        <v>0</v>
      </c>
      <c r="U136" s="113">
        <v>0</v>
      </c>
      <c r="V136" s="113">
        <v>0</v>
      </c>
      <c r="W136" s="113">
        <v>0</v>
      </c>
      <c r="X136" s="113">
        <f t="shared" si="41"/>
        <v>0</v>
      </c>
      <c r="Y136" s="113">
        <v>0</v>
      </c>
      <c r="Z136" s="113">
        <v>0</v>
      </c>
      <c r="AA136" s="113">
        <v>0</v>
      </c>
      <c r="AB136" s="113">
        <f t="shared" si="42"/>
        <v>0</v>
      </c>
      <c r="AC136" s="113">
        <f t="shared" si="43"/>
        <v>0</v>
      </c>
      <c r="AD136" s="114">
        <f t="shared" si="44"/>
        <v>0</v>
      </c>
      <c r="AE136" s="114">
        <f t="shared" si="45"/>
        <v>0</v>
      </c>
      <c r="AF136" s="113">
        <v>0</v>
      </c>
      <c r="AG136" s="113">
        <v>0</v>
      </c>
      <c r="AH136" s="113">
        <v>0</v>
      </c>
      <c r="AI136" s="113">
        <f t="shared" si="46"/>
        <v>0</v>
      </c>
      <c r="AJ136" s="113">
        <f t="shared" si="47"/>
        <v>0</v>
      </c>
      <c r="AK136" s="115">
        <v>0</v>
      </c>
      <c r="AL136" s="115">
        <v>0</v>
      </c>
      <c r="AM136" s="115">
        <v>0</v>
      </c>
      <c r="AN136" s="115">
        <v>0</v>
      </c>
      <c r="AO136" s="115">
        <v>0</v>
      </c>
      <c r="AP136" s="115">
        <f t="shared" si="48"/>
        <v>0</v>
      </c>
      <c r="AQ136" s="115">
        <f t="shared" si="49"/>
        <v>0</v>
      </c>
      <c r="AR136" s="370">
        <f t="shared" si="50"/>
        <v>0</v>
      </c>
      <c r="AS136" s="112">
        <f t="shared" si="51"/>
        <v>2901641</v>
      </c>
      <c r="AT136" s="113">
        <f t="shared" si="52"/>
        <v>2110612</v>
      </c>
      <c r="AU136" s="113">
        <f t="shared" si="53"/>
        <v>0</v>
      </c>
      <c r="AV136" s="113">
        <f t="shared" si="54"/>
        <v>10000</v>
      </c>
      <c r="AW136" s="113">
        <f t="shared" si="39"/>
        <v>716767</v>
      </c>
      <c r="AX136" s="113">
        <f t="shared" si="39"/>
        <v>42212</v>
      </c>
      <c r="AY136" s="113">
        <f t="shared" si="55"/>
        <v>22050</v>
      </c>
      <c r="AZ136" s="115">
        <f t="shared" si="56"/>
        <v>4.8428000000000004</v>
      </c>
      <c r="BA136" s="115">
        <f t="shared" si="57"/>
        <v>3.871</v>
      </c>
      <c r="BB136" s="115">
        <f t="shared" si="58"/>
        <v>0</v>
      </c>
      <c r="BC136" s="116">
        <f t="shared" si="59"/>
        <v>0.9718</v>
      </c>
      <c r="BD136" s="393"/>
    </row>
    <row r="137" spans="1:57" s="387" customFormat="1" ht="12.75" customHeight="1" x14ac:dyDescent="0.2">
      <c r="A137" s="389">
        <v>30</v>
      </c>
      <c r="B137" s="390">
        <v>3419</v>
      </c>
      <c r="C137" s="390">
        <v>600078434</v>
      </c>
      <c r="D137" s="390">
        <v>72742658</v>
      </c>
      <c r="E137" s="391" t="s">
        <v>67</v>
      </c>
      <c r="F137" s="390">
        <v>3113</v>
      </c>
      <c r="G137" s="391" t="s">
        <v>318</v>
      </c>
      <c r="H137" s="466" t="s">
        <v>281</v>
      </c>
      <c r="I137" s="110">
        <v>12279410</v>
      </c>
      <c r="J137" s="111">
        <v>8733501</v>
      </c>
      <c r="K137" s="111">
        <v>173220</v>
      </c>
      <c r="L137" s="111">
        <v>101200</v>
      </c>
      <c r="M137" s="114">
        <v>2986129</v>
      </c>
      <c r="N137" s="114">
        <v>174670</v>
      </c>
      <c r="O137" s="111">
        <v>283910</v>
      </c>
      <c r="P137" s="274">
        <v>16.891400000000001</v>
      </c>
      <c r="Q137" s="287">
        <v>12.924199999999999</v>
      </c>
      <c r="R137" s="404">
        <v>0.5</v>
      </c>
      <c r="S137" s="404">
        <v>3.9672000000000001</v>
      </c>
      <c r="T137" s="112">
        <f t="shared" si="40"/>
        <v>0</v>
      </c>
      <c r="U137" s="113">
        <v>0</v>
      </c>
      <c r="V137" s="113">
        <v>0</v>
      </c>
      <c r="W137" s="113">
        <v>0</v>
      </c>
      <c r="X137" s="113">
        <f t="shared" si="41"/>
        <v>0</v>
      </c>
      <c r="Y137" s="113">
        <v>0</v>
      </c>
      <c r="Z137" s="113">
        <v>0</v>
      </c>
      <c r="AA137" s="113">
        <v>0</v>
      </c>
      <c r="AB137" s="113">
        <f t="shared" si="42"/>
        <v>0</v>
      </c>
      <c r="AC137" s="113">
        <f t="shared" si="43"/>
        <v>0</v>
      </c>
      <c r="AD137" s="114">
        <f t="shared" si="44"/>
        <v>0</v>
      </c>
      <c r="AE137" s="114">
        <f t="shared" si="45"/>
        <v>0</v>
      </c>
      <c r="AF137" s="113">
        <v>0</v>
      </c>
      <c r="AG137" s="113">
        <v>0</v>
      </c>
      <c r="AH137" s="113">
        <v>0</v>
      </c>
      <c r="AI137" s="113">
        <f t="shared" si="46"/>
        <v>0</v>
      </c>
      <c r="AJ137" s="113">
        <f t="shared" si="47"/>
        <v>0</v>
      </c>
      <c r="AK137" s="115">
        <v>0</v>
      </c>
      <c r="AL137" s="115">
        <v>0</v>
      </c>
      <c r="AM137" s="115">
        <v>0</v>
      </c>
      <c r="AN137" s="115">
        <v>0</v>
      </c>
      <c r="AO137" s="115">
        <v>0</v>
      </c>
      <c r="AP137" s="115">
        <f t="shared" si="48"/>
        <v>0</v>
      </c>
      <c r="AQ137" s="115">
        <f t="shared" si="49"/>
        <v>0</v>
      </c>
      <c r="AR137" s="370">
        <f t="shared" si="50"/>
        <v>0</v>
      </c>
      <c r="AS137" s="112">
        <f t="shared" si="51"/>
        <v>12279410</v>
      </c>
      <c r="AT137" s="113">
        <f t="shared" si="52"/>
        <v>8733501</v>
      </c>
      <c r="AU137" s="113">
        <f t="shared" si="53"/>
        <v>173220</v>
      </c>
      <c r="AV137" s="113">
        <f t="shared" si="54"/>
        <v>101200</v>
      </c>
      <c r="AW137" s="113">
        <f t="shared" si="39"/>
        <v>2986129</v>
      </c>
      <c r="AX137" s="113">
        <f t="shared" si="39"/>
        <v>174670</v>
      </c>
      <c r="AY137" s="113">
        <f t="shared" si="55"/>
        <v>283910</v>
      </c>
      <c r="AZ137" s="115">
        <f t="shared" si="56"/>
        <v>16.891400000000001</v>
      </c>
      <c r="BA137" s="115">
        <f t="shared" si="57"/>
        <v>12.924199999999999</v>
      </c>
      <c r="BB137" s="115">
        <f t="shared" si="58"/>
        <v>0.5</v>
      </c>
      <c r="BC137" s="116">
        <f t="shared" si="59"/>
        <v>3.9672000000000001</v>
      </c>
      <c r="BD137" s="393"/>
    </row>
    <row r="138" spans="1:57" s="387" customFormat="1" x14ac:dyDescent="0.2">
      <c r="A138" s="389">
        <v>30</v>
      </c>
      <c r="B138" s="390">
        <v>3419</v>
      </c>
      <c r="C138" s="390">
        <v>600078434</v>
      </c>
      <c r="D138" s="390">
        <v>72742658</v>
      </c>
      <c r="E138" s="391" t="s">
        <v>67</v>
      </c>
      <c r="F138" s="390">
        <v>3113</v>
      </c>
      <c r="G138" s="391" t="s">
        <v>316</v>
      </c>
      <c r="H138" s="466" t="s">
        <v>282</v>
      </c>
      <c r="I138" s="110">
        <v>2148916</v>
      </c>
      <c r="J138" s="111">
        <v>1577994</v>
      </c>
      <c r="K138" s="111">
        <v>0</v>
      </c>
      <c r="L138" s="111">
        <v>0</v>
      </c>
      <c r="M138" s="114">
        <v>533362</v>
      </c>
      <c r="N138" s="114">
        <v>31560</v>
      </c>
      <c r="O138" s="111">
        <v>6000</v>
      </c>
      <c r="P138" s="274">
        <v>4.6999999999999993</v>
      </c>
      <c r="Q138" s="287">
        <v>4.6999999999999993</v>
      </c>
      <c r="R138" s="404">
        <v>0</v>
      </c>
      <c r="S138" s="404">
        <v>0</v>
      </c>
      <c r="T138" s="112">
        <f t="shared" si="40"/>
        <v>0</v>
      </c>
      <c r="U138" s="113">
        <v>7218</v>
      </c>
      <c r="V138" s="113">
        <v>0</v>
      </c>
      <c r="W138" s="113">
        <v>0</v>
      </c>
      <c r="X138" s="113">
        <f t="shared" si="41"/>
        <v>7218</v>
      </c>
      <c r="Y138" s="113">
        <v>0</v>
      </c>
      <c r="Z138" s="113">
        <v>0</v>
      </c>
      <c r="AA138" s="113">
        <v>0</v>
      </c>
      <c r="AB138" s="113">
        <f t="shared" si="42"/>
        <v>0</v>
      </c>
      <c r="AC138" s="113">
        <f t="shared" si="43"/>
        <v>7218</v>
      </c>
      <c r="AD138" s="114">
        <f t="shared" si="44"/>
        <v>2440</v>
      </c>
      <c r="AE138" s="114">
        <f t="shared" si="45"/>
        <v>144</v>
      </c>
      <c r="AF138" s="113">
        <v>0</v>
      </c>
      <c r="AG138" s="113">
        <v>0</v>
      </c>
      <c r="AH138" s="113">
        <v>0</v>
      </c>
      <c r="AI138" s="113">
        <f t="shared" si="46"/>
        <v>0</v>
      </c>
      <c r="AJ138" s="113">
        <f t="shared" si="47"/>
        <v>9802</v>
      </c>
      <c r="AK138" s="115">
        <v>0</v>
      </c>
      <c r="AL138" s="115">
        <v>0</v>
      </c>
      <c r="AM138" s="115">
        <v>0.02</v>
      </c>
      <c r="AN138" s="115">
        <v>0</v>
      </c>
      <c r="AO138" s="115">
        <v>0</v>
      </c>
      <c r="AP138" s="115">
        <f t="shared" si="48"/>
        <v>0.02</v>
      </c>
      <c r="AQ138" s="115">
        <f t="shared" si="49"/>
        <v>0</v>
      </c>
      <c r="AR138" s="370">
        <f t="shared" si="50"/>
        <v>0.02</v>
      </c>
      <c r="AS138" s="112">
        <f t="shared" si="51"/>
        <v>2158718</v>
      </c>
      <c r="AT138" s="113">
        <f t="shared" si="52"/>
        <v>1585212</v>
      </c>
      <c r="AU138" s="113">
        <f t="shared" si="53"/>
        <v>0</v>
      </c>
      <c r="AV138" s="113">
        <f t="shared" si="54"/>
        <v>0</v>
      </c>
      <c r="AW138" s="113">
        <f t="shared" si="39"/>
        <v>535802</v>
      </c>
      <c r="AX138" s="113">
        <f t="shared" si="39"/>
        <v>31704</v>
      </c>
      <c r="AY138" s="113">
        <f t="shared" si="55"/>
        <v>6000</v>
      </c>
      <c r="AZ138" s="115">
        <f t="shared" si="56"/>
        <v>4.7199999999999989</v>
      </c>
      <c r="BA138" s="115">
        <f t="shared" si="57"/>
        <v>4.7199999999999989</v>
      </c>
      <c r="BB138" s="115">
        <f t="shared" si="58"/>
        <v>0</v>
      </c>
      <c r="BC138" s="116">
        <f t="shared" si="59"/>
        <v>0</v>
      </c>
      <c r="BD138" s="393"/>
    </row>
    <row r="139" spans="1:57" s="387" customFormat="1" ht="12.75" customHeight="1" x14ac:dyDescent="0.2">
      <c r="A139" s="389">
        <v>30</v>
      </c>
      <c r="B139" s="390">
        <v>3419</v>
      </c>
      <c r="C139" s="390">
        <v>600078434</v>
      </c>
      <c r="D139" s="390">
        <v>72742658</v>
      </c>
      <c r="E139" s="391" t="s">
        <v>67</v>
      </c>
      <c r="F139" s="390">
        <v>3141</v>
      </c>
      <c r="G139" s="391" t="s">
        <v>319</v>
      </c>
      <c r="H139" s="466" t="s">
        <v>282</v>
      </c>
      <c r="I139" s="110">
        <v>1702102</v>
      </c>
      <c r="J139" s="111">
        <v>1245488</v>
      </c>
      <c r="K139" s="111">
        <v>0</v>
      </c>
      <c r="L139" s="111">
        <v>0</v>
      </c>
      <c r="M139" s="114">
        <v>420975</v>
      </c>
      <c r="N139" s="114">
        <v>24909</v>
      </c>
      <c r="O139" s="111">
        <v>10730</v>
      </c>
      <c r="P139" s="274">
        <v>4.2299999999999995</v>
      </c>
      <c r="Q139" s="287">
        <v>0</v>
      </c>
      <c r="R139" s="404">
        <v>0</v>
      </c>
      <c r="S139" s="404">
        <v>4.2299999999999995</v>
      </c>
      <c r="T139" s="112">
        <f t="shared" si="40"/>
        <v>0</v>
      </c>
      <c r="U139" s="113">
        <v>0</v>
      </c>
      <c r="V139" s="113">
        <v>0</v>
      </c>
      <c r="W139" s="113">
        <v>0</v>
      </c>
      <c r="X139" s="113">
        <f t="shared" si="41"/>
        <v>0</v>
      </c>
      <c r="Y139" s="113">
        <v>0</v>
      </c>
      <c r="Z139" s="113">
        <v>0</v>
      </c>
      <c r="AA139" s="113">
        <v>0</v>
      </c>
      <c r="AB139" s="113">
        <f t="shared" si="42"/>
        <v>0</v>
      </c>
      <c r="AC139" s="113">
        <f t="shared" si="43"/>
        <v>0</v>
      </c>
      <c r="AD139" s="114">
        <f t="shared" si="44"/>
        <v>0</v>
      </c>
      <c r="AE139" s="114">
        <f t="shared" si="45"/>
        <v>0</v>
      </c>
      <c r="AF139" s="113">
        <v>0</v>
      </c>
      <c r="AG139" s="113">
        <v>0</v>
      </c>
      <c r="AH139" s="113">
        <v>0</v>
      </c>
      <c r="AI139" s="113">
        <f t="shared" si="46"/>
        <v>0</v>
      </c>
      <c r="AJ139" s="113">
        <f t="shared" si="47"/>
        <v>0</v>
      </c>
      <c r="AK139" s="115">
        <v>0</v>
      </c>
      <c r="AL139" s="115">
        <v>0</v>
      </c>
      <c r="AM139" s="115">
        <v>0</v>
      </c>
      <c r="AN139" s="115">
        <v>0</v>
      </c>
      <c r="AO139" s="115">
        <v>0</v>
      </c>
      <c r="AP139" s="115">
        <f t="shared" si="48"/>
        <v>0</v>
      </c>
      <c r="AQ139" s="115">
        <f t="shared" si="49"/>
        <v>0</v>
      </c>
      <c r="AR139" s="370">
        <f t="shared" si="50"/>
        <v>0</v>
      </c>
      <c r="AS139" s="112">
        <f t="shared" si="51"/>
        <v>1702102</v>
      </c>
      <c r="AT139" s="113">
        <f t="shared" si="52"/>
        <v>1245488</v>
      </c>
      <c r="AU139" s="113">
        <f t="shared" si="53"/>
        <v>0</v>
      </c>
      <c r="AV139" s="113">
        <f t="shared" si="54"/>
        <v>0</v>
      </c>
      <c r="AW139" s="113">
        <f t="shared" si="39"/>
        <v>420975</v>
      </c>
      <c r="AX139" s="113">
        <f t="shared" si="39"/>
        <v>24909</v>
      </c>
      <c r="AY139" s="113">
        <f t="shared" si="55"/>
        <v>10730</v>
      </c>
      <c r="AZ139" s="115">
        <f t="shared" si="56"/>
        <v>4.2299999999999995</v>
      </c>
      <c r="BA139" s="115">
        <f t="shared" si="57"/>
        <v>0</v>
      </c>
      <c r="BB139" s="115">
        <f t="shared" si="58"/>
        <v>0</v>
      </c>
      <c r="BC139" s="116">
        <f t="shared" si="59"/>
        <v>4.2299999999999995</v>
      </c>
      <c r="BD139" s="393"/>
      <c r="BE139" s="393"/>
    </row>
    <row r="140" spans="1:57" s="387" customFormat="1" ht="12.75" customHeight="1" x14ac:dyDescent="0.2">
      <c r="A140" s="389">
        <v>30</v>
      </c>
      <c r="B140" s="390">
        <v>3419</v>
      </c>
      <c r="C140" s="390">
        <v>600078434</v>
      </c>
      <c r="D140" s="390">
        <v>72742658</v>
      </c>
      <c r="E140" s="391" t="s">
        <v>67</v>
      </c>
      <c r="F140" s="390">
        <v>3143</v>
      </c>
      <c r="G140" s="391" t="s">
        <v>632</v>
      </c>
      <c r="H140" s="466" t="s">
        <v>281</v>
      </c>
      <c r="I140" s="110">
        <v>846193</v>
      </c>
      <c r="J140" s="111">
        <v>623117</v>
      </c>
      <c r="K140" s="111">
        <v>0</v>
      </c>
      <c r="L140" s="111">
        <v>0</v>
      </c>
      <c r="M140" s="114">
        <v>210613</v>
      </c>
      <c r="N140" s="114">
        <v>12463</v>
      </c>
      <c r="O140" s="111">
        <v>0</v>
      </c>
      <c r="P140" s="274">
        <v>1.2949999999999999</v>
      </c>
      <c r="Q140" s="287">
        <v>1.2949999999999999</v>
      </c>
      <c r="R140" s="404">
        <v>0</v>
      </c>
      <c r="S140" s="404">
        <v>0</v>
      </c>
      <c r="T140" s="112">
        <f t="shared" si="40"/>
        <v>0</v>
      </c>
      <c r="U140" s="113">
        <v>0</v>
      </c>
      <c r="V140" s="113">
        <v>0</v>
      </c>
      <c r="W140" s="113">
        <v>0</v>
      </c>
      <c r="X140" s="113">
        <f t="shared" si="41"/>
        <v>0</v>
      </c>
      <c r="Y140" s="113">
        <v>0</v>
      </c>
      <c r="Z140" s="113">
        <v>0</v>
      </c>
      <c r="AA140" s="113">
        <v>0</v>
      </c>
      <c r="AB140" s="113">
        <f t="shared" si="42"/>
        <v>0</v>
      </c>
      <c r="AC140" s="113">
        <f t="shared" si="43"/>
        <v>0</v>
      </c>
      <c r="AD140" s="114">
        <f t="shared" si="44"/>
        <v>0</v>
      </c>
      <c r="AE140" s="114">
        <f t="shared" si="45"/>
        <v>0</v>
      </c>
      <c r="AF140" s="113">
        <v>0</v>
      </c>
      <c r="AG140" s="113">
        <v>0</v>
      </c>
      <c r="AH140" s="113">
        <v>0</v>
      </c>
      <c r="AI140" s="113">
        <f t="shared" si="46"/>
        <v>0</v>
      </c>
      <c r="AJ140" s="113">
        <f t="shared" si="47"/>
        <v>0</v>
      </c>
      <c r="AK140" s="115">
        <v>0</v>
      </c>
      <c r="AL140" s="115">
        <v>0</v>
      </c>
      <c r="AM140" s="115">
        <v>0</v>
      </c>
      <c r="AN140" s="115">
        <v>0</v>
      </c>
      <c r="AO140" s="115">
        <v>0</v>
      </c>
      <c r="AP140" s="115">
        <f t="shared" si="48"/>
        <v>0</v>
      </c>
      <c r="AQ140" s="115">
        <f t="shared" si="49"/>
        <v>0</v>
      </c>
      <c r="AR140" s="370">
        <f t="shared" si="50"/>
        <v>0</v>
      </c>
      <c r="AS140" s="112">
        <f t="shared" si="51"/>
        <v>846193</v>
      </c>
      <c r="AT140" s="113">
        <f t="shared" si="52"/>
        <v>623117</v>
      </c>
      <c r="AU140" s="113">
        <f t="shared" si="53"/>
        <v>0</v>
      </c>
      <c r="AV140" s="113">
        <f t="shared" si="54"/>
        <v>0</v>
      </c>
      <c r="AW140" s="113">
        <f t="shared" si="39"/>
        <v>210613</v>
      </c>
      <c r="AX140" s="113">
        <f t="shared" si="39"/>
        <v>12463</v>
      </c>
      <c r="AY140" s="113">
        <f t="shared" si="55"/>
        <v>0</v>
      </c>
      <c r="AZ140" s="115">
        <f t="shared" si="56"/>
        <v>1.2949999999999999</v>
      </c>
      <c r="BA140" s="115">
        <f t="shared" si="57"/>
        <v>1.2949999999999999</v>
      </c>
      <c r="BB140" s="115">
        <f t="shared" si="58"/>
        <v>0</v>
      </c>
      <c r="BC140" s="116">
        <f t="shared" si="59"/>
        <v>0</v>
      </c>
      <c r="BD140" s="393"/>
    </row>
    <row r="141" spans="1:57" s="387" customFormat="1" ht="12.75" customHeight="1" x14ac:dyDescent="0.2">
      <c r="A141" s="389">
        <v>30</v>
      </c>
      <c r="B141" s="390">
        <v>3419</v>
      </c>
      <c r="C141" s="390">
        <v>600078434</v>
      </c>
      <c r="D141" s="390">
        <v>72742658</v>
      </c>
      <c r="E141" s="391" t="s">
        <v>67</v>
      </c>
      <c r="F141" s="390">
        <v>3143</v>
      </c>
      <c r="G141" s="391" t="s">
        <v>633</v>
      </c>
      <c r="H141" s="466" t="s">
        <v>282</v>
      </c>
      <c r="I141" s="110">
        <v>34408</v>
      </c>
      <c r="J141" s="111">
        <v>24255</v>
      </c>
      <c r="K141" s="111">
        <v>0</v>
      </c>
      <c r="L141" s="111">
        <v>0</v>
      </c>
      <c r="M141" s="114">
        <v>8198</v>
      </c>
      <c r="N141" s="114">
        <v>485</v>
      </c>
      <c r="O141" s="111">
        <v>1470</v>
      </c>
      <c r="P141" s="274">
        <v>0.1</v>
      </c>
      <c r="Q141" s="287">
        <v>0</v>
      </c>
      <c r="R141" s="404">
        <v>0</v>
      </c>
      <c r="S141" s="404">
        <v>0.1</v>
      </c>
      <c r="T141" s="112">
        <f t="shared" si="40"/>
        <v>0</v>
      </c>
      <c r="U141" s="113">
        <v>0</v>
      </c>
      <c r="V141" s="113">
        <v>0</v>
      </c>
      <c r="W141" s="113">
        <v>0</v>
      </c>
      <c r="X141" s="113">
        <f t="shared" si="41"/>
        <v>0</v>
      </c>
      <c r="Y141" s="113">
        <v>0</v>
      </c>
      <c r="Z141" s="113">
        <v>0</v>
      </c>
      <c r="AA141" s="113">
        <v>0</v>
      </c>
      <c r="AB141" s="113">
        <f t="shared" si="42"/>
        <v>0</v>
      </c>
      <c r="AC141" s="113">
        <f t="shared" si="43"/>
        <v>0</v>
      </c>
      <c r="AD141" s="114">
        <f t="shared" si="44"/>
        <v>0</v>
      </c>
      <c r="AE141" s="114">
        <f t="shared" si="45"/>
        <v>0</v>
      </c>
      <c r="AF141" s="113">
        <v>0</v>
      </c>
      <c r="AG141" s="113">
        <v>0</v>
      </c>
      <c r="AH141" s="113">
        <v>0</v>
      </c>
      <c r="AI141" s="113">
        <f t="shared" si="46"/>
        <v>0</v>
      </c>
      <c r="AJ141" s="113">
        <f t="shared" si="47"/>
        <v>0</v>
      </c>
      <c r="AK141" s="115">
        <v>0</v>
      </c>
      <c r="AL141" s="115">
        <v>0</v>
      </c>
      <c r="AM141" s="115">
        <v>0</v>
      </c>
      <c r="AN141" s="115">
        <v>0</v>
      </c>
      <c r="AO141" s="115">
        <v>0</v>
      </c>
      <c r="AP141" s="115">
        <f t="shared" si="48"/>
        <v>0</v>
      </c>
      <c r="AQ141" s="115">
        <f t="shared" si="49"/>
        <v>0</v>
      </c>
      <c r="AR141" s="370">
        <f t="shared" si="50"/>
        <v>0</v>
      </c>
      <c r="AS141" s="112">
        <f t="shared" si="51"/>
        <v>34408</v>
      </c>
      <c r="AT141" s="113">
        <f t="shared" si="52"/>
        <v>24255</v>
      </c>
      <c r="AU141" s="113">
        <f t="shared" si="53"/>
        <v>0</v>
      </c>
      <c r="AV141" s="113">
        <f t="shared" si="54"/>
        <v>0</v>
      </c>
      <c r="AW141" s="113">
        <f t="shared" ref="AW141:AX185" si="71">M141+AD141</f>
        <v>8198</v>
      </c>
      <c r="AX141" s="113">
        <f t="shared" si="71"/>
        <v>485</v>
      </c>
      <c r="AY141" s="113">
        <f t="shared" si="55"/>
        <v>1470</v>
      </c>
      <c r="AZ141" s="115">
        <f t="shared" si="56"/>
        <v>0.1</v>
      </c>
      <c r="BA141" s="115">
        <f t="shared" si="57"/>
        <v>0</v>
      </c>
      <c r="BB141" s="115">
        <f t="shared" si="58"/>
        <v>0</v>
      </c>
      <c r="BC141" s="116">
        <f t="shared" si="59"/>
        <v>0.1</v>
      </c>
      <c r="BD141" s="393"/>
    </row>
    <row r="142" spans="1:57" s="387" customFormat="1" ht="12.75" customHeight="1" x14ac:dyDescent="0.2">
      <c r="A142" s="389">
        <v>30</v>
      </c>
      <c r="B142" s="390">
        <v>3419</v>
      </c>
      <c r="C142" s="390">
        <v>600078434</v>
      </c>
      <c r="D142" s="390">
        <v>72742658</v>
      </c>
      <c r="E142" s="391" t="s">
        <v>67</v>
      </c>
      <c r="F142" s="390">
        <v>3143</v>
      </c>
      <c r="G142" s="391" t="s">
        <v>321</v>
      </c>
      <c r="H142" s="466" t="s">
        <v>282</v>
      </c>
      <c r="I142" s="110">
        <v>336255</v>
      </c>
      <c r="J142" s="111">
        <v>247080</v>
      </c>
      <c r="K142" s="111">
        <v>0</v>
      </c>
      <c r="L142" s="111">
        <v>0</v>
      </c>
      <c r="M142" s="114">
        <v>83513</v>
      </c>
      <c r="N142" s="114">
        <v>4942</v>
      </c>
      <c r="O142" s="111">
        <v>720</v>
      </c>
      <c r="P142" s="274">
        <v>0.55000000000000004</v>
      </c>
      <c r="Q142" s="287">
        <v>0.5</v>
      </c>
      <c r="R142" s="404">
        <v>0</v>
      </c>
      <c r="S142" s="404">
        <v>0.05</v>
      </c>
      <c r="T142" s="112">
        <f t="shared" ref="T142:T185" si="72">Y142*-1</f>
        <v>0</v>
      </c>
      <c r="U142" s="113">
        <v>0</v>
      </c>
      <c r="V142" s="113">
        <v>0</v>
      </c>
      <c r="W142" s="113">
        <v>0</v>
      </c>
      <c r="X142" s="113">
        <f t="shared" ref="X142:X185" si="73">SUM(T142:W142)</f>
        <v>0</v>
      </c>
      <c r="Y142" s="113">
        <v>0</v>
      </c>
      <c r="Z142" s="113">
        <v>0</v>
      </c>
      <c r="AA142" s="113">
        <v>0</v>
      </c>
      <c r="AB142" s="113">
        <f t="shared" ref="AB142:AB185" si="74">SUM(Y142:AA142)</f>
        <v>0</v>
      </c>
      <c r="AC142" s="113">
        <f t="shared" ref="AC142:AC185" si="75">X142+AB142</f>
        <v>0</v>
      </c>
      <c r="AD142" s="114">
        <f t="shared" ref="AD142:AD185" si="76">ROUND((X142+Y142+Z142)*33.8%,0)</f>
        <v>0</v>
      </c>
      <c r="AE142" s="114">
        <f t="shared" ref="AE142:AE185" si="77">ROUND(X142*2%,0)</f>
        <v>0</v>
      </c>
      <c r="AF142" s="113">
        <v>0</v>
      </c>
      <c r="AG142" s="113">
        <v>0</v>
      </c>
      <c r="AH142" s="113">
        <v>0</v>
      </c>
      <c r="AI142" s="113">
        <f t="shared" ref="AI142:AI185" si="78">SUM(AF142:AH142)</f>
        <v>0</v>
      </c>
      <c r="AJ142" s="113">
        <f t="shared" ref="AJ142:AJ185" si="79">AC142+AD142+AE142+AI142</f>
        <v>0</v>
      </c>
      <c r="AK142" s="115">
        <v>0</v>
      </c>
      <c r="AL142" s="115">
        <v>0</v>
      </c>
      <c r="AM142" s="115">
        <v>0</v>
      </c>
      <c r="AN142" s="115">
        <v>0</v>
      </c>
      <c r="AO142" s="115">
        <v>0</v>
      </c>
      <c r="AP142" s="115">
        <f t="shared" ref="AP142:AP185" si="80">AK142+AM142+AN142</f>
        <v>0</v>
      </c>
      <c r="AQ142" s="115">
        <f t="shared" ref="AQ142:AQ185" si="81">AL142+AO142</f>
        <v>0</v>
      </c>
      <c r="AR142" s="370">
        <f t="shared" ref="AR142:AR185" si="82">SUM(AP142:AQ142)</f>
        <v>0</v>
      </c>
      <c r="AS142" s="112">
        <f t="shared" ref="AS142:AS185" si="83">I142+AJ142</f>
        <v>336255</v>
      </c>
      <c r="AT142" s="113">
        <f t="shared" ref="AT142:AT185" si="84">J142+X142</f>
        <v>247080</v>
      </c>
      <c r="AU142" s="113">
        <f t="shared" ref="AU142:AU185" si="85">K142</f>
        <v>0</v>
      </c>
      <c r="AV142" s="113">
        <f t="shared" ref="AV142:AV185" si="86">L142+AB142</f>
        <v>0</v>
      </c>
      <c r="AW142" s="113">
        <f t="shared" si="71"/>
        <v>83513</v>
      </c>
      <c r="AX142" s="113">
        <f t="shared" si="71"/>
        <v>4942</v>
      </c>
      <c r="AY142" s="113">
        <f t="shared" ref="AY142:AY185" si="87">O142+AI142</f>
        <v>720</v>
      </c>
      <c r="AZ142" s="115">
        <f t="shared" ref="AZ142:AZ185" si="88">P142+AR142</f>
        <v>0.55000000000000004</v>
      </c>
      <c r="BA142" s="115">
        <f t="shared" ref="BA142:BA185" si="89">Q142+AP142</f>
        <v>0.5</v>
      </c>
      <c r="BB142" s="115">
        <f t="shared" ref="BB142:BB185" si="90">R142</f>
        <v>0</v>
      </c>
      <c r="BC142" s="116">
        <f t="shared" ref="BC142:BC185" si="91">S142+AQ142</f>
        <v>0.05</v>
      </c>
      <c r="BD142" s="393"/>
    </row>
    <row r="143" spans="1:57" s="387" customFormat="1" ht="12.75" customHeight="1" x14ac:dyDescent="0.2">
      <c r="A143" s="235">
        <v>30</v>
      </c>
      <c r="B143" s="22">
        <v>3419</v>
      </c>
      <c r="C143" s="234">
        <v>600078434</v>
      </c>
      <c r="D143" s="234">
        <v>72742658</v>
      </c>
      <c r="E143" s="388" t="s">
        <v>68</v>
      </c>
      <c r="F143" s="22"/>
      <c r="G143" s="388"/>
      <c r="H143" s="465"/>
      <c r="I143" s="34">
        <v>20248925</v>
      </c>
      <c r="J143" s="23">
        <v>14562047</v>
      </c>
      <c r="K143" s="23">
        <v>173220</v>
      </c>
      <c r="L143" s="23">
        <v>111200</v>
      </c>
      <c r="M143" s="23">
        <v>4959557</v>
      </c>
      <c r="N143" s="23">
        <v>291241</v>
      </c>
      <c r="O143" s="23">
        <v>324880</v>
      </c>
      <c r="P143" s="24">
        <v>32.609200000000001</v>
      </c>
      <c r="Q143" s="288">
        <v>23.290199999999999</v>
      </c>
      <c r="R143" s="787">
        <v>0.5</v>
      </c>
      <c r="S143" s="787">
        <v>9.3190000000000008</v>
      </c>
      <c r="T143" s="34">
        <f t="shared" ref="T143:BC143" si="92">SUM(T136:T142)</f>
        <v>0</v>
      </c>
      <c r="U143" s="23">
        <f t="shared" si="92"/>
        <v>7218</v>
      </c>
      <c r="V143" s="23">
        <f t="shared" si="92"/>
        <v>0</v>
      </c>
      <c r="W143" s="23">
        <f t="shared" si="92"/>
        <v>0</v>
      </c>
      <c r="X143" s="23">
        <f t="shared" si="92"/>
        <v>7218</v>
      </c>
      <c r="Y143" s="23">
        <f t="shared" si="92"/>
        <v>0</v>
      </c>
      <c r="Z143" s="23">
        <f t="shared" si="92"/>
        <v>0</v>
      </c>
      <c r="AA143" s="23">
        <f t="shared" si="92"/>
        <v>0</v>
      </c>
      <c r="AB143" s="23">
        <f t="shared" si="92"/>
        <v>0</v>
      </c>
      <c r="AC143" s="23">
        <f t="shared" si="92"/>
        <v>7218</v>
      </c>
      <c r="AD143" s="23">
        <f t="shared" si="92"/>
        <v>2440</v>
      </c>
      <c r="AE143" s="23">
        <f t="shared" si="92"/>
        <v>144</v>
      </c>
      <c r="AF143" s="23">
        <f t="shared" si="92"/>
        <v>0</v>
      </c>
      <c r="AG143" s="23">
        <f t="shared" si="92"/>
        <v>0</v>
      </c>
      <c r="AH143" s="23">
        <f t="shared" si="92"/>
        <v>0</v>
      </c>
      <c r="AI143" s="23">
        <f t="shared" si="92"/>
        <v>0</v>
      </c>
      <c r="AJ143" s="23">
        <f t="shared" si="92"/>
        <v>9802</v>
      </c>
      <c r="AK143" s="24">
        <f t="shared" si="92"/>
        <v>0</v>
      </c>
      <c r="AL143" s="24">
        <f t="shared" si="92"/>
        <v>0</v>
      </c>
      <c r="AM143" s="24">
        <f t="shared" si="92"/>
        <v>0.02</v>
      </c>
      <c r="AN143" s="24">
        <f t="shared" si="92"/>
        <v>0</v>
      </c>
      <c r="AO143" s="24">
        <f t="shared" si="92"/>
        <v>0</v>
      </c>
      <c r="AP143" s="24">
        <f t="shared" si="92"/>
        <v>0.02</v>
      </c>
      <c r="AQ143" s="24">
        <f t="shared" si="92"/>
        <v>0</v>
      </c>
      <c r="AR143" s="920">
        <f t="shared" si="92"/>
        <v>0.02</v>
      </c>
      <c r="AS143" s="34">
        <f t="shared" si="92"/>
        <v>20258727</v>
      </c>
      <c r="AT143" s="23">
        <f t="shared" si="92"/>
        <v>14569265</v>
      </c>
      <c r="AU143" s="23">
        <f t="shared" si="92"/>
        <v>173220</v>
      </c>
      <c r="AV143" s="23">
        <f t="shared" si="92"/>
        <v>111200</v>
      </c>
      <c r="AW143" s="23">
        <f t="shared" si="92"/>
        <v>4961997</v>
      </c>
      <c r="AX143" s="23">
        <f t="shared" si="92"/>
        <v>291385</v>
      </c>
      <c r="AY143" s="23">
        <f t="shared" si="92"/>
        <v>324880</v>
      </c>
      <c r="AZ143" s="24">
        <f t="shared" si="92"/>
        <v>32.629199999999997</v>
      </c>
      <c r="BA143" s="24">
        <f t="shared" si="92"/>
        <v>23.310199999999995</v>
      </c>
      <c r="BB143" s="24">
        <f t="shared" si="92"/>
        <v>0.5</v>
      </c>
      <c r="BC143" s="69">
        <f t="shared" si="92"/>
        <v>9.3190000000000008</v>
      </c>
      <c r="BD143" s="393"/>
    </row>
    <row r="144" spans="1:57" s="387" customFormat="1" ht="12.75" customHeight="1" x14ac:dyDescent="0.2">
      <c r="A144" s="389">
        <v>31</v>
      </c>
      <c r="B144" s="390">
        <v>3422</v>
      </c>
      <c r="C144" s="390">
        <v>600078591</v>
      </c>
      <c r="D144" s="390">
        <v>72742682</v>
      </c>
      <c r="E144" s="391" t="s">
        <v>69</v>
      </c>
      <c r="F144" s="390">
        <v>3111</v>
      </c>
      <c r="G144" s="391" t="s">
        <v>315</v>
      </c>
      <c r="H144" s="466" t="s">
        <v>281</v>
      </c>
      <c r="I144" s="110">
        <v>2614262</v>
      </c>
      <c r="J144" s="111">
        <v>1909839</v>
      </c>
      <c r="K144" s="111">
        <v>0</v>
      </c>
      <c r="L144" s="111">
        <v>0</v>
      </c>
      <c r="M144" s="114">
        <v>645526</v>
      </c>
      <c r="N144" s="114">
        <v>38197</v>
      </c>
      <c r="O144" s="111">
        <v>20700</v>
      </c>
      <c r="P144" s="274">
        <v>4.8281999999999998</v>
      </c>
      <c r="Q144" s="287">
        <v>3.8064</v>
      </c>
      <c r="R144" s="404">
        <v>0</v>
      </c>
      <c r="S144" s="404">
        <v>1.0218</v>
      </c>
      <c r="T144" s="112">
        <f t="shared" si="72"/>
        <v>0</v>
      </c>
      <c r="U144" s="113">
        <v>0</v>
      </c>
      <c r="V144" s="113">
        <v>0</v>
      </c>
      <c r="W144" s="113">
        <v>0</v>
      </c>
      <c r="X144" s="113">
        <f t="shared" si="73"/>
        <v>0</v>
      </c>
      <c r="Y144" s="113">
        <v>0</v>
      </c>
      <c r="Z144" s="113">
        <v>0</v>
      </c>
      <c r="AA144" s="113">
        <v>0</v>
      </c>
      <c r="AB144" s="113">
        <f t="shared" si="74"/>
        <v>0</v>
      </c>
      <c r="AC144" s="113">
        <f t="shared" si="75"/>
        <v>0</v>
      </c>
      <c r="AD144" s="114">
        <f t="shared" si="76"/>
        <v>0</v>
      </c>
      <c r="AE144" s="114">
        <f t="shared" si="77"/>
        <v>0</v>
      </c>
      <c r="AF144" s="113">
        <v>0</v>
      </c>
      <c r="AG144" s="113">
        <v>0</v>
      </c>
      <c r="AH144" s="113">
        <v>0</v>
      </c>
      <c r="AI144" s="113">
        <f t="shared" si="78"/>
        <v>0</v>
      </c>
      <c r="AJ144" s="113">
        <f t="shared" si="79"/>
        <v>0</v>
      </c>
      <c r="AK144" s="115">
        <v>0</v>
      </c>
      <c r="AL144" s="115">
        <v>0</v>
      </c>
      <c r="AM144" s="115">
        <v>0</v>
      </c>
      <c r="AN144" s="115">
        <v>0</v>
      </c>
      <c r="AO144" s="115">
        <v>0</v>
      </c>
      <c r="AP144" s="115">
        <f t="shared" si="80"/>
        <v>0</v>
      </c>
      <c r="AQ144" s="115">
        <f t="shared" si="81"/>
        <v>0</v>
      </c>
      <c r="AR144" s="370">
        <f t="shared" si="82"/>
        <v>0</v>
      </c>
      <c r="AS144" s="112">
        <f t="shared" si="83"/>
        <v>2614262</v>
      </c>
      <c r="AT144" s="113">
        <f t="shared" si="84"/>
        <v>1909839</v>
      </c>
      <c r="AU144" s="113">
        <f t="shared" si="85"/>
        <v>0</v>
      </c>
      <c r="AV144" s="113">
        <f t="shared" si="86"/>
        <v>0</v>
      </c>
      <c r="AW144" s="113">
        <f t="shared" si="71"/>
        <v>645526</v>
      </c>
      <c r="AX144" s="113">
        <f t="shared" si="71"/>
        <v>38197</v>
      </c>
      <c r="AY144" s="113">
        <f t="shared" si="87"/>
        <v>20700</v>
      </c>
      <c r="AZ144" s="115">
        <f t="shared" si="88"/>
        <v>4.8281999999999998</v>
      </c>
      <c r="BA144" s="115">
        <f t="shared" si="89"/>
        <v>3.8064</v>
      </c>
      <c r="BB144" s="115">
        <f t="shared" si="90"/>
        <v>0</v>
      </c>
      <c r="BC144" s="116">
        <f t="shared" si="91"/>
        <v>1.0218</v>
      </c>
      <c r="BD144" s="393"/>
    </row>
    <row r="145" spans="1:57" s="387" customFormat="1" ht="12.75" customHeight="1" x14ac:dyDescent="0.2">
      <c r="A145" s="389">
        <v>31</v>
      </c>
      <c r="B145" s="390">
        <v>3422</v>
      </c>
      <c r="C145" s="390">
        <v>600078591</v>
      </c>
      <c r="D145" s="390">
        <v>72742682</v>
      </c>
      <c r="E145" s="391" t="s">
        <v>69</v>
      </c>
      <c r="F145" s="390">
        <v>3113</v>
      </c>
      <c r="G145" s="391" t="s">
        <v>318</v>
      </c>
      <c r="H145" s="466" t="s">
        <v>281</v>
      </c>
      <c r="I145" s="110">
        <v>8358189</v>
      </c>
      <c r="J145" s="111">
        <v>6069381</v>
      </c>
      <c r="K145" s="111">
        <v>115480</v>
      </c>
      <c r="L145" s="111">
        <v>0</v>
      </c>
      <c r="M145" s="114">
        <v>2051451</v>
      </c>
      <c r="N145" s="114">
        <v>121387</v>
      </c>
      <c r="O145" s="111">
        <v>115970</v>
      </c>
      <c r="P145" s="274">
        <v>12.602499999999999</v>
      </c>
      <c r="Q145" s="287">
        <v>9.4242999999999988</v>
      </c>
      <c r="R145" s="404">
        <v>0.33329999999999999</v>
      </c>
      <c r="S145" s="404">
        <v>3.1781999999999999</v>
      </c>
      <c r="T145" s="112">
        <f t="shared" si="72"/>
        <v>0</v>
      </c>
      <c r="U145" s="113">
        <v>0</v>
      </c>
      <c r="V145" s="113">
        <v>0</v>
      </c>
      <c r="W145" s="113">
        <v>0</v>
      </c>
      <c r="X145" s="113">
        <f t="shared" si="73"/>
        <v>0</v>
      </c>
      <c r="Y145" s="113">
        <v>0</v>
      </c>
      <c r="Z145" s="113">
        <v>0</v>
      </c>
      <c r="AA145" s="113">
        <v>0</v>
      </c>
      <c r="AB145" s="113">
        <f t="shared" si="74"/>
        <v>0</v>
      </c>
      <c r="AC145" s="113">
        <f t="shared" si="75"/>
        <v>0</v>
      </c>
      <c r="AD145" s="114">
        <f t="shared" si="76"/>
        <v>0</v>
      </c>
      <c r="AE145" s="114">
        <f t="shared" si="77"/>
        <v>0</v>
      </c>
      <c r="AF145" s="113">
        <v>0</v>
      </c>
      <c r="AG145" s="113">
        <v>0</v>
      </c>
      <c r="AH145" s="113">
        <v>0</v>
      </c>
      <c r="AI145" s="113">
        <f t="shared" si="78"/>
        <v>0</v>
      </c>
      <c r="AJ145" s="113">
        <f t="shared" si="79"/>
        <v>0</v>
      </c>
      <c r="AK145" s="115">
        <v>0</v>
      </c>
      <c r="AL145" s="115">
        <v>0</v>
      </c>
      <c r="AM145" s="115">
        <v>0</v>
      </c>
      <c r="AN145" s="115">
        <v>0</v>
      </c>
      <c r="AO145" s="115">
        <v>0</v>
      </c>
      <c r="AP145" s="115">
        <f t="shared" si="80"/>
        <v>0</v>
      </c>
      <c r="AQ145" s="115">
        <f t="shared" si="81"/>
        <v>0</v>
      </c>
      <c r="AR145" s="370">
        <f t="shared" si="82"/>
        <v>0</v>
      </c>
      <c r="AS145" s="112">
        <f t="shared" si="83"/>
        <v>8358189</v>
      </c>
      <c r="AT145" s="113">
        <f t="shared" si="84"/>
        <v>6069381</v>
      </c>
      <c r="AU145" s="113">
        <f t="shared" si="85"/>
        <v>115480</v>
      </c>
      <c r="AV145" s="113">
        <f t="shared" si="86"/>
        <v>0</v>
      </c>
      <c r="AW145" s="113">
        <f t="shared" si="71"/>
        <v>2051451</v>
      </c>
      <c r="AX145" s="113">
        <f t="shared" si="71"/>
        <v>121387</v>
      </c>
      <c r="AY145" s="113">
        <f t="shared" si="87"/>
        <v>115970</v>
      </c>
      <c r="AZ145" s="115">
        <f t="shared" si="88"/>
        <v>12.602499999999999</v>
      </c>
      <c r="BA145" s="115">
        <f t="shared" si="89"/>
        <v>9.4242999999999988</v>
      </c>
      <c r="BB145" s="115">
        <f t="shared" si="90"/>
        <v>0.33329999999999999</v>
      </c>
      <c r="BC145" s="116">
        <f t="shared" si="91"/>
        <v>3.1781999999999999</v>
      </c>
      <c r="BD145" s="393"/>
    </row>
    <row r="146" spans="1:57" s="387" customFormat="1" x14ac:dyDescent="0.2">
      <c r="A146" s="389">
        <v>31</v>
      </c>
      <c r="B146" s="390">
        <v>3422</v>
      </c>
      <c r="C146" s="390">
        <v>600078591</v>
      </c>
      <c r="D146" s="390">
        <v>72742682</v>
      </c>
      <c r="E146" s="391" t="s">
        <v>69</v>
      </c>
      <c r="F146" s="390">
        <v>3113</v>
      </c>
      <c r="G146" s="391" t="s">
        <v>316</v>
      </c>
      <c r="H146" s="466" t="s">
        <v>282</v>
      </c>
      <c r="I146" s="110">
        <v>1616808</v>
      </c>
      <c r="J146" s="111">
        <v>1190581</v>
      </c>
      <c r="K146" s="111">
        <v>0</v>
      </c>
      <c r="L146" s="111">
        <v>0</v>
      </c>
      <c r="M146" s="114">
        <v>402416</v>
      </c>
      <c r="N146" s="114">
        <v>23811</v>
      </c>
      <c r="O146" s="111">
        <v>0</v>
      </c>
      <c r="P146" s="274">
        <v>3.5600000000000005</v>
      </c>
      <c r="Q146" s="287">
        <v>3.5600000000000005</v>
      </c>
      <c r="R146" s="404">
        <v>0</v>
      </c>
      <c r="S146" s="404">
        <v>0</v>
      </c>
      <c r="T146" s="112">
        <f t="shared" si="72"/>
        <v>0</v>
      </c>
      <c r="U146" s="113">
        <v>0</v>
      </c>
      <c r="V146" s="113">
        <v>0</v>
      </c>
      <c r="W146" s="113">
        <v>0</v>
      </c>
      <c r="X146" s="113">
        <f t="shared" si="73"/>
        <v>0</v>
      </c>
      <c r="Y146" s="113">
        <v>0</v>
      </c>
      <c r="Z146" s="113">
        <v>0</v>
      </c>
      <c r="AA146" s="113">
        <v>0</v>
      </c>
      <c r="AB146" s="113">
        <f t="shared" si="74"/>
        <v>0</v>
      </c>
      <c r="AC146" s="113">
        <f t="shared" si="75"/>
        <v>0</v>
      </c>
      <c r="AD146" s="114">
        <f t="shared" si="76"/>
        <v>0</v>
      </c>
      <c r="AE146" s="114">
        <f t="shared" si="77"/>
        <v>0</v>
      </c>
      <c r="AF146" s="113">
        <v>0</v>
      </c>
      <c r="AG146" s="113">
        <v>0</v>
      </c>
      <c r="AH146" s="113">
        <v>0</v>
      </c>
      <c r="AI146" s="113">
        <f t="shared" si="78"/>
        <v>0</v>
      </c>
      <c r="AJ146" s="113">
        <f t="shared" si="79"/>
        <v>0</v>
      </c>
      <c r="AK146" s="115">
        <v>0</v>
      </c>
      <c r="AL146" s="115">
        <v>0</v>
      </c>
      <c r="AM146" s="115">
        <v>0</v>
      </c>
      <c r="AN146" s="115">
        <v>0</v>
      </c>
      <c r="AO146" s="115">
        <v>0</v>
      </c>
      <c r="AP146" s="115">
        <f t="shared" si="80"/>
        <v>0</v>
      </c>
      <c r="AQ146" s="115">
        <f t="shared" si="81"/>
        <v>0</v>
      </c>
      <c r="AR146" s="370">
        <f t="shared" si="82"/>
        <v>0</v>
      </c>
      <c r="AS146" s="112">
        <f t="shared" si="83"/>
        <v>1616808</v>
      </c>
      <c r="AT146" s="113">
        <f t="shared" si="84"/>
        <v>1190581</v>
      </c>
      <c r="AU146" s="113">
        <f t="shared" si="85"/>
        <v>0</v>
      </c>
      <c r="AV146" s="113">
        <f t="shared" si="86"/>
        <v>0</v>
      </c>
      <c r="AW146" s="113">
        <f t="shared" si="71"/>
        <v>402416</v>
      </c>
      <c r="AX146" s="113">
        <f t="shared" si="71"/>
        <v>23811</v>
      </c>
      <c r="AY146" s="113">
        <f t="shared" si="87"/>
        <v>0</v>
      </c>
      <c r="AZ146" s="115">
        <f t="shared" si="88"/>
        <v>3.5600000000000005</v>
      </c>
      <c r="BA146" s="115">
        <f t="shared" si="89"/>
        <v>3.5600000000000005</v>
      </c>
      <c r="BB146" s="115">
        <f t="shared" si="90"/>
        <v>0</v>
      </c>
      <c r="BC146" s="116">
        <f t="shared" si="91"/>
        <v>0</v>
      </c>
      <c r="BD146" s="393"/>
    </row>
    <row r="147" spans="1:57" s="387" customFormat="1" ht="12.75" customHeight="1" x14ac:dyDescent="0.2">
      <c r="A147" s="389">
        <v>31</v>
      </c>
      <c r="B147" s="390">
        <v>3422</v>
      </c>
      <c r="C147" s="390">
        <v>600078591</v>
      </c>
      <c r="D147" s="390">
        <v>72742682</v>
      </c>
      <c r="E147" s="391" t="s">
        <v>69</v>
      </c>
      <c r="F147" s="390">
        <v>3141</v>
      </c>
      <c r="G147" s="391" t="s">
        <v>319</v>
      </c>
      <c r="H147" s="466" t="s">
        <v>282</v>
      </c>
      <c r="I147" s="110">
        <v>1345816</v>
      </c>
      <c r="J147" s="111">
        <v>966326</v>
      </c>
      <c r="K147" s="111">
        <v>0</v>
      </c>
      <c r="L147" s="111">
        <v>20000</v>
      </c>
      <c r="M147" s="114">
        <v>333378</v>
      </c>
      <c r="N147" s="114">
        <v>19326</v>
      </c>
      <c r="O147" s="111">
        <v>6786</v>
      </c>
      <c r="P147" s="274">
        <v>3.35</v>
      </c>
      <c r="Q147" s="287">
        <v>0</v>
      </c>
      <c r="R147" s="404">
        <v>0</v>
      </c>
      <c r="S147" s="404">
        <v>3.35</v>
      </c>
      <c r="T147" s="112">
        <f t="shared" si="72"/>
        <v>0</v>
      </c>
      <c r="U147" s="113">
        <v>0</v>
      </c>
      <c r="V147" s="113">
        <v>0</v>
      </c>
      <c r="W147" s="113">
        <v>0</v>
      </c>
      <c r="X147" s="113">
        <f t="shared" si="73"/>
        <v>0</v>
      </c>
      <c r="Y147" s="113">
        <v>0</v>
      </c>
      <c r="Z147" s="113">
        <v>0</v>
      </c>
      <c r="AA147" s="113">
        <v>0</v>
      </c>
      <c r="AB147" s="113">
        <f t="shared" si="74"/>
        <v>0</v>
      </c>
      <c r="AC147" s="113">
        <f t="shared" si="75"/>
        <v>0</v>
      </c>
      <c r="AD147" s="114">
        <f t="shared" si="76"/>
        <v>0</v>
      </c>
      <c r="AE147" s="114">
        <f t="shared" si="77"/>
        <v>0</v>
      </c>
      <c r="AF147" s="113">
        <v>0</v>
      </c>
      <c r="AG147" s="113">
        <v>0</v>
      </c>
      <c r="AH147" s="113">
        <v>0</v>
      </c>
      <c r="AI147" s="113">
        <f t="shared" si="78"/>
        <v>0</v>
      </c>
      <c r="AJ147" s="113">
        <f t="shared" si="79"/>
        <v>0</v>
      </c>
      <c r="AK147" s="115">
        <v>0</v>
      </c>
      <c r="AL147" s="115">
        <v>0</v>
      </c>
      <c r="AM147" s="115">
        <v>0</v>
      </c>
      <c r="AN147" s="115">
        <v>0</v>
      </c>
      <c r="AO147" s="115">
        <v>0</v>
      </c>
      <c r="AP147" s="115">
        <f t="shared" si="80"/>
        <v>0</v>
      </c>
      <c r="AQ147" s="115">
        <f t="shared" si="81"/>
        <v>0</v>
      </c>
      <c r="AR147" s="370">
        <f t="shared" si="82"/>
        <v>0</v>
      </c>
      <c r="AS147" s="112">
        <f t="shared" si="83"/>
        <v>1345816</v>
      </c>
      <c r="AT147" s="113">
        <f t="shared" si="84"/>
        <v>966326</v>
      </c>
      <c r="AU147" s="113">
        <f t="shared" si="85"/>
        <v>0</v>
      </c>
      <c r="AV147" s="113">
        <f t="shared" si="86"/>
        <v>20000</v>
      </c>
      <c r="AW147" s="113">
        <f t="shared" si="71"/>
        <v>333378</v>
      </c>
      <c r="AX147" s="113">
        <f t="shared" si="71"/>
        <v>19326</v>
      </c>
      <c r="AY147" s="113">
        <f t="shared" si="87"/>
        <v>6786</v>
      </c>
      <c r="AZ147" s="115">
        <f t="shared" si="88"/>
        <v>3.35</v>
      </c>
      <c r="BA147" s="115">
        <f t="shared" si="89"/>
        <v>0</v>
      </c>
      <c r="BB147" s="115">
        <f t="shared" si="90"/>
        <v>0</v>
      </c>
      <c r="BC147" s="116">
        <f t="shared" si="91"/>
        <v>3.35</v>
      </c>
      <c r="BD147" s="393"/>
      <c r="BE147" s="393"/>
    </row>
    <row r="148" spans="1:57" s="387" customFormat="1" ht="12.75" customHeight="1" x14ac:dyDescent="0.2">
      <c r="A148" s="389">
        <v>31</v>
      </c>
      <c r="B148" s="390">
        <v>3422</v>
      </c>
      <c r="C148" s="390">
        <v>600078591</v>
      </c>
      <c r="D148" s="390">
        <v>72742682</v>
      </c>
      <c r="E148" s="391" t="s">
        <v>69</v>
      </c>
      <c r="F148" s="390">
        <v>3143</v>
      </c>
      <c r="G148" s="391" t="s">
        <v>632</v>
      </c>
      <c r="H148" s="466" t="s">
        <v>281</v>
      </c>
      <c r="I148" s="110">
        <v>316027</v>
      </c>
      <c r="J148" s="111">
        <v>232716</v>
      </c>
      <c r="K148" s="111">
        <v>0</v>
      </c>
      <c r="L148" s="111">
        <v>0</v>
      </c>
      <c r="M148" s="114">
        <v>78657</v>
      </c>
      <c r="N148" s="114">
        <v>4654</v>
      </c>
      <c r="O148" s="111">
        <v>0</v>
      </c>
      <c r="P148" s="274">
        <v>0.53569999999999995</v>
      </c>
      <c r="Q148" s="287">
        <v>0.53569999999999995</v>
      </c>
      <c r="R148" s="404">
        <v>0</v>
      </c>
      <c r="S148" s="404">
        <v>0</v>
      </c>
      <c r="T148" s="112">
        <f t="shared" si="72"/>
        <v>0</v>
      </c>
      <c r="U148" s="113">
        <v>0</v>
      </c>
      <c r="V148" s="113">
        <v>0</v>
      </c>
      <c r="W148" s="113">
        <v>0</v>
      </c>
      <c r="X148" s="113">
        <f t="shared" si="73"/>
        <v>0</v>
      </c>
      <c r="Y148" s="113">
        <v>0</v>
      </c>
      <c r="Z148" s="113">
        <v>0</v>
      </c>
      <c r="AA148" s="113">
        <v>0</v>
      </c>
      <c r="AB148" s="113">
        <f t="shared" si="74"/>
        <v>0</v>
      </c>
      <c r="AC148" s="113">
        <f t="shared" si="75"/>
        <v>0</v>
      </c>
      <c r="AD148" s="114">
        <f t="shared" si="76"/>
        <v>0</v>
      </c>
      <c r="AE148" s="114">
        <f t="shared" si="77"/>
        <v>0</v>
      </c>
      <c r="AF148" s="113">
        <v>0</v>
      </c>
      <c r="AG148" s="113">
        <v>0</v>
      </c>
      <c r="AH148" s="113">
        <v>0</v>
      </c>
      <c r="AI148" s="113">
        <f t="shared" si="78"/>
        <v>0</v>
      </c>
      <c r="AJ148" s="113">
        <f t="shared" si="79"/>
        <v>0</v>
      </c>
      <c r="AK148" s="115">
        <v>0</v>
      </c>
      <c r="AL148" s="115">
        <v>0</v>
      </c>
      <c r="AM148" s="115">
        <v>0</v>
      </c>
      <c r="AN148" s="115">
        <v>0</v>
      </c>
      <c r="AO148" s="115">
        <v>0</v>
      </c>
      <c r="AP148" s="115">
        <f t="shared" si="80"/>
        <v>0</v>
      </c>
      <c r="AQ148" s="115">
        <f t="shared" si="81"/>
        <v>0</v>
      </c>
      <c r="AR148" s="370">
        <f t="shared" si="82"/>
        <v>0</v>
      </c>
      <c r="AS148" s="112">
        <f t="shared" si="83"/>
        <v>316027</v>
      </c>
      <c r="AT148" s="113">
        <f t="shared" si="84"/>
        <v>232716</v>
      </c>
      <c r="AU148" s="113">
        <f t="shared" si="85"/>
        <v>0</v>
      </c>
      <c r="AV148" s="113">
        <f t="shared" si="86"/>
        <v>0</v>
      </c>
      <c r="AW148" s="113">
        <f t="shared" si="71"/>
        <v>78657</v>
      </c>
      <c r="AX148" s="113">
        <f t="shared" si="71"/>
        <v>4654</v>
      </c>
      <c r="AY148" s="113">
        <f t="shared" si="87"/>
        <v>0</v>
      </c>
      <c r="AZ148" s="115">
        <f t="shared" si="88"/>
        <v>0.53569999999999995</v>
      </c>
      <c r="BA148" s="115">
        <f t="shared" si="89"/>
        <v>0.53569999999999995</v>
      </c>
      <c r="BB148" s="115">
        <f t="shared" si="90"/>
        <v>0</v>
      </c>
      <c r="BC148" s="116">
        <f t="shared" si="91"/>
        <v>0</v>
      </c>
      <c r="BD148" s="393"/>
    </row>
    <row r="149" spans="1:57" s="387" customFormat="1" ht="12.75" customHeight="1" x14ac:dyDescent="0.2">
      <c r="A149" s="389">
        <v>31</v>
      </c>
      <c r="B149" s="390">
        <v>3422</v>
      </c>
      <c r="C149" s="390">
        <v>600078591</v>
      </c>
      <c r="D149" s="390">
        <v>72742682</v>
      </c>
      <c r="E149" s="391" t="s">
        <v>69</v>
      </c>
      <c r="F149" s="390">
        <v>3143</v>
      </c>
      <c r="G149" s="391" t="s">
        <v>633</v>
      </c>
      <c r="H149" s="466" t="s">
        <v>282</v>
      </c>
      <c r="I149" s="110">
        <v>12640</v>
      </c>
      <c r="J149" s="111">
        <v>8910</v>
      </c>
      <c r="K149" s="111">
        <v>0</v>
      </c>
      <c r="L149" s="111">
        <v>0</v>
      </c>
      <c r="M149" s="114">
        <v>3012</v>
      </c>
      <c r="N149" s="114">
        <v>178</v>
      </c>
      <c r="O149" s="111">
        <v>540</v>
      </c>
      <c r="P149" s="274">
        <v>0.04</v>
      </c>
      <c r="Q149" s="287">
        <v>0</v>
      </c>
      <c r="R149" s="404">
        <v>0</v>
      </c>
      <c r="S149" s="404">
        <v>0.04</v>
      </c>
      <c r="T149" s="112">
        <f t="shared" si="72"/>
        <v>0</v>
      </c>
      <c r="U149" s="113">
        <v>0</v>
      </c>
      <c r="V149" s="113">
        <v>0</v>
      </c>
      <c r="W149" s="113">
        <v>0</v>
      </c>
      <c r="X149" s="113">
        <f t="shared" si="73"/>
        <v>0</v>
      </c>
      <c r="Y149" s="113">
        <v>0</v>
      </c>
      <c r="Z149" s="113">
        <v>0</v>
      </c>
      <c r="AA149" s="113">
        <v>0</v>
      </c>
      <c r="AB149" s="113">
        <f t="shared" si="74"/>
        <v>0</v>
      </c>
      <c r="AC149" s="113">
        <f t="shared" si="75"/>
        <v>0</v>
      </c>
      <c r="AD149" s="114">
        <f t="shared" si="76"/>
        <v>0</v>
      </c>
      <c r="AE149" s="114">
        <f t="shared" si="77"/>
        <v>0</v>
      </c>
      <c r="AF149" s="113">
        <v>0</v>
      </c>
      <c r="AG149" s="113">
        <v>0</v>
      </c>
      <c r="AH149" s="113">
        <v>0</v>
      </c>
      <c r="AI149" s="113">
        <f t="shared" si="78"/>
        <v>0</v>
      </c>
      <c r="AJ149" s="113">
        <f t="shared" si="79"/>
        <v>0</v>
      </c>
      <c r="AK149" s="115">
        <v>0</v>
      </c>
      <c r="AL149" s="115">
        <v>0</v>
      </c>
      <c r="AM149" s="115">
        <v>0</v>
      </c>
      <c r="AN149" s="115">
        <v>0</v>
      </c>
      <c r="AO149" s="115">
        <v>0</v>
      </c>
      <c r="AP149" s="115">
        <f t="shared" si="80"/>
        <v>0</v>
      </c>
      <c r="AQ149" s="115">
        <f t="shared" si="81"/>
        <v>0</v>
      </c>
      <c r="AR149" s="370">
        <f t="shared" si="82"/>
        <v>0</v>
      </c>
      <c r="AS149" s="112">
        <f t="shared" si="83"/>
        <v>12640</v>
      </c>
      <c r="AT149" s="113">
        <f t="shared" si="84"/>
        <v>8910</v>
      </c>
      <c r="AU149" s="113">
        <f t="shared" si="85"/>
        <v>0</v>
      </c>
      <c r="AV149" s="113">
        <f t="shared" si="86"/>
        <v>0</v>
      </c>
      <c r="AW149" s="113">
        <f t="shared" si="71"/>
        <v>3012</v>
      </c>
      <c r="AX149" s="113">
        <f t="shared" si="71"/>
        <v>178</v>
      </c>
      <c r="AY149" s="113">
        <f t="shared" si="87"/>
        <v>540</v>
      </c>
      <c r="AZ149" s="115">
        <f t="shared" si="88"/>
        <v>0.04</v>
      </c>
      <c r="BA149" s="115">
        <f t="shared" si="89"/>
        <v>0</v>
      </c>
      <c r="BB149" s="115">
        <f t="shared" si="90"/>
        <v>0</v>
      </c>
      <c r="BC149" s="116">
        <f t="shared" si="91"/>
        <v>0.04</v>
      </c>
      <c r="BD149" s="393"/>
    </row>
    <row r="150" spans="1:57" s="387" customFormat="1" ht="12.75" customHeight="1" x14ac:dyDescent="0.2">
      <c r="A150" s="235">
        <v>31</v>
      </c>
      <c r="B150" s="22">
        <v>3422</v>
      </c>
      <c r="C150" s="234">
        <v>600078591</v>
      </c>
      <c r="D150" s="234">
        <v>72742682</v>
      </c>
      <c r="E150" s="388" t="s">
        <v>70</v>
      </c>
      <c r="F150" s="22"/>
      <c r="G150" s="388"/>
      <c r="H150" s="465"/>
      <c r="I150" s="34">
        <v>14263742</v>
      </c>
      <c r="J150" s="23">
        <v>10377753</v>
      </c>
      <c r="K150" s="23">
        <v>115480</v>
      </c>
      <c r="L150" s="23">
        <v>20000</v>
      </c>
      <c r="M150" s="23">
        <v>3514440</v>
      </c>
      <c r="N150" s="23">
        <v>207553</v>
      </c>
      <c r="O150" s="23">
        <v>143996</v>
      </c>
      <c r="P150" s="24">
        <v>24.916399999999996</v>
      </c>
      <c r="Q150" s="288">
        <v>17.3264</v>
      </c>
      <c r="R150" s="787">
        <v>0.33329999999999999</v>
      </c>
      <c r="S150" s="787">
        <v>7.5900000000000007</v>
      </c>
      <c r="T150" s="34">
        <f t="shared" ref="T150:BC150" si="93">SUM(T144:T149)</f>
        <v>0</v>
      </c>
      <c r="U150" s="23">
        <f t="shared" si="93"/>
        <v>0</v>
      </c>
      <c r="V150" s="23">
        <f t="shared" si="93"/>
        <v>0</v>
      </c>
      <c r="W150" s="23">
        <f t="shared" si="93"/>
        <v>0</v>
      </c>
      <c r="X150" s="23">
        <f t="shared" si="93"/>
        <v>0</v>
      </c>
      <c r="Y150" s="23">
        <f t="shared" si="93"/>
        <v>0</v>
      </c>
      <c r="Z150" s="23">
        <f t="shared" si="93"/>
        <v>0</v>
      </c>
      <c r="AA150" s="23">
        <f t="shared" si="93"/>
        <v>0</v>
      </c>
      <c r="AB150" s="23">
        <f t="shared" si="93"/>
        <v>0</v>
      </c>
      <c r="AC150" s="23">
        <f t="shared" si="93"/>
        <v>0</v>
      </c>
      <c r="AD150" s="23">
        <f t="shared" si="93"/>
        <v>0</v>
      </c>
      <c r="AE150" s="23">
        <f t="shared" si="93"/>
        <v>0</v>
      </c>
      <c r="AF150" s="23">
        <f t="shared" si="93"/>
        <v>0</v>
      </c>
      <c r="AG150" s="23">
        <f t="shared" si="93"/>
        <v>0</v>
      </c>
      <c r="AH150" s="23">
        <f t="shared" si="93"/>
        <v>0</v>
      </c>
      <c r="AI150" s="23">
        <f t="shared" si="93"/>
        <v>0</v>
      </c>
      <c r="AJ150" s="23">
        <f t="shared" si="93"/>
        <v>0</v>
      </c>
      <c r="AK150" s="24">
        <f t="shared" si="93"/>
        <v>0</v>
      </c>
      <c r="AL150" s="24">
        <f t="shared" si="93"/>
        <v>0</v>
      </c>
      <c r="AM150" s="24">
        <f t="shared" si="93"/>
        <v>0</v>
      </c>
      <c r="AN150" s="24">
        <f t="shared" si="93"/>
        <v>0</v>
      </c>
      <c r="AO150" s="24">
        <f t="shared" si="93"/>
        <v>0</v>
      </c>
      <c r="AP150" s="24">
        <f t="shared" si="93"/>
        <v>0</v>
      </c>
      <c r="AQ150" s="24">
        <f t="shared" si="93"/>
        <v>0</v>
      </c>
      <c r="AR150" s="920">
        <f t="shared" si="93"/>
        <v>0</v>
      </c>
      <c r="AS150" s="34">
        <f t="shared" si="93"/>
        <v>14263742</v>
      </c>
      <c r="AT150" s="23">
        <f t="shared" si="93"/>
        <v>10377753</v>
      </c>
      <c r="AU150" s="23">
        <f t="shared" si="93"/>
        <v>115480</v>
      </c>
      <c r="AV150" s="23">
        <f t="shared" si="93"/>
        <v>20000</v>
      </c>
      <c r="AW150" s="23">
        <f t="shared" si="93"/>
        <v>3514440</v>
      </c>
      <c r="AX150" s="23">
        <f t="shared" si="93"/>
        <v>207553</v>
      </c>
      <c r="AY150" s="23">
        <f t="shared" si="93"/>
        <v>143996</v>
      </c>
      <c r="AZ150" s="24">
        <f t="shared" si="93"/>
        <v>24.916399999999996</v>
      </c>
      <c r="BA150" s="24">
        <f t="shared" si="93"/>
        <v>17.3264</v>
      </c>
      <c r="BB150" s="24">
        <f t="shared" si="93"/>
        <v>0.33329999999999999</v>
      </c>
      <c r="BC150" s="69">
        <f t="shared" si="93"/>
        <v>7.5900000000000007</v>
      </c>
      <c r="BD150" s="393"/>
    </row>
    <row r="151" spans="1:57" s="387" customFormat="1" ht="12.75" customHeight="1" x14ac:dyDescent="0.2">
      <c r="A151" s="389">
        <v>32</v>
      </c>
      <c r="B151" s="390">
        <v>3426</v>
      </c>
      <c r="C151" s="390">
        <v>600078019</v>
      </c>
      <c r="D151" s="390">
        <v>72742470</v>
      </c>
      <c r="E151" s="391" t="s">
        <v>71</v>
      </c>
      <c r="F151" s="390">
        <v>3111</v>
      </c>
      <c r="G151" s="391" t="s">
        <v>315</v>
      </c>
      <c r="H151" s="466" t="s">
        <v>281</v>
      </c>
      <c r="I151" s="110">
        <v>4897576</v>
      </c>
      <c r="J151" s="111">
        <v>3491248</v>
      </c>
      <c r="K151" s="111">
        <v>0</v>
      </c>
      <c r="L151" s="111">
        <v>20000</v>
      </c>
      <c r="M151" s="114">
        <v>1186802</v>
      </c>
      <c r="N151" s="114">
        <v>69825</v>
      </c>
      <c r="O151" s="111">
        <v>129701</v>
      </c>
      <c r="P151" s="274">
        <v>8.0242000000000004</v>
      </c>
      <c r="Q151" s="287">
        <v>6</v>
      </c>
      <c r="R151" s="404">
        <v>0</v>
      </c>
      <c r="S151" s="404">
        <v>2.0242</v>
      </c>
      <c r="T151" s="112">
        <f t="shared" si="72"/>
        <v>0</v>
      </c>
      <c r="U151" s="113">
        <v>0</v>
      </c>
      <c r="V151" s="113">
        <v>0</v>
      </c>
      <c r="W151" s="113">
        <v>0</v>
      </c>
      <c r="X151" s="113">
        <f t="shared" si="73"/>
        <v>0</v>
      </c>
      <c r="Y151" s="113">
        <v>0</v>
      </c>
      <c r="Z151" s="113">
        <v>0</v>
      </c>
      <c r="AA151" s="113">
        <v>0</v>
      </c>
      <c r="AB151" s="113">
        <f t="shared" si="74"/>
        <v>0</v>
      </c>
      <c r="AC151" s="113">
        <f t="shared" si="75"/>
        <v>0</v>
      </c>
      <c r="AD151" s="114">
        <f t="shared" si="76"/>
        <v>0</v>
      </c>
      <c r="AE151" s="114">
        <f t="shared" si="77"/>
        <v>0</v>
      </c>
      <c r="AF151" s="113">
        <v>0</v>
      </c>
      <c r="AG151" s="113">
        <v>0</v>
      </c>
      <c r="AH151" s="113">
        <v>0</v>
      </c>
      <c r="AI151" s="113">
        <f t="shared" si="78"/>
        <v>0</v>
      </c>
      <c r="AJ151" s="113">
        <f t="shared" si="79"/>
        <v>0</v>
      </c>
      <c r="AK151" s="115">
        <v>0</v>
      </c>
      <c r="AL151" s="115">
        <v>0</v>
      </c>
      <c r="AM151" s="115">
        <v>0</v>
      </c>
      <c r="AN151" s="115">
        <v>0</v>
      </c>
      <c r="AO151" s="115">
        <v>0</v>
      </c>
      <c r="AP151" s="115">
        <f t="shared" si="80"/>
        <v>0</v>
      </c>
      <c r="AQ151" s="115">
        <f t="shared" si="81"/>
        <v>0</v>
      </c>
      <c r="AR151" s="370">
        <f t="shared" si="82"/>
        <v>0</v>
      </c>
      <c r="AS151" s="112">
        <f t="shared" si="83"/>
        <v>4897576</v>
      </c>
      <c r="AT151" s="113">
        <f t="shared" si="84"/>
        <v>3491248</v>
      </c>
      <c r="AU151" s="113">
        <f t="shared" si="85"/>
        <v>0</v>
      </c>
      <c r="AV151" s="113">
        <f t="shared" si="86"/>
        <v>20000</v>
      </c>
      <c r="AW151" s="113">
        <f t="shared" si="71"/>
        <v>1186802</v>
      </c>
      <c r="AX151" s="113">
        <f t="shared" si="71"/>
        <v>69825</v>
      </c>
      <c r="AY151" s="113">
        <f t="shared" si="87"/>
        <v>129701</v>
      </c>
      <c r="AZ151" s="115">
        <f t="shared" si="88"/>
        <v>8.0242000000000004</v>
      </c>
      <c r="BA151" s="115">
        <f t="shared" si="89"/>
        <v>6</v>
      </c>
      <c r="BB151" s="115">
        <f t="shared" si="90"/>
        <v>0</v>
      </c>
      <c r="BC151" s="116">
        <f t="shared" si="91"/>
        <v>2.0242</v>
      </c>
      <c r="BD151" s="393"/>
    </row>
    <row r="152" spans="1:57" s="387" customFormat="1" x14ac:dyDescent="0.2">
      <c r="A152" s="389">
        <v>32</v>
      </c>
      <c r="B152" s="390">
        <v>3426</v>
      </c>
      <c r="C152" s="390">
        <v>600078019</v>
      </c>
      <c r="D152" s="390">
        <v>72742470</v>
      </c>
      <c r="E152" s="391" t="s">
        <v>71</v>
      </c>
      <c r="F152" s="390">
        <v>3111</v>
      </c>
      <c r="G152" s="391" t="s">
        <v>316</v>
      </c>
      <c r="H152" s="466" t="s">
        <v>282</v>
      </c>
      <c r="I152" s="110">
        <v>352854</v>
      </c>
      <c r="J152" s="111">
        <v>259833</v>
      </c>
      <c r="K152" s="111">
        <v>0</v>
      </c>
      <c r="L152" s="111">
        <v>0</v>
      </c>
      <c r="M152" s="114">
        <v>87824</v>
      </c>
      <c r="N152" s="114">
        <v>5197</v>
      </c>
      <c r="O152" s="111">
        <v>0</v>
      </c>
      <c r="P152" s="274">
        <v>0.75</v>
      </c>
      <c r="Q152" s="287">
        <v>0.75</v>
      </c>
      <c r="R152" s="404">
        <v>0</v>
      </c>
      <c r="S152" s="404">
        <v>0</v>
      </c>
      <c r="T152" s="112">
        <f t="shared" si="72"/>
        <v>0</v>
      </c>
      <c r="U152" s="113">
        <v>0</v>
      </c>
      <c r="V152" s="113">
        <v>0</v>
      </c>
      <c r="W152" s="113">
        <v>0</v>
      </c>
      <c r="X152" s="113">
        <f t="shared" si="73"/>
        <v>0</v>
      </c>
      <c r="Y152" s="113">
        <v>0</v>
      </c>
      <c r="Z152" s="113">
        <v>0</v>
      </c>
      <c r="AA152" s="113">
        <v>0</v>
      </c>
      <c r="AB152" s="113">
        <f t="shared" si="74"/>
        <v>0</v>
      </c>
      <c r="AC152" s="113">
        <f t="shared" si="75"/>
        <v>0</v>
      </c>
      <c r="AD152" s="114">
        <f t="shared" si="76"/>
        <v>0</v>
      </c>
      <c r="AE152" s="114">
        <f t="shared" si="77"/>
        <v>0</v>
      </c>
      <c r="AF152" s="113">
        <v>0</v>
      </c>
      <c r="AG152" s="113">
        <v>0</v>
      </c>
      <c r="AH152" s="113">
        <v>0</v>
      </c>
      <c r="AI152" s="113">
        <f t="shared" si="78"/>
        <v>0</v>
      </c>
      <c r="AJ152" s="113">
        <f t="shared" si="79"/>
        <v>0</v>
      </c>
      <c r="AK152" s="115">
        <v>0</v>
      </c>
      <c r="AL152" s="115">
        <v>0</v>
      </c>
      <c r="AM152" s="115">
        <v>0</v>
      </c>
      <c r="AN152" s="115">
        <v>0</v>
      </c>
      <c r="AO152" s="115">
        <v>0</v>
      </c>
      <c r="AP152" s="115">
        <f t="shared" si="80"/>
        <v>0</v>
      </c>
      <c r="AQ152" s="115">
        <f t="shared" si="81"/>
        <v>0</v>
      </c>
      <c r="AR152" s="370">
        <f t="shared" si="82"/>
        <v>0</v>
      </c>
      <c r="AS152" s="112">
        <f t="shared" si="83"/>
        <v>352854</v>
      </c>
      <c r="AT152" s="113">
        <f t="shared" si="84"/>
        <v>259833</v>
      </c>
      <c r="AU152" s="113">
        <f t="shared" si="85"/>
        <v>0</v>
      </c>
      <c r="AV152" s="113">
        <f t="shared" si="86"/>
        <v>0</v>
      </c>
      <c r="AW152" s="113">
        <f t="shared" si="71"/>
        <v>87824</v>
      </c>
      <c r="AX152" s="113">
        <f t="shared" si="71"/>
        <v>5197</v>
      </c>
      <c r="AY152" s="113">
        <f t="shared" si="87"/>
        <v>0</v>
      </c>
      <c r="AZ152" s="115">
        <f t="shared" si="88"/>
        <v>0.75</v>
      </c>
      <c r="BA152" s="115">
        <f t="shared" si="89"/>
        <v>0.75</v>
      </c>
      <c r="BB152" s="115">
        <f t="shared" si="90"/>
        <v>0</v>
      </c>
      <c r="BC152" s="116">
        <f t="shared" si="91"/>
        <v>0</v>
      </c>
      <c r="BD152" s="393"/>
    </row>
    <row r="153" spans="1:57" s="387" customFormat="1" ht="12.75" customHeight="1" x14ac:dyDescent="0.2">
      <c r="A153" s="389">
        <v>32</v>
      </c>
      <c r="B153" s="390">
        <v>3426</v>
      </c>
      <c r="C153" s="390">
        <v>600078019</v>
      </c>
      <c r="D153" s="390">
        <v>72742470</v>
      </c>
      <c r="E153" s="391" t="s">
        <v>71</v>
      </c>
      <c r="F153" s="390">
        <v>3141</v>
      </c>
      <c r="G153" s="391" t="s">
        <v>319</v>
      </c>
      <c r="H153" s="466" t="s">
        <v>282</v>
      </c>
      <c r="I153" s="110">
        <v>1837888</v>
      </c>
      <c r="J153" s="111">
        <v>1344580</v>
      </c>
      <c r="K153" s="111">
        <v>0</v>
      </c>
      <c r="L153" s="111">
        <v>0</v>
      </c>
      <c r="M153" s="114">
        <v>454468</v>
      </c>
      <c r="N153" s="114">
        <v>26892</v>
      </c>
      <c r="O153" s="111">
        <v>11948</v>
      </c>
      <c r="P153" s="274">
        <v>4.5699999999999994</v>
      </c>
      <c r="Q153" s="287">
        <v>0</v>
      </c>
      <c r="R153" s="404">
        <v>0</v>
      </c>
      <c r="S153" s="404">
        <v>4.5699999999999994</v>
      </c>
      <c r="T153" s="112">
        <f t="shared" si="72"/>
        <v>0</v>
      </c>
      <c r="U153" s="113">
        <v>0</v>
      </c>
      <c r="V153" s="113">
        <v>0</v>
      </c>
      <c r="W153" s="113">
        <v>0</v>
      </c>
      <c r="X153" s="113">
        <f t="shared" si="73"/>
        <v>0</v>
      </c>
      <c r="Y153" s="113">
        <v>0</v>
      </c>
      <c r="Z153" s="113">
        <v>0</v>
      </c>
      <c r="AA153" s="113">
        <v>0</v>
      </c>
      <c r="AB153" s="113">
        <f t="shared" si="74"/>
        <v>0</v>
      </c>
      <c r="AC153" s="113">
        <f t="shared" si="75"/>
        <v>0</v>
      </c>
      <c r="AD153" s="114">
        <f t="shared" si="76"/>
        <v>0</v>
      </c>
      <c r="AE153" s="114">
        <f t="shared" si="77"/>
        <v>0</v>
      </c>
      <c r="AF153" s="113">
        <v>0</v>
      </c>
      <c r="AG153" s="113">
        <v>0</v>
      </c>
      <c r="AH153" s="113">
        <v>0</v>
      </c>
      <c r="AI153" s="113">
        <f t="shared" si="78"/>
        <v>0</v>
      </c>
      <c r="AJ153" s="113">
        <f t="shared" si="79"/>
        <v>0</v>
      </c>
      <c r="AK153" s="115">
        <v>0</v>
      </c>
      <c r="AL153" s="115">
        <v>0</v>
      </c>
      <c r="AM153" s="115">
        <v>0</v>
      </c>
      <c r="AN153" s="115">
        <v>0</v>
      </c>
      <c r="AO153" s="115">
        <v>0</v>
      </c>
      <c r="AP153" s="115">
        <f t="shared" si="80"/>
        <v>0</v>
      </c>
      <c r="AQ153" s="115">
        <f t="shared" si="81"/>
        <v>0</v>
      </c>
      <c r="AR153" s="370">
        <f t="shared" si="82"/>
        <v>0</v>
      </c>
      <c r="AS153" s="112">
        <f t="shared" si="83"/>
        <v>1837888</v>
      </c>
      <c r="AT153" s="113">
        <f t="shared" si="84"/>
        <v>1344580</v>
      </c>
      <c r="AU153" s="113">
        <f t="shared" si="85"/>
        <v>0</v>
      </c>
      <c r="AV153" s="113">
        <f t="shared" si="86"/>
        <v>0</v>
      </c>
      <c r="AW153" s="113">
        <f t="shared" si="71"/>
        <v>454468</v>
      </c>
      <c r="AX153" s="113">
        <f t="shared" si="71"/>
        <v>26892</v>
      </c>
      <c r="AY153" s="113">
        <f t="shared" si="87"/>
        <v>11948</v>
      </c>
      <c r="AZ153" s="115">
        <f t="shared" si="88"/>
        <v>4.5699999999999994</v>
      </c>
      <c r="BA153" s="115">
        <f t="shared" si="89"/>
        <v>0</v>
      </c>
      <c r="BB153" s="115">
        <f t="shared" si="90"/>
        <v>0</v>
      </c>
      <c r="BC153" s="116">
        <f t="shared" si="91"/>
        <v>4.5699999999999994</v>
      </c>
      <c r="BD153" s="393"/>
      <c r="BE153" s="393"/>
    </row>
    <row r="154" spans="1:57" s="387" customFormat="1" ht="12.75" customHeight="1" x14ac:dyDescent="0.2">
      <c r="A154" s="235">
        <v>32</v>
      </c>
      <c r="B154" s="22">
        <v>3426</v>
      </c>
      <c r="C154" s="234">
        <v>600078019</v>
      </c>
      <c r="D154" s="234">
        <v>72742470</v>
      </c>
      <c r="E154" s="388" t="s">
        <v>72</v>
      </c>
      <c r="F154" s="22"/>
      <c r="G154" s="388"/>
      <c r="H154" s="465"/>
      <c r="I154" s="34">
        <v>7088318</v>
      </c>
      <c r="J154" s="23">
        <v>5095661</v>
      </c>
      <c r="K154" s="23">
        <v>0</v>
      </c>
      <c r="L154" s="23">
        <v>20000</v>
      </c>
      <c r="M154" s="23">
        <v>1729094</v>
      </c>
      <c r="N154" s="23">
        <v>101914</v>
      </c>
      <c r="O154" s="23">
        <v>141649</v>
      </c>
      <c r="P154" s="24">
        <v>13.344200000000001</v>
      </c>
      <c r="Q154" s="288">
        <v>6.75</v>
      </c>
      <c r="R154" s="787">
        <v>0</v>
      </c>
      <c r="S154" s="787">
        <v>6.594199999999999</v>
      </c>
      <c r="T154" s="34">
        <f t="shared" ref="T154:BC154" si="94">SUM(T151:T153)</f>
        <v>0</v>
      </c>
      <c r="U154" s="23">
        <f t="shared" si="94"/>
        <v>0</v>
      </c>
      <c r="V154" s="23">
        <f t="shared" si="94"/>
        <v>0</v>
      </c>
      <c r="W154" s="23">
        <f t="shared" si="94"/>
        <v>0</v>
      </c>
      <c r="X154" s="23">
        <f t="shared" si="94"/>
        <v>0</v>
      </c>
      <c r="Y154" s="23">
        <f t="shared" si="94"/>
        <v>0</v>
      </c>
      <c r="Z154" s="23">
        <f t="shared" si="94"/>
        <v>0</v>
      </c>
      <c r="AA154" s="23">
        <f t="shared" si="94"/>
        <v>0</v>
      </c>
      <c r="AB154" s="23">
        <f t="shared" si="94"/>
        <v>0</v>
      </c>
      <c r="AC154" s="23">
        <f t="shared" si="94"/>
        <v>0</v>
      </c>
      <c r="AD154" s="23">
        <f t="shared" si="94"/>
        <v>0</v>
      </c>
      <c r="AE154" s="23">
        <f t="shared" si="94"/>
        <v>0</v>
      </c>
      <c r="AF154" s="23">
        <f t="shared" si="94"/>
        <v>0</v>
      </c>
      <c r="AG154" s="23">
        <f t="shared" si="94"/>
        <v>0</v>
      </c>
      <c r="AH154" s="23">
        <f t="shared" si="94"/>
        <v>0</v>
      </c>
      <c r="AI154" s="23">
        <f t="shared" si="94"/>
        <v>0</v>
      </c>
      <c r="AJ154" s="23">
        <f t="shared" si="94"/>
        <v>0</v>
      </c>
      <c r="AK154" s="24">
        <f t="shared" si="94"/>
        <v>0</v>
      </c>
      <c r="AL154" s="24">
        <f t="shared" si="94"/>
        <v>0</v>
      </c>
      <c r="AM154" s="24">
        <f t="shared" si="94"/>
        <v>0</v>
      </c>
      <c r="AN154" s="24">
        <f t="shared" si="94"/>
        <v>0</v>
      </c>
      <c r="AO154" s="24">
        <f t="shared" si="94"/>
        <v>0</v>
      </c>
      <c r="AP154" s="24">
        <f t="shared" si="94"/>
        <v>0</v>
      </c>
      <c r="AQ154" s="24">
        <f t="shared" si="94"/>
        <v>0</v>
      </c>
      <c r="AR154" s="920">
        <f t="shared" si="94"/>
        <v>0</v>
      </c>
      <c r="AS154" s="34">
        <f t="shared" si="94"/>
        <v>7088318</v>
      </c>
      <c r="AT154" s="23">
        <f t="shared" si="94"/>
        <v>5095661</v>
      </c>
      <c r="AU154" s="23">
        <f t="shared" si="94"/>
        <v>0</v>
      </c>
      <c r="AV154" s="23">
        <f t="shared" si="94"/>
        <v>20000</v>
      </c>
      <c r="AW154" s="23">
        <f t="shared" si="94"/>
        <v>1729094</v>
      </c>
      <c r="AX154" s="23">
        <f t="shared" si="94"/>
        <v>101914</v>
      </c>
      <c r="AY154" s="23">
        <f t="shared" si="94"/>
        <v>141649</v>
      </c>
      <c r="AZ154" s="24">
        <f t="shared" si="94"/>
        <v>13.344200000000001</v>
      </c>
      <c r="BA154" s="24">
        <f t="shared" si="94"/>
        <v>6.75</v>
      </c>
      <c r="BB154" s="24">
        <f t="shared" si="94"/>
        <v>0</v>
      </c>
      <c r="BC154" s="69">
        <f t="shared" si="94"/>
        <v>6.594199999999999</v>
      </c>
      <c r="BD154" s="393"/>
    </row>
    <row r="155" spans="1:57" s="387" customFormat="1" ht="12.75" customHeight="1" x14ac:dyDescent="0.2">
      <c r="A155" s="389">
        <v>33</v>
      </c>
      <c r="B155" s="390">
        <v>3425</v>
      </c>
      <c r="C155" s="390">
        <v>600078451</v>
      </c>
      <c r="D155" s="390">
        <v>72742551</v>
      </c>
      <c r="E155" s="391" t="s">
        <v>73</v>
      </c>
      <c r="F155" s="390">
        <v>3113</v>
      </c>
      <c r="G155" s="391" t="s">
        <v>318</v>
      </c>
      <c r="H155" s="466" t="s">
        <v>281</v>
      </c>
      <c r="I155" s="110">
        <v>12702325</v>
      </c>
      <c r="J155" s="111">
        <v>9145806</v>
      </c>
      <c r="K155" s="111">
        <v>0</v>
      </c>
      <c r="L155" s="111">
        <v>19200</v>
      </c>
      <c r="M155" s="114">
        <v>3097772</v>
      </c>
      <c r="N155" s="114">
        <v>182917</v>
      </c>
      <c r="O155" s="111">
        <v>256630</v>
      </c>
      <c r="P155" s="274">
        <v>17.332599999999996</v>
      </c>
      <c r="Q155" s="287">
        <v>12.7781</v>
      </c>
      <c r="R155" s="404">
        <v>0</v>
      </c>
      <c r="S155" s="404">
        <v>4.5545</v>
      </c>
      <c r="T155" s="112">
        <f t="shared" si="72"/>
        <v>0</v>
      </c>
      <c r="U155" s="113">
        <v>0</v>
      </c>
      <c r="V155" s="113">
        <v>0</v>
      </c>
      <c r="W155" s="113">
        <v>0</v>
      </c>
      <c r="X155" s="113">
        <f t="shared" si="73"/>
        <v>0</v>
      </c>
      <c r="Y155" s="113">
        <v>0</v>
      </c>
      <c r="Z155" s="113">
        <v>0</v>
      </c>
      <c r="AA155" s="113">
        <v>0</v>
      </c>
      <c r="AB155" s="113">
        <f t="shared" si="74"/>
        <v>0</v>
      </c>
      <c r="AC155" s="113">
        <f t="shared" si="75"/>
        <v>0</v>
      </c>
      <c r="AD155" s="114">
        <f t="shared" si="76"/>
        <v>0</v>
      </c>
      <c r="AE155" s="114">
        <f t="shared" si="77"/>
        <v>0</v>
      </c>
      <c r="AF155" s="113">
        <v>0</v>
      </c>
      <c r="AG155" s="113">
        <v>0</v>
      </c>
      <c r="AH155" s="113">
        <v>0</v>
      </c>
      <c r="AI155" s="113">
        <f t="shared" si="78"/>
        <v>0</v>
      </c>
      <c r="AJ155" s="113">
        <f t="shared" si="79"/>
        <v>0</v>
      </c>
      <c r="AK155" s="115">
        <v>0</v>
      </c>
      <c r="AL155" s="115">
        <v>0</v>
      </c>
      <c r="AM155" s="115">
        <v>0</v>
      </c>
      <c r="AN155" s="115">
        <v>0</v>
      </c>
      <c r="AO155" s="115">
        <v>0</v>
      </c>
      <c r="AP155" s="115">
        <f t="shared" si="80"/>
        <v>0</v>
      </c>
      <c r="AQ155" s="115">
        <f t="shared" si="81"/>
        <v>0</v>
      </c>
      <c r="AR155" s="370">
        <f t="shared" si="82"/>
        <v>0</v>
      </c>
      <c r="AS155" s="112">
        <f t="shared" si="83"/>
        <v>12702325</v>
      </c>
      <c r="AT155" s="113">
        <f t="shared" si="84"/>
        <v>9145806</v>
      </c>
      <c r="AU155" s="113">
        <f t="shared" si="85"/>
        <v>0</v>
      </c>
      <c r="AV155" s="113">
        <f t="shared" si="86"/>
        <v>19200</v>
      </c>
      <c r="AW155" s="113">
        <f t="shared" si="71"/>
        <v>3097772</v>
      </c>
      <c r="AX155" s="113">
        <f t="shared" si="71"/>
        <v>182917</v>
      </c>
      <c r="AY155" s="113">
        <f t="shared" si="87"/>
        <v>256630</v>
      </c>
      <c r="AZ155" s="115">
        <f t="shared" si="88"/>
        <v>17.332599999999996</v>
      </c>
      <c r="BA155" s="115">
        <f t="shared" si="89"/>
        <v>12.7781</v>
      </c>
      <c r="BB155" s="115">
        <f t="shared" si="90"/>
        <v>0</v>
      </c>
      <c r="BC155" s="116">
        <f t="shared" si="91"/>
        <v>4.5545</v>
      </c>
      <c r="BD155" s="393"/>
    </row>
    <row r="156" spans="1:57" s="387" customFormat="1" x14ac:dyDescent="0.2">
      <c r="A156" s="389">
        <v>33</v>
      </c>
      <c r="B156" s="390">
        <v>3425</v>
      </c>
      <c r="C156" s="390">
        <v>600078451</v>
      </c>
      <c r="D156" s="390">
        <v>72742551</v>
      </c>
      <c r="E156" s="391" t="s">
        <v>73</v>
      </c>
      <c r="F156" s="390">
        <v>3113</v>
      </c>
      <c r="G156" s="391" t="s">
        <v>316</v>
      </c>
      <c r="H156" s="466" t="s">
        <v>282</v>
      </c>
      <c r="I156" s="110">
        <v>1817312</v>
      </c>
      <c r="J156" s="111">
        <v>1334545</v>
      </c>
      <c r="K156" s="111">
        <v>0</v>
      </c>
      <c r="L156" s="111">
        <v>0</v>
      </c>
      <c r="M156" s="114">
        <v>451076</v>
      </c>
      <c r="N156" s="114">
        <v>26691</v>
      </c>
      <c r="O156" s="111">
        <v>5000</v>
      </c>
      <c r="P156" s="274">
        <v>3.81</v>
      </c>
      <c r="Q156" s="287">
        <v>3.81</v>
      </c>
      <c r="R156" s="404">
        <v>0</v>
      </c>
      <c r="S156" s="404">
        <v>0</v>
      </c>
      <c r="T156" s="112">
        <f t="shared" si="72"/>
        <v>0</v>
      </c>
      <c r="U156" s="113">
        <v>0</v>
      </c>
      <c r="V156" s="113">
        <v>0</v>
      </c>
      <c r="W156" s="113">
        <v>0</v>
      </c>
      <c r="X156" s="113">
        <f t="shared" si="73"/>
        <v>0</v>
      </c>
      <c r="Y156" s="113">
        <v>0</v>
      </c>
      <c r="Z156" s="113">
        <v>0</v>
      </c>
      <c r="AA156" s="113">
        <v>0</v>
      </c>
      <c r="AB156" s="113">
        <f t="shared" si="74"/>
        <v>0</v>
      </c>
      <c r="AC156" s="113">
        <f t="shared" si="75"/>
        <v>0</v>
      </c>
      <c r="AD156" s="114">
        <f t="shared" si="76"/>
        <v>0</v>
      </c>
      <c r="AE156" s="114">
        <f t="shared" si="77"/>
        <v>0</v>
      </c>
      <c r="AF156" s="113">
        <v>0</v>
      </c>
      <c r="AG156" s="113">
        <v>0</v>
      </c>
      <c r="AH156" s="113">
        <v>0</v>
      </c>
      <c r="AI156" s="113">
        <f t="shared" si="78"/>
        <v>0</v>
      </c>
      <c r="AJ156" s="113">
        <f t="shared" si="79"/>
        <v>0</v>
      </c>
      <c r="AK156" s="115">
        <v>0</v>
      </c>
      <c r="AL156" s="115">
        <v>0</v>
      </c>
      <c r="AM156" s="115">
        <v>0</v>
      </c>
      <c r="AN156" s="115">
        <v>0</v>
      </c>
      <c r="AO156" s="115">
        <v>0</v>
      </c>
      <c r="AP156" s="115">
        <f t="shared" si="80"/>
        <v>0</v>
      </c>
      <c r="AQ156" s="115">
        <f t="shared" si="81"/>
        <v>0</v>
      </c>
      <c r="AR156" s="370">
        <f t="shared" si="82"/>
        <v>0</v>
      </c>
      <c r="AS156" s="112">
        <f t="shared" si="83"/>
        <v>1817312</v>
      </c>
      <c r="AT156" s="113">
        <f t="shared" si="84"/>
        <v>1334545</v>
      </c>
      <c r="AU156" s="113">
        <f t="shared" si="85"/>
        <v>0</v>
      </c>
      <c r="AV156" s="113">
        <f t="shared" si="86"/>
        <v>0</v>
      </c>
      <c r="AW156" s="113">
        <f t="shared" si="71"/>
        <v>451076</v>
      </c>
      <c r="AX156" s="113">
        <f t="shared" si="71"/>
        <v>26691</v>
      </c>
      <c r="AY156" s="113">
        <f t="shared" si="87"/>
        <v>5000</v>
      </c>
      <c r="AZ156" s="115">
        <f t="shared" si="88"/>
        <v>3.81</v>
      </c>
      <c r="BA156" s="115">
        <f t="shared" si="89"/>
        <v>3.81</v>
      </c>
      <c r="BB156" s="115">
        <f t="shared" si="90"/>
        <v>0</v>
      </c>
      <c r="BC156" s="116">
        <f t="shared" si="91"/>
        <v>0</v>
      </c>
      <c r="BD156" s="393"/>
    </row>
    <row r="157" spans="1:57" s="387" customFormat="1" ht="12.75" customHeight="1" x14ac:dyDescent="0.2">
      <c r="A157" s="389">
        <v>33</v>
      </c>
      <c r="B157" s="390">
        <v>3425</v>
      </c>
      <c r="C157" s="390">
        <v>600078451</v>
      </c>
      <c r="D157" s="390">
        <v>72742551</v>
      </c>
      <c r="E157" s="391" t="s">
        <v>73</v>
      </c>
      <c r="F157" s="390">
        <v>3143</v>
      </c>
      <c r="G157" s="391" t="s">
        <v>632</v>
      </c>
      <c r="H157" s="466" t="s">
        <v>281</v>
      </c>
      <c r="I157" s="110">
        <v>1079665</v>
      </c>
      <c r="J157" s="111">
        <v>795041</v>
      </c>
      <c r="K157" s="111">
        <v>0</v>
      </c>
      <c r="L157" s="111">
        <v>0</v>
      </c>
      <c r="M157" s="114">
        <v>268724</v>
      </c>
      <c r="N157" s="114">
        <v>15900</v>
      </c>
      <c r="O157" s="111">
        <v>0</v>
      </c>
      <c r="P157" s="274">
        <v>1.77</v>
      </c>
      <c r="Q157" s="287">
        <v>1.77</v>
      </c>
      <c r="R157" s="404">
        <v>0</v>
      </c>
      <c r="S157" s="404">
        <v>0</v>
      </c>
      <c r="T157" s="112">
        <f t="shared" si="72"/>
        <v>0</v>
      </c>
      <c r="U157" s="113">
        <v>0</v>
      </c>
      <c r="V157" s="113">
        <v>0</v>
      </c>
      <c r="W157" s="113">
        <v>0</v>
      </c>
      <c r="X157" s="113">
        <f t="shared" si="73"/>
        <v>0</v>
      </c>
      <c r="Y157" s="113">
        <v>0</v>
      </c>
      <c r="Z157" s="113">
        <v>0</v>
      </c>
      <c r="AA157" s="113">
        <v>0</v>
      </c>
      <c r="AB157" s="113">
        <f t="shared" si="74"/>
        <v>0</v>
      </c>
      <c r="AC157" s="113">
        <f t="shared" si="75"/>
        <v>0</v>
      </c>
      <c r="AD157" s="114">
        <f t="shared" si="76"/>
        <v>0</v>
      </c>
      <c r="AE157" s="114">
        <f t="shared" si="77"/>
        <v>0</v>
      </c>
      <c r="AF157" s="113">
        <v>0</v>
      </c>
      <c r="AG157" s="113">
        <v>0</v>
      </c>
      <c r="AH157" s="113">
        <v>0</v>
      </c>
      <c r="AI157" s="113">
        <f t="shared" si="78"/>
        <v>0</v>
      </c>
      <c r="AJ157" s="113">
        <f t="shared" si="79"/>
        <v>0</v>
      </c>
      <c r="AK157" s="115">
        <v>0</v>
      </c>
      <c r="AL157" s="115">
        <v>0</v>
      </c>
      <c r="AM157" s="115">
        <v>0</v>
      </c>
      <c r="AN157" s="115">
        <v>0</v>
      </c>
      <c r="AO157" s="115">
        <v>0</v>
      </c>
      <c r="AP157" s="115">
        <f t="shared" si="80"/>
        <v>0</v>
      </c>
      <c r="AQ157" s="115">
        <f t="shared" si="81"/>
        <v>0</v>
      </c>
      <c r="AR157" s="370">
        <f t="shared" si="82"/>
        <v>0</v>
      </c>
      <c r="AS157" s="112">
        <f t="shared" si="83"/>
        <v>1079665</v>
      </c>
      <c r="AT157" s="113">
        <f t="shared" si="84"/>
        <v>795041</v>
      </c>
      <c r="AU157" s="113">
        <f t="shared" si="85"/>
        <v>0</v>
      </c>
      <c r="AV157" s="113">
        <f t="shared" si="86"/>
        <v>0</v>
      </c>
      <c r="AW157" s="113">
        <f t="shared" si="71"/>
        <v>268724</v>
      </c>
      <c r="AX157" s="113">
        <f t="shared" si="71"/>
        <v>15900</v>
      </c>
      <c r="AY157" s="113">
        <f t="shared" si="87"/>
        <v>0</v>
      </c>
      <c r="AZ157" s="115">
        <f t="shared" si="88"/>
        <v>1.77</v>
      </c>
      <c r="BA157" s="115">
        <f t="shared" si="89"/>
        <v>1.77</v>
      </c>
      <c r="BB157" s="115">
        <f t="shared" si="90"/>
        <v>0</v>
      </c>
      <c r="BC157" s="116">
        <f t="shared" si="91"/>
        <v>0</v>
      </c>
      <c r="BD157" s="393"/>
    </row>
    <row r="158" spans="1:57" s="387" customFormat="1" ht="12.75" customHeight="1" x14ac:dyDescent="0.2">
      <c r="A158" s="389">
        <v>33</v>
      </c>
      <c r="B158" s="390">
        <v>3425</v>
      </c>
      <c r="C158" s="390">
        <v>600078451</v>
      </c>
      <c r="D158" s="390">
        <v>72742551</v>
      </c>
      <c r="E158" s="391" t="s">
        <v>73</v>
      </c>
      <c r="F158" s="390">
        <v>3143</v>
      </c>
      <c r="G158" s="391" t="s">
        <v>633</v>
      </c>
      <c r="H158" s="466" t="s">
        <v>282</v>
      </c>
      <c r="I158" s="110">
        <v>37217</v>
      </c>
      <c r="J158" s="111">
        <v>26235</v>
      </c>
      <c r="K158" s="111">
        <v>0</v>
      </c>
      <c r="L158" s="111">
        <v>0</v>
      </c>
      <c r="M158" s="114">
        <v>8867</v>
      </c>
      <c r="N158" s="114">
        <v>525</v>
      </c>
      <c r="O158" s="111">
        <v>1590</v>
      </c>
      <c r="P158" s="274">
        <v>0.11</v>
      </c>
      <c r="Q158" s="287">
        <v>0</v>
      </c>
      <c r="R158" s="404">
        <v>0</v>
      </c>
      <c r="S158" s="404">
        <v>0.11</v>
      </c>
      <c r="T158" s="112">
        <f t="shared" si="72"/>
        <v>0</v>
      </c>
      <c r="U158" s="113">
        <v>0</v>
      </c>
      <c r="V158" s="113">
        <v>0</v>
      </c>
      <c r="W158" s="113">
        <v>0</v>
      </c>
      <c r="X158" s="113">
        <f t="shared" si="73"/>
        <v>0</v>
      </c>
      <c r="Y158" s="113">
        <v>0</v>
      </c>
      <c r="Z158" s="113">
        <v>0</v>
      </c>
      <c r="AA158" s="113">
        <v>0</v>
      </c>
      <c r="AB158" s="113">
        <f t="shared" si="74"/>
        <v>0</v>
      </c>
      <c r="AC158" s="113">
        <f t="shared" si="75"/>
        <v>0</v>
      </c>
      <c r="AD158" s="114">
        <f t="shared" si="76"/>
        <v>0</v>
      </c>
      <c r="AE158" s="114">
        <f t="shared" si="77"/>
        <v>0</v>
      </c>
      <c r="AF158" s="113">
        <v>0</v>
      </c>
      <c r="AG158" s="113">
        <v>0</v>
      </c>
      <c r="AH158" s="113">
        <v>0</v>
      </c>
      <c r="AI158" s="113">
        <f t="shared" si="78"/>
        <v>0</v>
      </c>
      <c r="AJ158" s="113">
        <f t="shared" si="79"/>
        <v>0</v>
      </c>
      <c r="AK158" s="115">
        <v>0</v>
      </c>
      <c r="AL158" s="115">
        <v>0</v>
      </c>
      <c r="AM158" s="115">
        <v>0</v>
      </c>
      <c r="AN158" s="115">
        <v>0</v>
      </c>
      <c r="AO158" s="115">
        <v>0</v>
      </c>
      <c r="AP158" s="115">
        <f t="shared" si="80"/>
        <v>0</v>
      </c>
      <c r="AQ158" s="115">
        <f t="shared" si="81"/>
        <v>0</v>
      </c>
      <c r="AR158" s="370">
        <f t="shared" si="82"/>
        <v>0</v>
      </c>
      <c r="AS158" s="112">
        <f t="shared" si="83"/>
        <v>37217</v>
      </c>
      <c r="AT158" s="113">
        <f t="shared" si="84"/>
        <v>26235</v>
      </c>
      <c r="AU158" s="113">
        <f t="shared" si="85"/>
        <v>0</v>
      </c>
      <c r="AV158" s="113">
        <f t="shared" si="86"/>
        <v>0</v>
      </c>
      <c r="AW158" s="113">
        <f t="shared" si="71"/>
        <v>8867</v>
      </c>
      <c r="AX158" s="113">
        <f t="shared" si="71"/>
        <v>525</v>
      </c>
      <c r="AY158" s="113">
        <f t="shared" si="87"/>
        <v>1590</v>
      </c>
      <c r="AZ158" s="115">
        <f t="shared" si="88"/>
        <v>0.11</v>
      </c>
      <c r="BA158" s="115">
        <f t="shared" si="89"/>
        <v>0</v>
      </c>
      <c r="BB158" s="115">
        <f t="shared" si="90"/>
        <v>0</v>
      </c>
      <c r="BC158" s="116">
        <f t="shared" si="91"/>
        <v>0.11</v>
      </c>
      <c r="BD158" s="393"/>
    </row>
    <row r="159" spans="1:57" s="387" customFormat="1" ht="12.75" customHeight="1" x14ac:dyDescent="0.2">
      <c r="A159" s="235">
        <v>33</v>
      </c>
      <c r="B159" s="22">
        <v>3425</v>
      </c>
      <c r="C159" s="234">
        <v>600078451</v>
      </c>
      <c r="D159" s="234">
        <v>72742551</v>
      </c>
      <c r="E159" s="388" t="s">
        <v>74</v>
      </c>
      <c r="F159" s="22"/>
      <c r="G159" s="388"/>
      <c r="H159" s="465"/>
      <c r="I159" s="34">
        <v>15636519</v>
      </c>
      <c r="J159" s="23">
        <v>11301627</v>
      </c>
      <c r="K159" s="23">
        <v>0</v>
      </c>
      <c r="L159" s="23">
        <v>19200</v>
      </c>
      <c r="M159" s="23">
        <v>3826439</v>
      </c>
      <c r="N159" s="23">
        <v>226033</v>
      </c>
      <c r="O159" s="23">
        <v>263220</v>
      </c>
      <c r="P159" s="24">
        <v>23.022599999999994</v>
      </c>
      <c r="Q159" s="288">
        <v>18.3581</v>
      </c>
      <c r="R159" s="787">
        <v>0</v>
      </c>
      <c r="S159" s="787">
        <v>4.6645000000000003</v>
      </c>
      <c r="T159" s="34">
        <f t="shared" ref="T159:BC159" si="95">SUM(T155:T158)</f>
        <v>0</v>
      </c>
      <c r="U159" s="23">
        <f t="shared" si="95"/>
        <v>0</v>
      </c>
      <c r="V159" s="23">
        <f t="shared" si="95"/>
        <v>0</v>
      </c>
      <c r="W159" s="23">
        <f t="shared" si="95"/>
        <v>0</v>
      </c>
      <c r="X159" s="23">
        <f t="shared" si="95"/>
        <v>0</v>
      </c>
      <c r="Y159" s="23">
        <f t="shared" si="95"/>
        <v>0</v>
      </c>
      <c r="Z159" s="23">
        <f t="shared" si="95"/>
        <v>0</v>
      </c>
      <c r="AA159" s="23">
        <f t="shared" si="95"/>
        <v>0</v>
      </c>
      <c r="AB159" s="23">
        <f t="shared" si="95"/>
        <v>0</v>
      </c>
      <c r="AC159" s="23">
        <f t="shared" si="95"/>
        <v>0</v>
      </c>
      <c r="AD159" s="23">
        <f t="shared" si="95"/>
        <v>0</v>
      </c>
      <c r="AE159" s="23">
        <f t="shared" si="95"/>
        <v>0</v>
      </c>
      <c r="AF159" s="23">
        <f t="shared" si="95"/>
        <v>0</v>
      </c>
      <c r="AG159" s="23">
        <f t="shared" si="95"/>
        <v>0</v>
      </c>
      <c r="AH159" s="23">
        <f t="shared" si="95"/>
        <v>0</v>
      </c>
      <c r="AI159" s="23">
        <f t="shared" si="95"/>
        <v>0</v>
      </c>
      <c r="AJ159" s="23">
        <f t="shared" si="95"/>
        <v>0</v>
      </c>
      <c r="AK159" s="24">
        <f t="shared" si="95"/>
        <v>0</v>
      </c>
      <c r="AL159" s="24">
        <f t="shared" si="95"/>
        <v>0</v>
      </c>
      <c r="AM159" s="24">
        <f t="shared" si="95"/>
        <v>0</v>
      </c>
      <c r="AN159" s="24">
        <f t="shared" si="95"/>
        <v>0</v>
      </c>
      <c r="AO159" s="24">
        <f t="shared" si="95"/>
        <v>0</v>
      </c>
      <c r="AP159" s="24">
        <f t="shared" si="95"/>
        <v>0</v>
      </c>
      <c r="AQ159" s="24">
        <f t="shared" si="95"/>
        <v>0</v>
      </c>
      <c r="AR159" s="920">
        <f t="shared" si="95"/>
        <v>0</v>
      </c>
      <c r="AS159" s="34">
        <f t="shared" si="95"/>
        <v>15636519</v>
      </c>
      <c r="AT159" s="23">
        <f t="shared" si="95"/>
        <v>11301627</v>
      </c>
      <c r="AU159" s="23">
        <f t="shared" si="95"/>
        <v>0</v>
      </c>
      <c r="AV159" s="23">
        <f t="shared" si="95"/>
        <v>19200</v>
      </c>
      <c r="AW159" s="23">
        <f t="shared" si="95"/>
        <v>3826439</v>
      </c>
      <c r="AX159" s="23">
        <f t="shared" si="95"/>
        <v>226033</v>
      </c>
      <c r="AY159" s="23">
        <f t="shared" si="95"/>
        <v>263220</v>
      </c>
      <c r="AZ159" s="24">
        <f t="shared" si="95"/>
        <v>23.022599999999994</v>
      </c>
      <c r="BA159" s="24">
        <f t="shared" si="95"/>
        <v>18.3581</v>
      </c>
      <c r="BB159" s="24">
        <f t="shared" si="95"/>
        <v>0</v>
      </c>
      <c r="BC159" s="69">
        <f t="shared" si="95"/>
        <v>4.6645000000000003</v>
      </c>
      <c r="BD159" s="393"/>
    </row>
    <row r="160" spans="1:57" s="387" customFormat="1" ht="12.75" customHeight="1" x14ac:dyDescent="0.2">
      <c r="A160" s="389">
        <v>34</v>
      </c>
      <c r="B160" s="390">
        <v>3418</v>
      </c>
      <c r="C160" s="390">
        <v>600078001</v>
      </c>
      <c r="D160" s="390">
        <v>70695954</v>
      </c>
      <c r="E160" s="391" t="s">
        <v>75</v>
      </c>
      <c r="F160" s="390">
        <v>3111</v>
      </c>
      <c r="G160" s="391" t="s">
        <v>315</v>
      </c>
      <c r="H160" s="466" t="s">
        <v>281</v>
      </c>
      <c r="I160" s="110">
        <v>1951485</v>
      </c>
      <c r="J160" s="111">
        <v>1407461</v>
      </c>
      <c r="K160" s="111">
        <v>0</v>
      </c>
      <c r="L160" s="111">
        <v>8000</v>
      </c>
      <c r="M160" s="114">
        <v>478425</v>
      </c>
      <c r="N160" s="114">
        <v>28149</v>
      </c>
      <c r="O160" s="111">
        <v>29450</v>
      </c>
      <c r="P160" s="274">
        <v>3.1251999999999995</v>
      </c>
      <c r="Q160" s="287">
        <v>2.2902999999999998</v>
      </c>
      <c r="R160" s="404">
        <v>0</v>
      </c>
      <c r="S160" s="404">
        <v>0.83489999999999998</v>
      </c>
      <c r="T160" s="112">
        <f t="shared" si="72"/>
        <v>0</v>
      </c>
      <c r="U160" s="113">
        <v>0</v>
      </c>
      <c r="V160" s="113">
        <v>0</v>
      </c>
      <c r="W160" s="113">
        <v>0</v>
      </c>
      <c r="X160" s="113">
        <f t="shared" si="73"/>
        <v>0</v>
      </c>
      <c r="Y160" s="113">
        <v>0</v>
      </c>
      <c r="Z160" s="113">
        <v>0</v>
      </c>
      <c r="AA160" s="113">
        <v>0</v>
      </c>
      <c r="AB160" s="113">
        <f t="shared" si="74"/>
        <v>0</v>
      </c>
      <c r="AC160" s="113">
        <f t="shared" si="75"/>
        <v>0</v>
      </c>
      <c r="AD160" s="114">
        <f t="shared" si="76"/>
        <v>0</v>
      </c>
      <c r="AE160" s="114">
        <f t="shared" si="77"/>
        <v>0</v>
      </c>
      <c r="AF160" s="113">
        <v>0</v>
      </c>
      <c r="AG160" s="113">
        <v>0</v>
      </c>
      <c r="AH160" s="113">
        <v>0</v>
      </c>
      <c r="AI160" s="113">
        <f t="shared" si="78"/>
        <v>0</v>
      </c>
      <c r="AJ160" s="113">
        <f t="shared" si="79"/>
        <v>0</v>
      </c>
      <c r="AK160" s="115">
        <v>0</v>
      </c>
      <c r="AL160" s="115">
        <v>0</v>
      </c>
      <c r="AM160" s="115">
        <v>0</v>
      </c>
      <c r="AN160" s="115">
        <v>0</v>
      </c>
      <c r="AO160" s="115">
        <v>0</v>
      </c>
      <c r="AP160" s="115">
        <f t="shared" si="80"/>
        <v>0</v>
      </c>
      <c r="AQ160" s="115">
        <f t="shared" si="81"/>
        <v>0</v>
      </c>
      <c r="AR160" s="370">
        <f t="shared" si="82"/>
        <v>0</v>
      </c>
      <c r="AS160" s="112">
        <f t="shared" si="83"/>
        <v>1951485</v>
      </c>
      <c r="AT160" s="113">
        <f t="shared" si="84"/>
        <v>1407461</v>
      </c>
      <c r="AU160" s="113">
        <f t="shared" si="85"/>
        <v>0</v>
      </c>
      <c r="AV160" s="113">
        <f t="shared" si="86"/>
        <v>8000</v>
      </c>
      <c r="AW160" s="113">
        <f t="shared" si="71"/>
        <v>478425</v>
      </c>
      <c r="AX160" s="113">
        <f t="shared" si="71"/>
        <v>28149</v>
      </c>
      <c r="AY160" s="113">
        <f t="shared" si="87"/>
        <v>29450</v>
      </c>
      <c r="AZ160" s="115">
        <f t="shared" si="88"/>
        <v>3.1251999999999995</v>
      </c>
      <c r="BA160" s="115">
        <f t="shared" si="89"/>
        <v>2.2902999999999998</v>
      </c>
      <c r="BB160" s="115">
        <f t="shared" si="90"/>
        <v>0</v>
      </c>
      <c r="BC160" s="116">
        <f t="shared" si="91"/>
        <v>0.83489999999999998</v>
      </c>
      <c r="BD160" s="393"/>
    </row>
    <row r="161" spans="1:57" s="387" customFormat="1" ht="12.75" customHeight="1" x14ac:dyDescent="0.2">
      <c r="A161" s="389">
        <v>34</v>
      </c>
      <c r="B161" s="390">
        <v>3418</v>
      </c>
      <c r="C161" s="390">
        <v>600078001</v>
      </c>
      <c r="D161" s="390">
        <v>70695954</v>
      </c>
      <c r="E161" s="391" t="s">
        <v>75</v>
      </c>
      <c r="F161" s="390">
        <v>3111</v>
      </c>
      <c r="G161" s="391" t="s">
        <v>316</v>
      </c>
      <c r="H161" s="466" t="s">
        <v>282</v>
      </c>
      <c r="I161" s="110">
        <v>156823</v>
      </c>
      <c r="J161" s="111">
        <v>115481</v>
      </c>
      <c r="K161" s="111">
        <v>0</v>
      </c>
      <c r="L161" s="111">
        <v>0</v>
      </c>
      <c r="M161" s="114">
        <v>39033</v>
      </c>
      <c r="N161" s="114">
        <v>2309</v>
      </c>
      <c r="O161" s="111">
        <v>0</v>
      </c>
      <c r="P161" s="274">
        <v>0.32999999999999996</v>
      </c>
      <c r="Q161" s="287">
        <v>0.32999999999999996</v>
      </c>
      <c r="R161" s="404">
        <v>0</v>
      </c>
      <c r="S161" s="404">
        <v>0</v>
      </c>
      <c r="T161" s="112">
        <f t="shared" si="72"/>
        <v>0</v>
      </c>
      <c r="U161" s="113">
        <v>0</v>
      </c>
      <c r="V161" s="113">
        <v>0</v>
      </c>
      <c r="W161" s="113">
        <v>0</v>
      </c>
      <c r="X161" s="113">
        <f t="shared" si="73"/>
        <v>0</v>
      </c>
      <c r="Y161" s="113">
        <v>0</v>
      </c>
      <c r="Z161" s="113">
        <v>0</v>
      </c>
      <c r="AA161" s="113">
        <v>0</v>
      </c>
      <c r="AB161" s="113">
        <f t="shared" si="74"/>
        <v>0</v>
      </c>
      <c r="AC161" s="113">
        <f t="shared" si="75"/>
        <v>0</v>
      </c>
      <c r="AD161" s="114">
        <f t="shared" si="76"/>
        <v>0</v>
      </c>
      <c r="AE161" s="114">
        <f t="shared" si="77"/>
        <v>0</v>
      </c>
      <c r="AF161" s="113">
        <v>0</v>
      </c>
      <c r="AG161" s="113">
        <v>0</v>
      </c>
      <c r="AH161" s="113">
        <v>0</v>
      </c>
      <c r="AI161" s="113">
        <f t="shared" si="78"/>
        <v>0</v>
      </c>
      <c r="AJ161" s="113">
        <f t="shared" si="79"/>
        <v>0</v>
      </c>
      <c r="AK161" s="115">
        <v>0</v>
      </c>
      <c r="AL161" s="115">
        <v>0</v>
      </c>
      <c r="AM161" s="115">
        <v>0</v>
      </c>
      <c r="AN161" s="115">
        <v>0</v>
      </c>
      <c r="AO161" s="115">
        <v>0</v>
      </c>
      <c r="AP161" s="115">
        <f t="shared" si="80"/>
        <v>0</v>
      </c>
      <c r="AQ161" s="115">
        <f t="shared" si="81"/>
        <v>0</v>
      </c>
      <c r="AR161" s="370">
        <f t="shared" si="82"/>
        <v>0</v>
      </c>
      <c r="AS161" s="112">
        <f t="shared" si="83"/>
        <v>156823</v>
      </c>
      <c r="AT161" s="113">
        <f t="shared" si="84"/>
        <v>115481</v>
      </c>
      <c r="AU161" s="113">
        <f t="shared" si="85"/>
        <v>0</v>
      </c>
      <c r="AV161" s="113">
        <f t="shared" si="86"/>
        <v>0</v>
      </c>
      <c r="AW161" s="113">
        <f t="shared" si="71"/>
        <v>39033</v>
      </c>
      <c r="AX161" s="113">
        <f t="shared" si="71"/>
        <v>2309</v>
      </c>
      <c r="AY161" s="113">
        <f t="shared" si="87"/>
        <v>0</v>
      </c>
      <c r="AZ161" s="115">
        <f t="shared" si="88"/>
        <v>0.32999999999999996</v>
      </c>
      <c r="BA161" s="115">
        <f t="shared" si="89"/>
        <v>0.32999999999999996</v>
      </c>
      <c r="BB161" s="115">
        <f t="shared" si="90"/>
        <v>0</v>
      </c>
      <c r="BC161" s="116">
        <f t="shared" si="91"/>
        <v>0</v>
      </c>
      <c r="BD161" s="393"/>
    </row>
    <row r="162" spans="1:57" s="387" customFormat="1" ht="12.75" customHeight="1" x14ac:dyDescent="0.2">
      <c r="A162" s="389">
        <v>34</v>
      </c>
      <c r="B162" s="390">
        <v>3418</v>
      </c>
      <c r="C162" s="390">
        <v>600078001</v>
      </c>
      <c r="D162" s="390">
        <v>70695954</v>
      </c>
      <c r="E162" s="391" t="s">
        <v>75</v>
      </c>
      <c r="F162" s="390">
        <v>3141</v>
      </c>
      <c r="G162" s="391" t="s">
        <v>319</v>
      </c>
      <c r="H162" s="466" t="s">
        <v>282</v>
      </c>
      <c r="I162" s="110">
        <v>324518</v>
      </c>
      <c r="J162" s="111">
        <v>218366</v>
      </c>
      <c r="K162" s="111">
        <v>0</v>
      </c>
      <c r="L162" s="111">
        <v>20000</v>
      </c>
      <c r="M162" s="114">
        <v>80567</v>
      </c>
      <c r="N162" s="114">
        <v>4367</v>
      </c>
      <c r="O162" s="111">
        <v>1218</v>
      </c>
      <c r="P162" s="274">
        <v>0.73</v>
      </c>
      <c r="Q162" s="287">
        <v>0</v>
      </c>
      <c r="R162" s="404">
        <v>0</v>
      </c>
      <c r="S162" s="404">
        <v>0.73</v>
      </c>
      <c r="T162" s="112">
        <f t="shared" si="72"/>
        <v>0</v>
      </c>
      <c r="U162" s="113">
        <v>0</v>
      </c>
      <c r="V162" s="113">
        <v>0</v>
      </c>
      <c r="W162" s="113">
        <v>0</v>
      </c>
      <c r="X162" s="113">
        <f t="shared" si="73"/>
        <v>0</v>
      </c>
      <c r="Y162" s="113">
        <v>0</v>
      </c>
      <c r="Z162" s="113">
        <v>0</v>
      </c>
      <c r="AA162" s="113">
        <v>0</v>
      </c>
      <c r="AB162" s="113">
        <f t="shared" si="74"/>
        <v>0</v>
      </c>
      <c r="AC162" s="113">
        <f t="shared" si="75"/>
        <v>0</v>
      </c>
      <c r="AD162" s="114">
        <f t="shared" si="76"/>
        <v>0</v>
      </c>
      <c r="AE162" s="114">
        <f t="shared" si="77"/>
        <v>0</v>
      </c>
      <c r="AF162" s="113">
        <v>0</v>
      </c>
      <c r="AG162" s="113">
        <v>0</v>
      </c>
      <c r="AH162" s="113">
        <v>0</v>
      </c>
      <c r="AI162" s="113">
        <f t="shared" si="78"/>
        <v>0</v>
      </c>
      <c r="AJ162" s="113">
        <f t="shared" si="79"/>
        <v>0</v>
      </c>
      <c r="AK162" s="115">
        <v>0</v>
      </c>
      <c r="AL162" s="115">
        <v>0</v>
      </c>
      <c r="AM162" s="115">
        <v>0</v>
      </c>
      <c r="AN162" s="115">
        <v>0</v>
      </c>
      <c r="AO162" s="115">
        <v>0</v>
      </c>
      <c r="AP162" s="115">
        <f t="shared" si="80"/>
        <v>0</v>
      </c>
      <c r="AQ162" s="115">
        <f t="shared" si="81"/>
        <v>0</v>
      </c>
      <c r="AR162" s="370">
        <f t="shared" si="82"/>
        <v>0</v>
      </c>
      <c r="AS162" s="112">
        <f t="shared" si="83"/>
        <v>324518</v>
      </c>
      <c r="AT162" s="113">
        <f t="shared" si="84"/>
        <v>218366</v>
      </c>
      <c r="AU162" s="113">
        <f t="shared" si="85"/>
        <v>0</v>
      </c>
      <c r="AV162" s="113">
        <f t="shared" si="86"/>
        <v>20000</v>
      </c>
      <c r="AW162" s="113">
        <f t="shared" si="71"/>
        <v>80567</v>
      </c>
      <c r="AX162" s="113">
        <f t="shared" si="71"/>
        <v>4367</v>
      </c>
      <c r="AY162" s="113">
        <f t="shared" si="87"/>
        <v>1218</v>
      </c>
      <c r="AZ162" s="115">
        <f t="shared" si="88"/>
        <v>0.73</v>
      </c>
      <c r="BA162" s="115">
        <f t="shared" si="89"/>
        <v>0</v>
      </c>
      <c r="BB162" s="115">
        <f t="shared" si="90"/>
        <v>0</v>
      </c>
      <c r="BC162" s="116">
        <f t="shared" si="91"/>
        <v>0.73</v>
      </c>
      <c r="BD162" s="393"/>
      <c r="BE162" s="393"/>
    </row>
    <row r="163" spans="1:57" s="387" customFormat="1" ht="12.75" customHeight="1" x14ac:dyDescent="0.2">
      <c r="A163" s="235">
        <v>34</v>
      </c>
      <c r="B163" s="22">
        <v>3418</v>
      </c>
      <c r="C163" s="234">
        <v>600078001</v>
      </c>
      <c r="D163" s="234">
        <v>70695954</v>
      </c>
      <c r="E163" s="388" t="s">
        <v>76</v>
      </c>
      <c r="F163" s="22"/>
      <c r="G163" s="388"/>
      <c r="H163" s="465"/>
      <c r="I163" s="34">
        <v>2432826</v>
      </c>
      <c r="J163" s="23">
        <v>1741308</v>
      </c>
      <c r="K163" s="23">
        <v>0</v>
      </c>
      <c r="L163" s="23">
        <v>28000</v>
      </c>
      <c r="M163" s="23">
        <v>598025</v>
      </c>
      <c r="N163" s="23">
        <v>34825</v>
      </c>
      <c r="O163" s="23">
        <v>30668</v>
      </c>
      <c r="P163" s="24">
        <v>4.1852</v>
      </c>
      <c r="Q163" s="288">
        <v>2.6202999999999999</v>
      </c>
      <c r="R163" s="787">
        <v>0</v>
      </c>
      <c r="S163" s="787">
        <v>1.5649</v>
      </c>
      <c r="T163" s="34">
        <f t="shared" ref="T163:BC163" si="96">SUM(T160:T162)</f>
        <v>0</v>
      </c>
      <c r="U163" s="23">
        <f t="shared" si="96"/>
        <v>0</v>
      </c>
      <c r="V163" s="23">
        <f t="shared" si="96"/>
        <v>0</v>
      </c>
      <c r="W163" s="23">
        <f t="shared" si="96"/>
        <v>0</v>
      </c>
      <c r="X163" s="23">
        <f t="shared" si="96"/>
        <v>0</v>
      </c>
      <c r="Y163" s="23">
        <f t="shared" si="96"/>
        <v>0</v>
      </c>
      <c r="Z163" s="23">
        <f t="shared" si="96"/>
        <v>0</v>
      </c>
      <c r="AA163" s="23">
        <f t="shared" si="96"/>
        <v>0</v>
      </c>
      <c r="AB163" s="23">
        <f t="shared" si="96"/>
        <v>0</v>
      </c>
      <c r="AC163" s="23">
        <f t="shared" si="96"/>
        <v>0</v>
      </c>
      <c r="AD163" s="23">
        <f t="shared" si="96"/>
        <v>0</v>
      </c>
      <c r="AE163" s="23">
        <f t="shared" si="96"/>
        <v>0</v>
      </c>
      <c r="AF163" s="23">
        <f t="shared" si="96"/>
        <v>0</v>
      </c>
      <c r="AG163" s="23">
        <f t="shared" si="96"/>
        <v>0</v>
      </c>
      <c r="AH163" s="23">
        <f t="shared" si="96"/>
        <v>0</v>
      </c>
      <c r="AI163" s="23">
        <f t="shared" si="96"/>
        <v>0</v>
      </c>
      <c r="AJ163" s="23">
        <f t="shared" si="96"/>
        <v>0</v>
      </c>
      <c r="AK163" s="24">
        <f t="shared" si="96"/>
        <v>0</v>
      </c>
      <c r="AL163" s="24">
        <f t="shared" si="96"/>
        <v>0</v>
      </c>
      <c r="AM163" s="24">
        <f t="shared" si="96"/>
        <v>0</v>
      </c>
      <c r="AN163" s="24">
        <f t="shared" si="96"/>
        <v>0</v>
      </c>
      <c r="AO163" s="24">
        <f t="shared" si="96"/>
        <v>0</v>
      </c>
      <c r="AP163" s="24">
        <f t="shared" si="96"/>
        <v>0</v>
      </c>
      <c r="AQ163" s="24">
        <f t="shared" si="96"/>
        <v>0</v>
      </c>
      <c r="AR163" s="920">
        <f t="shared" si="96"/>
        <v>0</v>
      </c>
      <c r="AS163" s="34">
        <f t="shared" si="96"/>
        <v>2432826</v>
      </c>
      <c r="AT163" s="23">
        <f t="shared" si="96"/>
        <v>1741308</v>
      </c>
      <c r="AU163" s="23">
        <f t="shared" si="96"/>
        <v>0</v>
      </c>
      <c r="AV163" s="23">
        <f t="shared" si="96"/>
        <v>28000</v>
      </c>
      <c r="AW163" s="23">
        <f t="shared" si="96"/>
        <v>598025</v>
      </c>
      <c r="AX163" s="23">
        <f t="shared" si="96"/>
        <v>34825</v>
      </c>
      <c r="AY163" s="23">
        <f t="shared" si="96"/>
        <v>30668</v>
      </c>
      <c r="AZ163" s="24">
        <f t="shared" si="96"/>
        <v>4.1852</v>
      </c>
      <c r="BA163" s="24">
        <f t="shared" si="96"/>
        <v>2.6202999999999999</v>
      </c>
      <c r="BB163" s="24">
        <f t="shared" si="96"/>
        <v>0</v>
      </c>
      <c r="BC163" s="69">
        <f t="shared" si="96"/>
        <v>1.5649</v>
      </c>
      <c r="BD163" s="393"/>
    </row>
    <row r="164" spans="1:57" s="387" customFormat="1" ht="12.75" customHeight="1" x14ac:dyDescent="0.2">
      <c r="A164" s="389">
        <v>35</v>
      </c>
      <c r="B164" s="390">
        <v>3428</v>
      </c>
      <c r="C164" s="390">
        <v>600078311</v>
      </c>
      <c r="D164" s="390">
        <v>72742518</v>
      </c>
      <c r="E164" s="391" t="s">
        <v>77</v>
      </c>
      <c r="F164" s="390">
        <v>3111</v>
      </c>
      <c r="G164" s="391" t="s">
        <v>315</v>
      </c>
      <c r="H164" s="466" t="s">
        <v>281</v>
      </c>
      <c r="I164" s="110">
        <v>2763500</v>
      </c>
      <c r="J164" s="111">
        <v>2023380</v>
      </c>
      <c r="K164" s="111">
        <v>0</v>
      </c>
      <c r="L164" s="111">
        <v>0</v>
      </c>
      <c r="M164" s="114">
        <v>683902</v>
      </c>
      <c r="N164" s="114">
        <v>40468</v>
      </c>
      <c r="O164" s="111">
        <v>15750</v>
      </c>
      <c r="P164" s="274">
        <v>4.9218000000000002</v>
      </c>
      <c r="Q164" s="287">
        <v>4</v>
      </c>
      <c r="R164" s="404">
        <v>0</v>
      </c>
      <c r="S164" s="404">
        <v>0.92179999999999995</v>
      </c>
      <c r="T164" s="112">
        <f t="shared" si="72"/>
        <v>0</v>
      </c>
      <c r="U164" s="113">
        <v>0</v>
      </c>
      <c r="V164" s="113">
        <v>0</v>
      </c>
      <c r="W164" s="113">
        <v>0</v>
      </c>
      <c r="X164" s="113">
        <f t="shared" si="73"/>
        <v>0</v>
      </c>
      <c r="Y164" s="113">
        <v>0</v>
      </c>
      <c r="Z164" s="113">
        <v>0</v>
      </c>
      <c r="AA164" s="113">
        <v>0</v>
      </c>
      <c r="AB164" s="113">
        <f t="shared" si="74"/>
        <v>0</v>
      </c>
      <c r="AC164" s="113">
        <f t="shared" si="75"/>
        <v>0</v>
      </c>
      <c r="AD164" s="114">
        <f t="shared" si="76"/>
        <v>0</v>
      </c>
      <c r="AE164" s="114">
        <f t="shared" si="77"/>
        <v>0</v>
      </c>
      <c r="AF164" s="113">
        <v>0</v>
      </c>
      <c r="AG164" s="113">
        <v>0</v>
      </c>
      <c r="AH164" s="113">
        <v>0</v>
      </c>
      <c r="AI164" s="113">
        <f t="shared" si="78"/>
        <v>0</v>
      </c>
      <c r="AJ164" s="113">
        <f t="shared" si="79"/>
        <v>0</v>
      </c>
      <c r="AK164" s="115">
        <v>0</v>
      </c>
      <c r="AL164" s="115">
        <v>0</v>
      </c>
      <c r="AM164" s="115">
        <v>0</v>
      </c>
      <c r="AN164" s="115">
        <v>0</v>
      </c>
      <c r="AO164" s="115">
        <v>0</v>
      </c>
      <c r="AP164" s="115">
        <f t="shared" si="80"/>
        <v>0</v>
      </c>
      <c r="AQ164" s="115">
        <f t="shared" si="81"/>
        <v>0</v>
      </c>
      <c r="AR164" s="370">
        <f t="shared" si="82"/>
        <v>0</v>
      </c>
      <c r="AS164" s="112">
        <f t="shared" si="83"/>
        <v>2763500</v>
      </c>
      <c r="AT164" s="113">
        <f t="shared" si="84"/>
        <v>2023380</v>
      </c>
      <c r="AU164" s="113">
        <f t="shared" si="85"/>
        <v>0</v>
      </c>
      <c r="AV164" s="113">
        <f t="shared" si="86"/>
        <v>0</v>
      </c>
      <c r="AW164" s="113">
        <f t="shared" si="71"/>
        <v>683902</v>
      </c>
      <c r="AX164" s="113">
        <f t="shared" si="71"/>
        <v>40468</v>
      </c>
      <c r="AY164" s="113">
        <f t="shared" si="87"/>
        <v>15750</v>
      </c>
      <c r="AZ164" s="115">
        <f t="shared" si="88"/>
        <v>4.9218000000000002</v>
      </c>
      <c r="BA164" s="115">
        <f t="shared" si="89"/>
        <v>4</v>
      </c>
      <c r="BB164" s="115">
        <f t="shared" si="90"/>
        <v>0</v>
      </c>
      <c r="BC164" s="116">
        <f t="shared" si="91"/>
        <v>0.92179999999999995</v>
      </c>
      <c r="BD164" s="393"/>
    </row>
    <row r="165" spans="1:57" s="387" customFormat="1" ht="12.75" customHeight="1" x14ac:dyDescent="0.2">
      <c r="A165" s="389">
        <v>35</v>
      </c>
      <c r="B165" s="390">
        <v>3428</v>
      </c>
      <c r="C165" s="390">
        <v>600078311</v>
      </c>
      <c r="D165" s="390">
        <v>72742518</v>
      </c>
      <c r="E165" s="391" t="s">
        <v>77</v>
      </c>
      <c r="F165" s="390">
        <v>3117</v>
      </c>
      <c r="G165" s="391" t="s">
        <v>318</v>
      </c>
      <c r="H165" s="466" t="s">
        <v>281</v>
      </c>
      <c r="I165" s="110">
        <v>3559699</v>
      </c>
      <c r="J165" s="111">
        <v>2572574</v>
      </c>
      <c r="K165" s="111">
        <v>0</v>
      </c>
      <c r="L165" s="111">
        <v>3426</v>
      </c>
      <c r="M165" s="114">
        <v>870688</v>
      </c>
      <c r="N165" s="114">
        <v>51451</v>
      </c>
      <c r="O165" s="111">
        <v>61560</v>
      </c>
      <c r="P165" s="274">
        <v>5.1716000000000006</v>
      </c>
      <c r="Q165" s="287">
        <v>3.5605000000000002</v>
      </c>
      <c r="R165" s="404">
        <v>0</v>
      </c>
      <c r="S165" s="404">
        <v>1.6111</v>
      </c>
      <c r="T165" s="112">
        <f t="shared" si="72"/>
        <v>0</v>
      </c>
      <c r="U165" s="113">
        <v>0</v>
      </c>
      <c r="V165" s="113">
        <v>-51546</v>
      </c>
      <c r="W165" s="113">
        <v>0</v>
      </c>
      <c r="X165" s="113">
        <f t="shared" si="73"/>
        <v>-51546</v>
      </c>
      <c r="Y165" s="113">
        <v>0</v>
      </c>
      <c r="Z165" s="113">
        <v>0</v>
      </c>
      <c r="AA165" s="113">
        <v>0</v>
      </c>
      <c r="AB165" s="113">
        <f t="shared" si="74"/>
        <v>0</v>
      </c>
      <c r="AC165" s="113">
        <f t="shared" si="75"/>
        <v>-51546</v>
      </c>
      <c r="AD165" s="114">
        <f t="shared" si="76"/>
        <v>-17423</v>
      </c>
      <c r="AE165" s="114">
        <f t="shared" si="77"/>
        <v>-1031</v>
      </c>
      <c r="AF165" s="113">
        <v>0</v>
      </c>
      <c r="AG165" s="113">
        <v>70000</v>
      </c>
      <c r="AH165" s="113">
        <v>0</v>
      </c>
      <c r="AI165" s="113">
        <f t="shared" si="78"/>
        <v>70000</v>
      </c>
      <c r="AJ165" s="113">
        <f t="shared" si="79"/>
        <v>0</v>
      </c>
      <c r="AK165" s="115">
        <v>0</v>
      </c>
      <c r="AL165" s="115">
        <v>0</v>
      </c>
      <c r="AM165" s="115">
        <v>0</v>
      </c>
      <c r="AN165" s="115">
        <v>0</v>
      </c>
      <c r="AO165" s="115">
        <v>0</v>
      </c>
      <c r="AP165" s="115">
        <f t="shared" si="80"/>
        <v>0</v>
      </c>
      <c r="AQ165" s="115">
        <f t="shared" si="81"/>
        <v>0</v>
      </c>
      <c r="AR165" s="370">
        <f t="shared" si="82"/>
        <v>0</v>
      </c>
      <c r="AS165" s="112">
        <f t="shared" si="83"/>
        <v>3559699</v>
      </c>
      <c r="AT165" s="113">
        <f t="shared" si="84"/>
        <v>2521028</v>
      </c>
      <c r="AU165" s="113">
        <f t="shared" si="85"/>
        <v>0</v>
      </c>
      <c r="AV165" s="113">
        <f t="shared" si="86"/>
        <v>3426</v>
      </c>
      <c r="AW165" s="113">
        <f t="shared" si="71"/>
        <v>853265</v>
      </c>
      <c r="AX165" s="113">
        <f t="shared" si="71"/>
        <v>50420</v>
      </c>
      <c r="AY165" s="113">
        <f t="shared" si="87"/>
        <v>131560</v>
      </c>
      <c r="AZ165" s="115">
        <f t="shared" si="88"/>
        <v>5.1716000000000006</v>
      </c>
      <c r="BA165" s="115">
        <f t="shared" si="89"/>
        <v>3.5605000000000002</v>
      </c>
      <c r="BB165" s="115">
        <f t="shared" si="90"/>
        <v>0</v>
      </c>
      <c r="BC165" s="116">
        <f t="shared" si="91"/>
        <v>1.6111</v>
      </c>
      <c r="BD165" s="393"/>
    </row>
    <row r="166" spans="1:57" s="387" customFormat="1" x14ac:dyDescent="0.2">
      <c r="A166" s="389">
        <v>35</v>
      </c>
      <c r="B166" s="390">
        <v>3428</v>
      </c>
      <c r="C166" s="390">
        <v>600078311</v>
      </c>
      <c r="D166" s="390">
        <v>72742518</v>
      </c>
      <c r="E166" s="391" t="s">
        <v>77</v>
      </c>
      <c r="F166" s="390">
        <v>3117</v>
      </c>
      <c r="G166" s="391" t="s">
        <v>316</v>
      </c>
      <c r="H166" s="466" t="s">
        <v>282</v>
      </c>
      <c r="I166" s="110">
        <v>1071716</v>
      </c>
      <c r="J166" s="111">
        <v>789187</v>
      </c>
      <c r="K166" s="111">
        <v>0</v>
      </c>
      <c r="L166" s="111">
        <v>0</v>
      </c>
      <c r="M166" s="114">
        <v>266745</v>
      </c>
      <c r="N166" s="114">
        <v>15784</v>
      </c>
      <c r="O166" s="111">
        <v>0</v>
      </c>
      <c r="P166" s="274">
        <v>2.25</v>
      </c>
      <c r="Q166" s="287">
        <v>2.25</v>
      </c>
      <c r="R166" s="404">
        <v>0</v>
      </c>
      <c r="S166" s="404">
        <v>0</v>
      </c>
      <c r="T166" s="112">
        <f t="shared" si="72"/>
        <v>0</v>
      </c>
      <c r="U166" s="113">
        <v>0</v>
      </c>
      <c r="V166" s="113">
        <v>0</v>
      </c>
      <c r="W166" s="113">
        <v>0</v>
      </c>
      <c r="X166" s="113">
        <f t="shared" si="73"/>
        <v>0</v>
      </c>
      <c r="Y166" s="113">
        <v>0</v>
      </c>
      <c r="Z166" s="113">
        <v>0</v>
      </c>
      <c r="AA166" s="113">
        <v>0</v>
      </c>
      <c r="AB166" s="113">
        <f t="shared" si="74"/>
        <v>0</v>
      </c>
      <c r="AC166" s="113">
        <f t="shared" si="75"/>
        <v>0</v>
      </c>
      <c r="AD166" s="114">
        <f t="shared" si="76"/>
        <v>0</v>
      </c>
      <c r="AE166" s="114">
        <f t="shared" si="77"/>
        <v>0</v>
      </c>
      <c r="AF166" s="113">
        <v>0</v>
      </c>
      <c r="AG166" s="113">
        <v>0</v>
      </c>
      <c r="AH166" s="113">
        <v>0</v>
      </c>
      <c r="AI166" s="113">
        <f t="shared" si="78"/>
        <v>0</v>
      </c>
      <c r="AJ166" s="113">
        <f t="shared" si="79"/>
        <v>0</v>
      </c>
      <c r="AK166" s="115">
        <v>0</v>
      </c>
      <c r="AL166" s="115">
        <v>0</v>
      </c>
      <c r="AM166" s="115">
        <v>0</v>
      </c>
      <c r="AN166" s="115">
        <v>0</v>
      </c>
      <c r="AO166" s="115">
        <v>0</v>
      </c>
      <c r="AP166" s="115">
        <f t="shared" si="80"/>
        <v>0</v>
      </c>
      <c r="AQ166" s="115">
        <f t="shared" si="81"/>
        <v>0</v>
      </c>
      <c r="AR166" s="370">
        <f t="shared" si="82"/>
        <v>0</v>
      </c>
      <c r="AS166" s="112">
        <f t="shared" si="83"/>
        <v>1071716</v>
      </c>
      <c r="AT166" s="113">
        <f t="shared" si="84"/>
        <v>789187</v>
      </c>
      <c r="AU166" s="113">
        <f t="shared" si="85"/>
        <v>0</v>
      </c>
      <c r="AV166" s="113">
        <f t="shared" si="86"/>
        <v>0</v>
      </c>
      <c r="AW166" s="113">
        <f t="shared" si="71"/>
        <v>266745</v>
      </c>
      <c r="AX166" s="113">
        <f t="shared" si="71"/>
        <v>15784</v>
      </c>
      <c r="AY166" s="113">
        <f t="shared" si="87"/>
        <v>0</v>
      </c>
      <c r="AZ166" s="115">
        <f t="shared" si="88"/>
        <v>2.25</v>
      </c>
      <c r="BA166" s="115">
        <f t="shared" si="89"/>
        <v>2.25</v>
      </c>
      <c r="BB166" s="115">
        <f t="shared" si="90"/>
        <v>0</v>
      </c>
      <c r="BC166" s="116">
        <f t="shared" si="91"/>
        <v>0</v>
      </c>
      <c r="BD166" s="393"/>
    </row>
    <row r="167" spans="1:57" s="387" customFormat="1" ht="12.75" customHeight="1" x14ac:dyDescent="0.2">
      <c r="A167" s="389">
        <v>35</v>
      </c>
      <c r="B167" s="390">
        <v>3428</v>
      </c>
      <c r="C167" s="390">
        <v>600078311</v>
      </c>
      <c r="D167" s="390">
        <v>72742518</v>
      </c>
      <c r="E167" s="391" t="s">
        <v>77</v>
      </c>
      <c r="F167" s="390">
        <v>3141</v>
      </c>
      <c r="G167" s="391" t="s">
        <v>319</v>
      </c>
      <c r="H167" s="466" t="s">
        <v>282</v>
      </c>
      <c r="I167" s="110">
        <v>900809</v>
      </c>
      <c r="J167" s="111">
        <v>660303</v>
      </c>
      <c r="K167" s="111">
        <v>0</v>
      </c>
      <c r="L167" s="111">
        <v>0</v>
      </c>
      <c r="M167" s="114">
        <v>223182</v>
      </c>
      <c r="N167" s="114">
        <v>13206</v>
      </c>
      <c r="O167" s="111">
        <v>4118</v>
      </c>
      <c r="P167" s="274">
        <v>2.25</v>
      </c>
      <c r="Q167" s="287">
        <v>0</v>
      </c>
      <c r="R167" s="404">
        <v>0</v>
      </c>
      <c r="S167" s="404">
        <v>2.25</v>
      </c>
      <c r="T167" s="112">
        <f t="shared" si="72"/>
        <v>0</v>
      </c>
      <c r="U167" s="113">
        <v>0</v>
      </c>
      <c r="V167" s="113">
        <v>0</v>
      </c>
      <c r="W167" s="113">
        <v>0</v>
      </c>
      <c r="X167" s="113">
        <f t="shared" si="73"/>
        <v>0</v>
      </c>
      <c r="Y167" s="113">
        <v>0</v>
      </c>
      <c r="Z167" s="113">
        <v>0</v>
      </c>
      <c r="AA167" s="113">
        <v>0</v>
      </c>
      <c r="AB167" s="113">
        <f t="shared" si="74"/>
        <v>0</v>
      </c>
      <c r="AC167" s="113">
        <f t="shared" si="75"/>
        <v>0</v>
      </c>
      <c r="AD167" s="114">
        <f t="shared" si="76"/>
        <v>0</v>
      </c>
      <c r="AE167" s="114">
        <f t="shared" si="77"/>
        <v>0</v>
      </c>
      <c r="AF167" s="113">
        <v>0</v>
      </c>
      <c r="AG167" s="113">
        <v>0</v>
      </c>
      <c r="AH167" s="113">
        <v>0</v>
      </c>
      <c r="AI167" s="113">
        <f t="shared" si="78"/>
        <v>0</v>
      </c>
      <c r="AJ167" s="113">
        <f t="shared" si="79"/>
        <v>0</v>
      </c>
      <c r="AK167" s="115">
        <v>0</v>
      </c>
      <c r="AL167" s="115">
        <v>0</v>
      </c>
      <c r="AM167" s="115">
        <v>0</v>
      </c>
      <c r="AN167" s="115">
        <v>0</v>
      </c>
      <c r="AO167" s="115">
        <v>0</v>
      </c>
      <c r="AP167" s="115">
        <f t="shared" si="80"/>
        <v>0</v>
      </c>
      <c r="AQ167" s="115">
        <f t="shared" si="81"/>
        <v>0</v>
      </c>
      <c r="AR167" s="370">
        <f t="shared" si="82"/>
        <v>0</v>
      </c>
      <c r="AS167" s="112">
        <f t="shared" si="83"/>
        <v>900809</v>
      </c>
      <c r="AT167" s="113">
        <f t="shared" si="84"/>
        <v>660303</v>
      </c>
      <c r="AU167" s="113">
        <f t="shared" si="85"/>
        <v>0</v>
      </c>
      <c r="AV167" s="113">
        <f t="shared" si="86"/>
        <v>0</v>
      </c>
      <c r="AW167" s="113">
        <f t="shared" si="71"/>
        <v>223182</v>
      </c>
      <c r="AX167" s="113">
        <f t="shared" si="71"/>
        <v>13206</v>
      </c>
      <c r="AY167" s="113">
        <f t="shared" si="87"/>
        <v>4118</v>
      </c>
      <c r="AZ167" s="115">
        <f t="shared" si="88"/>
        <v>2.25</v>
      </c>
      <c r="BA167" s="115">
        <f t="shared" si="89"/>
        <v>0</v>
      </c>
      <c r="BB167" s="115">
        <f t="shared" si="90"/>
        <v>0</v>
      </c>
      <c r="BC167" s="116">
        <f t="shared" si="91"/>
        <v>2.25</v>
      </c>
      <c r="BD167" s="393"/>
      <c r="BE167" s="393"/>
    </row>
    <row r="168" spans="1:57" s="387" customFormat="1" ht="12.75" customHeight="1" x14ac:dyDescent="0.2">
      <c r="A168" s="389">
        <v>35</v>
      </c>
      <c r="B168" s="390">
        <v>3428</v>
      </c>
      <c r="C168" s="390">
        <v>600078311</v>
      </c>
      <c r="D168" s="390">
        <v>72742518</v>
      </c>
      <c r="E168" s="391" t="s">
        <v>77</v>
      </c>
      <c r="F168" s="390">
        <v>3143</v>
      </c>
      <c r="G168" s="391" t="s">
        <v>632</v>
      </c>
      <c r="H168" s="466" t="s">
        <v>281</v>
      </c>
      <c r="I168" s="110">
        <v>790346</v>
      </c>
      <c r="J168" s="111">
        <v>567213</v>
      </c>
      <c r="K168" s="111">
        <v>0</v>
      </c>
      <c r="L168" s="111">
        <v>15000</v>
      </c>
      <c r="M168" s="114">
        <v>196789</v>
      </c>
      <c r="N168" s="114">
        <v>11344</v>
      </c>
      <c r="O168" s="111">
        <v>0</v>
      </c>
      <c r="P168" s="274">
        <v>1.1207</v>
      </c>
      <c r="Q168" s="287">
        <v>1.1207</v>
      </c>
      <c r="R168" s="404">
        <v>0</v>
      </c>
      <c r="S168" s="404">
        <v>0</v>
      </c>
      <c r="T168" s="112">
        <f t="shared" si="72"/>
        <v>0</v>
      </c>
      <c r="U168" s="113">
        <v>0</v>
      </c>
      <c r="V168" s="113">
        <v>0</v>
      </c>
      <c r="W168" s="113">
        <v>0</v>
      </c>
      <c r="X168" s="113">
        <f t="shared" si="73"/>
        <v>0</v>
      </c>
      <c r="Y168" s="113">
        <v>0</v>
      </c>
      <c r="Z168" s="113">
        <v>0</v>
      </c>
      <c r="AA168" s="113">
        <v>0</v>
      </c>
      <c r="AB168" s="113">
        <f t="shared" si="74"/>
        <v>0</v>
      </c>
      <c r="AC168" s="113">
        <f t="shared" si="75"/>
        <v>0</v>
      </c>
      <c r="AD168" s="114">
        <f t="shared" si="76"/>
        <v>0</v>
      </c>
      <c r="AE168" s="114">
        <f t="shared" si="77"/>
        <v>0</v>
      </c>
      <c r="AF168" s="113">
        <v>0</v>
      </c>
      <c r="AG168" s="113">
        <v>0</v>
      </c>
      <c r="AH168" s="113">
        <v>0</v>
      </c>
      <c r="AI168" s="113">
        <f t="shared" si="78"/>
        <v>0</v>
      </c>
      <c r="AJ168" s="113">
        <f t="shared" si="79"/>
        <v>0</v>
      </c>
      <c r="AK168" s="115">
        <v>0</v>
      </c>
      <c r="AL168" s="115">
        <v>0</v>
      </c>
      <c r="AM168" s="115">
        <v>0</v>
      </c>
      <c r="AN168" s="115">
        <v>0</v>
      </c>
      <c r="AO168" s="115">
        <v>0</v>
      </c>
      <c r="AP168" s="115">
        <f t="shared" si="80"/>
        <v>0</v>
      </c>
      <c r="AQ168" s="115">
        <f t="shared" si="81"/>
        <v>0</v>
      </c>
      <c r="AR168" s="370">
        <f t="shared" si="82"/>
        <v>0</v>
      </c>
      <c r="AS168" s="112">
        <f t="shared" si="83"/>
        <v>790346</v>
      </c>
      <c r="AT168" s="113">
        <f t="shared" si="84"/>
        <v>567213</v>
      </c>
      <c r="AU168" s="113">
        <f t="shared" si="85"/>
        <v>0</v>
      </c>
      <c r="AV168" s="113">
        <f t="shared" si="86"/>
        <v>15000</v>
      </c>
      <c r="AW168" s="113">
        <f t="shared" si="71"/>
        <v>196789</v>
      </c>
      <c r="AX168" s="113">
        <f t="shared" si="71"/>
        <v>11344</v>
      </c>
      <c r="AY168" s="113">
        <f t="shared" si="87"/>
        <v>0</v>
      </c>
      <c r="AZ168" s="115">
        <f t="shared" si="88"/>
        <v>1.1207</v>
      </c>
      <c r="BA168" s="115">
        <f t="shared" si="89"/>
        <v>1.1207</v>
      </c>
      <c r="BB168" s="115">
        <f t="shared" si="90"/>
        <v>0</v>
      </c>
      <c r="BC168" s="116">
        <f t="shared" si="91"/>
        <v>0</v>
      </c>
      <c r="BD168" s="393"/>
    </row>
    <row r="169" spans="1:57" s="387" customFormat="1" ht="12.75" customHeight="1" x14ac:dyDescent="0.2">
      <c r="A169" s="389">
        <v>35</v>
      </c>
      <c r="B169" s="390">
        <v>3428</v>
      </c>
      <c r="C169" s="390">
        <v>600078311</v>
      </c>
      <c r="D169" s="390">
        <v>72742518</v>
      </c>
      <c r="E169" s="391" t="s">
        <v>77</v>
      </c>
      <c r="F169" s="390">
        <v>3143</v>
      </c>
      <c r="G169" s="391" t="s">
        <v>633</v>
      </c>
      <c r="H169" s="466" t="s">
        <v>282</v>
      </c>
      <c r="I169" s="110">
        <v>21066</v>
      </c>
      <c r="J169" s="111">
        <v>14850</v>
      </c>
      <c r="K169" s="111">
        <v>0</v>
      </c>
      <c r="L169" s="111">
        <v>0</v>
      </c>
      <c r="M169" s="114">
        <v>5019</v>
      </c>
      <c r="N169" s="114">
        <v>297</v>
      </c>
      <c r="O169" s="111">
        <v>900</v>
      </c>
      <c r="P169" s="274">
        <v>0.06</v>
      </c>
      <c r="Q169" s="287">
        <v>0</v>
      </c>
      <c r="R169" s="404">
        <v>0</v>
      </c>
      <c r="S169" s="404">
        <v>0.06</v>
      </c>
      <c r="T169" s="112">
        <f t="shared" si="72"/>
        <v>0</v>
      </c>
      <c r="U169" s="113">
        <v>0</v>
      </c>
      <c r="V169" s="113">
        <v>0</v>
      </c>
      <c r="W169" s="113">
        <v>0</v>
      </c>
      <c r="X169" s="113">
        <f t="shared" si="73"/>
        <v>0</v>
      </c>
      <c r="Y169" s="113">
        <v>0</v>
      </c>
      <c r="Z169" s="113">
        <v>0</v>
      </c>
      <c r="AA169" s="113">
        <v>0</v>
      </c>
      <c r="AB169" s="113">
        <f t="shared" si="74"/>
        <v>0</v>
      </c>
      <c r="AC169" s="113">
        <f t="shared" si="75"/>
        <v>0</v>
      </c>
      <c r="AD169" s="114">
        <f t="shared" si="76"/>
        <v>0</v>
      </c>
      <c r="AE169" s="114">
        <f t="shared" si="77"/>
        <v>0</v>
      </c>
      <c r="AF169" s="113">
        <v>0</v>
      </c>
      <c r="AG169" s="113">
        <v>0</v>
      </c>
      <c r="AH169" s="113">
        <v>0</v>
      </c>
      <c r="AI169" s="113">
        <f t="shared" si="78"/>
        <v>0</v>
      </c>
      <c r="AJ169" s="113">
        <f t="shared" si="79"/>
        <v>0</v>
      </c>
      <c r="AK169" s="115">
        <v>0</v>
      </c>
      <c r="AL169" s="115">
        <v>0</v>
      </c>
      <c r="AM169" s="115">
        <v>0</v>
      </c>
      <c r="AN169" s="115">
        <v>0</v>
      </c>
      <c r="AO169" s="115">
        <v>0</v>
      </c>
      <c r="AP169" s="115">
        <f t="shared" si="80"/>
        <v>0</v>
      </c>
      <c r="AQ169" s="115">
        <f t="shared" si="81"/>
        <v>0</v>
      </c>
      <c r="AR169" s="370">
        <f t="shared" si="82"/>
        <v>0</v>
      </c>
      <c r="AS169" s="112">
        <f t="shared" si="83"/>
        <v>21066</v>
      </c>
      <c r="AT169" s="113">
        <f t="shared" si="84"/>
        <v>14850</v>
      </c>
      <c r="AU169" s="113">
        <f t="shared" si="85"/>
        <v>0</v>
      </c>
      <c r="AV169" s="113">
        <f t="shared" si="86"/>
        <v>0</v>
      </c>
      <c r="AW169" s="113">
        <f t="shared" si="71"/>
        <v>5019</v>
      </c>
      <c r="AX169" s="113">
        <f t="shared" si="71"/>
        <v>297</v>
      </c>
      <c r="AY169" s="113">
        <f t="shared" si="87"/>
        <v>900</v>
      </c>
      <c r="AZ169" s="115">
        <f t="shared" si="88"/>
        <v>0.06</v>
      </c>
      <c r="BA169" s="115">
        <f t="shared" si="89"/>
        <v>0</v>
      </c>
      <c r="BB169" s="115">
        <f t="shared" si="90"/>
        <v>0</v>
      </c>
      <c r="BC169" s="116">
        <f t="shared" si="91"/>
        <v>0.06</v>
      </c>
      <c r="BD169" s="393"/>
    </row>
    <row r="170" spans="1:57" s="387" customFormat="1" ht="12.75" customHeight="1" x14ac:dyDescent="0.2">
      <c r="A170" s="235">
        <v>35</v>
      </c>
      <c r="B170" s="22">
        <v>3428</v>
      </c>
      <c r="C170" s="234">
        <v>600078311</v>
      </c>
      <c r="D170" s="234">
        <v>72742518</v>
      </c>
      <c r="E170" s="388" t="s">
        <v>78</v>
      </c>
      <c r="F170" s="22"/>
      <c r="G170" s="388"/>
      <c r="H170" s="465"/>
      <c r="I170" s="34">
        <v>9107136</v>
      </c>
      <c r="J170" s="23">
        <v>6627507</v>
      </c>
      <c r="K170" s="23">
        <v>0</v>
      </c>
      <c r="L170" s="23">
        <v>18426</v>
      </c>
      <c r="M170" s="23">
        <v>2246325</v>
      </c>
      <c r="N170" s="23">
        <v>132550</v>
      </c>
      <c r="O170" s="23">
        <v>82328</v>
      </c>
      <c r="P170" s="24">
        <v>15.774100000000001</v>
      </c>
      <c r="Q170" s="288">
        <v>10.9312</v>
      </c>
      <c r="R170" s="787">
        <v>0</v>
      </c>
      <c r="S170" s="787">
        <v>4.8428999999999993</v>
      </c>
      <c r="T170" s="34">
        <f t="shared" ref="T170:BC170" si="97">SUM(T164:T169)</f>
        <v>0</v>
      </c>
      <c r="U170" s="23">
        <f t="shared" si="97"/>
        <v>0</v>
      </c>
      <c r="V170" s="23">
        <f t="shared" si="97"/>
        <v>-51546</v>
      </c>
      <c r="W170" s="23">
        <f t="shared" si="97"/>
        <v>0</v>
      </c>
      <c r="X170" s="23">
        <f t="shared" si="97"/>
        <v>-51546</v>
      </c>
      <c r="Y170" s="23">
        <f t="shared" si="97"/>
        <v>0</v>
      </c>
      <c r="Z170" s="23">
        <f t="shared" si="97"/>
        <v>0</v>
      </c>
      <c r="AA170" s="23">
        <f t="shared" si="97"/>
        <v>0</v>
      </c>
      <c r="AB170" s="23">
        <f t="shared" si="97"/>
        <v>0</v>
      </c>
      <c r="AC170" s="23">
        <f t="shared" si="97"/>
        <v>-51546</v>
      </c>
      <c r="AD170" s="23">
        <f t="shared" si="97"/>
        <v>-17423</v>
      </c>
      <c r="AE170" s="23">
        <f t="shared" si="97"/>
        <v>-1031</v>
      </c>
      <c r="AF170" s="23">
        <f t="shared" si="97"/>
        <v>0</v>
      </c>
      <c r="AG170" s="23">
        <f t="shared" si="97"/>
        <v>70000</v>
      </c>
      <c r="AH170" s="23">
        <f t="shared" si="97"/>
        <v>0</v>
      </c>
      <c r="AI170" s="23">
        <f t="shared" si="97"/>
        <v>70000</v>
      </c>
      <c r="AJ170" s="23">
        <f t="shared" si="97"/>
        <v>0</v>
      </c>
      <c r="AK170" s="24">
        <f t="shared" si="97"/>
        <v>0</v>
      </c>
      <c r="AL170" s="24">
        <f t="shared" si="97"/>
        <v>0</v>
      </c>
      <c r="AM170" s="24">
        <f t="shared" si="97"/>
        <v>0</v>
      </c>
      <c r="AN170" s="24">
        <f t="shared" si="97"/>
        <v>0</v>
      </c>
      <c r="AO170" s="24">
        <f t="shared" si="97"/>
        <v>0</v>
      </c>
      <c r="AP170" s="24">
        <f t="shared" si="97"/>
        <v>0</v>
      </c>
      <c r="AQ170" s="24">
        <f t="shared" si="97"/>
        <v>0</v>
      </c>
      <c r="AR170" s="920">
        <f t="shared" si="97"/>
        <v>0</v>
      </c>
      <c r="AS170" s="34">
        <f t="shared" si="97"/>
        <v>9107136</v>
      </c>
      <c r="AT170" s="23">
        <f t="shared" si="97"/>
        <v>6575961</v>
      </c>
      <c r="AU170" s="23">
        <f t="shared" si="97"/>
        <v>0</v>
      </c>
      <c r="AV170" s="23">
        <f t="shared" si="97"/>
        <v>18426</v>
      </c>
      <c r="AW170" s="23">
        <f t="shared" si="97"/>
        <v>2228902</v>
      </c>
      <c r="AX170" s="23">
        <f t="shared" si="97"/>
        <v>131519</v>
      </c>
      <c r="AY170" s="23">
        <f t="shared" si="97"/>
        <v>152328</v>
      </c>
      <c r="AZ170" s="24">
        <f t="shared" si="97"/>
        <v>15.774100000000001</v>
      </c>
      <c r="BA170" s="24">
        <f t="shared" si="97"/>
        <v>10.9312</v>
      </c>
      <c r="BB170" s="24">
        <f t="shared" si="97"/>
        <v>0</v>
      </c>
      <c r="BC170" s="69">
        <f t="shared" si="97"/>
        <v>4.8428999999999993</v>
      </c>
      <c r="BD170" s="393"/>
    </row>
    <row r="171" spans="1:57" s="387" customFormat="1" ht="12.75" customHeight="1" x14ac:dyDescent="0.2">
      <c r="A171" s="389">
        <v>36</v>
      </c>
      <c r="B171" s="390">
        <v>3433</v>
      </c>
      <c r="C171" s="390">
        <v>600078043</v>
      </c>
      <c r="D171" s="390">
        <v>70695130</v>
      </c>
      <c r="E171" s="391" t="s">
        <v>79</v>
      </c>
      <c r="F171" s="390">
        <v>3111</v>
      </c>
      <c r="G171" s="391" t="s">
        <v>315</v>
      </c>
      <c r="H171" s="466" t="s">
        <v>281</v>
      </c>
      <c r="I171" s="110">
        <v>3361597</v>
      </c>
      <c r="J171" s="111">
        <v>2461485</v>
      </c>
      <c r="K171" s="111">
        <v>0</v>
      </c>
      <c r="L171" s="111">
        <v>0</v>
      </c>
      <c r="M171" s="114">
        <v>831982</v>
      </c>
      <c r="N171" s="114">
        <v>49230</v>
      </c>
      <c r="O171" s="111">
        <v>18900</v>
      </c>
      <c r="P171" s="274">
        <v>5.4897999999999998</v>
      </c>
      <c r="Q171" s="287">
        <v>4</v>
      </c>
      <c r="R171" s="404">
        <v>0</v>
      </c>
      <c r="S171" s="404">
        <v>1.4898</v>
      </c>
      <c r="T171" s="112">
        <f t="shared" si="72"/>
        <v>0</v>
      </c>
      <c r="U171" s="113">
        <v>0</v>
      </c>
      <c r="V171" s="113">
        <v>-13771</v>
      </c>
      <c r="W171" s="113">
        <v>0</v>
      </c>
      <c r="X171" s="113">
        <f t="shared" si="73"/>
        <v>-13771</v>
      </c>
      <c r="Y171" s="113">
        <v>0</v>
      </c>
      <c r="Z171" s="113">
        <v>0</v>
      </c>
      <c r="AA171" s="113">
        <v>0</v>
      </c>
      <c r="AB171" s="113">
        <f t="shared" si="74"/>
        <v>0</v>
      </c>
      <c r="AC171" s="113">
        <f t="shared" si="75"/>
        <v>-13771</v>
      </c>
      <c r="AD171" s="114">
        <f t="shared" si="76"/>
        <v>-4655</v>
      </c>
      <c r="AE171" s="114">
        <f t="shared" si="77"/>
        <v>-275</v>
      </c>
      <c r="AF171" s="113">
        <v>0</v>
      </c>
      <c r="AG171" s="113">
        <v>18701</v>
      </c>
      <c r="AH171" s="113">
        <v>0</v>
      </c>
      <c r="AI171" s="113">
        <f t="shared" si="78"/>
        <v>18701</v>
      </c>
      <c r="AJ171" s="113">
        <f t="shared" si="79"/>
        <v>0</v>
      </c>
      <c r="AK171" s="115">
        <v>0</v>
      </c>
      <c r="AL171" s="115">
        <v>0</v>
      </c>
      <c r="AM171" s="115">
        <v>0</v>
      </c>
      <c r="AN171" s="115">
        <v>0</v>
      </c>
      <c r="AO171" s="115">
        <v>0</v>
      </c>
      <c r="AP171" s="115">
        <f t="shared" si="80"/>
        <v>0</v>
      </c>
      <c r="AQ171" s="115">
        <f t="shared" si="81"/>
        <v>0</v>
      </c>
      <c r="AR171" s="370">
        <f t="shared" si="82"/>
        <v>0</v>
      </c>
      <c r="AS171" s="112">
        <f t="shared" si="83"/>
        <v>3361597</v>
      </c>
      <c r="AT171" s="113">
        <f t="shared" si="84"/>
        <v>2447714</v>
      </c>
      <c r="AU171" s="113">
        <f t="shared" si="85"/>
        <v>0</v>
      </c>
      <c r="AV171" s="113">
        <f t="shared" si="86"/>
        <v>0</v>
      </c>
      <c r="AW171" s="113">
        <f t="shared" si="71"/>
        <v>827327</v>
      </c>
      <c r="AX171" s="113">
        <f t="shared" si="71"/>
        <v>48955</v>
      </c>
      <c r="AY171" s="113">
        <f t="shared" si="87"/>
        <v>37601</v>
      </c>
      <c r="AZ171" s="115">
        <f t="shared" si="88"/>
        <v>5.4897999999999998</v>
      </c>
      <c r="BA171" s="115">
        <f t="shared" si="89"/>
        <v>4</v>
      </c>
      <c r="BB171" s="115">
        <f t="shared" si="90"/>
        <v>0</v>
      </c>
      <c r="BC171" s="116">
        <f t="shared" si="91"/>
        <v>1.4898</v>
      </c>
      <c r="BD171" s="393"/>
    </row>
    <row r="172" spans="1:57" s="387" customFormat="1" ht="12.75" customHeight="1" x14ac:dyDescent="0.2">
      <c r="A172" s="389">
        <v>36</v>
      </c>
      <c r="B172" s="390">
        <v>3433</v>
      </c>
      <c r="C172" s="390">
        <v>600078043</v>
      </c>
      <c r="D172" s="390">
        <v>70695130</v>
      </c>
      <c r="E172" s="391" t="s">
        <v>79</v>
      </c>
      <c r="F172" s="390">
        <v>3141</v>
      </c>
      <c r="G172" s="391" t="s">
        <v>319</v>
      </c>
      <c r="H172" s="466" t="s">
        <v>282</v>
      </c>
      <c r="I172" s="110">
        <v>564729</v>
      </c>
      <c r="J172" s="111">
        <v>414060</v>
      </c>
      <c r="K172" s="111">
        <v>0</v>
      </c>
      <c r="L172" s="111">
        <v>0</v>
      </c>
      <c r="M172" s="114">
        <v>139952</v>
      </c>
      <c r="N172" s="114">
        <v>8281</v>
      </c>
      <c r="O172" s="111">
        <v>2436</v>
      </c>
      <c r="P172" s="274">
        <v>1.41</v>
      </c>
      <c r="Q172" s="287">
        <v>0</v>
      </c>
      <c r="R172" s="404">
        <v>0</v>
      </c>
      <c r="S172" s="404">
        <v>1.41</v>
      </c>
      <c r="T172" s="112">
        <f t="shared" si="72"/>
        <v>0</v>
      </c>
      <c r="U172" s="113">
        <v>0</v>
      </c>
      <c r="V172" s="113">
        <v>0</v>
      </c>
      <c r="W172" s="113">
        <v>0</v>
      </c>
      <c r="X172" s="113">
        <f t="shared" si="73"/>
        <v>0</v>
      </c>
      <c r="Y172" s="113">
        <v>0</v>
      </c>
      <c r="Z172" s="113">
        <v>0</v>
      </c>
      <c r="AA172" s="113">
        <v>0</v>
      </c>
      <c r="AB172" s="113">
        <f t="shared" si="74"/>
        <v>0</v>
      </c>
      <c r="AC172" s="113">
        <f t="shared" si="75"/>
        <v>0</v>
      </c>
      <c r="AD172" s="114">
        <f t="shared" si="76"/>
        <v>0</v>
      </c>
      <c r="AE172" s="114">
        <f t="shared" si="77"/>
        <v>0</v>
      </c>
      <c r="AF172" s="113">
        <v>0</v>
      </c>
      <c r="AG172" s="113">
        <v>0</v>
      </c>
      <c r="AH172" s="113">
        <v>0</v>
      </c>
      <c r="AI172" s="113">
        <f t="shared" si="78"/>
        <v>0</v>
      </c>
      <c r="AJ172" s="113">
        <f t="shared" si="79"/>
        <v>0</v>
      </c>
      <c r="AK172" s="115">
        <v>0</v>
      </c>
      <c r="AL172" s="115">
        <v>0</v>
      </c>
      <c r="AM172" s="115">
        <v>0</v>
      </c>
      <c r="AN172" s="115">
        <v>0</v>
      </c>
      <c r="AO172" s="115">
        <v>0</v>
      </c>
      <c r="AP172" s="115">
        <f t="shared" si="80"/>
        <v>0</v>
      </c>
      <c r="AQ172" s="115">
        <f t="shared" si="81"/>
        <v>0</v>
      </c>
      <c r="AR172" s="370">
        <f t="shared" si="82"/>
        <v>0</v>
      </c>
      <c r="AS172" s="112">
        <f t="shared" si="83"/>
        <v>564729</v>
      </c>
      <c r="AT172" s="113">
        <f t="shared" si="84"/>
        <v>414060</v>
      </c>
      <c r="AU172" s="113">
        <f t="shared" si="85"/>
        <v>0</v>
      </c>
      <c r="AV172" s="113">
        <f t="shared" si="86"/>
        <v>0</v>
      </c>
      <c r="AW172" s="113">
        <f t="shared" si="71"/>
        <v>139952</v>
      </c>
      <c r="AX172" s="113">
        <f t="shared" si="71"/>
        <v>8281</v>
      </c>
      <c r="AY172" s="113">
        <f t="shared" si="87"/>
        <v>2436</v>
      </c>
      <c r="AZ172" s="115">
        <f t="shared" si="88"/>
        <v>1.41</v>
      </c>
      <c r="BA172" s="115">
        <f t="shared" si="89"/>
        <v>0</v>
      </c>
      <c r="BB172" s="115">
        <f t="shared" si="90"/>
        <v>0</v>
      </c>
      <c r="BC172" s="116">
        <f t="shared" si="91"/>
        <v>1.41</v>
      </c>
      <c r="BD172" s="393"/>
      <c r="BE172" s="393"/>
    </row>
    <row r="173" spans="1:57" s="387" customFormat="1" ht="12.75" customHeight="1" x14ac:dyDescent="0.2">
      <c r="A173" s="235">
        <v>36</v>
      </c>
      <c r="B173" s="22">
        <v>3433</v>
      </c>
      <c r="C173" s="234">
        <v>600078043</v>
      </c>
      <c r="D173" s="234">
        <v>70695130</v>
      </c>
      <c r="E173" s="388" t="s">
        <v>80</v>
      </c>
      <c r="F173" s="22"/>
      <c r="G173" s="388"/>
      <c r="H173" s="465"/>
      <c r="I173" s="34">
        <v>3926326</v>
      </c>
      <c r="J173" s="23">
        <v>2875545</v>
      </c>
      <c r="K173" s="23">
        <v>0</v>
      </c>
      <c r="L173" s="23">
        <v>0</v>
      </c>
      <c r="M173" s="23">
        <v>971934</v>
      </c>
      <c r="N173" s="23">
        <v>57511</v>
      </c>
      <c r="O173" s="23">
        <v>21336</v>
      </c>
      <c r="P173" s="24">
        <v>6.8997999999999999</v>
      </c>
      <c r="Q173" s="288">
        <v>4</v>
      </c>
      <c r="R173" s="787">
        <v>0</v>
      </c>
      <c r="S173" s="787">
        <v>2.8997999999999999</v>
      </c>
      <c r="T173" s="34">
        <f t="shared" ref="T173:BC173" si="98">SUM(T171:T172)</f>
        <v>0</v>
      </c>
      <c r="U173" s="23">
        <f t="shared" si="98"/>
        <v>0</v>
      </c>
      <c r="V173" s="23">
        <f t="shared" si="98"/>
        <v>-13771</v>
      </c>
      <c r="W173" s="23">
        <f t="shared" si="98"/>
        <v>0</v>
      </c>
      <c r="X173" s="23">
        <f t="shared" si="98"/>
        <v>-13771</v>
      </c>
      <c r="Y173" s="23">
        <f t="shared" si="98"/>
        <v>0</v>
      </c>
      <c r="Z173" s="23">
        <f t="shared" si="98"/>
        <v>0</v>
      </c>
      <c r="AA173" s="23">
        <f t="shared" si="98"/>
        <v>0</v>
      </c>
      <c r="AB173" s="23">
        <f t="shared" si="98"/>
        <v>0</v>
      </c>
      <c r="AC173" s="23">
        <f t="shared" si="98"/>
        <v>-13771</v>
      </c>
      <c r="AD173" s="23">
        <f t="shared" si="98"/>
        <v>-4655</v>
      </c>
      <c r="AE173" s="23">
        <f t="shared" si="98"/>
        <v>-275</v>
      </c>
      <c r="AF173" s="23">
        <f t="shared" si="98"/>
        <v>0</v>
      </c>
      <c r="AG173" s="23">
        <f t="shared" si="98"/>
        <v>18701</v>
      </c>
      <c r="AH173" s="23">
        <f t="shared" si="98"/>
        <v>0</v>
      </c>
      <c r="AI173" s="23">
        <f t="shared" si="98"/>
        <v>18701</v>
      </c>
      <c r="AJ173" s="23">
        <f t="shared" si="98"/>
        <v>0</v>
      </c>
      <c r="AK173" s="24">
        <f t="shared" si="98"/>
        <v>0</v>
      </c>
      <c r="AL173" s="24">
        <f t="shared" si="98"/>
        <v>0</v>
      </c>
      <c r="AM173" s="24">
        <f t="shared" si="98"/>
        <v>0</v>
      </c>
      <c r="AN173" s="24">
        <f t="shared" si="98"/>
        <v>0</v>
      </c>
      <c r="AO173" s="24">
        <f t="shared" si="98"/>
        <v>0</v>
      </c>
      <c r="AP173" s="24">
        <f t="shared" si="98"/>
        <v>0</v>
      </c>
      <c r="AQ173" s="24">
        <f t="shared" si="98"/>
        <v>0</v>
      </c>
      <c r="AR173" s="920">
        <f t="shared" si="98"/>
        <v>0</v>
      </c>
      <c r="AS173" s="34">
        <f t="shared" si="98"/>
        <v>3926326</v>
      </c>
      <c r="AT173" s="23">
        <f t="shared" si="98"/>
        <v>2861774</v>
      </c>
      <c r="AU173" s="23">
        <f t="shared" si="98"/>
        <v>0</v>
      </c>
      <c r="AV173" s="23">
        <f t="shared" si="98"/>
        <v>0</v>
      </c>
      <c r="AW173" s="23">
        <f t="shared" si="98"/>
        <v>967279</v>
      </c>
      <c r="AX173" s="23">
        <f t="shared" si="98"/>
        <v>57236</v>
      </c>
      <c r="AY173" s="23">
        <f t="shared" si="98"/>
        <v>40037</v>
      </c>
      <c r="AZ173" s="24">
        <f t="shared" si="98"/>
        <v>6.8997999999999999</v>
      </c>
      <c r="BA173" s="24">
        <f t="shared" si="98"/>
        <v>4</v>
      </c>
      <c r="BB173" s="24">
        <f t="shared" si="98"/>
        <v>0</v>
      </c>
      <c r="BC173" s="69">
        <f t="shared" si="98"/>
        <v>2.8997999999999999</v>
      </c>
      <c r="BD173" s="393"/>
    </row>
    <row r="174" spans="1:57" s="387" customFormat="1" ht="12.75" customHeight="1" x14ac:dyDescent="0.2">
      <c r="A174" s="389">
        <v>37</v>
      </c>
      <c r="B174" s="390">
        <v>3432</v>
      </c>
      <c r="C174" s="390">
        <v>600078329</v>
      </c>
      <c r="D174" s="390">
        <v>70695121</v>
      </c>
      <c r="E174" s="391" t="s">
        <v>81</v>
      </c>
      <c r="F174" s="390">
        <v>3117</v>
      </c>
      <c r="G174" s="391" t="s">
        <v>318</v>
      </c>
      <c r="H174" s="466" t="s">
        <v>281</v>
      </c>
      <c r="I174" s="110">
        <v>5135134</v>
      </c>
      <c r="J174" s="111">
        <v>3676857</v>
      </c>
      <c r="K174" s="111">
        <v>0</v>
      </c>
      <c r="L174" s="111">
        <v>21750</v>
      </c>
      <c r="M174" s="114">
        <v>1250129</v>
      </c>
      <c r="N174" s="114">
        <v>73538</v>
      </c>
      <c r="O174" s="111">
        <v>112860</v>
      </c>
      <c r="P174" s="274">
        <v>7.4943</v>
      </c>
      <c r="Q174" s="287">
        <v>5.46</v>
      </c>
      <c r="R174" s="404">
        <v>0</v>
      </c>
      <c r="S174" s="404">
        <v>2.0343</v>
      </c>
      <c r="T174" s="112">
        <f t="shared" si="72"/>
        <v>0</v>
      </c>
      <c r="U174" s="113">
        <v>0</v>
      </c>
      <c r="V174" s="113">
        <v>-22091</v>
      </c>
      <c r="W174" s="113">
        <v>0</v>
      </c>
      <c r="X174" s="113">
        <f t="shared" si="73"/>
        <v>-22091</v>
      </c>
      <c r="Y174" s="113">
        <v>0</v>
      </c>
      <c r="Z174" s="113">
        <v>0</v>
      </c>
      <c r="AA174" s="113">
        <v>0</v>
      </c>
      <c r="AB174" s="113">
        <f t="shared" si="74"/>
        <v>0</v>
      </c>
      <c r="AC174" s="113">
        <f t="shared" si="75"/>
        <v>-22091</v>
      </c>
      <c r="AD174" s="114">
        <f t="shared" si="76"/>
        <v>-7467</v>
      </c>
      <c r="AE174" s="114">
        <f t="shared" si="77"/>
        <v>-442</v>
      </c>
      <c r="AF174" s="113">
        <v>0</v>
      </c>
      <c r="AG174" s="113">
        <v>30000</v>
      </c>
      <c r="AH174" s="113">
        <v>0</v>
      </c>
      <c r="AI174" s="113">
        <f t="shared" si="78"/>
        <v>30000</v>
      </c>
      <c r="AJ174" s="113">
        <f t="shared" si="79"/>
        <v>0</v>
      </c>
      <c r="AK174" s="115">
        <v>0</v>
      </c>
      <c r="AL174" s="115">
        <v>0</v>
      </c>
      <c r="AM174" s="115">
        <v>0</v>
      </c>
      <c r="AN174" s="115">
        <v>0</v>
      </c>
      <c r="AO174" s="115">
        <v>0</v>
      </c>
      <c r="AP174" s="115">
        <f t="shared" si="80"/>
        <v>0</v>
      </c>
      <c r="AQ174" s="115">
        <f t="shared" si="81"/>
        <v>0</v>
      </c>
      <c r="AR174" s="370">
        <f t="shared" si="82"/>
        <v>0</v>
      </c>
      <c r="AS174" s="112">
        <f t="shared" si="83"/>
        <v>5135134</v>
      </c>
      <c r="AT174" s="113">
        <f t="shared" si="84"/>
        <v>3654766</v>
      </c>
      <c r="AU174" s="113">
        <f t="shared" si="85"/>
        <v>0</v>
      </c>
      <c r="AV174" s="113">
        <f t="shared" si="86"/>
        <v>21750</v>
      </c>
      <c r="AW174" s="113">
        <f t="shared" si="71"/>
        <v>1242662</v>
      </c>
      <c r="AX174" s="113">
        <f t="shared" si="71"/>
        <v>73096</v>
      </c>
      <c r="AY174" s="113">
        <f t="shared" si="87"/>
        <v>142860</v>
      </c>
      <c r="AZ174" s="115">
        <f t="shared" si="88"/>
        <v>7.4943</v>
      </c>
      <c r="BA174" s="115">
        <f t="shared" si="89"/>
        <v>5.46</v>
      </c>
      <c r="BB174" s="115">
        <f t="shared" si="90"/>
        <v>0</v>
      </c>
      <c r="BC174" s="116">
        <f t="shared" si="91"/>
        <v>2.0343</v>
      </c>
      <c r="BD174" s="393"/>
    </row>
    <row r="175" spans="1:57" s="387" customFormat="1" x14ac:dyDescent="0.2">
      <c r="A175" s="389">
        <v>37</v>
      </c>
      <c r="B175" s="390">
        <v>3432</v>
      </c>
      <c r="C175" s="390">
        <v>600078329</v>
      </c>
      <c r="D175" s="390">
        <v>70695121</v>
      </c>
      <c r="E175" s="391" t="s">
        <v>81</v>
      </c>
      <c r="F175" s="390">
        <v>3117</v>
      </c>
      <c r="G175" s="391" t="s">
        <v>316</v>
      </c>
      <c r="H175" s="466" t="s">
        <v>282</v>
      </c>
      <c r="I175" s="110">
        <v>313648</v>
      </c>
      <c r="J175" s="111">
        <v>230963</v>
      </c>
      <c r="K175" s="111">
        <v>0</v>
      </c>
      <c r="L175" s="111">
        <v>0</v>
      </c>
      <c r="M175" s="114">
        <v>78066</v>
      </c>
      <c r="N175" s="114">
        <v>4619</v>
      </c>
      <c r="O175" s="111">
        <v>0</v>
      </c>
      <c r="P175" s="274">
        <v>0.67</v>
      </c>
      <c r="Q175" s="287">
        <v>0.67</v>
      </c>
      <c r="R175" s="404">
        <v>0</v>
      </c>
      <c r="S175" s="404">
        <v>0</v>
      </c>
      <c r="T175" s="112">
        <f t="shared" si="72"/>
        <v>0</v>
      </c>
      <c r="U175" s="113">
        <v>0</v>
      </c>
      <c r="V175" s="113">
        <v>0</v>
      </c>
      <c r="W175" s="113">
        <v>0</v>
      </c>
      <c r="X175" s="113">
        <f t="shared" si="73"/>
        <v>0</v>
      </c>
      <c r="Y175" s="113">
        <v>0</v>
      </c>
      <c r="Z175" s="113">
        <v>0</v>
      </c>
      <c r="AA175" s="113">
        <v>0</v>
      </c>
      <c r="AB175" s="113">
        <f t="shared" si="74"/>
        <v>0</v>
      </c>
      <c r="AC175" s="113">
        <f t="shared" si="75"/>
        <v>0</v>
      </c>
      <c r="AD175" s="114">
        <f t="shared" si="76"/>
        <v>0</v>
      </c>
      <c r="AE175" s="114">
        <f t="shared" si="77"/>
        <v>0</v>
      </c>
      <c r="AF175" s="113">
        <v>0</v>
      </c>
      <c r="AG175" s="113">
        <v>0</v>
      </c>
      <c r="AH175" s="113">
        <v>0</v>
      </c>
      <c r="AI175" s="113">
        <f t="shared" si="78"/>
        <v>0</v>
      </c>
      <c r="AJ175" s="113">
        <f t="shared" si="79"/>
        <v>0</v>
      </c>
      <c r="AK175" s="115">
        <v>0</v>
      </c>
      <c r="AL175" s="115">
        <v>0</v>
      </c>
      <c r="AM175" s="115">
        <v>0</v>
      </c>
      <c r="AN175" s="115">
        <v>0</v>
      </c>
      <c r="AO175" s="115">
        <v>0</v>
      </c>
      <c r="AP175" s="115">
        <f t="shared" si="80"/>
        <v>0</v>
      </c>
      <c r="AQ175" s="115">
        <f t="shared" si="81"/>
        <v>0</v>
      </c>
      <c r="AR175" s="370">
        <f t="shared" si="82"/>
        <v>0</v>
      </c>
      <c r="AS175" s="112">
        <f t="shared" si="83"/>
        <v>313648</v>
      </c>
      <c r="AT175" s="113">
        <f t="shared" si="84"/>
        <v>230963</v>
      </c>
      <c r="AU175" s="113">
        <f t="shared" si="85"/>
        <v>0</v>
      </c>
      <c r="AV175" s="113">
        <f t="shared" si="86"/>
        <v>0</v>
      </c>
      <c r="AW175" s="113">
        <f t="shared" si="71"/>
        <v>78066</v>
      </c>
      <c r="AX175" s="113">
        <f t="shared" si="71"/>
        <v>4619</v>
      </c>
      <c r="AY175" s="113">
        <f t="shared" si="87"/>
        <v>0</v>
      </c>
      <c r="AZ175" s="115">
        <f t="shared" si="88"/>
        <v>0.67</v>
      </c>
      <c r="BA175" s="115">
        <f t="shared" si="89"/>
        <v>0.67</v>
      </c>
      <c r="BB175" s="115">
        <f t="shared" si="90"/>
        <v>0</v>
      </c>
      <c r="BC175" s="116">
        <f t="shared" si="91"/>
        <v>0</v>
      </c>
      <c r="BD175" s="393"/>
    </row>
    <row r="176" spans="1:57" s="387" customFormat="1" ht="12.75" customHeight="1" x14ac:dyDescent="0.2">
      <c r="A176" s="389">
        <v>37</v>
      </c>
      <c r="B176" s="390">
        <v>3432</v>
      </c>
      <c r="C176" s="390">
        <v>600078329</v>
      </c>
      <c r="D176" s="390">
        <v>70695121</v>
      </c>
      <c r="E176" s="391" t="s">
        <v>81</v>
      </c>
      <c r="F176" s="390">
        <v>3141</v>
      </c>
      <c r="G176" s="391" t="s">
        <v>319</v>
      </c>
      <c r="H176" s="466" t="s">
        <v>282</v>
      </c>
      <c r="I176" s="110">
        <v>586588</v>
      </c>
      <c r="J176" s="111">
        <v>429174</v>
      </c>
      <c r="K176" s="111">
        <v>0</v>
      </c>
      <c r="L176" s="111">
        <v>0</v>
      </c>
      <c r="M176" s="114">
        <v>145061</v>
      </c>
      <c r="N176" s="114">
        <v>8583</v>
      </c>
      <c r="O176" s="111">
        <v>3770</v>
      </c>
      <c r="P176" s="274">
        <v>1.46</v>
      </c>
      <c r="Q176" s="287">
        <v>0</v>
      </c>
      <c r="R176" s="404">
        <v>0</v>
      </c>
      <c r="S176" s="404">
        <v>1.46</v>
      </c>
      <c r="T176" s="112">
        <f t="shared" si="72"/>
        <v>0</v>
      </c>
      <c r="U176" s="113">
        <v>0</v>
      </c>
      <c r="V176" s="113">
        <v>0</v>
      </c>
      <c r="W176" s="113">
        <v>0</v>
      </c>
      <c r="X176" s="113">
        <f t="shared" si="73"/>
        <v>0</v>
      </c>
      <c r="Y176" s="113">
        <v>0</v>
      </c>
      <c r="Z176" s="113">
        <v>0</v>
      </c>
      <c r="AA176" s="113">
        <v>0</v>
      </c>
      <c r="AB176" s="113">
        <f t="shared" si="74"/>
        <v>0</v>
      </c>
      <c r="AC176" s="113">
        <f t="shared" si="75"/>
        <v>0</v>
      </c>
      <c r="AD176" s="114">
        <f t="shared" si="76"/>
        <v>0</v>
      </c>
      <c r="AE176" s="114">
        <f t="shared" si="77"/>
        <v>0</v>
      </c>
      <c r="AF176" s="113">
        <v>0</v>
      </c>
      <c r="AG176" s="113">
        <v>0</v>
      </c>
      <c r="AH176" s="113">
        <v>0</v>
      </c>
      <c r="AI176" s="113">
        <f t="shared" si="78"/>
        <v>0</v>
      </c>
      <c r="AJ176" s="113">
        <f t="shared" si="79"/>
        <v>0</v>
      </c>
      <c r="AK176" s="115">
        <v>0</v>
      </c>
      <c r="AL176" s="115">
        <v>0</v>
      </c>
      <c r="AM176" s="115">
        <v>0</v>
      </c>
      <c r="AN176" s="115">
        <v>0</v>
      </c>
      <c r="AO176" s="115">
        <v>0</v>
      </c>
      <c r="AP176" s="115">
        <f t="shared" si="80"/>
        <v>0</v>
      </c>
      <c r="AQ176" s="115">
        <f t="shared" si="81"/>
        <v>0</v>
      </c>
      <c r="AR176" s="370">
        <f t="shared" si="82"/>
        <v>0</v>
      </c>
      <c r="AS176" s="112">
        <f t="shared" si="83"/>
        <v>586588</v>
      </c>
      <c r="AT176" s="113">
        <f t="shared" si="84"/>
        <v>429174</v>
      </c>
      <c r="AU176" s="113">
        <f t="shared" si="85"/>
        <v>0</v>
      </c>
      <c r="AV176" s="113">
        <f t="shared" si="86"/>
        <v>0</v>
      </c>
      <c r="AW176" s="113">
        <f t="shared" si="71"/>
        <v>145061</v>
      </c>
      <c r="AX176" s="113">
        <f t="shared" si="71"/>
        <v>8583</v>
      </c>
      <c r="AY176" s="113">
        <f t="shared" si="87"/>
        <v>3770</v>
      </c>
      <c r="AZ176" s="115">
        <f t="shared" si="88"/>
        <v>1.46</v>
      </c>
      <c r="BA176" s="115">
        <f t="shared" si="89"/>
        <v>0</v>
      </c>
      <c r="BB176" s="115">
        <f t="shared" si="90"/>
        <v>0</v>
      </c>
      <c r="BC176" s="116">
        <f t="shared" si="91"/>
        <v>1.46</v>
      </c>
      <c r="BD176" s="393"/>
      <c r="BE176" s="393"/>
    </row>
    <row r="177" spans="1:57" s="387" customFormat="1" ht="12.75" customHeight="1" x14ac:dyDescent="0.2">
      <c r="A177" s="389">
        <v>37</v>
      </c>
      <c r="B177" s="390">
        <v>3432</v>
      </c>
      <c r="C177" s="390">
        <v>600078329</v>
      </c>
      <c r="D177" s="390">
        <v>70695121</v>
      </c>
      <c r="E177" s="391" t="s">
        <v>82</v>
      </c>
      <c r="F177" s="390">
        <v>3143</v>
      </c>
      <c r="G177" s="391" t="s">
        <v>632</v>
      </c>
      <c r="H177" s="466" t="s">
        <v>281</v>
      </c>
      <c r="I177" s="110">
        <v>567009</v>
      </c>
      <c r="J177" s="111">
        <v>417533</v>
      </c>
      <c r="K177" s="111">
        <v>0</v>
      </c>
      <c r="L177" s="111">
        <v>0</v>
      </c>
      <c r="M177" s="114">
        <v>141126</v>
      </c>
      <c r="N177" s="114">
        <v>8350</v>
      </c>
      <c r="O177" s="111">
        <v>0</v>
      </c>
      <c r="P177" s="274">
        <v>0.82</v>
      </c>
      <c r="Q177" s="287">
        <v>0.82</v>
      </c>
      <c r="R177" s="404">
        <v>0</v>
      </c>
      <c r="S177" s="404">
        <v>0</v>
      </c>
      <c r="T177" s="112">
        <f t="shared" si="72"/>
        <v>0</v>
      </c>
      <c r="U177" s="113">
        <v>0</v>
      </c>
      <c r="V177" s="113">
        <v>0</v>
      </c>
      <c r="W177" s="113">
        <v>0</v>
      </c>
      <c r="X177" s="113">
        <f t="shared" si="73"/>
        <v>0</v>
      </c>
      <c r="Y177" s="113">
        <v>0</v>
      </c>
      <c r="Z177" s="113">
        <v>0</v>
      </c>
      <c r="AA177" s="113">
        <v>0</v>
      </c>
      <c r="AB177" s="113">
        <f t="shared" si="74"/>
        <v>0</v>
      </c>
      <c r="AC177" s="113">
        <f t="shared" si="75"/>
        <v>0</v>
      </c>
      <c r="AD177" s="114">
        <f t="shared" si="76"/>
        <v>0</v>
      </c>
      <c r="AE177" s="114">
        <f t="shared" si="77"/>
        <v>0</v>
      </c>
      <c r="AF177" s="113">
        <v>0</v>
      </c>
      <c r="AG177" s="113">
        <v>0</v>
      </c>
      <c r="AH177" s="113">
        <v>0</v>
      </c>
      <c r="AI177" s="113">
        <f t="shared" si="78"/>
        <v>0</v>
      </c>
      <c r="AJ177" s="113">
        <f t="shared" si="79"/>
        <v>0</v>
      </c>
      <c r="AK177" s="115">
        <v>0</v>
      </c>
      <c r="AL177" s="115">
        <v>0</v>
      </c>
      <c r="AM177" s="115">
        <v>0</v>
      </c>
      <c r="AN177" s="115">
        <v>0</v>
      </c>
      <c r="AO177" s="115">
        <v>0</v>
      </c>
      <c r="AP177" s="115">
        <f t="shared" si="80"/>
        <v>0</v>
      </c>
      <c r="AQ177" s="115">
        <f t="shared" si="81"/>
        <v>0</v>
      </c>
      <c r="AR177" s="370">
        <f t="shared" si="82"/>
        <v>0</v>
      </c>
      <c r="AS177" s="112">
        <f t="shared" si="83"/>
        <v>567009</v>
      </c>
      <c r="AT177" s="113">
        <f t="shared" si="84"/>
        <v>417533</v>
      </c>
      <c r="AU177" s="113">
        <f t="shared" si="85"/>
        <v>0</v>
      </c>
      <c r="AV177" s="113">
        <f t="shared" si="86"/>
        <v>0</v>
      </c>
      <c r="AW177" s="113">
        <f t="shared" si="71"/>
        <v>141126</v>
      </c>
      <c r="AX177" s="113">
        <f t="shared" si="71"/>
        <v>8350</v>
      </c>
      <c r="AY177" s="113">
        <f t="shared" si="87"/>
        <v>0</v>
      </c>
      <c r="AZ177" s="115">
        <f t="shared" si="88"/>
        <v>0.82</v>
      </c>
      <c r="BA177" s="115">
        <f t="shared" si="89"/>
        <v>0.82</v>
      </c>
      <c r="BB177" s="115">
        <f t="shared" si="90"/>
        <v>0</v>
      </c>
      <c r="BC177" s="116">
        <f t="shared" si="91"/>
        <v>0</v>
      </c>
      <c r="BD177" s="393"/>
    </row>
    <row r="178" spans="1:57" s="387" customFormat="1" ht="12.75" customHeight="1" x14ac:dyDescent="0.2">
      <c r="A178" s="389">
        <v>37</v>
      </c>
      <c r="B178" s="390">
        <v>3432</v>
      </c>
      <c r="C178" s="390">
        <v>600078329</v>
      </c>
      <c r="D178" s="390">
        <v>70695121</v>
      </c>
      <c r="E178" s="391" t="s">
        <v>82</v>
      </c>
      <c r="F178" s="390">
        <v>3143</v>
      </c>
      <c r="G178" s="391" t="s">
        <v>633</v>
      </c>
      <c r="H178" s="466" t="s">
        <v>282</v>
      </c>
      <c r="I178" s="110">
        <v>17556</v>
      </c>
      <c r="J178" s="111">
        <v>12375</v>
      </c>
      <c r="K178" s="111">
        <v>0</v>
      </c>
      <c r="L178" s="111">
        <v>0</v>
      </c>
      <c r="M178" s="114">
        <v>4183</v>
      </c>
      <c r="N178" s="114">
        <v>248</v>
      </c>
      <c r="O178" s="111">
        <v>750</v>
      </c>
      <c r="P178" s="274">
        <v>0.05</v>
      </c>
      <c r="Q178" s="287">
        <v>0</v>
      </c>
      <c r="R178" s="404">
        <v>0</v>
      </c>
      <c r="S178" s="404">
        <v>0.05</v>
      </c>
      <c r="T178" s="112">
        <f t="shared" si="72"/>
        <v>0</v>
      </c>
      <c r="U178" s="113">
        <v>0</v>
      </c>
      <c r="V178" s="113">
        <v>0</v>
      </c>
      <c r="W178" s="113">
        <v>0</v>
      </c>
      <c r="X178" s="113">
        <f t="shared" si="73"/>
        <v>0</v>
      </c>
      <c r="Y178" s="113">
        <v>0</v>
      </c>
      <c r="Z178" s="113">
        <v>0</v>
      </c>
      <c r="AA178" s="113">
        <v>0</v>
      </c>
      <c r="AB178" s="113">
        <f t="shared" si="74"/>
        <v>0</v>
      </c>
      <c r="AC178" s="113">
        <f t="shared" si="75"/>
        <v>0</v>
      </c>
      <c r="AD178" s="114">
        <f t="shared" si="76"/>
        <v>0</v>
      </c>
      <c r="AE178" s="114">
        <f t="shared" si="77"/>
        <v>0</v>
      </c>
      <c r="AF178" s="113">
        <v>0</v>
      </c>
      <c r="AG178" s="113">
        <v>0</v>
      </c>
      <c r="AH178" s="113">
        <v>0</v>
      </c>
      <c r="AI178" s="113">
        <f t="shared" si="78"/>
        <v>0</v>
      </c>
      <c r="AJ178" s="113">
        <f t="shared" si="79"/>
        <v>0</v>
      </c>
      <c r="AK178" s="115">
        <v>0</v>
      </c>
      <c r="AL178" s="115">
        <v>0</v>
      </c>
      <c r="AM178" s="115">
        <v>0</v>
      </c>
      <c r="AN178" s="115">
        <v>0</v>
      </c>
      <c r="AO178" s="115">
        <v>0</v>
      </c>
      <c r="AP178" s="115">
        <f t="shared" si="80"/>
        <v>0</v>
      </c>
      <c r="AQ178" s="115">
        <f t="shared" si="81"/>
        <v>0</v>
      </c>
      <c r="AR178" s="370">
        <f t="shared" si="82"/>
        <v>0</v>
      </c>
      <c r="AS178" s="112">
        <f t="shared" si="83"/>
        <v>17556</v>
      </c>
      <c r="AT178" s="113">
        <f t="shared" si="84"/>
        <v>12375</v>
      </c>
      <c r="AU178" s="113">
        <f t="shared" si="85"/>
        <v>0</v>
      </c>
      <c r="AV178" s="113">
        <f t="shared" si="86"/>
        <v>0</v>
      </c>
      <c r="AW178" s="113">
        <f t="shared" si="71"/>
        <v>4183</v>
      </c>
      <c r="AX178" s="113">
        <f t="shared" si="71"/>
        <v>248</v>
      </c>
      <c r="AY178" s="113">
        <f t="shared" si="87"/>
        <v>750</v>
      </c>
      <c r="AZ178" s="115">
        <f t="shared" si="88"/>
        <v>0.05</v>
      </c>
      <c r="BA178" s="115">
        <f t="shared" si="89"/>
        <v>0</v>
      </c>
      <c r="BB178" s="115">
        <f t="shared" si="90"/>
        <v>0</v>
      </c>
      <c r="BC178" s="116">
        <f t="shared" si="91"/>
        <v>0.05</v>
      </c>
      <c r="BD178" s="393"/>
    </row>
    <row r="179" spans="1:57" s="387" customFormat="1" ht="12.75" customHeight="1" x14ac:dyDescent="0.2">
      <c r="A179" s="235">
        <v>37</v>
      </c>
      <c r="B179" s="22">
        <v>3432</v>
      </c>
      <c r="C179" s="234">
        <v>600078329</v>
      </c>
      <c r="D179" s="234">
        <v>70695121</v>
      </c>
      <c r="E179" s="388" t="s">
        <v>83</v>
      </c>
      <c r="F179" s="22"/>
      <c r="G179" s="388"/>
      <c r="H179" s="465"/>
      <c r="I179" s="34">
        <v>6619935</v>
      </c>
      <c r="J179" s="23">
        <v>4766902</v>
      </c>
      <c r="K179" s="23">
        <v>0</v>
      </c>
      <c r="L179" s="23">
        <v>21750</v>
      </c>
      <c r="M179" s="23">
        <v>1618565</v>
      </c>
      <c r="N179" s="23">
        <v>95338</v>
      </c>
      <c r="O179" s="23">
        <v>117380</v>
      </c>
      <c r="P179" s="24">
        <v>10.494300000000003</v>
      </c>
      <c r="Q179" s="288">
        <v>6.95</v>
      </c>
      <c r="R179" s="787">
        <v>0</v>
      </c>
      <c r="S179" s="787">
        <v>3.5442999999999998</v>
      </c>
      <c r="T179" s="34">
        <f t="shared" ref="T179:BC179" si="99">SUM(T174:T178)</f>
        <v>0</v>
      </c>
      <c r="U179" s="23">
        <f t="shared" si="99"/>
        <v>0</v>
      </c>
      <c r="V179" s="23">
        <f t="shared" si="99"/>
        <v>-22091</v>
      </c>
      <c r="W179" s="23">
        <f t="shared" si="99"/>
        <v>0</v>
      </c>
      <c r="X179" s="23">
        <f t="shared" si="99"/>
        <v>-22091</v>
      </c>
      <c r="Y179" s="23">
        <f t="shared" si="99"/>
        <v>0</v>
      </c>
      <c r="Z179" s="23">
        <f t="shared" si="99"/>
        <v>0</v>
      </c>
      <c r="AA179" s="23">
        <f t="shared" si="99"/>
        <v>0</v>
      </c>
      <c r="AB179" s="23">
        <f t="shared" si="99"/>
        <v>0</v>
      </c>
      <c r="AC179" s="23">
        <f t="shared" si="99"/>
        <v>-22091</v>
      </c>
      <c r="AD179" s="23">
        <f t="shared" si="99"/>
        <v>-7467</v>
      </c>
      <c r="AE179" s="23">
        <f t="shared" si="99"/>
        <v>-442</v>
      </c>
      <c r="AF179" s="23">
        <f t="shared" si="99"/>
        <v>0</v>
      </c>
      <c r="AG179" s="23">
        <f t="shared" si="99"/>
        <v>30000</v>
      </c>
      <c r="AH179" s="23">
        <f t="shared" si="99"/>
        <v>0</v>
      </c>
      <c r="AI179" s="23">
        <f t="shared" si="99"/>
        <v>30000</v>
      </c>
      <c r="AJ179" s="23">
        <f t="shared" si="99"/>
        <v>0</v>
      </c>
      <c r="AK179" s="24">
        <f t="shared" si="99"/>
        <v>0</v>
      </c>
      <c r="AL179" s="24">
        <f t="shared" si="99"/>
        <v>0</v>
      </c>
      <c r="AM179" s="24">
        <f t="shared" si="99"/>
        <v>0</v>
      </c>
      <c r="AN179" s="24">
        <f t="shared" si="99"/>
        <v>0</v>
      </c>
      <c r="AO179" s="24">
        <f t="shared" si="99"/>
        <v>0</v>
      </c>
      <c r="AP179" s="24">
        <f t="shared" si="99"/>
        <v>0</v>
      </c>
      <c r="AQ179" s="24">
        <f t="shared" si="99"/>
        <v>0</v>
      </c>
      <c r="AR179" s="920">
        <f t="shared" si="99"/>
        <v>0</v>
      </c>
      <c r="AS179" s="34">
        <f t="shared" si="99"/>
        <v>6619935</v>
      </c>
      <c r="AT179" s="23">
        <f t="shared" si="99"/>
        <v>4744811</v>
      </c>
      <c r="AU179" s="23">
        <f t="shared" si="99"/>
        <v>0</v>
      </c>
      <c r="AV179" s="23">
        <f t="shared" si="99"/>
        <v>21750</v>
      </c>
      <c r="AW179" s="23">
        <f t="shared" si="99"/>
        <v>1611098</v>
      </c>
      <c r="AX179" s="23">
        <f t="shared" si="99"/>
        <v>94896</v>
      </c>
      <c r="AY179" s="23">
        <f t="shared" si="99"/>
        <v>147380</v>
      </c>
      <c r="AZ179" s="24">
        <f t="shared" si="99"/>
        <v>10.494300000000003</v>
      </c>
      <c r="BA179" s="24">
        <f t="shared" si="99"/>
        <v>6.95</v>
      </c>
      <c r="BB179" s="24">
        <f t="shared" si="99"/>
        <v>0</v>
      </c>
      <c r="BC179" s="69">
        <f t="shared" si="99"/>
        <v>3.5442999999999998</v>
      </c>
      <c r="BD179" s="393"/>
    </row>
    <row r="180" spans="1:57" s="387" customFormat="1" ht="12.75" customHeight="1" x14ac:dyDescent="0.2">
      <c r="A180" s="389">
        <v>38</v>
      </c>
      <c r="B180" s="390">
        <v>3435</v>
      </c>
      <c r="C180" s="390">
        <v>650022131</v>
      </c>
      <c r="D180" s="390">
        <v>70981531</v>
      </c>
      <c r="E180" s="391" t="s">
        <v>84</v>
      </c>
      <c r="F180" s="390">
        <v>3111</v>
      </c>
      <c r="G180" s="391" t="s">
        <v>315</v>
      </c>
      <c r="H180" s="466" t="s">
        <v>281</v>
      </c>
      <c r="I180" s="110">
        <v>8130694</v>
      </c>
      <c r="J180" s="111">
        <v>5947492</v>
      </c>
      <c r="K180" s="111">
        <v>0</v>
      </c>
      <c r="L180" s="111">
        <v>0</v>
      </c>
      <c r="M180" s="114">
        <v>2010252</v>
      </c>
      <c r="N180" s="114">
        <v>118950</v>
      </c>
      <c r="O180" s="111">
        <v>54000</v>
      </c>
      <c r="P180" s="274">
        <v>13.765499999999999</v>
      </c>
      <c r="Q180" s="287">
        <v>11</v>
      </c>
      <c r="R180" s="404">
        <v>0</v>
      </c>
      <c r="S180" s="404">
        <v>2.7654999999999998</v>
      </c>
      <c r="T180" s="112">
        <f t="shared" si="72"/>
        <v>0</v>
      </c>
      <c r="U180" s="113">
        <v>0</v>
      </c>
      <c r="V180" s="113">
        <v>0</v>
      </c>
      <c r="W180" s="113">
        <v>0</v>
      </c>
      <c r="X180" s="113">
        <f t="shared" si="73"/>
        <v>0</v>
      </c>
      <c r="Y180" s="113">
        <v>0</v>
      </c>
      <c r="Z180" s="113">
        <v>0</v>
      </c>
      <c r="AA180" s="113">
        <v>0</v>
      </c>
      <c r="AB180" s="113">
        <f t="shared" si="74"/>
        <v>0</v>
      </c>
      <c r="AC180" s="113">
        <f t="shared" si="75"/>
        <v>0</v>
      </c>
      <c r="AD180" s="114">
        <f t="shared" si="76"/>
        <v>0</v>
      </c>
      <c r="AE180" s="114">
        <f t="shared" si="77"/>
        <v>0</v>
      </c>
      <c r="AF180" s="113">
        <v>0</v>
      </c>
      <c r="AG180" s="113">
        <v>0</v>
      </c>
      <c r="AH180" s="113">
        <v>0</v>
      </c>
      <c r="AI180" s="113">
        <f t="shared" si="78"/>
        <v>0</v>
      </c>
      <c r="AJ180" s="113">
        <f t="shared" si="79"/>
        <v>0</v>
      </c>
      <c r="AK180" s="115">
        <v>0</v>
      </c>
      <c r="AL180" s="115">
        <v>0</v>
      </c>
      <c r="AM180" s="115">
        <v>0</v>
      </c>
      <c r="AN180" s="115">
        <v>0</v>
      </c>
      <c r="AO180" s="115">
        <v>0</v>
      </c>
      <c r="AP180" s="115">
        <f t="shared" si="80"/>
        <v>0</v>
      </c>
      <c r="AQ180" s="115">
        <f t="shared" si="81"/>
        <v>0</v>
      </c>
      <c r="AR180" s="370">
        <f t="shared" si="82"/>
        <v>0</v>
      </c>
      <c r="AS180" s="112">
        <f t="shared" si="83"/>
        <v>8130694</v>
      </c>
      <c r="AT180" s="113">
        <f t="shared" si="84"/>
        <v>5947492</v>
      </c>
      <c r="AU180" s="113">
        <f t="shared" si="85"/>
        <v>0</v>
      </c>
      <c r="AV180" s="113">
        <f t="shared" si="86"/>
        <v>0</v>
      </c>
      <c r="AW180" s="113">
        <f t="shared" si="71"/>
        <v>2010252</v>
      </c>
      <c r="AX180" s="113">
        <f t="shared" si="71"/>
        <v>118950</v>
      </c>
      <c r="AY180" s="113">
        <f t="shared" si="87"/>
        <v>54000</v>
      </c>
      <c r="AZ180" s="115">
        <f t="shared" si="88"/>
        <v>13.765499999999999</v>
      </c>
      <c r="BA180" s="115">
        <f t="shared" si="89"/>
        <v>11</v>
      </c>
      <c r="BB180" s="115">
        <f t="shared" si="90"/>
        <v>0</v>
      </c>
      <c r="BC180" s="116">
        <f t="shared" si="91"/>
        <v>2.7654999999999998</v>
      </c>
      <c r="BD180" s="393"/>
    </row>
    <row r="181" spans="1:57" s="387" customFormat="1" ht="12.75" customHeight="1" x14ac:dyDescent="0.2">
      <c r="A181" s="389">
        <v>38</v>
      </c>
      <c r="B181" s="390">
        <v>3435</v>
      </c>
      <c r="C181" s="390">
        <v>650022131</v>
      </c>
      <c r="D181" s="390">
        <v>70981531</v>
      </c>
      <c r="E181" s="391" t="s">
        <v>84</v>
      </c>
      <c r="F181" s="390">
        <v>3113</v>
      </c>
      <c r="G181" s="391" t="s">
        <v>318</v>
      </c>
      <c r="H181" s="466" t="s">
        <v>281</v>
      </c>
      <c r="I181" s="110">
        <v>22904601</v>
      </c>
      <c r="J181" s="111">
        <v>16467239</v>
      </c>
      <c r="K181" s="111">
        <v>0</v>
      </c>
      <c r="L181" s="111">
        <v>50000</v>
      </c>
      <c r="M181" s="114">
        <v>5582827</v>
      </c>
      <c r="N181" s="114">
        <v>329345</v>
      </c>
      <c r="O181" s="111">
        <v>475190</v>
      </c>
      <c r="P181" s="274">
        <v>31.874700000000004</v>
      </c>
      <c r="Q181" s="287">
        <v>23.8184</v>
      </c>
      <c r="R181" s="404">
        <v>0</v>
      </c>
      <c r="S181" s="404">
        <v>8.0563000000000002</v>
      </c>
      <c r="T181" s="112">
        <f t="shared" si="72"/>
        <v>0</v>
      </c>
      <c r="U181" s="113">
        <v>0</v>
      </c>
      <c r="V181" s="113">
        <v>0</v>
      </c>
      <c r="W181" s="113">
        <v>0</v>
      </c>
      <c r="X181" s="113">
        <f t="shared" si="73"/>
        <v>0</v>
      </c>
      <c r="Y181" s="113">
        <v>0</v>
      </c>
      <c r="Z181" s="113">
        <v>0</v>
      </c>
      <c r="AA181" s="113">
        <v>0</v>
      </c>
      <c r="AB181" s="113">
        <f t="shared" si="74"/>
        <v>0</v>
      </c>
      <c r="AC181" s="113">
        <f t="shared" si="75"/>
        <v>0</v>
      </c>
      <c r="AD181" s="114">
        <f t="shared" si="76"/>
        <v>0</v>
      </c>
      <c r="AE181" s="114">
        <f t="shared" si="77"/>
        <v>0</v>
      </c>
      <c r="AF181" s="113">
        <v>0</v>
      </c>
      <c r="AG181" s="113">
        <v>0</v>
      </c>
      <c r="AH181" s="113">
        <v>0</v>
      </c>
      <c r="AI181" s="113">
        <f t="shared" si="78"/>
        <v>0</v>
      </c>
      <c r="AJ181" s="113">
        <f t="shared" si="79"/>
        <v>0</v>
      </c>
      <c r="AK181" s="115">
        <v>0</v>
      </c>
      <c r="AL181" s="115">
        <v>0</v>
      </c>
      <c r="AM181" s="115">
        <v>0</v>
      </c>
      <c r="AN181" s="115">
        <v>0</v>
      </c>
      <c r="AO181" s="115">
        <v>0</v>
      </c>
      <c r="AP181" s="115">
        <f t="shared" si="80"/>
        <v>0</v>
      </c>
      <c r="AQ181" s="115">
        <f t="shared" si="81"/>
        <v>0</v>
      </c>
      <c r="AR181" s="370">
        <f t="shared" si="82"/>
        <v>0</v>
      </c>
      <c r="AS181" s="112">
        <f t="shared" si="83"/>
        <v>22904601</v>
      </c>
      <c r="AT181" s="113">
        <f t="shared" si="84"/>
        <v>16467239</v>
      </c>
      <c r="AU181" s="113">
        <f t="shared" si="85"/>
        <v>0</v>
      </c>
      <c r="AV181" s="113">
        <f t="shared" si="86"/>
        <v>50000</v>
      </c>
      <c r="AW181" s="113">
        <f t="shared" si="71"/>
        <v>5582827</v>
      </c>
      <c r="AX181" s="113">
        <f t="shared" si="71"/>
        <v>329345</v>
      </c>
      <c r="AY181" s="113">
        <f t="shared" si="87"/>
        <v>475190</v>
      </c>
      <c r="AZ181" s="115">
        <f t="shared" si="88"/>
        <v>31.874700000000004</v>
      </c>
      <c r="BA181" s="115">
        <f t="shared" si="89"/>
        <v>23.8184</v>
      </c>
      <c r="BB181" s="115">
        <f t="shared" si="90"/>
        <v>0</v>
      </c>
      <c r="BC181" s="116">
        <f t="shared" si="91"/>
        <v>8.0563000000000002</v>
      </c>
      <c r="BD181" s="393"/>
    </row>
    <row r="182" spans="1:57" s="387" customFormat="1" ht="13.5" customHeight="1" x14ac:dyDescent="0.2">
      <c r="A182" s="389">
        <v>38</v>
      </c>
      <c r="B182" s="390">
        <v>3435</v>
      </c>
      <c r="C182" s="390">
        <v>650022131</v>
      </c>
      <c r="D182" s="390">
        <v>70981531</v>
      </c>
      <c r="E182" s="391" t="s">
        <v>84</v>
      </c>
      <c r="F182" s="390">
        <v>3113</v>
      </c>
      <c r="G182" s="391" t="s">
        <v>316</v>
      </c>
      <c r="H182" s="466" t="s">
        <v>282</v>
      </c>
      <c r="I182" s="110">
        <v>4706275</v>
      </c>
      <c r="J182" s="111">
        <v>3457860</v>
      </c>
      <c r="K182" s="111">
        <v>0</v>
      </c>
      <c r="L182" s="111">
        <v>0</v>
      </c>
      <c r="M182" s="114">
        <v>1168757</v>
      </c>
      <c r="N182" s="114">
        <v>69158</v>
      </c>
      <c r="O182" s="111">
        <v>10500</v>
      </c>
      <c r="P182" s="274">
        <v>9.7200000000000006</v>
      </c>
      <c r="Q182" s="287">
        <v>9.7200000000000006</v>
      </c>
      <c r="R182" s="404">
        <v>0</v>
      </c>
      <c r="S182" s="404">
        <v>0</v>
      </c>
      <c r="T182" s="112">
        <f t="shared" si="72"/>
        <v>0</v>
      </c>
      <c r="U182" s="113">
        <v>0</v>
      </c>
      <c r="V182" s="113">
        <v>0</v>
      </c>
      <c r="W182" s="113">
        <v>0</v>
      </c>
      <c r="X182" s="113">
        <f t="shared" si="73"/>
        <v>0</v>
      </c>
      <c r="Y182" s="113">
        <v>0</v>
      </c>
      <c r="Z182" s="113">
        <v>0</v>
      </c>
      <c r="AA182" s="113">
        <v>0</v>
      </c>
      <c r="AB182" s="113">
        <f t="shared" si="74"/>
        <v>0</v>
      </c>
      <c r="AC182" s="113">
        <f t="shared" si="75"/>
        <v>0</v>
      </c>
      <c r="AD182" s="114">
        <f t="shared" si="76"/>
        <v>0</v>
      </c>
      <c r="AE182" s="114">
        <f t="shared" si="77"/>
        <v>0</v>
      </c>
      <c r="AF182" s="113">
        <v>0</v>
      </c>
      <c r="AG182" s="113">
        <v>0</v>
      </c>
      <c r="AH182" s="113">
        <v>0</v>
      </c>
      <c r="AI182" s="113">
        <f t="shared" si="78"/>
        <v>0</v>
      </c>
      <c r="AJ182" s="113">
        <f t="shared" si="79"/>
        <v>0</v>
      </c>
      <c r="AK182" s="115">
        <v>0</v>
      </c>
      <c r="AL182" s="115">
        <v>0</v>
      </c>
      <c r="AM182" s="115">
        <v>0</v>
      </c>
      <c r="AN182" s="115">
        <v>0</v>
      </c>
      <c r="AO182" s="115">
        <v>0</v>
      </c>
      <c r="AP182" s="115">
        <f t="shared" si="80"/>
        <v>0</v>
      </c>
      <c r="AQ182" s="115">
        <f t="shared" si="81"/>
        <v>0</v>
      </c>
      <c r="AR182" s="370">
        <f t="shared" si="82"/>
        <v>0</v>
      </c>
      <c r="AS182" s="112">
        <f t="shared" si="83"/>
        <v>4706275</v>
      </c>
      <c r="AT182" s="113">
        <f t="shared" si="84"/>
        <v>3457860</v>
      </c>
      <c r="AU182" s="113">
        <f t="shared" si="85"/>
        <v>0</v>
      </c>
      <c r="AV182" s="113">
        <f t="shared" si="86"/>
        <v>0</v>
      </c>
      <c r="AW182" s="113">
        <f t="shared" si="71"/>
        <v>1168757</v>
      </c>
      <c r="AX182" s="113">
        <f t="shared" si="71"/>
        <v>69158</v>
      </c>
      <c r="AY182" s="113">
        <f t="shared" si="87"/>
        <v>10500</v>
      </c>
      <c r="AZ182" s="115">
        <f t="shared" si="88"/>
        <v>9.7200000000000006</v>
      </c>
      <c r="BA182" s="115">
        <f t="shared" si="89"/>
        <v>9.7200000000000006</v>
      </c>
      <c r="BB182" s="115">
        <f t="shared" si="90"/>
        <v>0</v>
      </c>
      <c r="BC182" s="116">
        <f t="shared" si="91"/>
        <v>0</v>
      </c>
      <c r="BD182" s="393"/>
    </row>
    <row r="183" spans="1:57" s="387" customFormat="1" ht="13.5" customHeight="1" x14ac:dyDescent="0.2">
      <c r="A183" s="389">
        <v>38</v>
      </c>
      <c r="B183" s="390">
        <v>3435</v>
      </c>
      <c r="C183" s="390">
        <v>650022131</v>
      </c>
      <c r="D183" s="390">
        <v>70981531</v>
      </c>
      <c r="E183" s="391" t="s">
        <v>84</v>
      </c>
      <c r="F183" s="390">
        <v>3141</v>
      </c>
      <c r="G183" s="391" t="s">
        <v>319</v>
      </c>
      <c r="H183" s="466" t="s">
        <v>282</v>
      </c>
      <c r="I183" s="110">
        <v>3057123</v>
      </c>
      <c r="J183" s="111">
        <v>2233940</v>
      </c>
      <c r="K183" s="111">
        <v>0</v>
      </c>
      <c r="L183" s="111">
        <v>0</v>
      </c>
      <c r="M183" s="114">
        <v>755072</v>
      </c>
      <c r="N183" s="114">
        <v>44679</v>
      </c>
      <c r="O183" s="111">
        <v>23432</v>
      </c>
      <c r="P183" s="274">
        <v>7.61</v>
      </c>
      <c r="Q183" s="287">
        <v>0</v>
      </c>
      <c r="R183" s="404">
        <v>0</v>
      </c>
      <c r="S183" s="404">
        <v>7.61</v>
      </c>
      <c r="T183" s="112">
        <f t="shared" si="72"/>
        <v>0</v>
      </c>
      <c r="U183" s="113">
        <v>0</v>
      </c>
      <c r="V183" s="113">
        <v>0</v>
      </c>
      <c r="W183" s="113">
        <v>0</v>
      </c>
      <c r="X183" s="113">
        <f t="shared" si="73"/>
        <v>0</v>
      </c>
      <c r="Y183" s="113">
        <v>0</v>
      </c>
      <c r="Z183" s="113">
        <v>0</v>
      </c>
      <c r="AA183" s="113">
        <v>0</v>
      </c>
      <c r="AB183" s="113">
        <f t="shared" si="74"/>
        <v>0</v>
      </c>
      <c r="AC183" s="113">
        <f t="shared" si="75"/>
        <v>0</v>
      </c>
      <c r="AD183" s="114">
        <f t="shared" si="76"/>
        <v>0</v>
      </c>
      <c r="AE183" s="114">
        <f t="shared" si="77"/>
        <v>0</v>
      </c>
      <c r="AF183" s="113">
        <v>0</v>
      </c>
      <c r="AG183" s="113">
        <v>0</v>
      </c>
      <c r="AH183" s="113">
        <v>0</v>
      </c>
      <c r="AI183" s="113">
        <f t="shared" si="78"/>
        <v>0</v>
      </c>
      <c r="AJ183" s="113">
        <f t="shared" si="79"/>
        <v>0</v>
      </c>
      <c r="AK183" s="115">
        <v>0</v>
      </c>
      <c r="AL183" s="115">
        <v>0</v>
      </c>
      <c r="AM183" s="115">
        <v>0</v>
      </c>
      <c r="AN183" s="115">
        <v>0</v>
      </c>
      <c r="AO183" s="115">
        <v>0</v>
      </c>
      <c r="AP183" s="115">
        <f t="shared" si="80"/>
        <v>0</v>
      </c>
      <c r="AQ183" s="115">
        <f t="shared" si="81"/>
        <v>0</v>
      </c>
      <c r="AR183" s="370">
        <f t="shared" si="82"/>
        <v>0</v>
      </c>
      <c r="AS183" s="112">
        <f t="shared" si="83"/>
        <v>3057123</v>
      </c>
      <c r="AT183" s="113">
        <f t="shared" si="84"/>
        <v>2233940</v>
      </c>
      <c r="AU183" s="113">
        <f t="shared" si="85"/>
        <v>0</v>
      </c>
      <c r="AV183" s="113">
        <f t="shared" si="86"/>
        <v>0</v>
      </c>
      <c r="AW183" s="113">
        <f t="shared" si="71"/>
        <v>755072</v>
      </c>
      <c r="AX183" s="113">
        <f t="shared" si="71"/>
        <v>44679</v>
      </c>
      <c r="AY183" s="113">
        <f t="shared" si="87"/>
        <v>23432</v>
      </c>
      <c r="AZ183" s="115">
        <f t="shared" si="88"/>
        <v>7.61</v>
      </c>
      <c r="BA183" s="115">
        <f t="shared" si="89"/>
        <v>0</v>
      </c>
      <c r="BB183" s="115">
        <f t="shared" si="90"/>
        <v>0</v>
      </c>
      <c r="BC183" s="116">
        <f t="shared" si="91"/>
        <v>7.61</v>
      </c>
      <c r="BD183" s="393"/>
      <c r="BE183" s="393"/>
    </row>
    <row r="184" spans="1:57" s="387" customFormat="1" ht="12.75" customHeight="1" x14ac:dyDescent="0.2">
      <c r="A184" s="389">
        <v>38</v>
      </c>
      <c r="B184" s="390">
        <v>3435</v>
      </c>
      <c r="C184" s="390">
        <v>650022131</v>
      </c>
      <c r="D184" s="390">
        <v>70981531</v>
      </c>
      <c r="E184" s="391" t="s">
        <v>84</v>
      </c>
      <c r="F184" s="390">
        <v>3143</v>
      </c>
      <c r="G184" s="391" t="s">
        <v>632</v>
      </c>
      <c r="H184" s="466" t="s">
        <v>281</v>
      </c>
      <c r="I184" s="110">
        <v>1554406</v>
      </c>
      <c r="J184" s="111">
        <v>1144629</v>
      </c>
      <c r="K184" s="111">
        <v>0</v>
      </c>
      <c r="L184" s="111">
        <v>0</v>
      </c>
      <c r="M184" s="114">
        <v>386885</v>
      </c>
      <c r="N184" s="114">
        <v>22892</v>
      </c>
      <c r="O184" s="111">
        <v>0</v>
      </c>
      <c r="P184" s="274">
        <v>2.464</v>
      </c>
      <c r="Q184" s="287">
        <v>2.464</v>
      </c>
      <c r="R184" s="404">
        <v>0</v>
      </c>
      <c r="S184" s="404">
        <v>0</v>
      </c>
      <c r="T184" s="112">
        <f t="shared" si="72"/>
        <v>0</v>
      </c>
      <c r="U184" s="113">
        <v>0</v>
      </c>
      <c r="V184" s="113">
        <v>0</v>
      </c>
      <c r="W184" s="113">
        <v>0</v>
      </c>
      <c r="X184" s="113">
        <f t="shared" si="73"/>
        <v>0</v>
      </c>
      <c r="Y184" s="113">
        <v>0</v>
      </c>
      <c r="Z184" s="113">
        <v>0</v>
      </c>
      <c r="AA184" s="113">
        <v>0</v>
      </c>
      <c r="AB184" s="113">
        <f t="shared" si="74"/>
        <v>0</v>
      </c>
      <c r="AC184" s="113">
        <f t="shared" si="75"/>
        <v>0</v>
      </c>
      <c r="AD184" s="114">
        <f t="shared" si="76"/>
        <v>0</v>
      </c>
      <c r="AE184" s="114">
        <f t="shared" si="77"/>
        <v>0</v>
      </c>
      <c r="AF184" s="113">
        <v>0</v>
      </c>
      <c r="AG184" s="113">
        <v>0</v>
      </c>
      <c r="AH184" s="113">
        <v>0</v>
      </c>
      <c r="AI184" s="113">
        <f t="shared" si="78"/>
        <v>0</v>
      </c>
      <c r="AJ184" s="113">
        <f t="shared" si="79"/>
        <v>0</v>
      </c>
      <c r="AK184" s="115">
        <v>0</v>
      </c>
      <c r="AL184" s="115">
        <v>0</v>
      </c>
      <c r="AM184" s="115">
        <v>0</v>
      </c>
      <c r="AN184" s="115">
        <v>0</v>
      </c>
      <c r="AO184" s="115">
        <v>0</v>
      </c>
      <c r="AP184" s="115">
        <f t="shared" si="80"/>
        <v>0</v>
      </c>
      <c r="AQ184" s="115">
        <f t="shared" si="81"/>
        <v>0</v>
      </c>
      <c r="AR184" s="370">
        <f t="shared" si="82"/>
        <v>0</v>
      </c>
      <c r="AS184" s="112">
        <f t="shared" si="83"/>
        <v>1554406</v>
      </c>
      <c r="AT184" s="113">
        <f t="shared" si="84"/>
        <v>1144629</v>
      </c>
      <c r="AU184" s="113">
        <f t="shared" si="85"/>
        <v>0</v>
      </c>
      <c r="AV184" s="113">
        <f t="shared" si="86"/>
        <v>0</v>
      </c>
      <c r="AW184" s="113">
        <f t="shared" si="71"/>
        <v>386885</v>
      </c>
      <c r="AX184" s="113">
        <f t="shared" si="71"/>
        <v>22892</v>
      </c>
      <c r="AY184" s="113">
        <f t="shared" si="87"/>
        <v>0</v>
      </c>
      <c r="AZ184" s="115">
        <f t="shared" si="88"/>
        <v>2.464</v>
      </c>
      <c r="BA184" s="115">
        <f t="shared" si="89"/>
        <v>2.464</v>
      </c>
      <c r="BB184" s="115">
        <f t="shared" si="90"/>
        <v>0</v>
      </c>
      <c r="BC184" s="116">
        <f t="shared" si="91"/>
        <v>0</v>
      </c>
      <c r="BD184" s="393"/>
    </row>
    <row r="185" spans="1:57" s="387" customFormat="1" ht="13.5" customHeight="1" x14ac:dyDescent="0.2">
      <c r="A185" s="389">
        <v>38</v>
      </c>
      <c r="B185" s="390">
        <v>3435</v>
      </c>
      <c r="C185" s="390">
        <v>650022131</v>
      </c>
      <c r="D185" s="390">
        <v>70981531</v>
      </c>
      <c r="E185" s="391" t="s">
        <v>84</v>
      </c>
      <c r="F185" s="390">
        <v>3143</v>
      </c>
      <c r="G185" s="391" t="s">
        <v>633</v>
      </c>
      <c r="H185" s="466" t="s">
        <v>282</v>
      </c>
      <c r="I185" s="110">
        <v>46345</v>
      </c>
      <c r="J185" s="111">
        <v>32670</v>
      </c>
      <c r="K185" s="111">
        <v>0</v>
      </c>
      <c r="L185" s="111">
        <v>0</v>
      </c>
      <c r="M185" s="114">
        <v>11042</v>
      </c>
      <c r="N185" s="114">
        <v>653</v>
      </c>
      <c r="O185" s="111">
        <v>1980</v>
      </c>
      <c r="P185" s="274">
        <v>0.14000000000000001</v>
      </c>
      <c r="Q185" s="287">
        <v>0</v>
      </c>
      <c r="R185" s="404">
        <v>0</v>
      </c>
      <c r="S185" s="404">
        <v>0.14000000000000001</v>
      </c>
      <c r="T185" s="112">
        <f t="shared" si="72"/>
        <v>0</v>
      </c>
      <c r="U185" s="113">
        <v>0</v>
      </c>
      <c r="V185" s="113">
        <v>0</v>
      </c>
      <c r="W185" s="113">
        <v>0</v>
      </c>
      <c r="X185" s="113">
        <f t="shared" si="73"/>
        <v>0</v>
      </c>
      <c r="Y185" s="113">
        <v>0</v>
      </c>
      <c r="Z185" s="113">
        <v>0</v>
      </c>
      <c r="AA185" s="113">
        <v>0</v>
      </c>
      <c r="AB185" s="113">
        <f t="shared" si="74"/>
        <v>0</v>
      </c>
      <c r="AC185" s="113">
        <f t="shared" si="75"/>
        <v>0</v>
      </c>
      <c r="AD185" s="114">
        <f t="shared" si="76"/>
        <v>0</v>
      </c>
      <c r="AE185" s="114">
        <f t="shared" si="77"/>
        <v>0</v>
      </c>
      <c r="AF185" s="113">
        <v>0</v>
      </c>
      <c r="AG185" s="113">
        <v>0</v>
      </c>
      <c r="AH185" s="113">
        <v>0</v>
      </c>
      <c r="AI185" s="113">
        <f t="shared" si="78"/>
        <v>0</v>
      </c>
      <c r="AJ185" s="113">
        <f t="shared" si="79"/>
        <v>0</v>
      </c>
      <c r="AK185" s="115">
        <v>0</v>
      </c>
      <c r="AL185" s="115">
        <v>0</v>
      </c>
      <c r="AM185" s="115">
        <v>0</v>
      </c>
      <c r="AN185" s="115">
        <v>0</v>
      </c>
      <c r="AO185" s="115">
        <v>0</v>
      </c>
      <c r="AP185" s="115">
        <f t="shared" si="80"/>
        <v>0</v>
      </c>
      <c r="AQ185" s="115">
        <f t="shared" si="81"/>
        <v>0</v>
      </c>
      <c r="AR185" s="370">
        <f t="shared" si="82"/>
        <v>0</v>
      </c>
      <c r="AS185" s="112">
        <f t="shared" si="83"/>
        <v>46345</v>
      </c>
      <c r="AT185" s="113">
        <f t="shared" si="84"/>
        <v>32670</v>
      </c>
      <c r="AU185" s="113">
        <f t="shared" si="85"/>
        <v>0</v>
      </c>
      <c r="AV185" s="113">
        <f t="shared" si="86"/>
        <v>0</v>
      </c>
      <c r="AW185" s="113">
        <f t="shared" si="71"/>
        <v>11042</v>
      </c>
      <c r="AX185" s="113">
        <f t="shared" si="71"/>
        <v>653</v>
      </c>
      <c r="AY185" s="113">
        <f t="shared" si="87"/>
        <v>1980</v>
      </c>
      <c r="AZ185" s="115">
        <f t="shared" si="88"/>
        <v>0.14000000000000001</v>
      </c>
      <c r="BA185" s="115">
        <f t="shared" si="89"/>
        <v>0</v>
      </c>
      <c r="BB185" s="115">
        <f t="shared" si="90"/>
        <v>0</v>
      </c>
      <c r="BC185" s="116">
        <f t="shared" si="91"/>
        <v>0.14000000000000001</v>
      </c>
      <c r="BD185" s="393"/>
    </row>
    <row r="186" spans="1:57" s="387" customFormat="1" ht="13.5" customHeight="1" thickBot="1" x14ac:dyDescent="0.25">
      <c r="A186" s="238">
        <v>38</v>
      </c>
      <c r="B186" s="239">
        <v>3435</v>
      </c>
      <c r="C186" s="240">
        <v>650022131</v>
      </c>
      <c r="D186" s="240">
        <v>70981531</v>
      </c>
      <c r="E186" s="394" t="s">
        <v>85</v>
      </c>
      <c r="F186" s="239"/>
      <c r="G186" s="394"/>
      <c r="H186" s="467"/>
      <c r="I186" s="74">
        <v>40399444</v>
      </c>
      <c r="J186" s="232">
        <v>29283830</v>
      </c>
      <c r="K186" s="232">
        <v>0</v>
      </c>
      <c r="L186" s="232">
        <v>50000</v>
      </c>
      <c r="M186" s="232">
        <v>9914835</v>
      </c>
      <c r="N186" s="232">
        <v>585677</v>
      </c>
      <c r="O186" s="232">
        <v>565102</v>
      </c>
      <c r="P186" s="327">
        <v>65.574200000000005</v>
      </c>
      <c r="Q186" s="327">
        <v>47.002399999999994</v>
      </c>
      <c r="R186" s="788">
        <v>0</v>
      </c>
      <c r="S186" s="788">
        <v>18.5718</v>
      </c>
      <c r="T186" s="793">
        <f t="shared" ref="T186:BC186" si="100">SUM(T180:T185)</f>
        <v>0</v>
      </c>
      <c r="U186" s="794">
        <f t="shared" si="100"/>
        <v>0</v>
      </c>
      <c r="V186" s="794">
        <f t="shared" si="100"/>
        <v>0</v>
      </c>
      <c r="W186" s="794">
        <f t="shared" si="100"/>
        <v>0</v>
      </c>
      <c r="X186" s="794">
        <f t="shared" si="100"/>
        <v>0</v>
      </c>
      <c r="Y186" s="794">
        <f t="shared" si="100"/>
        <v>0</v>
      </c>
      <c r="Z186" s="794">
        <f t="shared" si="100"/>
        <v>0</v>
      </c>
      <c r="AA186" s="794">
        <f t="shared" si="100"/>
        <v>0</v>
      </c>
      <c r="AB186" s="794">
        <f t="shared" si="100"/>
        <v>0</v>
      </c>
      <c r="AC186" s="794">
        <f t="shared" si="100"/>
        <v>0</v>
      </c>
      <c r="AD186" s="794">
        <f t="shared" si="100"/>
        <v>0</v>
      </c>
      <c r="AE186" s="794">
        <f t="shared" si="100"/>
        <v>0</v>
      </c>
      <c r="AF186" s="794">
        <f t="shared" si="100"/>
        <v>0</v>
      </c>
      <c r="AG186" s="794">
        <f t="shared" si="100"/>
        <v>0</v>
      </c>
      <c r="AH186" s="794">
        <f t="shared" si="100"/>
        <v>0</v>
      </c>
      <c r="AI186" s="794">
        <f t="shared" si="100"/>
        <v>0</v>
      </c>
      <c r="AJ186" s="794">
        <f t="shared" si="100"/>
        <v>0</v>
      </c>
      <c r="AK186" s="795">
        <f t="shared" si="100"/>
        <v>0</v>
      </c>
      <c r="AL186" s="795">
        <f t="shared" si="100"/>
        <v>0</v>
      </c>
      <c r="AM186" s="795">
        <f t="shared" si="100"/>
        <v>0</v>
      </c>
      <c r="AN186" s="795">
        <f t="shared" si="100"/>
        <v>0</v>
      </c>
      <c r="AO186" s="795">
        <f t="shared" si="100"/>
        <v>0</v>
      </c>
      <c r="AP186" s="795">
        <f t="shared" si="100"/>
        <v>0</v>
      </c>
      <c r="AQ186" s="795">
        <f t="shared" si="100"/>
        <v>0</v>
      </c>
      <c r="AR186" s="921">
        <f t="shared" si="100"/>
        <v>0</v>
      </c>
      <c r="AS186" s="793">
        <f t="shared" si="100"/>
        <v>40399444</v>
      </c>
      <c r="AT186" s="794">
        <f t="shared" si="100"/>
        <v>29283830</v>
      </c>
      <c r="AU186" s="794">
        <f t="shared" si="100"/>
        <v>0</v>
      </c>
      <c r="AV186" s="794">
        <f t="shared" si="100"/>
        <v>50000</v>
      </c>
      <c r="AW186" s="794">
        <f t="shared" si="100"/>
        <v>9914835</v>
      </c>
      <c r="AX186" s="794">
        <f t="shared" si="100"/>
        <v>585677</v>
      </c>
      <c r="AY186" s="794">
        <f t="shared" si="100"/>
        <v>565102</v>
      </c>
      <c r="AZ186" s="795">
        <f t="shared" si="100"/>
        <v>65.574200000000005</v>
      </c>
      <c r="BA186" s="795">
        <f t="shared" si="100"/>
        <v>47.002399999999994</v>
      </c>
      <c r="BB186" s="795">
        <f t="shared" si="100"/>
        <v>0</v>
      </c>
      <c r="BC186" s="796">
        <f t="shared" si="100"/>
        <v>18.5718</v>
      </c>
      <c r="BD186" s="393"/>
    </row>
    <row r="187" spans="1:57" s="387" customFormat="1" ht="12.75" customHeight="1" thickBot="1" x14ac:dyDescent="0.25">
      <c r="A187" s="395"/>
      <c r="B187" s="396"/>
      <c r="C187" s="396"/>
      <c r="D187" s="396"/>
      <c r="E187" s="136" t="s">
        <v>794</v>
      </c>
      <c r="F187" s="396"/>
      <c r="G187" s="396"/>
      <c r="H187" s="468"/>
      <c r="I187" s="35">
        <f t="shared" ref="I187:BC187" si="101">I13+I16+I19+I23+I26+I29+I32+I35+I39+I43+I47+I51+I54+I58+I62+I66+I70+I74+I79+I85+I91+I97+I103+I109+I115+I121+I127+I133+I135+I143+I150+I154+I159+I163+I170+I173+I179+I186</f>
        <v>627301196</v>
      </c>
      <c r="J187" s="25">
        <f t="shared" si="101"/>
        <v>452484118</v>
      </c>
      <c r="K187" s="25">
        <f t="shared" si="101"/>
        <v>923840</v>
      </c>
      <c r="L187" s="25">
        <f t="shared" si="101"/>
        <v>2168206</v>
      </c>
      <c r="M187" s="25">
        <f t="shared" si="101"/>
        <v>153672490</v>
      </c>
      <c r="N187" s="25">
        <f t="shared" si="101"/>
        <v>9049681</v>
      </c>
      <c r="O187" s="25">
        <f t="shared" si="101"/>
        <v>9926701</v>
      </c>
      <c r="P187" s="289">
        <f t="shared" si="101"/>
        <v>996.17259999999987</v>
      </c>
      <c r="Q187" s="26">
        <f t="shared" si="101"/>
        <v>695.86460000000011</v>
      </c>
      <c r="R187" s="26">
        <f t="shared" si="101"/>
        <v>2.6665999999999999</v>
      </c>
      <c r="S187" s="70">
        <f t="shared" si="101"/>
        <v>300.30799999999999</v>
      </c>
      <c r="T187" s="789">
        <f t="shared" si="101"/>
        <v>17000</v>
      </c>
      <c r="U187" s="790">
        <f t="shared" si="101"/>
        <v>13632</v>
      </c>
      <c r="V187" s="790">
        <f t="shared" si="101"/>
        <v>-1721427</v>
      </c>
      <c r="W187" s="790">
        <f t="shared" si="101"/>
        <v>0</v>
      </c>
      <c r="X187" s="790">
        <f t="shared" si="101"/>
        <v>-1690795</v>
      </c>
      <c r="Y187" s="790">
        <f t="shared" si="101"/>
        <v>-17000</v>
      </c>
      <c r="Z187" s="790">
        <f t="shared" si="101"/>
        <v>0</v>
      </c>
      <c r="AA187" s="790">
        <f t="shared" si="101"/>
        <v>0</v>
      </c>
      <c r="AB187" s="790">
        <f t="shared" si="101"/>
        <v>-17000</v>
      </c>
      <c r="AC187" s="790">
        <f t="shared" si="101"/>
        <v>-1707795</v>
      </c>
      <c r="AD187" s="790">
        <f t="shared" si="101"/>
        <v>-577239</v>
      </c>
      <c r="AE187" s="790">
        <f t="shared" si="101"/>
        <v>-33816</v>
      </c>
      <c r="AF187" s="790">
        <f t="shared" si="101"/>
        <v>3250</v>
      </c>
      <c r="AG187" s="790">
        <f t="shared" si="101"/>
        <v>2337702</v>
      </c>
      <c r="AH187" s="790">
        <f t="shared" si="101"/>
        <v>0</v>
      </c>
      <c r="AI187" s="790">
        <f t="shared" si="101"/>
        <v>2340952</v>
      </c>
      <c r="AJ187" s="790">
        <f t="shared" si="101"/>
        <v>22102</v>
      </c>
      <c r="AK187" s="791">
        <f t="shared" si="101"/>
        <v>0</v>
      </c>
      <c r="AL187" s="791">
        <f t="shared" si="101"/>
        <v>0</v>
      </c>
      <c r="AM187" s="791">
        <f t="shared" si="101"/>
        <v>0.02</v>
      </c>
      <c r="AN187" s="791">
        <f t="shared" si="101"/>
        <v>0</v>
      </c>
      <c r="AO187" s="791">
        <f t="shared" si="101"/>
        <v>0</v>
      </c>
      <c r="AP187" s="791">
        <f t="shared" si="101"/>
        <v>0.02</v>
      </c>
      <c r="AQ187" s="791">
        <f t="shared" si="101"/>
        <v>0</v>
      </c>
      <c r="AR187" s="792">
        <f t="shared" si="101"/>
        <v>0.02</v>
      </c>
      <c r="AS187" s="789">
        <f t="shared" si="101"/>
        <v>627323298</v>
      </c>
      <c r="AT187" s="790">
        <f t="shared" si="101"/>
        <v>450793323</v>
      </c>
      <c r="AU187" s="790">
        <f t="shared" si="101"/>
        <v>923840</v>
      </c>
      <c r="AV187" s="790">
        <f t="shared" si="101"/>
        <v>2151206</v>
      </c>
      <c r="AW187" s="790">
        <f t="shared" si="101"/>
        <v>153095251</v>
      </c>
      <c r="AX187" s="790">
        <f t="shared" si="101"/>
        <v>9015865</v>
      </c>
      <c r="AY187" s="790">
        <f t="shared" si="101"/>
        <v>12267653</v>
      </c>
      <c r="AZ187" s="791">
        <f t="shared" si="101"/>
        <v>996.19259999999986</v>
      </c>
      <c r="BA187" s="791">
        <f t="shared" si="101"/>
        <v>695.88460000000009</v>
      </c>
      <c r="BB187" s="791">
        <f t="shared" si="101"/>
        <v>2.6665999999999999</v>
      </c>
      <c r="BC187" s="823">
        <f t="shared" si="101"/>
        <v>300.30799999999999</v>
      </c>
      <c r="BD187" s="393"/>
    </row>
    <row r="188" spans="1:57" ht="12.75" customHeight="1" x14ac:dyDescent="0.2">
      <c r="D188" s="16"/>
      <c r="E188" s="12"/>
      <c r="F188" s="16"/>
      <c r="G188" s="12"/>
      <c r="H188" s="12"/>
      <c r="I188" s="94">
        <f>J187+L187+M187+N187+O187</f>
        <v>627301196</v>
      </c>
      <c r="J188" s="94"/>
      <c r="K188" s="94"/>
      <c r="L188" s="94"/>
      <c r="M188" s="94"/>
      <c r="N188" s="94"/>
      <c r="O188" s="94"/>
      <c r="P188" s="95">
        <f>Q187+S187</f>
        <v>996.1726000000001</v>
      </c>
      <c r="Q188" s="95"/>
      <c r="R188" s="95"/>
      <c r="S188" s="95"/>
      <c r="T188" s="295"/>
      <c r="U188" s="295"/>
      <c r="V188" s="295"/>
      <c r="W188" s="295"/>
      <c r="X188" s="296">
        <f>SUM(T187:W187)</f>
        <v>-1690795</v>
      </c>
      <c r="Y188" s="297"/>
      <c r="Z188" s="297"/>
      <c r="AA188" s="297"/>
      <c r="AB188" s="296">
        <f>SUM(Y187:AA187)</f>
        <v>-17000</v>
      </c>
      <c r="AC188" s="296">
        <f>X187+AB187</f>
        <v>-1707795</v>
      </c>
      <c r="AD188" s="298"/>
      <c r="AE188" s="298"/>
      <c r="AF188" s="297"/>
      <c r="AG188" s="297"/>
      <c r="AH188" s="297"/>
      <c r="AI188" s="296">
        <f>SUM(AF187:AH187)</f>
        <v>2340952</v>
      </c>
      <c r="AJ188" s="296">
        <f>AC187+AD187+AE187+AI187</f>
        <v>22102</v>
      </c>
      <c r="AK188" s="299"/>
      <c r="AL188" s="299"/>
      <c r="AM188" s="299"/>
      <c r="AN188" s="299"/>
      <c r="AO188" s="299"/>
      <c r="AP188" s="138">
        <f>AK187+AM187+AN187</f>
        <v>0.02</v>
      </c>
      <c r="AQ188" s="138">
        <f>AL187+AO187</f>
        <v>0</v>
      </c>
      <c r="AR188" s="138">
        <f>SUM(AP187:AQ187)</f>
        <v>0.02</v>
      </c>
      <c r="AS188" s="94">
        <f>AT187+AV187+AW187+AX187+AY187</f>
        <v>627323298</v>
      </c>
      <c r="AT188" s="93"/>
      <c r="AU188" s="93"/>
      <c r="AV188" s="93"/>
      <c r="AW188" s="93"/>
      <c r="AX188" s="93"/>
      <c r="AY188" s="93"/>
      <c r="AZ188" s="95">
        <f>BA187+BC187</f>
        <v>996.19260000000008</v>
      </c>
      <c r="BA188" s="141"/>
      <c r="BB188" s="141"/>
      <c r="BC188" s="141"/>
      <c r="BD188" s="393"/>
      <c r="BE188"/>
    </row>
    <row r="189" spans="1:57" ht="12.75" customHeight="1" thickBot="1" x14ac:dyDescent="0.25">
      <c r="D189" s="16"/>
      <c r="E189" s="12"/>
      <c r="F189" s="16"/>
      <c r="G189" s="12"/>
      <c r="H189" s="12"/>
      <c r="I189" s="139">
        <f ca="1">J190+L190+M190+N190+O190</f>
        <v>627301196</v>
      </c>
      <c r="J189" s="91"/>
      <c r="K189" s="91"/>
      <c r="L189" s="91"/>
      <c r="M189" s="91"/>
      <c r="N189" s="91"/>
      <c r="O189" s="91"/>
      <c r="P189" s="140">
        <f ca="1">Q190+S190</f>
        <v>996.17259999999999</v>
      </c>
      <c r="Q189" s="266"/>
      <c r="R189" s="266"/>
      <c r="S189" s="266"/>
      <c r="T189" s="305"/>
      <c r="U189" s="305"/>
      <c r="V189" s="305"/>
      <c r="W189" s="305"/>
      <c r="X189" s="300">
        <f ca="1">SUM(T190:W190)</f>
        <v>-1690795</v>
      </c>
      <c r="Y189" s="301"/>
      <c r="Z189" s="301"/>
      <c r="AA189" s="301"/>
      <c r="AB189" s="300">
        <f ca="1">SUM(Y190:AA190)</f>
        <v>-17000</v>
      </c>
      <c r="AC189" s="300">
        <f ca="1">X190+AB190</f>
        <v>-1707795</v>
      </c>
      <c r="AD189" s="302"/>
      <c r="AE189" s="302"/>
      <c r="AF189" s="301"/>
      <c r="AG189" s="301"/>
      <c r="AH189" s="301"/>
      <c r="AI189" s="300">
        <f ca="1">SUM(AF190:AH190)</f>
        <v>2340952</v>
      </c>
      <c r="AJ189" s="300">
        <f ca="1">AC190+AD190+AE190+AI190</f>
        <v>22102</v>
      </c>
      <c r="AK189" s="303"/>
      <c r="AL189" s="303"/>
      <c r="AM189" s="303"/>
      <c r="AN189" s="303"/>
      <c r="AO189" s="303"/>
      <c r="AP189" s="304">
        <f ca="1">AK190+AM190+AN190</f>
        <v>0.02</v>
      </c>
      <c r="AQ189" s="304">
        <f ca="1">AL190+AO190</f>
        <v>0</v>
      </c>
      <c r="AR189" s="304">
        <f ca="1">SUM(AP190:AQ190)</f>
        <v>0.02</v>
      </c>
      <c r="AS189" s="94">
        <f ca="1">AT190+AV190+AW190+AX190+AY190</f>
        <v>627323298</v>
      </c>
      <c r="AT189" s="93"/>
      <c r="AU189" s="93"/>
      <c r="AV189" s="93"/>
      <c r="AW189" s="93"/>
      <c r="AX189" s="93"/>
      <c r="AY189" s="93"/>
      <c r="AZ189" s="95">
        <f ca="1">BA190+BC190</f>
        <v>996.19259999999997</v>
      </c>
      <c r="BA189" s="141"/>
      <c r="BB189" s="141"/>
      <c r="BC189" s="141"/>
      <c r="BD189" s="393"/>
      <c r="BE189"/>
    </row>
    <row r="190" spans="1:57" ht="12.75" customHeight="1" thickBot="1" x14ac:dyDescent="0.25">
      <c r="D190" s="16"/>
      <c r="E190" s="12"/>
      <c r="F190" s="16"/>
      <c r="G190" s="12"/>
      <c r="H190" s="44" t="s">
        <v>0</v>
      </c>
      <c r="I190" s="211">
        <f t="shared" ref="I190:BC190" ca="1" si="102">SUM(I191:I200)</f>
        <v>627301196</v>
      </c>
      <c r="J190" s="60">
        <f t="shared" ca="1" si="102"/>
        <v>452484118</v>
      </c>
      <c r="K190" s="60">
        <f t="shared" ref="K190" ca="1" si="103">SUM(K191:K200)</f>
        <v>923840</v>
      </c>
      <c r="L190" s="60">
        <f t="shared" ca="1" si="102"/>
        <v>2168206</v>
      </c>
      <c r="M190" s="60">
        <f t="shared" ca="1" si="102"/>
        <v>153672490</v>
      </c>
      <c r="N190" s="60">
        <f t="shared" ca="1" si="102"/>
        <v>9049681</v>
      </c>
      <c r="O190" s="60">
        <f t="shared" ca="1" si="102"/>
        <v>9926701</v>
      </c>
      <c r="P190" s="61">
        <f t="shared" ca="1" si="102"/>
        <v>996.17259999999987</v>
      </c>
      <c r="Q190" s="61">
        <f t="shared" ca="1" si="102"/>
        <v>695.8646</v>
      </c>
      <c r="R190" s="61">
        <f t="shared" ref="R190" ca="1" si="104">SUM(R191:R200)</f>
        <v>2.6665999999999999</v>
      </c>
      <c r="S190" s="62">
        <f t="shared" ca="1" si="102"/>
        <v>300.30799999999999</v>
      </c>
      <c r="T190" s="229">
        <f t="shared" ca="1" si="102"/>
        <v>17000</v>
      </c>
      <c r="U190" s="229">
        <f t="shared" ca="1" si="102"/>
        <v>13632</v>
      </c>
      <c r="V190" s="229">
        <f t="shared" ca="1" si="102"/>
        <v>-1721427</v>
      </c>
      <c r="W190" s="229">
        <f t="shared" ca="1" si="102"/>
        <v>0</v>
      </c>
      <c r="X190" s="229">
        <f t="shared" ca="1" si="102"/>
        <v>-1690795</v>
      </c>
      <c r="Y190" s="229">
        <f t="shared" ca="1" si="102"/>
        <v>-17000</v>
      </c>
      <c r="Z190" s="229">
        <f t="shared" ca="1" si="102"/>
        <v>0</v>
      </c>
      <c r="AA190" s="229">
        <f t="shared" ca="1" si="102"/>
        <v>0</v>
      </c>
      <c r="AB190" s="229">
        <f t="shared" ca="1" si="102"/>
        <v>-17000</v>
      </c>
      <c r="AC190" s="229">
        <f t="shared" ca="1" si="102"/>
        <v>-1707795</v>
      </c>
      <c r="AD190" s="229">
        <f t="shared" ca="1" si="102"/>
        <v>-577239</v>
      </c>
      <c r="AE190" s="229">
        <f t="shared" ca="1" si="102"/>
        <v>-33816</v>
      </c>
      <c r="AF190" s="229">
        <f t="shared" ca="1" si="102"/>
        <v>3250</v>
      </c>
      <c r="AG190" s="229">
        <f t="shared" ca="1" si="102"/>
        <v>2337702</v>
      </c>
      <c r="AH190" s="229">
        <f t="shared" ca="1" si="102"/>
        <v>0</v>
      </c>
      <c r="AI190" s="229">
        <f t="shared" ca="1" si="102"/>
        <v>2340952</v>
      </c>
      <c r="AJ190" s="229">
        <f t="shared" ca="1" si="102"/>
        <v>22102</v>
      </c>
      <c r="AK190" s="328">
        <f t="shared" ca="1" si="102"/>
        <v>0</v>
      </c>
      <c r="AL190" s="328">
        <f t="shared" ca="1" si="102"/>
        <v>0</v>
      </c>
      <c r="AM190" s="328">
        <f t="shared" ca="1" si="102"/>
        <v>0.02</v>
      </c>
      <c r="AN190" s="328">
        <f t="shared" ca="1" si="102"/>
        <v>0</v>
      </c>
      <c r="AO190" s="328">
        <f t="shared" ca="1" si="102"/>
        <v>0</v>
      </c>
      <c r="AP190" s="328">
        <f t="shared" ca="1" si="102"/>
        <v>0.02</v>
      </c>
      <c r="AQ190" s="328">
        <f t="shared" ca="1" si="102"/>
        <v>0</v>
      </c>
      <c r="AR190" s="314">
        <f t="shared" ca="1" si="102"/>
        <v>0.02</v>
      </c>
      <c r="AS190" s="211">
        <f t="shared" ca="1" si="102"/>
        <v>627323298</v>
      </c>
      <c r="AT190" s="229">
        <f t="shared" ca="1" si="102"/>
        <v>450793323</v>
      </c>
      <c r="AU190" s="229">
        <f t="shared" ref="AU190" ca="1" si="105">SUM(AU191:AU200)</f>
        <v>923840</v>
      </c>
      <c r="AV190" s="229">
        <f t="shared" ca="1" si="102"/>
        <v>2151206</v>
      </c>
      <c r="AW190" s="229">
        <f t="shared" ca="1" si="102"/>
        <v>153095251</v>
      </c>
      <c r="AX190" s="229">
        <f t="shared" ca="1" si="102"/>
        <v>9015865</v>
      </c>
      <c r="AY190" s="229">
        <f t="shared" ca="1" si="102"/>
        <v>12267653</v>
      </c>
      <c r="AZ190" s="328">
        <f t="shared" ca="1" si="102"/>
        <v>996.19259999999986</v>
      </c>
      <c r="BA190" s="328">
        <f t="shared" ca="1" si="102"/>
        <v>695.88459999999998</v>
      </c>
      <c r="BB190" s="328">
        <f t="shared" ref="BB190" ca="1" si="106">SUM(BB191:BB200)</f>
        <v>2.6665999999999999</v>
      </c>
      <c r="BC190" s="313">
        <f t="shared" ca="1" si="102"/>
        <v>300.30799999999999</v>
      </c>
      <c r="BD190" s="393"/>
      <c r="BE190"/>
    </row>
    <row r="191" spans="1:57" ht="12.75" customHeight="1" x14ac:dyDescent="0.2">
      <c r="D191" s="16"/>
      <c r="E191" s="12"/>
      <c r="F191" s="16"/>
      <c r="G191" s="12"/>
      <c r="H191" s="1">
        <v>3111</v>
      </c>
      <c r="I191" s="251">
        <f t="shared" ref="I191:O191" ca="1" si="107">SUMIF($F$12:$F$425,"=3111",I$12:I$381)</f>
        <v>157117923</v>
      </c>
      <c r="J191" s="252">
        <f t="shared" ca="1" si="107"/>
        <v>113860485</v>
      </c>
      <c r="K191" s="252">
        <f t="shared" ca="1" si="107"/>
        <v>0</v>
      </c>
      <c r="L191" s="252">
        <f t="shared" ca="1" si="107"/>
        <v>591990</v>
      </c>
      <c r="M191" s="252">
        <f t="shared" ca="1" si="107"/>
        <v>38684937</v>
      </c>
      <c r="N191" s="252">
        <f t="shared" ca="1" si="107"/>
        <v>2277209</v>
      </c>
      <c r="O191" s="252">
        <f t="shared" ca="1" si="107"/>
        <v>1703302</v>
      </c>
      <c r="P191" s="253">
        <f t="shared" ref="P191:BC191" ca="1" si="108">SUMIF($F$12:$F$429,"=3111",P$12:P$385)</f>
        <v>267.90019999999993</v>
      </c>
      <c r="Q191" s="253">
        <f t="shared" ca="1" si="108"/>
        <v>203.73339999999999</v>
      </c>
      <c r="R191" s="253">
        <f t="shared" ca="1" si="108"/>
        <v>0</v>
      </c>
      <c r="S191" s="254">
        <f t="shared" ca="1" si="108"/>
        <v>64.166799999999995</v>
      </c>
      <c r="T191" s="255">
        <f t="shared" ca="1" si="108"/>
        <v>0</v>
      </c>
      <c r="U191" s="255">
        <f t="shared" ca="1" si="108"/>
        <v>6414</v>
      </c>
      <c r="V191" s="255">
        <f t="shared" ca="1" si="108"/>
        <v>-616862</v>
      </c>
      <c r="W191" s="255">
        <f t="shared" ca="1" si="108"/>
        <v>0</v>
      </c>
      <c r="X191" s="255">
        <f t="shared" ca="1" si="108"/>
        <v>-610448</v>
      </c>
      <c r="Y191" s="255">
        <f t="shared" ca="1" si="108"/>
        <v>0</v>
      </c>
      <c r="Z191" s="255">
        <f t="shared" ca="1" si="108"/>
        <v>0</v>
      </c>
      <c r="AA191" s="255">
        <f t="shared" ca="1" si="108"/>
        <v>0</v>
      </c>
      <c r="AB191" s="255">
        <f t="shared" ca="1" si="108"/>
        <v>0</v>
      </c>
      <c r="AC191" s="255">
        <f t="shared" ca="1" si="108"/>
        <v>-610448</v>
      </c>
      <c r="AD191" s="255">
        <f t="shared" ca="1" si="108"/>
        <v>-206334</v>
      </c>
      <c r="AE191" s="255">
        <f t="shared" ca="1" si="108"/>
        <v>-12209</v>
      </c>
      <c r="AF191" s="255">
        <f t="shared" ca="1" si="108"/>
        <v>0</v>
      </c>
      <c r="AG191" s="255">
        <f t="shared" ca="1" si="108"/>
        <v>837701</v>
      </c>
      <c r="AH191" s="255">
        <f t="shared" ca="1" si="108"/>
        <v>0</v>
      </c>
      <c r="AI191" s="255">
        <f t="shared" ca="1" si="108"/>
        <v>837701</v>
      </c>
      <c r="AJ191" s="255">
        <f t="shared" ca="1" si="108"/>
        <v>8710</v>
      </c>
      <c r="AK191" s="318">
        <f t="shared" ca="1" si="108"/>
        <v>0</v>
      </c>
      <c r="AL191" s="318">
        <f t="shared" ca="1" si="108"/>
        <v>0</v>
      </c>
      <c r="AM191" s="318">
        <f t="shared" ca="1" si="108"/>
        <v>0</v>
      </c>
      <c r="AN191" s="318">
        <f t="shared" ca="1" si="108"/>
        <v>0</v>
      </c>
      <c r="AO191" s="318">
        <f t="shared" ca="1" si="108"/>
        <v>0</v>
      </c>
      <c r="AP191" s="318">
        <f t="shared" ca="1" si="108"/>
        <v>0</v>
      </c>
      <c r="AQ191" s="318">
        <f t="shared" ca="1" si="108"/>
        <v>0</v>
      </c>
      <c r="AR191" s="315">
        <f t="shared" ca="1" si="108"/>
        <v>0</v>
      </c>
      <c r="AS191" s="251">
        <f t="shared" ca="1" si="108"/>
        <v>157126633</v>
      </c>
      <c r="AT191" s="255">
        <f t="shared" ca="1" si="108"/>
        <v>113250037</v>
      </c>
      <c r="AU191" s="255">
        <f t="shared" ca="1" si="108"/>
        <v>0</v>
      </c>
      <c r="AV191" s="255">
        <f t="shared" ca="1" si="108"/>
        <v>591990</v>
      </c>
      <c r="AW191" s="255">
        <f t="shared" ca="1" si="108"/>
        <v>38478603</v>
      </c>
      <c r="AX191" s="255">
        <f t="shared" ca="1" si="108"/>
        <v>2265000</v>
      </c>
      <c r="AY191" s="255">
        <f t="shared" ca="1" si="108"/>
        <v>2541003</v>
      </c>
      <c r="AZ191" s="318">
        <f t="shared" ca="1" si="108"/>
        <v>267.90019999999993</v>
      </c>
      <c r="BA191" s="318">
        <f t="shared" ca="1" si="108"/>
        <v>203.73340000000002</v>
      </c>
      <c r="BB191" s="318">
        <f t="shared" ca="1" si="108"/>
        <v>0</v>
      </c>
      <c r="BC191" s="329">
        <f t="shared" ca="1" si="108"/>
        <v>64.166799999999995</v>
      </c>
      <c r="BD191" s="393"/>
      <c r="BE191" s="7"/>
    </row>
    <row r="192" spans="1:57" ht="12.75" customHeight="1" x14ac:dyDescent="0.2">
      <c r="D192" s="16"/>
      <c r="E192" s="12"/>
      <c r="F192" s="16"/>
      <c r="G192" s="12"/>
      <c r="H192" s="2">
        <v>3113</v>
      </c>
      <c r="I192" s="257">
        <f t="shared" ref="I192:O192" si="109">SUMIF($F$12:$F$425,"=3113",I$12:I$425)</f>
        <v>343164772</v>
      </c>
      <c r="J192" s="28">
        <f t="shared" si="109"/>
        <v>246491751</v>
      </c>
      <c r="K192" s="28">
        <f t="shared" si="109"/>
        <v>923840</v>
      </c>
      <c r="L192" s="28">
        <f t="shared" si="109"/>
        <v>717400</v>
      </c>
      <c r="M192" s="28">
        <f t="shared" si="109"/>
        <v>83556696</v>
      </c>
      <c r="N192" s="28">
        <f t="shared" si="109"/>
        <v>4929838</v>
      </c>
      <c r="O192" s="28">
        <f t="shared" si="109"/>
        <v>7469087</v>
      </c>
      <c r="P192" s="21">
        <f t="shared" ref="P192:BC192" si="110">SUMIF($F$12:$F$429,"=3113",P$12:P$429)</f>
        <v>485.99490000000009</v>
      </c>
      <c r="Q192" s="21">
        <f t="shared" si="110"/>
        <v>391.69060000000002</v>
      </c>
      <c r="R192" s="21">
        <f t="shared" si="110"/>
        <v>2.6665999999999999</v>
      </c>
      <c r="S192" s="29">
        <f t="shared" si="110"/>
        <v>94.304300000000012</v>
      </c>
      <c r="T192" s="258">
        <f t="shared" si="110"/>
        <v>17000</v>
      </c>
      <c r="U192" s="258">
        <f t="shared" si="110"/>
        <v>7218</v>
      </c>
      <c r="V192" s="258">
        <f t="shared" si="110"/>
        <v>-942562</v>
      </c>
      <c r="W192" s="258">
        <f t="shared" si="110"/>
        <v>0</v>
      </c>
      <c r="X192" s="258">
        <f t="shared" si="110"/>
        <v>-918344</v>
      </c>
      <c r="Y192" s="258">
        <f t="shared" si="110"/>
        <v>-17000</v>
      </c>
      <c r="Z192" s="258">
        <f t="shared" si="110"/>
        <v>0</v>
      </c>
      <c r="AA192" s="258">
        <f t="shared" si="110"/>
        <v>0</v>
      </c>
      <c r="AB192" s="258">
        <f t="shared" si="110"/>
        <v>-17000</v>
      </c>
      <c r="AC192" s="258">
        <f t="shared" si="110"/>
        <v>-935344</v>
      </c>
      <c r="AD192" s="258">
        <f t="shared" si="110"/>
        <v>-316147</v>
      </c>
      <c r="AE192" s="258">
        <f t="shared" si="110"/>
        <v>-18367</v>
      </c>
      <c r="AF192" s="258">
        <f t="shared" si="110"/>
        <v>3250</v>
      </c>
      <c r="AG192" s="258">
        <f t="shared" si="110"/>
        <v>1280000</v>
      </c>
      <c r="AH192" s="258">
        <f t="shared" si="110"/>
        <v>0</v>
      </c>
      <c r="AI192" s="258">
        <f t="shared" si="110"/>
        <v>1283250</v>
      </c>
      <c r="AJ192" s="258">
        <f t="shared" si="110"/>
        <v>13392</v>
      </c>
      <c r="AK192" s="319">
        <f t="shared" si="110"/>
        <v>0</v>
      </c>
      <c r="AL192" s="319">
        <f t="shared" si="110"/>
        <v>0</v>
      </c>
      <c r="AM192" s="319">
        <f t="shared" si="110"/>
        <v>0.02</v>
      </c>
      <c r="AN192" s="319">
        <f t="shared" si="110"/>
        <v>0</v>
      </c>
      <c r="AO192" s="319">
        <f t="shared" si="110"/>
        <v>0</v>
      </c>
      <c r="AP192" s="319">
        <f t="shared" si="110"/>
        <v>0.02</v>
      </c>
      <c r="AQ192" s="319">
        <f t="shared" si="110"/>
        <v>0</v>
      </c>
      <c r="AR192" s="316">
        <f t="shared" si="110"/>
        <v>0.02</v>
      </c>
      <c r="AS192" s="257">
        <f t="shared" si="110"/>
        <v>343178164</v>
      </c>
      <c r="AT192" s="258">
        <f t="shared" si="110"/>
        <v>245573407</v>
      </c>
      <c r="AU192" s="258">
        <f t="shared" si="110"/>
        <v>923840</v>
      </c>
      <c r="AV192" s="258">
        <f t="shared" si="110"/>
        <v>700400</v>
      </c>
      <c r="AW192" s="258">
        <f t="shared" si="110"/>
        <v>83240549</v>
      </c>
      <c r="AX192" s="258">
        <f t="shared" si="110"/>
        <v>4911471</v>
      </c>
      <c r="AY192" s="258">
        <f t="shared" si="110"/>
        <v>8752337</v>
      </c>
      <c r="AZ192" s="319">
        <f t="shared" si="110"/>
        <v>486.01490000000007</v>
      </c>
      <c r="BA192" s="319">
        <f t="shared" si="110"/>
        <v>391.7106</v>
      </c>
      <c r="BB192" s="319">
        <f t="shared" si="110"/>
        <v>2.6665999999999999</v>
      </c>
      <c r="BC192" s="330">
        <f t="shared" si="110"/>
        <v>94.304300000000012</v>
      </c>
      <c r="BD192" s="393"/>
      <c r="BE192" s="7"/>
    </row>
    <row r="193" spans="4:57" ht="12.75" customHeight="1" x14ac:dyDescent="0.2">
      <c r="D193" s="16"/>
      <c r="E193" s="12"/>
      <c r="F193" s="16"/>
      <c r="G193" s="12"/>
      <c r="H193" s="2">
        <v>3114</v>
      </c>
      <c r="I193" s="257">
        <f t="shared" ref="I193:O193" si="111">SUMIF($F$12:$F$425,"=3114",I$12:I$425)</f>
        <v>0</v>
      </c>
      <c r="J193" s="28">
        <f t="shared" si="111"/>
        <v>0</v>
      </c>
      <c r="K193" s="28">
        <f t="shared" si="111"/>
        <v>0</v>
      </c>
      <c r="L193" s="28">
        <f t="shared" si="111"/>
        <v>0</v>
      </c>
      <c r="M193" s="28">
        <f t="shared" si="111"/>
        <v>0</v>
      </c>
      <c r="N193" s="28">
        <f t="shared" si="111"/>
        <v>0</v>
      </c>
      <c r="O193" s="28">
        <f t="shared" si="111"/>
        <v>0</v>
      </c>
      <c r="P193" s="21">
        <f t="shared" ref="P193:BC193" si="112">SUMIF($F$12:$F$429,"=3114",P$12:P$429)</f>
        <v>0</v>
      </c>
      <c r="Q193" s="21">
        <f t="shared" si="112"/>
        <v>0</v>
      </c>
      <c r="R193" s="21">
        <f t="shared" si="112"/>
        <v>0</v>
      </c>
      <c r="S193" s="29">
        <f t="shared" si="112"/>
        <v>0</v>
      </c>
      <c r="T193" s="258">
        <f t="shared" si="112"/>
        <v>0</v>
      </c>
      <c r="U193" s="258">
        <f t="shared" si="112"/>
        <v>0</v>
      </c>
      <c r="V193" s="258">
        <f t="shared" si="112"/>
        <v>0</v>
      </c>
      <c r="W193" s="258">
        <f t="shared" si="112"/>
        <v>0</v>
      </c>
      <c r="X193" s="258">
        <f t="shared" si="112"/>
        <v>0</v>
      </c>
      <c r="Y193" s="258">
        <f t="shared" si="112"/>
        <v>0</v>
      </c>
      <c r="Z193" s="258">
        <f t="shared" si="112"/>
        <v>0</v>
      </c>
      <c r="AA193" s="258">
        <f t="shared" si="112"/>
        <v>0</v>
      </c>
      <c r="AB193" s="258">
        <f t="shared" si="112"/>
        <v>0</v>
      </c>
      <c r="AC193" s="258">
        <f t="shared" si="112"/>
        <v>0</v>
      </c>
      <c r="AD193" s="258">
        <f t="shared" si="112"/>
        <v>0</v>
      </c>
      <c r="AE193" s="258">
        <f t="shared" si="112"/>
        <v>0</v>
      </c>
      <c r="AF193" s="258">
        <f t="shared" si="112"/>
        <v>0</v>
      </c>
      <c r="AG193" s="258">
        <f t="shared" si="112"/>
        <v>0</v>
      </c>
      <c r="AH193" s="258">
        <f t="shared" si="112"/>
        <v>0</v>
      </c>
      <c r="AI193" s="258">
        <f t="shared" si="112"/>
        <v>0</v>
      </c>
      <c r="AJ193" s="258">
        <f t="shared" si="112"/>
        <v>0</v>
      </c>
      <c r="AK193" s="319">
        <f t="shared" si="112"/>
        <v>0</v>
      </c>
      <c r="AL193" s="319">
        <f t="shared" si="112"/>
        <v>0</v>
      </c>
      <c r="AM193" s="319">
        <f t="shared" si="112"/>
        <v>0</v>
      </c>
      <c r="AN193" s="319">
        <f t="shared" si="112"/>
        <v>0</v>
      </c>
      <c r="AO193" s="319">
        <f t="shared" si="112"/>
        <v>0</v>
      </c>
      <c r="AP193" s="319">
        <f t="shared" si="112"/>
        <v>0</v>
      </c>
      <c r="AQ193" s="319">
        <f t="shared" si="112"/>
        <v>0</v>
      </c>
      <c r="AR193" s="316">
        <f t="shared" si="112"/>
        <v>0</v>
      </c>
      <c r="AS193" s="257">
        <f t="shared" si="112"/>
        <v>0</v>
      </c>
      <c r="AT193" s="258">
        <f t="shared" si="112"/>
        <v>0</v>
      </c>
      <c r="AU193" s="258">
        <f t="shared" si="112"/>
        <v>0</v>
      </c>
      <c r="AV193" s="258">
        <f t="shared" si="112"/>
        <v>0</v>
      </c>
      <c r="AW193" s="258">
        <f t="shared" si="112"/>
        <v>0</v>
      </c>
      <c r="AX193" s="258">
        <f t="shared" si="112"/>
        <v>0</v>
      </c>
      <c r="AY193" s="258">
        <f t="shared" si="112"/>
        <v>0</v>
      </c>
      <c r="AZ193" s="319">
        <f t="shared" si="112"/>
        <v>0</v>
      </c>
      <c r="BA193" s="319">
        <f t="shared" si="112"/>
        <v>0</v>
      </c>
      <c r="BB193" s="319">
        <f t="shared" si="112"/>
        <v>0</v>
      </c>
      <c r="BC193" s="330">
        <f t="shared" si="112"/>
        <v>0</v>
      </c>
      <c r="BD193" s="393"/>
      <c r="BE193" s="7"/>
    </row>
    <row r="194" spans="4:57" ht="12.75" customHeight="1" x14ac:dyDescent="0.2">
      <c r="D194" s="16"/>
      <c r="E194" s="12"/>
      <c r="F194" s="16"/>
      <c r="G194" s="12"/>
      <c r="H194" s="2">
        <v>3117</v>
      </c>
      <c r="I194" s="257">
        <f t="shared" ref="I194:O194" si="113">SUMIF($F$12:$F$425,"=3117",I$12:I$425)</f>
        <v>10080197</v>
      </c>
      <c r="J194" s="28">
        <f t="shared" si="113"/>
        <v>7269581</v>
      </c>
      <c r="K194" s="28">
        <f t="shared" si="113"/>
        <v>0</v>
      </c>
      <c r="L194" s="28">
        <f t="shared" si="113"/>
        <v>25176</v>
      </c>
      <c r="M194" s="28">
        <f t="shared" si="113"/>
        <v>2465628</v>
      </c>
      <c r="N194" s="28">
        <f t="shared" si="113"/>
        <v>145392</v>
      </c>
      <c r="O194" s="28">
        <f t="shared" si="113"/>
        <v>174420</v>
      </c>
      <c r="P194" s="21">
        <f t="shared" ref="P194:BC194" si="114">SUMIF($F$12:$F$429,"=3117",P$12:P$429)</f>
        <v>15.585900000000001</v>
      </c>
      <c r="Q194" s="21">
        <f t="shared" si="114"/>
        <v>11.9405</v>
      </c>
      <c r="R194" s="21">
        <f t="shared" si="114"/>
        <v>0</v>
      </c>
      <c r="S194" s="29">
        <f t="shared" si="114"/>
        <v>3.6454</v>
      </c>
      <c r="T194" s="258">
        <f t="shared" si="114"/>
        <v>0</v>
      </c>
      <c r="U194" s="258">
        <f t="shared" si="114"/>
        <v>0</v>
      </c>
      <c r="V194" s="258">
        <f t="shared" si="114"/>
        <v>-73637</v>
      </c>
      <c r="W194" s="258">
        <f t="shared" si="114"/>
        <v>0</v>
      </c>
      <c r="X194" s="258">
        <f t="shared" si="114"/>
        <v>-73637</v>
      </c>
      <c r="Y194" s="258">
        <f t="shared" si="114"/>
        <v>0</v>
      </c>
      <c r="Z194" s="258">
        <f t="shared" si="114"/>
        <v>0</v>
      </c>
      <c r="AA194" s="258">
        <f t="shared" si="114"/>
        <v>0</v>
      </c>
      <c r="AB194" s="258">
        <f t="shared" si="114"/>
        <v>0</v>
      </c>
      <c r="AC194" s="258">
        <f t="shared" si="114"/>
        <v>-73637</v>
      </c>
      <c r="AD194" s="258">
        <f t="shared" si="114"/>
        <v>-24890</v>
      </c>
      <c r="AE194" s="258">
        <f t="shared" si="114"/>
        <v>-1473</v>
      </c>
      <c r="AF194" s="258">
        <f t="shared" si="114"/>
        <v>0</v>
      </c>
      <c r="AG194" s="258">
        <f t="shared" si="114"/>
        <v>100000</v>
      </c>
      <c r="AH194" s="258">
        <f t="shared" si="114"/>
        <v>0</v>
      </c>
      <c r="AI194" s="258">
        <f t="shared" si="114"/>
        <v>100000</v>
      </c>
      <c r="AJ194" s="258">
        <f t="shared" si="114"/>
        <v>0</v>
      </c>
      <c r="AK194" s="319">
        <f t="shared" si="114"/>
        <v>0</v>
      </c>
      <c r="AL194" s="319">
        <f t="shared" si="114"/>
        <v>0</v>
      </c>
      <c r="AM194" s="319">
        <f t="shared" si="114"/>
        <v>0</v>
      </c>
      <c r="AN194" s="319">
        <f t="shared" si="114"/>
        <v>0</v>
      </c>
      <c r="AO194" s="319">
        <f t="shared" si="114"/>
        <v>0</v>
      </c>
      <c r="AP194" s="319">
        <f t="shared" si="114"/>
        <v>0</v>
      </c>
      <c r="AQ194" s="319">
        <f t="shared" si="114"/>
        <v>0</v>
      </c>
      <c r="AR194" s="316">
        <f t="shared" si="114"/>
        <v>0</v>
      </c>
      <c r="AS194" s="257">
        <f t="shared" si="114"/>
        <v>10080197</v>
      </c>
      <c r="AT194" s="258">
        <f t="shared" si="114"/>
        <v>7195944</v>
      </c>
      <c r="AU194" s="258">
        <f t="shared" si="114"/>
        <v>0</v>
      </c>
      <c r="AV194" s="258">
        <f t="shared" si="114"/>
        <v>25176</v>
      </c>
      <c r="AW194" s="258">
        <f t="shared" si="114"/>
        <v>2440738</v>
      </c>
      <c r="AX194" s="258">
        <f t="shared" si="114"/>
        <v>143919</v>
      </c>
      <c r="AY194" s="258">
        <f t="shared" si="114"/>
        <v>274420</v>
      </c>
      <c r="AZ194" s="319">
        <f t="shared" si="114"/>
        <v>15.585900000000001</v>
      </c>
      <c r="BA194" s="319">
        <f t="shared" si="114"/>
        <v>11.9405</v>
      </c>
      <c r="BB194" s="319">
        <f t="shared" si="114"/>
        <v>0</v>
      </c>
      <c r="BC194" s="330">
        <f t="shared" si="114"/>
        <v>3.6454</v>
      </c>
      <c r="BD194" s="393"/>
      <c r="BE194" s="7"/>
    </row>
    <row r="195" spans="4:57" ht="12.75" customHeight="1" x14ac:dyDescent="0.2">
      <c r="D195" s="16"/>
      <c r="E195" s="12"/>
      <c r="F195" s="16"/>
      <c r="G195" s="12"/>
      <c r="H195" s="2">
        <v>3122</v>
      </c>
      <c r="I195" s="257">
        <f t="shared" ref="I195:O195" si="115">SUMIF($F$12:$F$381,"=3122",I$12:I$381)</f>
        <v>0</v>
      </c>
      <c r="J195" s="28">
        <f t="shared" si="115"/>
        <v>0</v>
      </c>
      <c r="K195" s="28">
        <f t="shared" si="115"/>
        <v>0</v>
      </c>
      <c r="L195" s="28">
        <f t="shared" si="115"/>
        <v>0</v>
      </c>
      <c r="M195" s="28">
        <f t="shared" si="115"/>
        <v>0</v>
      </c>
      <c r="N195" s="28">
        <f t="shared" si="115"/>
        <v>0</v>
      </c>
      <c r="O195" s="28">
        <f t="shared" si="115"/>
        <v>0</v>
      </c>
      <c r="P195" s="21">
        <f t="shared" ref="P195:BC195" si="116">SUMIF($F$12:$F$385,"=3122",P$12:P$385)</f>
        <v>0</v>
      </c>
      <c r="Q195" s="21">
        <f t="shared" si="116"/>
        <v>0</v>
      </c>
      <c r="R195" s="21">
        <f t="shared" si="116"/>
        <v>0</v>
      </c>
      <c r="S195" s="29">
        <f t="shared" si="116"/>
        <v>0</v>
      </c>
      <c r="T195" s="258">
        <f t="shared" si="116"/>
        <v>0</v>
      </c>
      <c r="U195" s="258">
        <f t="shared" si="116"/>
        <v>0</v>
      </c>
      <c r="V195" s="258">
        <f t="shared" si="116"/>
        <v>0</v>
      </c>
      <c r="W195" s="258">
        <f t="shared" si="116"/>
        <v>0</v>
      </c>
      <c r="X195" s="258">
        <f t="shared" si="116"/>
        <v>0</v>
      </c>
      <c r="Y195" s="258">
        <f t="shared" si="116"/>
        <v>0</v>
      </c>
      <c r="Z195" s="258">
        <f t="shared" si="116"/>
        <v>0</v>
      </c>
      <c r="AA195" s="258">
        <f t="shared" si="116"/>
        <v>0</v>
      </c>
      <c r="AB195" s="258">
        <f t="shared" si="116"/>
        <v>0</v>
      </c>
      <c r="AC195" s="258">
        <f t="shared" si="116"/>
        <v>0</v>
      </c>
      <c r="AD195" s="258">
        <f t="shared" si="116"/>
        <v>0</v>
      </c>
      <c r="AE195" s="258">
        <f t="shared" si="116"/>
        <v>0</v>
      </c>
      <c r="AF195" s="258">
        <f t="shared" si="116"/>
        <v>0</v>
      </c>
      <c r="AG195" s="258">
        <f t="shared" si="116"/>
        <v>0</v>
      </c>
      <c r="AH195" s="258">
        <f t="shared" si="116"/>
        <v>0</v>
      </c>
      <c r="AI195" s="258">
        <f t="shared" si="116"/>
        <v>0</v>
      </c>
      <c r="AJ195" s="258">
        <f t="shared" si="116"/>
        <v>0</v>
      </c>
      <c r="AK195" s="319">
        <f t="shared" si="116"/>
        <v>0</v>
      </c>
      <c r="AL195" s="319">
        <f t="shared" si="116"/>
        <v>0</v>
      </c>
      <c r="AM195" s="319">
        <f t="shared" si="116"/>
        <v>0</v>
      </c>
      <c r="AN195" s="319">
        <f t="shared" si="116"/>
        <v>0</v>
      </c>
      <c r="AO195" s="319">
        <f t="shared" si="116"/>
        <v>0</v>
      </c>
      <c r="AP195" s="319">
        <f t="shared" si="116"/>
        <v>0</v>
      </c>
      <c r="AQ195" s="319">
        <f t="shared" si="116"/>
        <v>0</v>
      </c>
      <c r="AR195" s="316">
        <f t="shared" si="116"/>
        <v>0</v>
      </c>
      <c r="AS195" s="257">
        <f t="shared" si="116"/>
        <v>0</v>
      </c>
      <c r="AT195" s="258">
        <f t="shared" si="116"/>
        <v>0</v>
      </c>
      <c r="AU195" s="258">
        <f t="shared" si="116"/>
        <v>0</v>
      </c>
      <c r="AV195" s="258">
        <f t="shared" si="116"/>
        <v>0</v>
      </c>
      <c r="AW195" s="258">
        <f t="shared" si="116"/>
        <v>0</v>
      </c>
      <c r="AX195" s="258">
        <f t="shared" si="116"/>
        <v>0</v>
      </c>
      <c r="AY195" s="258">
        <f t="shared" si="116"/>
        <v>0</v>
      </c>
      <c r="AZ195" s="319">
        <f t="shared" si="116"/>
        <v>0</v>
      </c>
      <c r="BA195" s="319">
        <f t="shared" si="116"/>
        <v>0</v>
      </c>
      <c r="BB195" s="319">
        <f t="shared" si="116"/>
        <v>0</v>
      </c>
      <c r="BC195" s="330">
        <f t="shared" si="116"/>
        <v>0</v>
      </c>
      <c r="BD195" s="393"/>
      <c r="BE195" s="7"/>
    </row>
    <row r="196" spans="4:57" ht="13.5" customHeight="1" x14ac:dyDescent="0.2">
      <c r="D196" s="16"/>
      <c r="E196" s="12"/>
      <c r="F196" s="16"/>
      <c r="G196" s="12"/>
      <c r="H196" s="2">
        <v>3124</v>
      </c>
      <c r="I196" s="257">
        <f t="shared" ref="I196:O196" si="117">SUMIF($F$12:$F$381,"=3124",I$12:I$381)</f>
        <v>0</v>
      </c>
      <c r="J196" s="28">
        <f t="shared" si="117"/>
        <v>0</v>
      </c>
      <c r="K196" s="28">
        <f t="shared" si="117"/>
        <v>0</v>
      </c>
      <c r="L196" s="28">
        <f t="shared" si="117"/>
        <v>0</v>
      </c>
      <c r="M196" s="28">
        <f t="shared" si="117"/>
        <v>0</v>
      </c>
      <c r="N196" s="28">
        <f t="shared" si="117"/>
        <v>0</v>
      </c>
      <c r="O196" s="28">
        <f t="shared" si="117"/>
        <v>0</v>
      </c>
      <c r="P196" s="21">
        <f t="shared" ref="P196:BC196" si="118">SUMIF($F$12:$F$385,"=3124",P$12:P$385)</f>
        <v>0</v>
      </c>
      <c r="Q196" s="21">
        <f t="shared" si="118"/>
        <v>0</v>
      </c>
      <c r="R196" s="21">
        <f t="shared" si="118"/>
        <v>0</v>
      </c>
      <c r="S196" s="29">
        <f t="shared" si="118"/>
        <v>0</v>
      </c>
      <c r="T196" s="258">
        <f t="shared" si="118"/>
        <v>0</v>
      </c>
      <c r="U196" s="258">
        <f t="shared" si="118"/>
        <v>0</v>
      </c>
      <c r="V196" s="258">
        <f t="shared" si="118"/>
        <v>0</v>
      </c>
      <c r="W196" s="258">
        <f t="shared" si="118"/>
        <v>0</v>
      </c>
      <c r="X196" s="258">
        <f t="shared" si="118"/>
        <v>0</v>
      </c>
      <c r="Y196" s="258">
        <f t="shared" si="118"/>
        <v>0</v>
      </c>
      <c r="Z196" s="258">
        <f t="shared" si="118"/>
        <v>0</v>
      </c>
      <c r="AA196" s="258">
        <f t="shared" si="118"/>
        <v>0</v>
      </c>
      <c r="AB196" s="258">
        <f t="shared" si="118"/>
        <v>0</v>
      </c>
      <c r="AC196" s="258">
        <f t="shared" si="118"/>
        <v>0</v>
      </c>
      <c r="AD196" s="258">
        <f t="shared" si="118"/>
        <v>0</v>
      </c>
      <c r="AE196" s="258">
        <f t="shared" si="118"/>
        <v>0</v>
      </c>
      <c r="AF196" s="258">
        <f t="shared" si="118"/>
        <v>0</v>
      </c>
      <c r="AG196" s="258">
        <f t="shared" si="118"/>
        <v>0</v>
      </c>
      <c r="AH196" s="258">
        <f t="shared" si="118"/>
        <v>0</v>
      </c>
      <c r="AI196" s="258">
        <f t="shared" si="118"/>
        <v>0</v>
      </c>
      <c r="AJ196" s="258">
        <f t="shared" si="118"/>
        <v>0</v>
      </c>
      <c r="AK196" s="319">
        <f t="shared" si="118"/>
        <v>0</v>
      </c>
      <c r="AL196" s="319">
        <f t="shared" si="118"/>
        <v>0</v>
      </c>
      <c r="AM196" s="319">
        <f t="shared" si="118"/>
        <v>0</v>
      </c>
      <c r="AN196" s="319">
        <f t="shared" si="118"/>
        <v>0</v>
      </c>
      <c r="AO196" s="319">
        <f t="shared" si="118"/>
        <v>0</v>
      </c>
      <c r="AP196" s="319">
        <f t="shared" si="118"/>
        <v>0</v>
      </c>
      <c r="AQ196" s="319">
        <f t="shared" si="118"/>
        <v>0</v>
      </c>
      <c r="AR196" s="316">
        <f t="shared" si="118"/>
        <v>0</v>
      </c>
      <c r="AS196" s="257">
        <f t="shared" si="118"/>
        <v>0</v>
      </c>
      <c r="AT196" s="258">
        <f t="shared" si="118"/>
        <v>0</v>
      </c>
      <c r="AU196" s="258">
        <f t="shared" si="118"/>
        <v>0</v>
      </c>
      <c r="AV196" s="258">
        <f t="shared" si="118"/>
        <v>0</v>
      </c>
      <c r="AW196" s="258">
        <f t="shared" si="118"/>
        <v>0</v>
      </c>
      <c r="AX196" s="258">
        <f t="shared" si="118"/>
        <v>0</v>
      </c>
      <c r="AY196" s="258">
        <f t="shared" si="118"/>
        <v>0</v>
      </c>
      <c r="AZ196" s="319">
        <f t="shared" si="118"/>
        <v>0</v>
      </c>
      <c r="BA196" s="319">
        <f t="shared" si="118"/>
        <v>0</v>
      </c>
      <c r="BB196" s="319">
        <f t="shared" si="118"/>
        <v>0</v>
      </c>
      <c r="BC196" s="330">
        <f t="shared" si="118"/>
        <v>0</v>
      </c>
      <c r="BD196" s="393"/>
      <c r="BE196" s="7"/>
    </row>
    <row r="197" spans="4:57" ht="12.75" customHeight="1" x14ac:dyDescent="0.2">
      <c r="D197" s="16"/>
      <c r="E197" s="12"/>
      <c r="F197" s="16"/>
      <c r="G197" s="12"/>
      <c r="H197" s="2">
        <v>3141</v>
      </c>
      <c r="I197" s="257">
        <f t="shared" ref="I197:O197" si="119">SUMIF($F$12:$F$425,"=3141",I$12:I$425)</f>
        <v>50834319</v>
      </c>
      <c r="J197" s="28">
        <f t="shared" si="119"/>
        <v>36953143</v>
      </c>
      <c r="K197" s="28">
        <f t="shared" si="119"/>
        <v>0</v>
      </c>
      <c r="L197" s="28">
        <f t="shared" si="119"/>
        <v>212640</v>
      </c>
      <c r="M197" s="28">
        <f t="shared" si="119"/>
        <v>12562038</v>
      </c>
      <c r="N197" s="28">
        <f t="shared" si="119"/>
        <v>739062</v>
      </c>
      <c r="O197" s="28">
        <f t="shared" si="119"/>
        <v>367436</v>
      </c>
      <c r="P197" s="21">
        <f t="shared" ref="P197:BC197" si="120">SUMIF($F$12:$F$429,"=3141",P$12:P$429)</f>
        <v>126.28</v>
      </c>
      <c r="Q197" s="21">
        <f t="shared" si="120"/>
        <v>0</v>
      </c>
      <c r="R197" s="21">
        <f t="shared" si="120"/>
        <v>0</v>
      </c>
      <c r="S197" s="29">
        <f t="shared" si="120"/>
        <v>126.28</v>
      </c>
      <c r="T197" s="258">
        <f t="shared" si="120"/>
        <v>0</v>
      </c>
      <c r="U197" s="258">
        <f t="shared" si="120"/>
        <v>0</v>
      </c>
      <c r="V197" s="258">
        <f t="shared" si="120"/>
        <v>0</v>
      </c>
      <c r="W197" s="258">
        <f t="shared" si="120"/>
        <v>0</v>
      </c>
      <c r="X197" s="258">
        <f t="shared" si="120"/>
        <v>0</v>
      </c>
      <c r="Y197" s="258">
        <f t="shared" si="120"/>
        <v>0</v>
      </c>
      <c r="Z197" s="258">
        <f t="shared" si="120"/>
        <v>0</v>
      </c>
      <c r="AA197" s="258">
        <f t="shared" si="120"/>
        <v>0</v>
      </c>
      <c r="AB197" s="258">
        <f t="shared" si="120"/>
        <v>0</v>
      </c>
      <c r="AC197" s="258">
        <f t="shared" si="120"/>
        <v>0</v>
      </c>
      <c r="AD197" s="258">
        <f t="shared" si="120"/>
        <v>0</v>
      </c>
      <c r="AE197" s="258">
        <f t="shared" si="120"/>
        <v>0</v>
      </c>
      <c r="AF197" s="258">
        <f t="shared" si="120"/>
        <v>0</v>
      </c>
      <c r="AG197" s="258">
        <f t="shared" si="120"/>
        <v>0</v>
      </c>
      <c r="AH197" s="258">
        <f t="shared" si="120"/>
        <v>0</v>
      </c>
      <c r="AI197" s="258">
        <f t="shared" si="120"/>
        <v>0</v>
      </c>
      <c r="AJ197" s="258">
        <f t="shared" si="120"/>
        <v>0</v>
      </c>
      <c r="AK197" s="319">
        <f t="shared" si="120"/>
        <v>0</v>
      </c>
      <c r="AL197" s="319">
        <f t="shared" si="120"/>
        <v>0</v>
      </c>
      <c r="AM197" s="319">
        <f t="shared" si="120"/>
        <v>0</v>
      </c>
      <c r="AN197" s="319">
        <f t="shared" si="120"/>
        <v>0</v>
      </c>
      <c r="AO197" s="319">
        <f t="shared" si="120"/>
        <v>0</v>
      </c>
      <c r="AP197" s="319">
        <f t="shared" si="120"/>
        <v>0</v>
      </c>
      <c r="AQ197" s="319">
        <f t="shared" si="120"/>
        <v>0</v>
      </c>
      <c r="AR197" s="316">
        <f t="shared" si="120"/>
        <v>0</v>
      </c>
      <c r="AS197" s="257">
        <f t="shared" si="120"/>
        <v>50834319</v>
      </c>
      <c r="AT197" s="258">
        <f t="shared" si="120"/>
        <v>36953143</v>
      </c>
      <c r="AU197" s="258">
        <f t="shared" si="120"/>
        <v>0</v>
      </c>
      <c r="AV197" s="258">
        <f t="shared" si="120"/>
        <v>212640</v>
      </c>
      <c r="AW197" s="258">
        <f t="shared" si="120"/>
        <v>12562038</v>
      </c>
      <c r="AX197" s="258">
        <f t="shared" si="120"/>
        <v>739062</v>
      </c>
      <c r="AY197" s="258">
        <f t="shared" si="120"/>
        <v>367436</v>
      </c>
      <c r="AZ197" s="319">
        <f t="shared" si="120"/>
        <v>126.28</v>
      </c>
      <c r="BA197" s="319">
        <f t="shared" si="120"/>
        <v>0</v>
      </c>
      <c r="BB197" s="319">
        <f t="shared" si="120"/>
        <v>0</v>
      </c>
      <c r="BC197" s="330">
        <f t="shared" si="120"/>
        <v>126.28</v>
      </c>
      <c r="BE197" s="7"/>
    </row>
    <row r="198" spans="4:57" ht="12.75" customHeight="1" x14ac:dyDescent="0.2">
      <c r="D198" s="16"/>
      <c r="E198" s="12"/>
      <c r="F198" s="16"/>
      <c r="G198" s="12"/>
      <c r="H198" s="2">
        <v>3143</v>
      </c>
      <c r="I198" s="257">
        <f t="shared" ref="I198:O198" si="121">SUMIF($F$12:$F$425,"=3143",I$12:I$425)</f>
        <v>30696429</v>
      </c>
      <c r="J198" s="28">
        <f t="shared" si="121"/>
        <v>22439313</v>
      </c>
      <c r="K198" s="28">
        <f t="shared" si="121"/>
        <v>0</v>
      </c>
      <c r="L198" s="28">
        <f t="shared" si="121"/>
        <v>136000</v>
      </c>
      <c r="M198" s="28">
        <f t="shared" si="121"/>
        <v>7630453</v>
      </c>
      <c r="N198" s="28">
        <f t="shared" si="121"/>
        <v>448783</v>
      </c>
      <c r="O198" s="28">
        <f t="shared" si="121"/>
        <v>41880</v>
      </c>
      <c r="P198" s="21">
        <f t="shared" ref="P198:BC198" si="122">SUMIF($F$12:$F$429,"=3143",P$12:P$429)</f>
        <v>48.63519999999999</v>
      </c>
      <c r="Q198" s="21">
        <f t="shared" si="122"/>
        <v>45.715199999999996</v>
      </c>
      <c r="R198" s="21">
        <f t="shared" si="122"/>
        <v>0</v>
      </c>
      <c r="S198" s="29">
        <f t="shared" si="122"/>
        <v>2.92</v>
      </c>
      <c r="T198" s="258">
        <f t="shared" si="122"/>
        <v>0</v>
      </c>
      <c r="U198" s="258">
        <f t="shared" si="122"/>
        <v>0</v>
      </c>
      <c r="V198" s="258">
        <f t="shared" si="122"/>
        <v>0</v>
      </c>
      <c r="W198" s="258">
        <f t="shared" si="122"/>
        <v>0</v>
      </c>
      <c r="X198" s="258">
        <f t="shared" si="122"/>
        <v>0</v>
      </c>
      <c r="Y198" s="258">
        <f t="shared" si="122"/>
        <v>0</v>
      </c>
      <c r="Z198" s="258">
        <f t="shared" si="122"/>
        <v>0</v>
      </c>
      <c r="AA198" s="258">
        <f t="shared" si="122"/>
        <v>0</v>
      </c>
      <c r="AB198" s="258">
        <f t="shared" si="122"/>
        <v>0</v>
      </c>
      <c r="AC198" s="258">
        <f t="shared" si="122"/>
        <v>0</v>
      </c>
      <c r="AD198" s="258">
        <f t="shared" si="122"/>
        <v>0</v>
      </c>
      <c r="AE198" s="258">
        <f t="shared" si="122"/>
        <v>0</v>
      </c>
      <c r="AF198" s="258">
        <f t="shared" si="122"/>
        <v>0</v>
      </c>
      <c r="AG198" s="258">
        <f t="shared" si="122"/>
        <v>0</v>
      </c>
      <c r="AH198" s="258">
        <f t="shared" si="122"/>
        <v>0</v>
      </c>
      <c r="AI198" s="258">
        <f t="shared" si="122"/>
        <v>0</v>
      </c>
      <c r="AJ198" s="258">
        <f t="shared" si="122"/>
        <v>0</v>
      </c>
      <c r="AK198" s="319">
        <f t="shared" si="122"/>
        <v>0</v>
      </c>
      <c r="AL198" s="319">
        <f t="shared" si="122"/>
        <v>0</v>
      </c>
      <c r="AM198" s="319">
        <f t="shared" si="122"/>
        <v>0</v>
      </c>
      <c r="AN198" s="319">
        <f t="shared" si="122"/>
        <v>0</v>
      </c>
      <c r="AO198" s="319">
        <f t="shared" si="122"/>
        <v>0</v>
      </c>
      <c r="AP198" s="319">
        <f t="shared" si="122"/>
        <v>0</v>
      </c>
      <c r="AQ198" s="319">
        <f t="shared" si="122"/>
        <v>0</v>
      </c>
      <c r="AR198" s="316">
        <f t="shared" si="122"/>
        <v>0</v>
      </c>
      <c r="AS198" s="257">
        <f t="shared" si="122"/>
        <v>30696429</v>
      </c>
      <c r="AT198" s="258">
        <f t="shared" si="122"/>
        <v>22439313</v>
      </c>
      <c r="AU198" s="258">
        <f t="shared" si="122"/>
        <v>0</v>
      </c>
      <c r="AV198" s="258">
        <f t="shared" si="122"/>
        <v>136000</v>
      </c>
      <c r="AW198" s="258">
        <f t="shared" si="122"/>
        <v>7630453</v>
      </c>
      <c r="AX198" s="258">
        <f t="shared" si="122"/>
        <v>448783</v>
      </c>
      <c r="AY198" s="258">
        <f t="shared" si="122"/>
        <v>41880</v>
      </c>
      <c r="AZ198" s="319">
        <f t="shared" si="122"/>
        <v>48.63519999999999</v>
      </c>
      <c r="BA198" s="319">
        <f t="shared" si="122"/>
        <v>45.715199999999996</v>
      </c>
      <c r="BB198" s="319">
        <f t="shared" si="122"/>
        <v>0</v>
      </c>
      <c r="BC198" s="330">
        <f t="shared" si="122"/>
        <v>2.92</v>
      </c>
      <c r="BE198" s="7"/>
    </row>
    <row r="199" spans="4:57" ht="12.75" customHeight="1" x14ac:dyDescent="0.2">
      <c r="D199" s="16"/>
      <c r="E199" s="12"/>
      <c r="F199" s="16"/>
      <c r="G199" s="12"/>
      <c r="H199" s="2">
        <v>3231</v>
      </c>
      <c r="I199" s="257">
        <f t="shared" ref="I199:O199" si="123">SUMIF($F$12:$F$425,"=3231",I$12:I$425)</f>
        <v>29110715</v>
      </c>
      <c r="J199" s="28">
        <f t="shared" si="123"/>
        <v>21000335</v>
      </c>
      <c r="K199" s="28">
        <f t="shared" si="123"/>
        <v>0</v>
      </c>
      <c r="L199" s="28">
        <f t="shared" si="123"/>
        <v>370000</v>
      </c>
      <c r="M199" s="28">
        <f t="shared" si="123"/>
        <v>7223173</v>
      </c>
      <c r="N199" s="28">
        <f t="shared" si="123"/>
        <v>420007</v>
      </c>
      <c r="O199" s="28">
        <f t="shared" si="123"/>
        <v>97200</v>
      </c>
      <c r="P199" s="21">
        <f t="shared" ref="P199:BC199" si="124">SUMIF($F$12:$F$429,"=3231",P$12:P$429)</f>
        <v>41.126399999999997</v>
      </c>
      <c r="Q199" s="21">
        <f t="shared" si="124"/>
        <v>36.594899999999988</v>
      </c>
      <c r="R199" s="21">
        <f t="shared" si="124"/>
        <v>0</v>
      </c>
      <c r="S199" s="29">
        <f t="shared" si="124"/>
        <v>4.5315000000000012</v>
      </c>
      <c r="T199" s="258">
        <f t="shared" si="124"/>
        <v>0</v>
      </c>
      <c r="U199" s="258">
        <f t="shared" si="124"/>
        <v>0</v>
      </c>
      <c r="V199" s="258">
        <f t="shared" si="124"/>
        <v>-88366</v>
      </c>
      <c r="W199" s="258">
        <f t="shared" si="124"/>
        <v>0</v>
      </c>
      <c r="X199" s="258">
        <f t="shared" si="124"/>
        <v>-88366</v>
      </c>
      <c r="Y199" s="258">
        <f t="shared" si="124"/>
        <v>0</v>
      </c>
      <c r="Z199" s="258">
        <f t="shared" si="124"/>
        <v>0</v>
      </c>
      <c r="AA199" s="258">
        <f t="shared" si="124"/>
        <v>0</v>
      </c>
      <c r="AB199" s="258">
        <f t="shared" si="124"/>
        <v>0</v>
      </c>
      <c r="AC199" s="258">
        <f t="shared" si="124"/>
        <v>-88366</v>
      </c>
      <c r="AD199" s="258">
        <f t="shared" si="124"/>
        <v>-29868</v>
      </c>
      <c r="AE199" s="258">
        <f t="shared" si="124"/>
        <v>-1767</v>
      </c>
      <c r="AF199" s="258">
        <f t="shared" si="124"/>
        <v>0</v>
      </c>
      <c r="AG199" s="258">
        <f t="shared" si="124"/>
        <v>120001</v>
      </c>
      <c r="AH199" s="258">
        <f t="shared" si="124"/>
        <v>0</v>
      </c>
      <c r="AI199" s="258">
        <f t="shared" si="124"/>
        <v>120001</v>
      </c>
      <c r="AJ199" s="258">
        <f t="shared" si="124"/>
        <v>0</v>
      </c>
      <c r="AK199" s="319">
        <f t="shared" si="124"/>
        <v>0</v>
      </c>
      <c r="AL199" s="319">
        <f t="shared" si="124"/>
        <v>0</v>
      </c>
      <c r="AM199" s="319">
        <f t="shared" si="124"/>
        <v>0</v>
      </c>
      <c r="AN199" s="319">
        <f t="shared" si="124"/>
        <v>0</v>
      </c>
      <c r="AO199" s="319">
        <f t="shared" si="124"/>
        <v>0</v>
      </c>
      <c r="AP199" s="319">
        <f t="shared" si="124"/>
        <v>0</v>
      </c>
      <c r="AQ199" s="319">
        <f t="shared" si="124"/>
        <v>0</v>
      </c>
      <c r="AR199" s="316">
        <f t="shared" si="124"/>
        <v>0</v>
      </c>
      <c r="AS199" s="257">
        <f t="shared" si="124"/>
        <v>29110715</v>
      </c>
      <c r="AT199" s="258">
        <f t="shared" si="124"/>
        <v>20911969</v>
      </c>
      <c r="AU199" s="258">
        <f t="shared" si="124"/>
        <v>0</v>
      </c>
      <c r="AV199" s="258">
        <f t="shared" si="124"/>
        <v>370000</v>
      </c>
      <c r="AW199" s="258">
        <f t="shared" si="124"/>
        <v>7193305</v>
      </c>
      <c r="AX199" s="258">
        <f t="shared" si="124"/>
        <v>418240</v>
      </c>
      <c r="AY199" s="258">
        <f t="shared" si="124"/>
        <v>217201</v>
      </c>
      <c r="AZ199" s="319">
        <f t="shared" si="124"/>
        <v>41.126399999999997</v>
      </c>
      <c r="BA199" s="319">
        <f t="shared" si="124"/>
        <v>36.594899999999988</v>
      </c>
      <c r="BB199" s="319">
        <f t="shared" si="124"/>
        <v>0</v>
      </c>
      <c r="BC199" s="330">
        <f t="shared" si="124"/>
        <v>4.5315000000000012</v>
      </c>
      <c r="BE199" s="7"/>
    </row>
    <row r="200" spans="4:57" ht="12.75" customHeight="1" thickBot="1" x14ac:dyDescent="0.25">
      <c r="D200" s="16"/>
      <c r="E200" s="12"/>
      <c r="F200" s="16"/>
      <c r="G200" s="12"/>
      <c r="H200" s="231">
        <v>3233</v>
      </c>
      <c r="I200" s="260">
        <f t="shared" ref="I200:O200" si="125">SUMIF($F$12:$F$425,"=3233",I$12:I$425)</f>
        <v>6296841</v>
      </c>
      <c r="J200" s="261">
        <f t="shared" si="125"/>
        <v>4469510</v>
      </c>
      <c r="K200" s="261">
        <f t="shared" si="125"/>
        <v>0</v>
      </c>
      <c r="L200" s="261">
        <f t="shared" si="125"/>
        <v>115000</v>
      </c>
      <c r="M200" s="261">
        <f t="shared" si="125"/>
        <v>1549565</v>
      </c>
      <c r="N200" s="261">
        <f t="shared" si="125"/>
        <v>89390</v>
      </c>
      <c r="O200" s="261">
        <f t="shared" si="125"/>
        <v>73376</v>
      </c>
      <c r="P200" s="262">
        <f t="shared" ref="P200:BC200" si="126">SUMIF($F$12:$F$429,"=3233",P$12:P$429)</f>
        <v>10.649999999999999</v>
      </c>
      <c r="Q200" s="262">
        <f t="shared" si="126"/>
        <v>6.19</v>
      </c>
      <c r="R200" s="262">
        <f t="shared" si="126"/>
        <v>0</v>
      </c>
      <c r="S200" s="263">
        <f t="shared" si="126"/>
        <v>4.46</v>
      </c>
      <c r="T200" s="264">
        <f t="shared" si="126"/>
        <v>0</v>
      </c>
      <c r="U200" s="264">
        <f t="shared" si="126"/>
        <v>0</v>
      </c>
      <c r="V200" s="264">
        <f t="shared" si="126"/>
        <v>0</v>
      </c>
      <c r="W200" s="264">
        <f t="shared" si="126"/>
        <v>0</v>
      </c>
      <c r="X200" s="264">
        <f t="shared" si="126"/>
        <v>0</v>
      </c>
      <c r="Y200" s="264">
        <f t="shared" si="126"/>
        <v>0</v>
      </c>
      <c r="Z200" s="264">
        <f t="shared" si="126"/>
        <v>0</v>
      </c>
      <c r="AA200" s="264">
        <f t="shared" si="126"/>
        <v>0</v>
      </c>
      <c r="AB200" s="264">
        <f t="shared" si="126"/>
        <v>0</v>
      </c>
      <c r="AC200" s="264">
        <f t="shared" si="126"/>
        <v>0</v>
      </c>
      <c r="AD200" s="264">
        <f t="shared" si="126"/>
        <v>0</v>
      </c>
      <c r="AE200" s="264">
        <f t="shared" si="126"/>
        <v>0</v>
      </c>
      <c r="AF200" s="264">
        <f t="shared" si="126"/>
        <v>0</v>
      </c>
      <c r="AG200" s="264">
        <f t="shared" si="126"/>
        <v>0</v>
      </c>
      <c r="AH200" s="264">
        <f t="shared" si="126"/>
        <v>0</v>
      </c>
      <c r="AI200" s="264">
        <f t="shared" si="126"/>
        <v>0</v>
      </c>
      <c r="AJ200" s="264">
        <f t="shared" si="126"/>
        <v>0</v>
      </c>
      <c r="AK200" s="320">
        <f t="shared" si="126"/>
        <v>0</v>
      </c>
      <c r="AL200" s="320">
        <f t="shared" si="126"/>
        <v>0</v>
      </c>
      <c r="AM200" s="320">
        <f t="shared" si="126"/>
        <v>0</v>
      </c>
      <c r="AN200" s="320">
        <f t="shared" si="126"/>
        <v>0</v>
      </c>
      <c r="AO200" s="320">
        <f t="shared" si="126"/>
        <v>0</v>
      </c>
      <c r="AP200" s="320">
        <f t="shared" si="126"/>
        <v>0</v>
      </c>
      <c r="AQ200" s="320">
        <f t="shared" si="126"/>
        <v>0</v>
      </c>
      <c r="AR200" s="317">
        <f t="shared" si="126"/>
        <v>0</v>
      </c>
      <c r="AS200" s="260">
        <f t="shared" si="126"/>
        <v>6296841</v>
      </c>
      <c r="AT200" s="264">
        <f t="shared" si="126"/>
        <v>4469510</v>
      </c>
      <c r="AU200" s="264">
        <f t="shared" si="126"/>
        <v>0</v>
      </c>
      <c r="AV200" s="264">
        <f t="shared" si="126"/>
        <v>115000</v>
      </c>
      <c r="AW200" s="264">
        <f t="shared" si="126"/>
        <v>1549565</v>
      </c>
      <c r="AX200" s="264">
        <f t="shared" si="126"/>
        <v>89390</v>
      </c>
      <c r="AY200" s="264">
        <f t="shared" si="126"/>
        <v>73376</v>
      </c>
      <c r="AZ200" s="320">
        <f t="shared" si="126"/>
        <v>10.649999999999999</v>
      </c>
      <c r="BA200" s="320">
        <f t="shared" si="126"/>
        <v>6.19</v>
      </c>
      <c r="BB200" s="320">
        <f t="shared" si="126"/>
        <v>0</v>
      </c>
      <c r="BC200" s="331">
        <f t="shared" si="126"/>
        <v>4.46</v>
      </c>
      <c r="BE200" s="7"/>
    </row>
    <row r="201" spans="4:57" ht="12.75" customHeight="1" x14ac:dyDescent="0.2">
      <c r="D201" s="12"/>
      <c r="E201" s="12"/>
      <c r="F201" s="12"/>
      <c r="G201" s="12"/>
      <c r="H201" s="12"/>
      <c r="I201" s="27"/>
      <c r="J201" s="27"/>
      <c r="K201" s="27"/>
      <c r="L201" s="27"/>
      <c r="M201" s="27"/>
      <c r="N201" s="27"/>
      <c r="O201" s="27"/>
      <c r="P201" s="7"/>
      <c r="Q201" s="7"/>
      <c r="R201" s="7"/>
      <c r="S201" s="7"/>
      <c r="BE201"/>
    </row>
    <row r="202" spans="4:57" x14ac:dyDescent="0.2">
      <c r="BE202"/>
    </row>
    <row r="204" spans="4:57" x14ac:dyDescent="0.2">
      <c r="P204" s="15"/>
      <c r="Q204" s="15"/>
      <c r="R204" s="15"/>
      <c r="S204" s="15"/>
    </row>
    <row r="205" spans="4:57" x14ac:dyDescent="0.2">
      <c r="P205" s="15"/>
      <c r="Q205" s="15"/>
      <c r="R205" s="15"/>
      <c r="S205" s="15"/>
    </row>
  </sheetData>
  <mergeCells count="51">
    <mergeCell ref="AS6:BC7"/>
    <mergeCell ref="AS8:AS10"/>
    <mergeCell ref="AT8:AY8"/>
    <mergeCell ref="AZ8:AZ10"/>
    <mergeCell ref="AJ7:AJ10"/>
    <mergeCell ref="AK8:AL9"/>
    <mergeCell ref="AM8:AM9"/>
    <mergeCell ref="T6:AR6"/>
    <mergeCell ref="AK7:AR7"/>
    <mergeCell ref="AN8:AO9"/>
    <mergeCell ref="AP8:AR9"/>
    <mergeCell ref="AB9:AB10"/>
    <mergeCell ref="AI9:AI10"/>
    <mergeCell ref="AF7:AI8"/>
    <mergeCell ref="X9:X10"/>
    <mergeCell ref="Y9:Y10"/>
    <mergeCell ref="AH9:AH10"/>
    <mergeCell ref="AG9:AG10"/>
    <mergeCell ref="T7:X8"/>
    <mergeCell ref="Y7:AB8"/>
    <mergeCell ref="AE7:AE10"/>
    <mergeCell ref="T9:T10"/>
    <mergeCell ref="U9:U10"/>
    <mergeCell ref="V9:V10"/>
    <mergeCell ref="W9:W10"/>
    <mergeCell ref="Z9:Z10"/>
    <mergeCell ref="AA9:AA10"/>
    <mergeCell ref="AF9:AF10"/>
    <mergeCell ref="AD7:AD10"/>
    <mergeCell ref="AC7:AC10"/>
    <mergeCell ref="A3:E3"/>
    <mergeCell ref="I8:I10"/>
    <mergeCell ref="I6:S7"/>
    <mergeCell ref="P8:P10"/>
    <mergeCell ref="J8:O8"/>
    <mergeCell ref="Q8:S8"/>
    <mergeCell ref="J9:L9"/>
    <mergeCell ref="M9:M10"/>
    <mergeCell ref="N9:N10"/>
    <mergeCell ref="O9:O10"/>
    <mergeCell ref="Q9:Q10"/>
    <mergeCell ref="S9:S10"/>
    <mergeCell ref="R9:R10"/>
    <mergeCell ref="BA8:BC8"/>
    <mergeCell ref="AT9:AV9"/>
    <mergeCell ref="AW9:AW10"/>
    <mergeCell ref="BA9:BA10"/>
    <mergeCell ref="AY9:AY10"/>
    <mergeCell ref="BC9:BC10"/>
    <mergeCell ref="BB9:BB10"/>
    <mergeCell ref="AX9:AX10"/>
  </mergeCells>
  <pageMargins left="0.7" right="0.7" top="0.78740157499999996" bottom="0.78740157499999996" header="0.3" footer="0.3"/>
  <pageSetup paperSize="8" scale="34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E117"/>
  <sheetViews>
    <sheetView workbookViewId="0">
      <pane xSplit="8" ySplit="11" topLeftCell="AN86" activePane="bottomRight" state="frozen"/>
      <selection activeCell="BA176" sqref="BA176"/>
      <selection pane="topRight" activeCell="BA176" sqref="BA176"/>
      <selection pane="bottomLeft" activeCell="BA176" sqref="BA176"/>
      <selection pane="bottomRight" activeCell="AS6" sqref="AS6:BC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28515625" style="81" customWidth="1"/>
    <col min="8" max="8" width="8" customWidth="1"/>
    <col min="9" max="15" width="10.7109375" style="15" customWidth="1"/>
    <col min="16" max="16" width="11.7109375" style="14" customWidth="1"/>
    <col min="17" max="19" width="10.7109375" style="14" customWidth="1"/>
    <col min="20" max="20" width="10.7109375" style="15" customWidth="1"/>
    <col min="21" max="21" width="10.7109375" customWidth="1"/>
    <col min="22" max="22" width="11.85546875" customWidth="1"/>
    <col min="23" max="36" width="10.7109375" customWidth="1"/>
    <col min="37" max="44" width="10.7109375" style="14" customWidth="1"/>
    <col min="45" max="51" width="10.7109375" customWidth="1"/>
    <col min="52" max="52" width="11.7109375" style="14" customWidth="1"/>
    <col min="53" max="55" width="10.7109375" style="14" customWidth="1"/>
    <col min="227" max="227" width="7" customWidth="1"/>
    <col min="228" max="228" width="30.140625" customWidth="1"/>
    <col min="229" max="229" width="6.28515625" customWidth="1"/>
    <col min="230" max="230" width="31.42578125" customWidth="1"/>
    <col min="231" max="231" width="10.5703125" customWidth="1"/>
    <col min="232" max="232" width="10.42578125" customWidth="1"/>
    <col min="233" max="233" width="9.5703125" customWidth="1"/>
    <col min="234" max="234" width="8.42578125" customWidth="1"/>
    <col min="235" max="235" width="9" customWidth="1"/>
    <col min="236" max="236" width="10.42578125" customWidth="1"/>
    <col min="239" max="239" width="10.28515625" customWidth="1"/>
    <col min="483" max="483" width="7" customWidth="1"/>
    <col min="484" max="484" width="30.140625" customWidth="1"/>
    <col min="485" max="485" width="6.28515625" customWidth="1"/>
    <col min="486" max="486" width="31.42578125" customWidth="1"/>
    <col min="487" max="487" width="10.5703125" customWidth="1"/>
    <col min="488" max="488" width="10.42578125" customWidth="1"/>
    <col min="489" max="489" width="9.5703125" customWidth="1"/>
    <col min="490" max="490" width="8.42578125" customWidth="1"/>
    <col min="491" max="491" width="9" customWidth="1"/>
    <col min="492" max="492" width="10.42578125" customWidth="1"/>
    <col min="495" max="495" width="10.28515625" customWidth="1"/>
    <col min="739" max="739" width="7" customWidth="1"/>
    <col min="740" max="740" width="30.140625" customWidth="1"/>
    <col min="741" max="741" width="6.28515625" customWidth="1"/>
    <col min="742" max="742" width="31.42578125" customWidth="1"/>
    <col min="743" max="743" width="10.5703125" customWidth="1"/>
    <col min="744" max="744" width="10.42578125" customWidth="1"/>
    <col min="745" max="745" width="9.5703125" customWidth="1"/>
    <col min="746" max="746" width="8.42578125" customWidth="1"/>
    <col min="747" max="747" width="9" customWidth="1"/>
    <col min="748" max="748" width="10.42578125" customWidth="1"/>
    <col min="751" max="751" width="10.28515625" customWidth="1"/>
    <col min="995" max="995" width="7" customWidth="1"/>
    <col min="996" max="996" width="30.140625" customWidth="1"/>
    <col min="997" max="997" width="6.28515625" customWidth="1"/>
    <col min="998" max="998" width="31.42578125" customWidth="1"/>
    <col min="999" max="999" width="10.5703125" customWidth="1"/>
    <col min="1000" max="1000" width="10.42578125" customWidth="1"/>
    <col min="1001" max="1001" width="9.5703125" customWidth="1"/>
    <col min="1002" max="1002" width="8.42578125" customWidth="1"/>
    <col min="1003" max="1003" width="9" customWidth="1"/>
    <col min="1004" max="1004" width="10.42578125" customWidth="1"/>
    <col min="1007" max="1007" width="10.28515625" customWidth="1"/>
    <col min="1251" max="1251" width="7" customWidth="1"/>
    <col min="1252" max="1252" width="30.140625" customWidth="1"/>
    <col min="1253" max="1253" width="6.28515625" customWidth="1"/>
    <col min="1254" max="1254" width="31.42578125" customWidth="1"/>
    <col min="1255" max="1255" width="10.5703125" customWidth="1"/>
    <col min="1256" max="1256" width="10.42578125" customWidth="1"/>
    <col min="1257" max="1257" width="9.5703125" customWidth="1"/>
    <col min="1258" max="1258" width="8.42578125" customWidth="1"/>
    <col min="1259" max="1259" width="9" customWidth="1"/>
    <col min="1260" max="1260" width="10.42578125" customWidth="1"/>
    <col min="1263" max="1263" width="10.28515625" customWidth="1"/>
    <col min="1507" max="1507" width="7" customWidth="1"/>
    <col min="1508" max="1508" width="30.140625" customWidth="1"/>
    <col min="1509" max="1509" width="6.28515625" customWidth="1"/>
    <col min="1510" max="1510" width="31.42578125" customWidth="1"/>
    <col min="1511" max="1511" width="10.5703125" customWidth="1"/>
    <col min="1512" max="1512" width="10.42578125" customWidth="1"/>
    <col min="1513" max="1513" width="9.5703125" customWidth="1"/>
    <col min="1514" max="1514" width="8.42578125" customWidth="1"/>
    <col min="1515" max="1515" width="9" customWidth="1"/>
    <col min="1516" max="1516" width="10.42578125" customWidth="1"/>
    <col min="1519" max="1519" width="10.28515625" customWidth="1"/>
    <col min="1763" max="1763" width="7" customWidth="1"/>
    <col min="1764" max="1764" width="30.140625" customWidth="1"/>
    <col min="1765" max="1765" width="6.28515625" customWidth="1"/>
    <col min="1766" max="1766" width="31.42578125" customWidth="1"/>
    <col min="1767" max="1767" width="10.5703125" customWidth="1"/>
    <col min="1768" max="1768" width="10.42578125" customWidth="1"/>
    <col min="1769" max="1769" width="9.5703125" customWidth="1"/>
    <col min="1770" max="1770" width="8.42578125" customWidth="1"/>
    <col min="1771" max="1771" width="9" customWidth="1"/>
    <col min="1772" max="1772" width="10.42578125" customWidth="1"/>
    <col min="1775" max="1775" width="10.28515625" customWidth="1"/>
    <col min="2019" max="2019" width="7" customWidth="1"/>
    <col min="2020" max="2020" width="30.140625" customWidth="1"/>
    <col min="2021" max="2021" width="6.28515625" customWidth="1"/>
    <col min="2022" max="2022" width="31.42578125" customWidth="1"/>
    <col min="2023" max="2023" width="10.5703125" customWidth="1"/>
    <col min="2024" max="2024" width="10.42578125" customWidth="1"/>
    <col min="2025" max="2025" width="9.5703125" customWidth="1"/>
    <col min="2026" max="2026" width="8.42578125" customWidth="1"/>
    <col min="2027" max="2027" width="9" customWidth="1"/>
    <col min="2028" max="2028" width="10.42578125" customWidth="1"/>
    <col min="2031" max="2031" width="10.28515625" customWidth="1"/>
    <col min="2275" max="2275" width="7" customWidth="1"/>
    <col min="2276" max="2276" width="30.140625" customWidth="1"/>
    <col min="2277" max="2277" width="6.28515625" customWidth="1"/>
    <col min="2278" max="2278" width="31.42578125" customWidth="1"/>
    <col min="2279" max="2279" width="10.5703125" customWidth="1"/>
    <col min="2280" max="2280" width="10.42578125" customWidth="1"/>
    <col min="2281" max="2281" width="9.5703125" customWidth="1"/>
    <col min="2282" max="2282" width="8.42578125" customWidth="1"/>
    <col min="2283" max="2283" width="9" customWidth="1"/>
    <col min="2284" max="2284" width="10.42578125" customWidth="1"/>
    <col min="2287" max="2287" width="10.28515625" customWidth="1"/>
    <col min="2531" max="2531" width="7" customWidth="1"/>
    <col min="2532" max="2532" width="30.140625" customWidth="1"/>
    <col min="2533" max="2533" width="6.28515625" customWidth="1"/>
    <col min="2534" max="2534" width="31.42578125" customWidth="1"/>
    <col min="2535" max="2535" width="10.5703125" customWidth="1"/>
    <col min="2536" max="2536" width="10.42578125" customWidth="1"/>
    <col min="2537" max="2537" width="9.5703125" customWidth="1"/>
    <col min="2538" max="2538" width="8.42578125" customWidth="1"/>
    <col min="2539" max="2539" width="9" customWidth="1"/>
    <col min="2540" max="2540" width="10.42578125" customWidth="1"/>
    <col min="2543" max="2543" width="10.28515625" customWidth="1"/>
    <col min="2787" max="2787" width="7" customWidth="1"/>
    <col min="2788" max="2788" width="30.140625" customWidth="1"/>
    <col min="2789" max="2789" width="6.28515625" customWidth="1"/>
    <col min="2790" max="2790" width="31.42578125" customWidth="1"/>
    <col min="2791" max="2791" width="10.5703125" customWidth="1"/>
    <col min="2792" max="2792" width="10.42578125" customWidth="1"/>
    <col min="2793" max="2793" width="9.5703125" customWidth="1"/>
    <col min="2794" max="2794" width="8.42578125" customWidth="1"/>
    <col min="2795" max="2795" width="9" customWidth="1"/>
    <col min="2796" max="2796" width="10.42578125" customWidth="1"/>
    <col min="2799" max="2799" width="10.28515625" customWidth="1"/>
    <col min="3043" max="3043" width="7" customWidth="1"/>
    <col min="3044" max="3044" width="30.140625" customWidth="1"/>
    <col min="3045" max="3045" width="6.28515625" customWidth="1"/>
    <col min="3046" max="3046" width="31.42578125" customWidth="1"/>
    <col min="3047" max="3047" width="10.5703125" customWidth="1"/>
    <col min="3048" max="3048" width="10.42578125" customWidth="1"/>
    <col min="3049" max="3049" width="9.5703125" customWidth="1"/>
    <col min="3050" max="3050" width="8.42578125" customWidth="1"/>
    <col min="3051" max="3051" width="9" customWidth="1"/>
    <col min="3052" max="3052" width="10.42578125" customWidth="1"/>
    <col min="3055" max="3055" width="10.28515625" customWidth="1"/>
    <col min="3299" max="3299" width="7" customWidth="1"/>
    <col min="3300" max="3300" width="30.140625" customWidth="1"/>
    <col min="3301" max="3301" width="6.28515625" customWidth="1"/>
    <col min="3302" max="3302" width="31.42578125" customWidth="1"/>
    <col min="3303" max="3303" width="10.5703125" customWidth="1"/>
    <col min="3304" max="3304" width="10.42578125" customWidth="1"/>
    <col min="3305" max="3305" width="9.5703125" customWidth="1"/>
    <col min="3306" max="3306" width="8.42578125" customWidth="1"/>
    <col min="3307" max="3307" width="9" customWidth="1"/>
    <col min="3308" max="3308" width="10.42578125" customWidth="1"/>
    <col min="3311" max="3311" width="10.28515625" customWidth="1"/>
    <col min="3555" max="3555" width="7" customWidth="1"/>
    <col min="3556" max="3556" width="30.140625" customWidth="1"/>
    <col min="3557" max="3557" width="6.28515625" customWidth="1"/>
    <col min="3558" max="3558" width="31.42578125" customWidth="1"/>
    <col min="3559" max="3559" width="10.5703125" customWidth="1"/>
    <col min="3560" max="3560" width="10.42578125" customWidth="1"/>
    <col min="3561" max="3561" width="9.5703125" customWidth="1"/>
    <col min="3562" max="3562" width="8.42578125" customWidth="1"/>
    <col min="3563" max="3563" width="9" customWidth="1"/>
    <col min="3564" max="3564" width="10.42578125" customWidth="1"/>
    <col min="3567" max="3567" width="10.28515625" customWidth="1"/>
    <col min="3811" max="3811" width="7" customWidth="1"/>
    <col min="3812" max="3812" width="30.140625" customWidth="1"/>
    <col min="3813" max="3813" width="6.28515625" customWidth="1"/>
    <col min="3814" max="3814" width="31.42578125" customWidth="1"/>
    <col min="3815" max="3815" width="10.5703125" customWidth="1"/>
    <col min="3816" max="3816" width="10.42578125" customWidth="1"/>
    <col min="3817" max="3817" width="9.5703125" customWidth="1"/>
    <col min="3818" max="3818" width="8.42578125" customWidth="1"/>
    <col min="3819" max="3819" width="9" customWidth="1"/>
    <col min="3820" max="3820" width="10.42578125" customWidth="1"/>
    <col min="3823" max="3823" width="10.28515625" customWidth="1"/>
    <col min="4067" max="4067" width="7" customWidth="1"/>
    <col min="4068" max="4068" width="30.140625" customWidth="1"/>
    <col min="4069" max="4069" width="6.28515625" customWidth="1"/>
    <col min="4070" max="4070" width="31.42578125" customWidth="1"/>
    <col min="4071" max="4071" width="10.5703125" customWidth="1"/>
    <col min="4072" max="4072" width="10.42578125" customWidth="1"/>
    <col min="4073" max="4073" width="9.5703125" customWidth="1"/>
    <col min="4074" max="4074" width="8.42578125" customWidth="1"/>
    <col min="4075" max="4075" width="9" customWidth="1"/>
    <col min="4076" max="4076" width="10.42578125" customWidth="1"/>
    <col min="4079" max="4079" width="10.28515625" customWidth="1"/>
    <col min="4323" max="4323" width="7" customWidth="1"/>
    <col min="4324" max="4324" width="30.140625" customWidth="1"/>
    <col min="4325" max="4325" width="6.28515625" customWidth="1"/>
    <col min="4326" max="4326" width="31.42578125" customWidth="1"/>
    <col min="4327" max="4327" width="10.5703125" customWidth="1"/>
    <col min="4328" max="4328" width="10.42578125" customWidth="1"/>
    <col min="4329" max="4329" width="9.5703125" customWidth="1"/>
    <col min="4330" max="4330" width="8.42578125" customWidth="1"/>
    <col min="4331" max="4331" width="9" customWidth="1"/>
    <col min="4332" max="4332" width="10.42578125" customWidth="1"/>
    <col min="4335" max="4335" width="10.28515625" customWidth="1"/>
    <col min="4579" max="4579" width="7" customWidth="1"/>
    <col min="4580" max="4580" width="30.140625" customWidth="1"/>
    <col min="4581" max="4581" width="6.28515625" customWidth="1"/>
    <col min="4582" max="4582" width="31.42578125" customWidth="1"/>
    <col min="4583" max="4583" width="10.5703125" customWidth="1"/>
    <col min="4584" max="4584" width="10.42578125" customWidth="1"/>
    <col min="4585" max="4585" width="9.5703125" customWidth="1"/>
    <col min="4586" max="4586" width="8.42578125" customWidth="1"/>
    <col min="4587" max="4587" width="9" customWidth="1"/>
    <col min="4588" max="4588" width="10.42578125" customWidth="1"/>
    <col min="4591" max="4591" width="10.28515625" customWidth="1"/>
    <col min="4835" max="4835" width="7" customWidth="1"/>
    <col min="4836" max="4836" width="30.140625" customWidth="1"/>
    <col min="4837" max="4837" width="6.28515625" customWidth="1"/>
    <col min="4838" max="4838" width="31.42578125" customWidth="1"/>
    <col min="4839" max="4839" width="10.5703125" customWidth="1"/>
    <col min="4840" max="4840" width="10.42578125" customWidth="1"/>
    <col min="4841" max="4841" width="9.5703125" customWidth="1"/>
    <col min="4842" max="4842" width="8.42578125" customWidth="1"/>
    <col min="4843" max="4843" width="9" customWidth="1"/>
    <col min="4844" max="4844" width="10.42578125" customWidth="1"/>
    <col min="4847" max="4847" width="10.28515625" customWidth="1"/>
    <col min="5091" max="5091" width="7" customWidth="1"/>
    <col min="5092" max="5092" width="30.140625" customWidth="1"/>
    <col min="5093" max="5093" width="6.28515625" customWidth="1"/>
    <col min="5094" max="5094" width="31.42578125" customWidth="1"/>
    <col min="5095" max="5095" width="10.5703125" customWidth="1"/>
    <col min="5096" max="5096" width="10.42578125" customWidth="1"/>
    <col min="5097" max="5097" width="9.5703125" customWidth="1"/>
    <col min="5098" max="5098" width="8.42578125" customWidth="1"/>
    <col min="5099" max="5099" width="9" customWidth="1"/>
    <col min="5100" max="5100" width="10.42578125" customWidth="1"/>
    <col min="5103" max="5103" width="10.28515625" customWidth="1"/>
    <col min="5347" max="5347" width="7" customWidth="1"/>
    <col min="5348" max="5348" width="30.140625" customWidth="1"/>
    <col min="5349" max="5349" width="6.28515625" customWidth="1"/>
    <col min="5350" max="5350" width="31.42578125" customWidth="1"/>
    <col min="5351" max="5351" width="10.5703125" customWidth="1"/>
    <col min="5352" max="5352" width="10.42578125" customWidth="1"/>
    <col min="5353" max="5353" width="9.5703125" customWidth="1"/>
    <col min="5354" max="5354" width="8.42578125" customWidth="1"/>
    <col min="5355" max="5355" width="9" customWidth="1"/>
    <col min="5356" max="5356" width="10.42578125" customWidth="1"/>
    <col min="5359" max="5359" width="10.28515625" customWidth="1"/>
    <col min="5603" max="5603" width="7" customWidth="1"/>
    <col min="5604" max="5604" width="30.140625" customWidth="1"/>
    <col min="5605" max="5605" width="6.28515625" customWidth="1"/>
    <col min="5606" max="5606" width="31.42578125" customWidth="1"/>
    <col min="5607" max="5607" width="10.5703125" customWidth="1"/>
    <col min="5608" max="5608" width="10.42578125" customWidth="1"/>
    <col min="5609" max="5609" width="9.5703125" customWidth="1"/>
    <col min="5610" max="5610" width="8.42578125" customWidth="1"/>
    <col min="5611" max="5611" width="9" customWidth="1"/>
    <col min="5612" max="5612" width="10.42578125" customWidth="1"/>
    <col min="5615" max="5615" width="10.28515625" customWidth="1"/>
    <col min="5859" max="5859" width="7" customWidth="1"/>
    <col min="5860" max="5860" width="30.140625" customWidth="1"/>
    <col min="5861" max="5861" width="6.28515625" customWidth="1"/>
    <col min="5862" max="5862" width="31.42578125" customWidth="1"/>
    <col min="5863" max="5863" width="10.5703125" customWidth="1"/>
    <col min="5864" max="5864" width="10.42578125" customWidth="1"/>
    <col min="5865" max="5865" width="9.5703125" customWidth="1"/>
    <col min="5866" max="5866" width="8.42578125" customWidth="1"/>
    <col min="5867" max="5867" width="9" customWidth="1"/>
    <col min="5868" max="5868" width="10.42578125" customWidth="1"/>
    <col min="5871" max="5871" width="10.28515625" customWidth="1"/>
    <col min="6115" max="6115" width="7" customWidth="1"/>
    <col min="6116" max="6116" width="30.140625" customWidth="1"/>
    <col min="6117" max="6117" width="6.28515625" customWidth="1"/>
    <col min="6118" max="6118" width="31.42578125" customWidth="1"/>
    <col min="6119" max="6119" width="10.5703125" customWidth="1"/>
    <col min="6120" max="6120" width="10.42578125" customWidth="1"/>
    <col min="6121" max="6121" width="9.5703125" customWidth="1"/>
    <col min="6122" max="6122" width="8.42578125" customWidth="1"/>
    <col min="6123" max="6123" width="9" customWidth="1"/>
    <col min="6124" max="6124" width="10.42578125" customWidth="1"/>
    <col min="6127" max="6127" width="10.28515625" customWidth="1"/>
    <col min="6371" max="6371" width="7" customWidth="1"/>
    <col min="6372" max="6372" width="30.140625" customWidth="1"/>
    <col min="6373" max="6373" width="6.28515625" customWidth="1"/>
    <col min="6374" max="6374" width="31.42578125" customWidth="1"/>
    <col min="6375" max="6375" width="10.5703125" customWidth="1"/>
    <col min="6376" max="6376" width="10.42578125" customWidth="1"/>
    <col min="6377" max="6377" width="9.5703125" customWidth="1"/>
    <col min="6378" max="6378" width="8.42578125" customWidth="1"/>
    <col min="6379" max="6379" width="9" customWidth="1"/>
    <col min="6380" max="6380" width="10.42578125" customWidth="1"/>
    <col min="6383" max="6383" width="10.28515625" customWidth="1"/>
    <col min="6627" max="6627" width="7" customWidth="1"/>
    <col min="6628" max="6628" width="30.140625" customWidth="1"/>
    <col min="6629" max="6629" width="6.28515625" customWidth="1"/>
    <col min="6630" max="6630" width="31.42578125" customWidth="1"/>
    <col min="6631" max="6631" width="10.5703125" customWidth="1"/>
    <col min="6632" max="6632" width="10.42578125" customWidth="1"/>
    <col min="6633" max="6633" width="9.5703125" customWidth="1"/>
    <col min="6634" max="6634" width="8.42578125" customWidth="1"/>
    <col min="6635" max="6635" width="9" customWidth="1"/>
    <col min="6636" max="6636" width="10.42578125" customWidth="1"/>
    <col min="6639" max="6639" width="10.28515625" customWidth="1"/>
    <col min="6883" max="6883" width="7" customWidth="1"/>
    <col min="6884" max="6884" width="30.140625" customWidth="1"/>
    <col min="6885" max="6885" width="6.28515625" customWidth="1"/>
    <col min="6886" max="6886" width="31.42578125" customWidth="1"/>
    <col min="6887" max="6887" width="10.5703125" customWidth="1"/>
    <col min="6888" max="6888" width="10.42578125" customWidth="1"/>
    <col min="6889" max="6889" width="9.5703125" customWidth="1"/>
    <col min="6890" max="6890" width="8.42578125" customWidth="1"/>
    <col min="6891" max="6891" width="9" customWidth="1"/>
    <col min="6892" max="6892" width="10.42578125" customWidth="1"/>
    <col min="6895" max="6895" width="10.28515625" customWidth="1"/>
    <col min="7139" max="7139" width="7" customWidth="1"/>
    <col min="7140" max="7140" width="30.140625" customWidth="1"/>
    <col min="7141" max="7141" width="6.28515625" customWidth="1"/>
    <col min="7142" max="7142" width="31.42578125" customWidth="1"/>
    <col min="7143" max="7143" width="10.5703125" customWidth="1"/>
    <col min="7144" max="7144" width="10.42578125" customWidth="1"/>
    <col min="7145" max="7145" width="9.5703125" customWidth="1"/>
    <col min="7146" max="7146" width="8.42578125" customWidth="1"/>
    <col min="7147" max="7147" width="9" customWidth="1"/>
    <col min="7148" max="7148" width="10.42578125" customWidth="1"/>
    <col min="7151" max="7151" width="10.28515625" customWidth="1"/>
    <col min="7395" max="7395" width="7" customWidth="1"/>
    <col min="7396" max="7396" width="30.140625" customWidth="1"/>
    <col min="7397" max="7397" width="6.28515625" customWidth="1"/>
    <col min="7398" max="7398" width="31.42578125" customWidth="1"/>
    <col min="7399" max="7399" width="10.5703125" customWidth="1"/>
    <col min="7400" max="7400" width="10.42578125" customWidth="1"/>
    <col min="7401" max="7401" width="9.5703125" customWidth="1"/>
    <col min="7402" max="7402" width="8.42578125" customWidth="1"/>
    <col min="7403" max="7403" width="9" customWidth="1"/>
    <col min="7404" max="7404" width="10.42578125" customWidth="1"/>
    <col min="7407" max="7407" width="10.28515625" customWidth="1"/>
    <col min="7651" max="7651" width="7" customWidth="1"/>
    <col min="7652" max="7652" width="30.140625" customWidth="1"/>
    <col min="7653" max="7653" width="6.28515625" customWidth="1"/>
    <col min="7654" max="7654" width="31.42578125" customWidth="1"/>
    <col min="7655" max="7655" width="10.5703125" customWidth="1"/>
    <col min="7656" max="7656" width="10.42578125" customWidth="1"/>
    <col min="7657" max="7657" width="9.5703125" customWidth="1"/>
    <col min="7658" max="7658" width="8.42578125" customWidth="1"/>
    <col min="7659" max="7659" width="9" customWidth="1"/>
    <col min="7660" max="7660" width="10.42578125" customWidth="1"/>
    <col min="7663" max="7663" width="10.28515625" customWidth="1"/>
    <col min="7907" max="7907" width="7" customWidth="1"/>
    <col min="7908" max="7908" width="30.140625" customWidth="1"/>
    <col min="7909" max="7909" width="6.28515625" customWidth="1"/>
    <col min="7910" max="7910" width="31.42578125" customWidth="1"/>
    <col min="7911" max="7911" width="10.5703125" customWidth="1"/>
    <col min="7912" max="7912" width="10.42578125" customWidth="1"/>
    <col min="7913" max="7913" width="9.5703125" customWidth="1"/>
    <col min="7914" max="7914" width="8.42578125" customWidth="1"/>
    <col min="7915" max="7915" width="9" customWidth="1"/>
    <col min="7916" max="7916" width="10.42578125" customWidth="1"/>
    <col min="7919" max="7919" width="10.28515625" customWidth="1"/>
    <col min="8163" max="8163" width="7" customWidth="1"/>
    <col min="8164" max="8164" width="30.140625" customWidth="1"/>
    <col min="8165" max="8165" width="6.28515625" customWidth="1"/>
    <col min="8166" max="8166" width="31.42578125" customWidth="1"/>
    <col min="8167" max="8167" width="10.5703125" customWidth="1"/>
    <col min="8168" max="8168" width="10.42578125" customWidth="1"/>
    <col min="8169" max="8169" width="9.5703125" customWidth="1"/>
    <col min="8170" max="8170" width="8.42578125" customWidth="1"/>
    <col min="8171" max="8171" width="9" customWidth="1"/>
    <col min="8172" max="8172" width="10.42578125" customWidth="1"/>
    <col min="8175" max="8175" width="10.28515625" customWidth="1"/>
    <col min="8419" max="8419" width="7" customWidth="1"/>
    <col min="8420" max="8420" width="30.140625" customWidth="1"/>
    <col min="8421" max="8421" width="6.28515625" customWidth="1"/>
    <col min="8422" max="8422" width="31.42578125" customWidth="1"/>
    <col min="8423" max="8423" width="10.5703125" customWidth="1"/>
    <col min="8424" max="8424" width="10.42578125" customWidth="1"/>
    <col min="8425" max="8425" width="9.5703125" customWidth="1"/>
    <col min="8426" max="8426" width="8.42578125" customWidth="1"/>
    <col min="8427" max="8427" width="9" customWidth="1"/>
    <col min="8428" max="8428" width="10.42578125" customWidth="1"/>
    <col min="8431" max="8431" width="10.28515625" customWidth="1"/>
    <col min="8675" max="8675" width="7" customWidth="1"/>
    <col min="8676" max="8676" width="30.140625" customWidth="1"/>
    <col min="8677" max="8677" width="6.28515625" customWidth="1"/>
    <col min="8678" max="8678" width="31.42578125" customWidth="1"/>
    <col min="8679" max="8679" width="10.5703125" customWidth="1"/>
    <col min="8680" max="8680" width="10.42578125" customWidth="1"/>
    <col min="8681" max="8681" width="9.5703125" customWidth="1"/>
    <col min="8682" max="8682" width="8.42578125" customWidth="1"/>
    <col min="8683" max="8683" width="9" customWidth="1"/>
    <col min="8684" max="8684" width="10.42578125" customWidth="1"/>
    <col min="8687" max="8687" width="10.28515625" customWidth="1"/>
    <col min="8931" max="8931" width="7" customWidth="1"/>
    <col min="8932" max="8932" width="30.140625" customWidth="1"/>
    <col min="8933" max="8933" width="6.28515625" customWidth="1"/>
    <col min="8934" max="8934" width="31.42578125" customWidth="1"/>
    <col min="8935" max="8935" width="10.5703125" customWidth="1"/>
    <col min="8936" max="8936" width="10.42578125" customWidth="1"/>
    <col min="8937" max="8937" width="9.5703125" customWidth="1"/>
    <col min="8938" max="8938" width="8.42578125" customWidth="1"/>
    <col min="8939" max="8939" width="9" customWidth="1"/>
    <col min="8940" max="8940" width="10.42578125" customWidth="1"/>
    <col min="8943" max="8943" width="10.28515625" customWidth="1"/>
    <col min="9187" max="9187" width="7" customWidth="1"/>
    <col min="9188" max="9188" width="30.140625" customWidth="1"/>
    <col min="9189" max="9189" width="6.28515625" customWidth="1"/>
    <col min="9190" max="9190" width="31.42578125" customWidth="1"/>
    <col min="9191" max="9191" width="10.5703125" customWidth="1"/>
    <col min="9192" max="9192" width="10.42578125" customWidth="1"/>
    <col min="9193" max="9193" width="9.5703125" customWidth="1"/>
    <col min="9194" max="9194" width="8.42578125" customWidth="1"/>
    <col min="9195" max="9195" width="9" customWidth="1"/>
    <col min="9196" max="9196" width="10.42578125" customWidth="1"/>
    <col min="9199" max="9199" width="10.28515625" customWidth="1"/>
    <col min="9443" max="9443" width="7" customWidth="1"/>
    <col min="9444" max="9444" width="30.140625" customWidth="1"/>
    <col min="9445" max="9445" width="6.28515625" customWidth="1"/>
    <col min="9446" max="9446" width="31.42578125" customWidth="1"/>
    <col min="9447" max="9447" width="10.5703125" customWidth="1"/>
    <col min="9448" max="9448" width="10.42578125" customWidth="1"/>
    <col min="9449" max="9449" width="9.5703125" customWidth="1"/>
    <col min="9450" max="9450" width="8.42578125" customWidth="1"/>
    <col min="9451" max="9451" width="9" customWidth="1"/>
    <col min="9452" max="9452" width="10.42578125" customWidth="1"/>
    <col min="9455" max="9455" width="10.28515625" customWidth="1"/>
    <col min="9699" max="9699" width="7" customWidth="1"/>
    <col min="9700" max="9700" width="30.140625" customWidth="1"/>
    <col min="9701" max="9701" width="6.28515625" customWidth="1"/>
    <col min="9702" max="9702" width="31.42578125" customWidth="1"/>
    <col min="9703" max="9703" width="10.5703125" customWidth="1"/>
    <col min="9704" max="9704" width="10.42578125" customWidth="1"/>
    <col min="9705" max="9705" width="9.5703125" customWidth="1"/>
    <col min="9706" max="9706" width="8.42578125" customWidth="1"/>
    <col min="9707" max="9707" width="9" customWidth="1"/>
    <col min="9708" max="9708" width="10.42578125" customWidth="1"/>
    <col min="9711" max="9711" width="10.28515625" customWidth="1"/>
    <col min="9955" max="9955" width="7" customWidth="1"/>
    <col min="9956" max="9956" width="30.140625" customWidth="1"/>
    <col min="9957" max="9957" width="6.28515625" customWidth="1"/>
    <col min="9958" max="9958" width="31.42578125" customWidth="1"/>
    <col min="9959" max="9959" width="10.5703125" customWidth="1"/>
    <col min="9960" max="9960" width="10.42578125" customWidth="1"/>
    <col min="9961" max="9961" width="9.5703125" customWidth="1"/>
    <col min="9962" max="9962" width="8.42578125" customWidth="1"/>
    <col min="9963" max="9963" width="9" customWidth="1"/>
    <col min="9964" max="9964" width="10.42578125" customWidth="1"/>
    <col min="9967" max="9967" width="10.28515625" customWidth="1"/>
    <col min="10211" max="10211" width="7" customWidth="1"/>
    <col min="10212" max="10212" width="30.140625" customWidth="1"/>
    <col min="10213" max="10213" width="6.28515625" customWidth="1"/>
    <col min="10214" max="10214" width="31.42578125" customWidth="1"/>
    <col min="10215" max="10215" width="10.5703125" customWidth="1"/>
    <col min="10216" max="10216" width="10.42578125" customWidth="1"/>
    <col min="10217" max="10217" width="9.5703125" customWidth="1"/>
    <col min="10218" max="10218" width="8.42578125" customWidth="1"/>
    <col min="10219" max="10219" width="9" customWidth="1"/>
    <col min="10220" max="10220" width="10.42578125" customWidth="1"/>
    <col min="10223" max="10223" width="10.28515625" customWidth="1"/>
    <col min="10467" max="10467" width="7" customWidth="1"/>
    <col min="10468" max="10468" width="30.140625" customWidth="1"/>
    <col min="10469" max="10469" width="6.28515625" customWidth="1"/>
    <col min="10470" max="10470" width="31.42578125" customWidth="1"/>
    <col min="10471" max="10471" width="10.5703125" customWidth="1"/>
    <col min="10472" max="10472" width="10.42578125" customWidth="1"/>
    <col min="10473" max="10473" width="9.5703125" customWidth="1"/>
    <col min="10474" max="10474" width="8.42578125" customWidth="1"/>
    <col min="10475" max="10475" width="9" customWidth="1"/>
    <col min="10476" max="10476" width="10.42578125" customWidth="1"/>
    <col min="10479" max="10479" width="10.28515625" customWidth="1"/>
    <col min="10723" max="10723" width="7" customWidth="1"/>
    <col min="10724" max="10724" width="30.140625" customWidth="1"/>
    <col min="10725" max="10725" width="6.28515625" customWidth="1"/>
    <col min="10726" max="10726" width="31.42578125" customWidth="1"/>
    <col min="10727" max="10727" width="10.5703125" customWidth="1"/>
    <col min="10728" max="10728" width="10.42578125" customWidth="1"/>
    <col min="10729" max="10729" width="9.5703125" customWidth="1"/>
    <col min="10730" max="10730" width="8.42578125" customWidth="1"/>
    <col min="10731" max="10731" width="9" customWidth="1"/>
    <col min="10732" max="10732" width="10.42578125" customWidth="1"/>
    <col min="10735" max="10735" width="10.28515625" customWidth="1"/>
    <col min="10979" max="10979" width="7" customWidth="1"/>
    <col min="10980" max="10980" width="30.140625" customWidth="1"/>
    <col min="10981" max="10981" width="6.28515625" customWidth="1"/>
    <col min="10982" max="10982" width="31.42578125" customWidth="1"/>
    <col min="10983" max="10983" width="10.5703125" customWidth="1"/>
    <col min="10984" max="10984" width="10.42578125" customWidth="1"/>
    <col min="10985" max="10985" width="9.5703125" customWidth="1"/>
    <col min="10986" max="10986" width="8.42578125" customWidth="1"/>
    <col min="10987" max="10987" width="9" customWidth="1"/>
    <col min="10988" max="10988" width="10.42578125" customWidth="1"/>
    <col min="10991" max="10991" width="10.28515625" customWidth="1"/>
    <col min="11235" max="11235" width="7" customWidth="1"/>
    <col min="11236" max="11236" width="30.140625" customWidth="1"/>
    <col min="11237" max="11237" width="6.28515625" customWidth="1"/>
    <col min="11238" max="11238" width="31.42578125" customWidth="1"/>
    <col min="11239" max="11239" width="10.5703125" customWidth="1"/>
    <col min="11240" max="11240" width="10.42578125" customWidth="1"/>
    <col min="11241" max="11241" width="9.5703125" customWidth="1"/>
    <col min="11242" max="11242" width="8.42578125" customWidth="1"/>
    <col min="11243" max="11243" width="9" customWidth="1"/>
    <col min="11244" max="11244" width="10.42578125" customWidth="1"/>
    <col min="11247" max="11247" width="10.28515625" customWidth="1"/>
    <col min="11491" max="11491" width="7" customWidth="1"/>
    <col min="11492" max="11492" width="30.140625" customWidth="1"/>
    <col min="11493" max="11493" width="6.28515625" customWidth="1"/>
    <col min="11494" max="11494" width="31.42578125" customWidth="1"/>
    <col min="11495" max="11495" width="10.5703125" customWidth="1"/>
    <col min="11496" max="11496" width="10.42578125" customWidth="1"/>
    <col min="11497" max="11497" width="9.5703125" customWidth="1"/>
    <col min="11498" max="11498" width="8.42578125" customWidth="1"/>
    <col min="11499" max="11499" width="9" customWidth="1"/>
    <col min="11500" max="11500" width="10.42578125" customWidth="1"/>
    <col min="11503" max="11503" width="10.28515625" customWidth="1"/>
    <col min="11747" max="11747" width="7" customWidth="1"/>
    <col min="11748" max="11748" width="30.140625" customWidth="1"/>
    <col min="11749" max="11749" width="6.28515625" customWidth="1"/>
    <col min="11750" max="11750" width="31.42578125" customWidth="1"/>
    <col min="11751" max="11751" width="10.5703125" customWidth="1"/>
    <col min="11752" max="11752" width="10.42578125" customWidth="1"/>
    <col min="11753" max="11753" width="9.5703125" customWidth="1"/>
    <col min="11754" max="11754" width="8.42578125" customWidth="1"/>
    <col min="11755" max="11755" width="9" customWidth="1"/>
    <col min="11756" max="11756" width="10.42578125" customWidth="1"/>
    <col min="11759" max="11759" width="10.28515625" customWidth="1"/>
    <col min="12003" max="12003" width="7" customWidth="1"/>
    <col min="12004" max="12004" width="30.140625" customWidth="1"/>
    <col min="12005" max="12005" width="6.28515625" customWidth="1"/>
    <col min="12006" max="12006" width="31.42578125" customWidth="1"/>
    <col min="12007" max="12007" width="10.5703125" customWidth="1"/>
    <col min="12008" max="12008" width="10.42578125" customWidth="1"/>
    <col min="12009" max="12009" width="9.5703125" customWidth="1"/>
    <col min="12010" max="12010" width="8.42578125" customWidth="1"/>
    <col min="12011" max="12011" width="9" customWidth="1"/>
    <col min="12012" max="12012" width="10.42578125" customWidth="1"/>
    <col min="12015" max="12015" width="10.28515625" customWidth="1"/>
    <col min="12259" max="12259" width="7" customWidth="1"/>
    <col min="12260" max="12260" width="30.140625" customWidth="1"/>
    <col min="12261" max="12261" width="6.28515625" customWidth="1"/>
    <col min="12262" max="12262" width="31.42578125" customWidth="1"/>
    <col min="12263" max="12263" width="10.5703125" customWidth="1"/>
    <col min="12264" max="12264" width="10.42578125" customWidth="1"/>
    <col min="12265" max="12265" width="9.5703125" customWidth="1"/>
    <col min="12266" max="12266" width="8.42578125" customWidth="1"/>
    <col min="12267" max="12267" width="9" customWidth="1"/>
    <col min="12268" max="12268" width="10.42578125" customWidth="1"/>
    <col min="12271" max="12271" width="10.28515625" customWidth="1"/>
    <col min="12515" max="12515" width="7" customWidth="1"/>
    <col min="12516" max="12516" width="30.140625" customWidth="1"/>
    <col min="12517" max="12517" width="6.28515625" customWidth="1"/>
    <col min="12518" max="12518" width="31.42578125" customWidth="1"/>
    <col min="12519" max="12519" width="10.5703125" customWidth="1"/>
    <col min="12520" max="12520" width="10.42578125" customWidth="1"/>
    <col min="12521" max="12521" width="9.5703125" customWidth="1"/>
    <col min="12522" max="12522" width="8.42578125" customWidth="1"/>
    <col min="12523" max="12523" width="9" customWidth="1"/>
    <col min="12524" max="12524" width="10.42578125" customWidth="1"/>
    <col min="12527" max="12527" width="10.28515625" customWidth="1"/>
    <col min="12771" max="12771" width="7" customWidth="1"/>
    <col min="12772" max="12772" width="30.140625" customWidth="1"/>
    <col min="12773" max="12773" width="6.28515625" customWidth="1"/>
    <col min="12774" max="12774" width="31.42578125" customWidth="1"/>
    <col min="12775" max="12775" width="10.5703125" customWidth="1"/>
    <col min="12776" max="12776" width="10.42578125" customWidth="1"/>
    <col min="12777" max="12777" width="9.5703125" customWidth="1"/>
    <col min="12778" max="12778" width="8.42578125" customWidth="1"/>
    <col min="12779" max="12779" width="9" customWidth="1"/>
    <col min="12780" max="12780" width="10.42578125" customWidth="1"/>
    <col min="12783" max="12783" width="10.28515625" customWidth="1"/>
    <col min="13027" max="13027" width="7" customWidth="1"/>
    <col min="13028" max="13028" width="30.140625" customWidth="1"/>
    <col min="13029" max="13029" width="6.28515625" customWidth="1"/>
    <col min="13030" max="13030" width="31.42578125" customWidth="1"/>
    <col min="13031" max="13031" width="10.5703125" customWidth="1"/>
    <col min="13032" max="13032" width="10.42578125" customWidth="1"/>
    <col min="13033" max="13033" width="9.5703125" customWidth="1"/>
    <col min="13034" max="13034" width="8.42578125" customWidth="1"/>
    <col min="13035" max="13035" width="9" customWidth="1"/>
    <col min="13036" max="13036" width="10.42578125" customWidth="1"/>
    <col min="13039" max="13039" width="10.28515625" customWidth="1"/>
    <col min="13283" max="13283" width="7" customWidth="1"/>
    <col min="13284" max="13284" width="30.140625" customWidth="1"/>
    <col min="13285" max="13285" width="6.28515625" customWidth="1"/>
    <col min="13286" max="13286" width="31.42578125" customWidth="1"/>
    <col min="13287" max="13287" width="10.5703125" customWidth="1"/>
    <col min="13288" max="13288" width="10.42578125" customWidth="1"/>
    <col min="13289" max="13289" width="9.5703125" customWidth="1"/>
    <col min="13290" max="13290" width="8.42578125" customWidth="1"/>
    <col min="13291" max="13291" width="9" customWidth="1"/>
    <col min="13292" max="13292" width="10.42578125" customWidth="1"/>
    <col min="13295" max="13295" width="10.28515625" customWidth="1"/>
    <col min="13539" max="13539" width="7" customWidth="1"/>
    <col min="13540" max="13540" width="30.140625" customWidth="1"/>
    <col min="13541" max="13541" width="6.28515625" customWidth="1"/>
    <col min="13542" max="13542" width="31.42578125" customWidth="1"/>
    <col min="13543" max="13543" width="10.5703125" customWidth="1"/>
    <col min="13544" max="13544" width="10.42578125" customWidth="1"/>
    <col min="13545" max="13545" width="9.5703125" customWidth="1"/>
    <col min="13546" max="13546" width="8.42578125" customWidth="1"/>
    <col min="13547" max="13547" width="9" customWidth="1"/>
    <col min="13548" max="13548" width="10.42578125" customWidth="1"/>
    <col min="13551" max="13551" width="10.28515625" customWidth="1"/>
    <col min="13795" max="13795" width="7" customWidth="1"/>
    <col min="13796" max="13796" width="30.140625" customWidth="1"/>
    <col min="13797" max="13797" width="6.28515625" customWidth="1"/>
    <col min="13798" max="13798" width="31.42578125" customWidth="1"/>
    <col min="13799" max="13799" width="10.5703125" customWidth="1"/>
    <col min="13800" max="13800" width="10.42578125" customWidth="1"/>
    <col min="13801" max="13801" width="9.5703125" customWidth="1"/>
    <col min="13802" max="13802" width="8.42578125" customWidth="1"/>
    <col min="13803" max="13803" width="9" customWidth="1"/>
    <col min="13804" max="13804" width="10.42578125" customWidth="1"/>
    <col min="13807" max="13807" width="10.28515625" customWidth="1"/>
    <col min="14051" max="14051" width="7" customWidth="1"/>
    <col min="14052" max="14052" width="30.140625" customWidth="1"/>
    <col min="14053" max="14053" width="6.28515625" customWidth="1"/>
    <col min="14054" max="14054" width="31.42578125" customWidth="1"/>
    <col min="14055" max="14055" width="10.5703125" customWidth="1"/>
    <col min="14056" max="14056" width="10.42578125" customWidth="1"/>
    <col min="14057" max="14057" width="9.5703125" customWidth="1"/>
    <col min="14058" max="14058" width="8.42578125" customWidth="1"/>
    <col min="14059" max="14059" width="9" customWidth="1"/>
    <col min="14060" max="14060" width="10.42578125" customWidth="1"/>
    <col min="14063" max="14063" width="10.28515625" customWidth="1"/>
    <col min="14307" max="14307" width="7" customWidth="1"/>
    <col min="14308" max="14308" width="30.140625" customWidth="1"/>
    <col min="14309" max="14309" width="6.28515625" customWidth="1"/>
    <col min="14310" max="14310" width="31.42578125" customWidth="1"/>
    <col min="14311" max="14311" width="10.5703125" customWidth="1"/>
    <col min="14312" max="14312" width="10.42578125" customWidth="1"/>
    <col min="14313" max="14313" width="9.5703125" customWidth="1"/>
    <col min="14314" max="14314" width="8.42578125" customWidth="1"/>
    <col min="14315" max="14315" width="9" customWidth="1"/>
    <col min="14316" max="14316" width="10.42578125" customWidth="1"/>
    <col min="14319" max="14319" width="10.28515625" customWidth="1"/>
    <col min="14563" max="14563" width="7" customWidth="1"/>
    <col min="14564" max="14564" width="30.140625" customWidth="1"/>
    <col min="14565" max="14565" width="6.28515625" customWidth="1"/>
    <col min="14566" max="14566" width="31.42578125" customWidth="1"/>
    <col min="14567" max="14567" width="10.5703125" customWidth="1"/>
    <col min="14568" max="14568" width="10.42578125" customWidth="1"/>
    <col min="14569" max="14569" width="9.5703125" customWidth="1"/>
    <col min="14570" max="14570" width="8.42578125" customWidth="1"/>
    <col min="14571" max="14571" width="9" customWidth="1"/>
    <col min="14572" max="14572" width="10.42578125" customWidth="1"/>
    <col min="14575" max="14575" width="10.28515625" customWidth="1"/>
    <col min="14819" max="14819" width="7" customWidth="1"/>
    <col min="14820" max="14820" width="30.140625" customWidth="1"/>
    <col min="14821" max="14821" width="6.28515625" customWidth="1"/>
    <col min="14822" max="14822" width="31.42578125" customWidth="1"/>
    <col min="14823" max="14823" width="10.5703125" customWidth="1"/>
    <col min="14824" max="14824" width="10.42578125" customWidth="1"/>
    <col min="14825" max="14825" width="9.5703125" customWidth="1"/>
    <col min="14826" max="14826" width="8.42578125" customWidth="1"/>
    <col min="14827" max="14827" width="9" customWidth="1"/>
    <col min="14828" max="14828" width="10.42578125" customWidth="1"/>
    <col min="14831" max="14831" width="10.28515625" customWidth="1"/>
    <col min="15075" max="15075" width="7" customWidth="1"/>
    <col min="15076" max="15076" width="30.140625" customWidth="1"/>
    <col min="15077" max="15077" width="6.28515625" customWidth="1"/>
    <col min="15078" max="15078" width="31.42578125" customWidth="1"/>
    <col min="15079" max="15079" width="10.5703125" customWidth="1"/>
    <col min="15080" max="15080" width="10.42578125" customWidth="1"/>
    <col min="15081" max="15081" width="9.5703125" customWidth="1"/>
    <col min="15082" max="15082" width="8.42578125" customWidth="1"/>
    <col min="15083" max="15083" width="9" customWidth="1"/>
    <col min="15084" max="15084" width="10.42578125" customWidth="1"/>
    <col min="15087" max="15087" width="10.28515625" customWidth="1"/>
    <col min="15331" max="15331" width="7" customWidth="1"/>
    <col min="15332" max="15332" width="30.140625" customWidth="1"/>
    <col min="15333" max="15333" width="6.28515625" customWidth="1"/>
    <col min="15334" max="15334" width="31.42578125" customWidth="1"/>
    <col min="15335" max="15335" width="10.5703125" customWidth="1"/>
    <col min="15336" max="15336" width="10.42578125" customWidth="1"/>
    <col min="15337" max="15337" width="9.5703125" customWidth="1"/>
    <col min="15338" max="15338" width="8.42578125" customWidth="1"/>
    <col min="15339" max="15339" width="9" customWidth="1"/>
    <col min="15340" max="15340" width="10.42578125" customWidth="1"/>
    <col min="15343" max="15343" width="10.28515625" customWidth="1"/>
    <col min="15587" max="15587" width="7" customWidth="1"/>
    <col min="15588" max="15588" width="30.140625" customWidth="1"/>
    <col min="15589" max="15589" width="6.28515625" customWidth="1"/>
    <col min="15590" max="15590" width="31.42578125" customWidth="1"/>
    <col min="15591" max="15591" width="10.5703125" customWidth="1"/>
    <col min="15592" max="15592" width="10.42578125" customWidth="1"/>
    <col min="15593" max="15593" width="9.5703125" customWidth="1"/>
    <col min="15594" max="15594" width="8.42578125" customWidth="1"/>
    <col min="15595" max="15595" width="9" customWidth="1"/>
    <col min="15596" max="15596" width="10.42578125" customWidth="1"/>
    <col min="15599" max="15599" width="10.28515625" customWidth="1"/>
    <col min="15843" max="15843" width="7" customWidth="1"/>
    <col min="15844" max="15844" width="30.140625" customWidth="1"/>
    <col min="15845" max="15845" width="6.28515625" customWidth="1"/>
    <col min="15846" max="15846" width="31.42578125" customWidth="1"/>
    <col min="15847" max="15847" width="10.5703125" customWidth="1"/>
    <col min="15848" max="15848" width="10.42578125" customWidth="1"/>
    <col min="15849" max="15849" width="9.5703125" customWidth="1"/>
    <col min="15850" max="15850" width="8.42578125" customWidth="1"/>
    <col min="15851" max="15851" width="9" customWidth="1"/>
    <col min="15852" max="15852" width="10.42578125" customWidth="1"/>
    <col min="15855" max="15855" width="10.28515625" customWidth="1"/>
    <col min="16099" max="16099" width="7" customWidth="1"/>
    <col min="16100" max="16100" width="30.140625" customWidth="1"/>
    <col min="16101" max="16101" width="6.28515625" customWidth="1"/>
    <col min="16102" max="16102" width="31.42578125" customWidth="1"/>
    <col min="16103" max="16103" width="10.5703125" customWidth="1"/>
    <col min="16104" max="16104" width="10.42578125" customWidth="1"/>
    <col min="16105" max="16105" width="9.5703125" customWidth="1"/>
    <col min="16106" max="16106" width="8.42578125" customWidth="1"/>
    <col min="16107" max="16107" width="9" customWidth="1"/>
    <col min="16108" max="16108" width="10.42578125" customWidth="1"/>
    <col min="16111" max="16111" width="10.28515625" customWidth="1"/>
  </cols>
  <sheetData>
    <row r="1" spans="1:55" ht="15" x14ac:dyDescent="0.25">
      <c r="A1" s="90" t="s">
        <v>2</v>
      </c>
      <c r="B1" s="90"/>
      <c r="C1" s="81"/>
      <c r="D1" s="90"/>
      <c r="E1" s="90"/>
      <c r="F1" s="144"/>
      <c r="G1" s="144"/>
      <c r="H1" s="144"/>
      <c r="I1" s="935"/>
      <c r="J1" s="145"/>
      <c r="K1" s="145"/>
      <c r="L1" s="145"/>
      <c r="M1" s="145"/>
      <c r="N1" s="145"/>
      <c r="O1" s="145"/>
      <c r="P1" s="936"/>
      <c r="Q1" s="146"/>
      <c r="R1" s="146"/>
      <c r="S1" s="146"/>
      <c r="T1" s="146"/>
      <c r="U1" s="96"/>
      <c r="V1" s="96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1"/>
      <c r="AL1" s="381"/>
      <c r="AM1" s="381"/>
      <c r="AN1" s="97"/>
      <c r="AO1" s="97"/>
      <c r="AP1" s="97"/>
      <c r="AQ1" s="97"/>
      <c r="AR1" s="97"/>
      <c r="AS1" s="96"/>
      <c r="AT1" s="96"/>
      <c r="AU1" s="96"/>
      <c r="AV1" s="96"/>
      <c r="AW1" s="96"/>
      <c r="AX1" s="96"/>
      <c r="AY1" s="97"/>
      <c r="AZ1" s="97"/>
      <c r="BA1" s="97"/>
      <c r="BB1" s="97"/>
      <c r="BC1" s="97"/>
    </row>
    <row r="2" spans="1:55" ht="15" x14ac:dyDescent="0.25">
      <c r="A2" s="90" t="s">
        <v>3</v>
      </c>
      <c r="B2" s="90"/>
      <c r="C2" s="81"/>
      <c r="D2" s="90"/>
      <c r="E2" s="90"/>
      <c r="F2" s="144"/>
      <c r="G2" s="144"/>
      <c r="H2" s="144"/>
      <c r="I2" s="178"/>
      <c r="J2" s="178"/>
      <c r="K2" s="178"/>
      <c r="L2" s="178"/>
      <c r="M2" s="178"/>
      <c r="N2" s="178"/>
      <c r="O2" s="178"/>
      <c r="P2" s="223"/>
      <c r="Q2" s="223"/>
      <c r="R2" s="223"/>
      <c r="S2" s="223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223"/>
      <c r="AK2" s="223"/>
      <c r="AL2" s="223"/>
      <c r="AM2" s="223"/>
      <c r="AN2" s="223"/>
      <c r="AO2" s="223"/>
      <c r="AP2" s="223"/>
      <c r="AQ2" s="223"/>
      <c r="AR2" s="223"/>
      <c r="AS2" s="178"/>
      <c r="AT2" s="178"/>
      <c r="AU2" s="178"/>
      <c r="AV2" s="178"/>
      <c r="AW2" s="178"/>
      <c r="AX2" s="178"/>
      <c r="AY2" s="223"/>
      <c r="AZ2" s="223"/>
      <c r="BA2" s="223"/>
      <c r="BB2" s="223"/>
      <c r="BC2" s="97"/>
    </row>
    <row r="3" spans="1:55" ht="12.75" customHeight="1" x14ac:dyDescent="0.25">
      <c r="A3" s="958" t="s">
        <v>4</v>
      </c>
      <c r="B3" s="958"/>
      <c r="C3" s="958"/>
      <c r="D3" s="958"/>
      <c r="E3" s="958"/>
      <c r="F3" s="144"/>
      <c r="G3" s="144"/>
      <c r="H3" s="144"/>
      <c r="I3" s="178"/>
      <c r="J3" s="178"/>
      <c r="K3" s="178"/>
      <c r="L3" s="178"/>
      <c r="M3" s="178"/>
      <c r="N3" s="178"/>
      <c r="O3" s="178"/>
      <c r="P3" s="223"/>
      <c r="Q3" s="223"/>
      <c r="R3" s="223"/>
      <c r="S3" s="223"/>
      <c r="T3" s="181"/>
      <c r="U3" s="181"/>
      <c r="V3" s="181"/>
      <c r="W3" s="181"/>
      <c r="X3" s="181"/>
      <c r="Y3" s="181"/>
      <c r="Z3" s="181"/>
      <c r="AA3" s="181"/>
      <c r="AB3" s="182"/>
      <c r="AC3" s="182"/>
      <c r="AD3" s="182"/>
      <c r="AE3" s="183"/>
      <c r="AF3" s="183"/>
      <c r="AG3" s="183"/>
      <c r="AH3" s="183"/>
      <c r="AI3" s="182"/>
      <c r="AJ3" s="179"/>
      <c r="AK3" s="179"/>
      <c r="AL3" s="179"/>
      <c r="AM3" s="179"/>
      <c r="AN3" s="179"/>
      <c r="AO3" s="179"/>
      <c r="AP3" s="179"/>
      <c r="AQ3" s="179"/>
      <c r="AR3" s="223"/>
      <c r="AS3" s="178"/>
      <c r="AT3" s="178"/>
      <c r="AU3" s="178"/>
      <c r="AV3" s="178"/>
      <c r="AW3" s="178"/>
      <c r="AX3" s="178"/>
      <c r="AY3" s="223"/>
      <c r="AZ3" s="223"/>
      <c r="BA3" s="223"/>
      <c r="BB3" s="223"/>
      <c r="BC3" s="97"/>
    </row>
    <row r="4" spans="1:55" ht="12.75" customHeight="1" x14ac:dyDescent="0.25">
      <c r="A4" s="143"/>
      <c r="B4" s="90"/>
      <c r="C4" s="90"/>
      <c r="D4" s="90"/>
      <c r="E4" s="90"/>
      <c r="F4" s="144"/>
      <c r="G4" s="144"/>
      <c r="H4" s="144"/>
      <c r="I4" s="178"/>
      <c r="J4" s="178"/>
      <c r="K4" s="178"/>
      <c r="L4" s="178"/>
      <c r="M4" s="178"/>
      <c r="N4" s="178"/>
      <c r="O4" s="178"/>
      <c r="P4" s="223"/>
      <c r="Q4" s="223"/>
      <c r="R4" s="223"/>
      <c r="S4" s="223"/>
      <c r="T4" s="181"/>
      <c r="U4" s="181"/>
      <c r="V4" s="181"/>
      <c r="W4" s="181"/>
      <c r="X4" s="181"/>
      <c r="Y4" s="181"/>
      <c r="Z4" s="181"/>
      <c r="AA4" s="181"/>
      <c r="AB4" s="182"/>
      <c r="AC4" s="182"/>
      <c r="AD4" s="182"/>
      <c r="AE4" s="183"/>
      <c r="AF4" s="183"/>
      <c r="AG4" s="183"/>
      <c r="AH4" s="183"/>
      <c r="AI4" s="182"/>
      <c r="AJ4" s="179"/>
      <c r="AK4" s="179"/>
      <c r="AL4" s="179"/>
      <c r="AM4" s="179"/>
      <c r="AN4" s="179"/>
      <c r="AO4" s="179"/>
      <c r="AP4" s="179"/>
      <c r="AQ4" s="179"/>
      <c r="AR4" s="223"/>
      <c r="AS4" s="178"/>
      <c r="AT4" s="178"/>
      <c r="AU4" s="178"/>
      <c r="AV4" s="178"/>
      <c r="AW4" s="178"/>
      <c r="AX4" s="178"/>
      <c r="AY4" s="223"/>
      <c r="AZ4" s="223"/>
      <c r="BA4" s="223"/>
      <c r="BB4" s="223"/>
      <c r="BC4" s="97"/>
    </row>
    <row r="5" spans="1:55" ht="16.5" thickBot="1" x14ac:dyDescent="0.3">
      <c r="A5" s="290" t="s">
        <v>856</v>
      </c>
      <c r="B5" s="91"/>
      <c r="C5" s="91"/>
      <c r="D5" s="91"/>
      <c r="E5" s="92"/>
      <c r="F5" s="485"/>
      <c r="G5" s="485"/>
      <c r="H5" s="92"/>
      <c r="I5" s="184"/>
      <c r="J5" s="184"/>
      <c r="K5" s="184"/>
      <c r="L5" s="184"/>
      <c r="M5" s="184"/>
      <c r="N5" s="184"/>
      <c r="O5" s="184"/>
      <c r="P5" s="272"/>
      <c r="Q5" s="272"/>
      <c r="R5" s="272"/>
      <c r="S5" s="272"/>
      <c r="T5" s="181"/>
      <c r="U5" s="181"/>
      <c r="V5" s="181"/>
      <c r="W5" s="181"/>
      <c r="X5" s="96"/>
      <c r="Y5" s="181"/>
      <c r="Z5" s="181"/>
      <c r="AA5" s="181"/>
      <c r="AB5" s="182"/>
      <c r="AC5" s="182"/>
      <c r="AD5" s="182"/>
      <c r="AE5" s="183"/>
      <c r="AF5" s="183"/>
      <c r="AG5" s="183"/>
      <c r="AH5" s="183"/>
      <c r="AI5" s="182"/>
      <c r="AJ5" s="97"/>
      <c r="AK5" s="97"/>
      <c r="AL5" s="180"/>
      <c r="AM5" s="180"/>
      <c r="AN5" s="180"/>
      <c r="AO5" s="180"/>
      <c r="AP5" s="180"/>
      <c r="AQ5" s="180"/>
      <c r="AR5" s="272"/>
      <c r="AS5" s="184"/>
      <c r="AT5" s="184"/>
      <c r="AU5" s="184"/>
      <c r="AV5" s="184"/>
      <c r="AW5" s="184"/>
      <c r="AX5" s="184"/>
      <c r="AY5" s="272"/>
      <c r="AZ5" s="272"/>
      <c r="BA5" s="272"/>
      <c r="BB5" s="272"/>
      <c r="BC5" s="97"/>
    </row>
    <row r="6" spans="1:55" ht="15" customHeight="1" x14ac:dyDescent="0.25">
      <c r="A6" s="144"/>
      <c r="B6" s="143"/>
      <c r="C6" s="143"/>
      <c r="D6" s="143"/>
      <c r="E6" s="144"/>
      <c r="F6" s="144"/>
      <c r="G6" s="144"/>
      <c r="H6" s="144"/>
      <c r="I6" s="952" t="s">
        <v>849</v>
      </c>
      <c r="J6" s="953"/>
      <c r="K6" s="953"/>
      <c r="L6" s="953"/>
      <c r="M6" s="953"/>
      <c r="N6" s="953"/>
      <c r="O6" s="953"/>
      <c r="P6" s="953"/>
      <c r="Q6" s="953"/>
      <c r="R6" s="953"/>
      <c r="S6" s="954"/>
      <c r="T6" s="968" t="s">
        <v>829</v>
      </c>
      <c r="U6" s="969"/>
      <c r="V6" s="969"/>
      <c r="W6" s="969"/>
      <c r="X6" s="969"/>
      <c r="Y6" s="969"/>
      <c r="Z6" s="969"/>
      <c r="AA6" s="969"/>
      <c r="AB6" s="969"/>
      <c r="AC6" s="969"/>
      <c r="AD6" s="969"/>
      <c r="AE6" s="969"/>
      <c r="AF6" s="969"/>
      <c r="AG6" s="969"/>
      <c r="AH6" s="969"/>
      <c r="AI6" s="969"/>
      <c r="AJ6" s="969"/>
      <c r="AK6" s="969"/>
      <c r="AL6" s="969"/>
      <c r="AM6" s="969"/>
      <c r="AN6" s="969"/>
      <c r="AO6" s="969"/>
      <c r="AP6" s="969"/>
      <c r="AQ6" s="969"/>
      <c r="AR6" s="970"/>
      <c r="AS6" s="1015" t="s">
        <v>857</v>
      </c>
      <c r="AT6" s="1016"/>
      <c r="AU6" s="1016"/>
      <c r="AV6" s="1016"/>
      <c r="AW6" s="1016"/>
      <c r="AX6" s="1016"/>
      <c r="AY6" s="1016"/>
      <c r="AZ6" s="1016"/>
      <c r="BA6" s="1016"/>
      <c r="BB6" s="1016"/>
      <c r="BC6" s="1017"/>
    </row>
    <row r="7" spans="1:55" ht="15" customHeight="1" thickBot="1" x14ac:dyDescent="0.3">
      <c r="A7" s="143"/>
      <c r="B7" s="13"/>
      <c r="D7" s="17"/>
      <c r="E7" s="13"/>
      <c r="F7" s="144"/>
      <c r="G7" s="144"/>
      <c r="H7" s="144"/>
      <c r="I7" s="955"/>
      <c r="J7" s="956"/>
      <c r="K7" s="956"/>
      <c r="L7" s="956"/>
      <c r="M7" s="956"/>
      <c r="N7" s="956"/>
      <c r="O7" s="956"/>
      <c r="P7" s="956"/>
      <c r="Q7" s="956"/>
      <c r="R7" s="956"/>
      <c r="S7" s="957"/>
      <c r="T7" s="995" t="s">
        <v>287</v>
      </c>
      <c r="U7" s="996"/>
      <c r="V7" s="996"/>
      <c r="W7" s="996"/>
      <c r="X7" s="997"/>
      <c r="Y7" s="1007" t="s">
        <v>288</v>
      </c>
      <c r="Z7" s="996"/>
      <c r="AA7" s="996"/>
      <c r="AB7" s="997"/>
      <c r="AC7" s="959" t="s">
        <v>289</v>
      </c>
      <c r="AD7" s="959" t="s">
        <v>5</v>
      </c>
      <c r="AE7" s="959" t="s">
        <v>290</v>
      </c>
      <c r="AF7" s="1009" t="s">
        <v>291</v>
      </c>
      <c r="AG7" s="1010"/>
      <c r="AH7" s="1010"/>
      <c r="AI7" s="1011"/>
      <c r="AJ7" s="959" t="s">
        <v>313</v>
      </c>
      <c r="AK7" s="1021" t="s">
        <v>292</v>
      </c>
      <c r="AL7" s="1022"/>
      <c r="AM7" s="1022"/>
      <c r="AN7" s="1022"/>
      <c r="AO7" s="1022"/>
      <c r="AP7" s="1022"/>
      <c r="AQ7" s="1022"/>
      <c r="AR7" s="1023"/>
      <c r="AS7" s="1018"/>
      <c r="AT7" s="1019"/>
      <c r="AU7" s="1019"/>
      <c r="AV7" s="1019"/>
      <c r="AW7" s="1019"/>
      <c r="AX7" s="1019"/>
      <c r="AY7" s="1019"/>
      <c r="AZ7" s="1019"/>
      <c r="BA7" s="1019"/>
      <c r="BB7" s="1019"/>
      <c r="BC7" s="1020"/>
    </row>
    <row r="8" spans="1:55" ht="15" customHeight="1" x14ac:dyDescent="0.25">
      <c r="A8" s="187"/>
      <c r="B8" s="147"/>
      <c r="C8" s="147"/>
      <c r="D8" s="147"/>
      <c r="E8" s="147"/>
      <c r="F8" s="147"/>
      <c r="G8" s="147"/>
      <c r="H8" s="147"/>
      <c r="I8" s="962" t="s">
        <v>6</v>
      </c>
      <c r="J8" s="978" t="s">
        <v>823</v>
      </c>
      <c r="K8" s="979"/>
      <c r="L8" s="979"/>
      <c r="M8" s="979"/>
      <c r="N8" s="979"/>
      <c r="O8" s="980"/>
      <c r="P8" s="965" t="s">
        <v>284</v>
      </c>
      <c r="Q8" s="978" t="s">
        <v>824</v>
      </c>
      <c r="R8" s="979"/>
      <c r="S8" s="983"/>
      <c r="T8" s="998"/>
      <c r="U8" s="999"/>
      <c r="V8" s="999"/>
      <c r="W8" s="999"/>
      <c r="X8" s="1000"/>
      <c r="Y8" s="1008"/>
      <c r="Z8" s="999"/>
      <c r="AA8" s="999"/>
      <c r="AB8" s="1000"/>
      <c r="AC8" s="960"/>
      <c r="AD8" s="960"/>
      <c r="AE8" s="960"/>
      <c r="AF8" s="1012"/>
      <c r="AG8" s="1013"/>
      <c r="AH8" s="1013"/>
      <c r="AI8" s="1014"/>
      <c r="AJ8" s="960"/>
      <c r="AK8" s="1024" t="s">
        <v>293</v>
      </c>
      <c r="AL8" s="1025"/>
      <c r="AM8" s="993" t="s">
        <v>294</v>
      </c>
      <c r="AN8" s="1024" t="s">
        <v>295</v>
      </c>
      <c r="AO8" s="1025"/>
      <c r="AP8" s="1028" t="s">
        <v>296</v>
      </c>
      <c r="AQ8" s="1029"/>
      <c r="AR8" s="1030"/>
      <c r="AS8" s="962" t="s">
        <v>6</v>
      </c>
      <c r="AT8" s="990" t="s">
        <v>823</v>
      </c>
      <c r="AU8" s="991"/>
      <c r="AV8" s="991"/>
      <c r="AW8" s="991"/>
      <c r="AX8" s="991"/>
      <c r="AY8" s="992"/>
      <c r="AZ8" s="965" t="s">
        <v>284</v>
      </c>
      <c r="BA8" s="978" t="s">
        <v>825</v>
      </c>
      <c r="BB8" s="979"/>
      <c r="BC8" s="983"/>
    </row>
    <row r="9" spans="1:55" ht="15" customHeight="1" thickBot="1" x14ac:dyDescent="0.25">
      <c r="A9" s="20" t="s">
        <v>815</v>
      </c>
      <c r="D9" s="20"/>
      <c r="F9" s="101"/>
      <c r="G9" s="102"/>
      <c r="H9" s="102"/>
      <c r="I9" s="963"/>
      <c r="J9" s="971" t="s">
        <v>830</v>
      </c>
      <c r="K9" s="972"/>
      <c r="L9" s="973"/>
      <c r="M9" s="974" t="s">
        <v>5</v>
      </c>
      <c r="N9" s="974" t="s">
        <v>1</v>
      </c>
      <c r="O9" s="976" t="s">
        <v>7</v>
      </c>
      <c r="P9" s="966"/>
      <c r="Q9" s="950" t="s">
        <v>285</v>
      </c>
      <c r="R9" s="950" t="s">
        <v>846</v>
      </c>
      <c r="S9" s="981" t="s">
        <v>286</v>
      </c>
      <c r="T9" s="1005" t="s">
        <v>297</v>
      </c>
      <c r="U9" s="1003" t="s">
        <v>294</v>
      </c>
      <c r="V9" s="1003" t="s">
        <v>842</v>
      </c>
      <c r="W9" s="1003" t="s">
        <v>295</v>
      </c>
      <c r="X9" s="1003" t="s">
        <v>788</v>
      </c>
      <c r="Y9" s="1001" t="s">
        <v>298</v>
      </c>
      <c r="Z9" s="1003" t="s">
        <v>822</v>
      </c>
      <c r="AA9" s="1001" t="s">
        <v>299</v>
      </c>
      <c r="AB9" s="1003" t="s">
        <v>789</v>
      </c>
      <c r="AC9" s="960"/>
      <c r="AD9" s="960"/>
      <c r="AE9" s="960"/>
      <c r="AF9" s="1003" t="s">
        <v>294</v>
      </c>
      <c r="AG9" s="988" t="s">
        <v>844</v>
      </c>
      <c r="AH9" s="1003" t="s">
        <v>300</v>
      </c>
      <c r="AI9" s="1003" t="s">
        <v>790</v>
      </c>
      <c r="AJ9" s="960"/>
      <c r="AK9" s="1026"/>
      <c r="AL9" s="1027"/>
      <c r="AM9" s="994"/>
      <c r="AN9" s="1026"/>
      <c r="AO9" s="1027"/>
      <c r="AP9" s="1031"/>
      <c r="AQ9" s="1032"/>
      <c r="AR9" s="1033"/>
      <c r="AS9" s="963"/>
      <c r="AT9" s="984" t="s">
        <v>830</v>
      </c>
      <c r="AU9" s="985"/>
      <c r="AV9" s="985"/>
      <c r="AW9" s="986" t="s">
        <v>5</v>
      </c>
      <c r="AX9" s="986" t="s">
        <v>1</v>
      </c>
      <c r="AY9" s="986" t="s">
        <v>7</v>
      </c>
      <c r="AZ9" s="966"/>
      <c r="BA9" s="950" t="s">
        <v>285</v>
      </c>
      <c r="BB9" s="950" t="s">
        <v>846</v>
      </c>
      <c r="BC9" s="981" t="s">
        <v>286</v>
      </c>
    </row>
    <row r="10" spans="1:55" ht="34.5" thickBot="1" x14ac:dyDescent="0.25">
      <c r="A10" s="103" t="s">
        <v>797</v>
      </c>
      <c r="B10" s="104" t="s">
        <v>563</v>
      </c>
      <c r="C10" s="104" t="s">
        <v>564</v>
      </c>
      <c r="D10" s="104" t="s">
        <v>268</v>
      </c>
      <c r="E10" s="245" t="s">
        <v>799</v>
      </c>
      <c r="F10" s="104" t="s">
        <v>0</v>
      </c>
      <c r="G10" s="191" t="s">
        <v>269</v>
      </c>
      <c r="H10" s="71" t="s">
        <v>280</v>
      </c>
      <c r="I10" s="964"/>
      <c r="J10" s="72" t="s">
        <v>278</v>
      </c>
      <c r="K10" s="886" t="s">
        <v>843</v>
      </c>
      <c r="L10" s="72" t="s">
        <v>288</v>
      </c>
      <c r="M10" s="975"/>
      <c r="N10" s="975"/>
      <c r="O10" s="977"/>
      <c r="P10" s="967"/>
      <c r="Q10" s="951"/>
      <c r="R10" s="951"/>
      <c r="S10" s="982"/>
      <c r="T10" s="1006"/>
      <c r="U10" s="1004"/>
      <c r="V10" s="1004"/>
      <c r="W10" s="1004"/>
      <c r="X10" s="1004"/>
      <c r="Y10" s="1002"/>
      <c r="Z10" s="1004"/>
      <c r="AA10" s="1002"/>
      <c r="AB10" s="1004"/>
      <c r="AC10" s="961"/>
      <c r="AD10" s="961"/>
      <c r="AE10" s="961"/>
      <c r="AF10" s="1004"/>
      <c r="AG10" s="989"/>
      <c r="AH10" s="1004"/>
      <c r="AI10" s="1004"/>
      <c r="AJ10" s="961"/>
      <c r="AK10" s="250" t="s">
        <v>285</v>
      </c>
      <c r="AL10" s="267" t="s">
        <v>286</v>
      </c>
      <c r="AM10" s="250" t="s">
        <v>285</v>
      </c>
      <c r="AN10" s="250" t="s">
        <v>285</v>
      </c>
      <c r="AO10" s="267" t="s">
        <v>286</v>
      </c>
      <c r="AP10" s="250" t="s">
        <v>285</v>
      </c>
      <c r="AQ10" s="267" t="s">
        <v>286</v>
      </c>
      <c r="AR10" s="271" t="s">
        <v>309</v>
      </c>
      <c r="AS10" s="964"/>
      <c r="AT10" s="73" t="s">
        <v>278</v>
      </c>
      <c r="AU10" s="886" t="s">
        <v>843</v>
      </c>
      <c r="AV10" s="785" t="s">
        <v>288</v>
      </c>
      <c r="AW10" s="987"/>
      <c r="AX10" s="987"/>
      <c r="AY10" s="987"/>
      <c r="AZ10" s="967"/>
      <c r="BA10" s="951"/>
      <c r="BB10" s="951"/>
      <c r="BC10" s="982"/>
    </row>
    <row r="11" spans="1:55" s="192" customFormat="1" ht="11.25" customHeight="1" thickBot="1" x14ac:dyDescent="0.25">
      <c r="A11" s="203" t="s">
        <v>565</v>
      </c>
      <c r="B11" s="204" t="s">
        <v>566</v>
      </c>
      <c r="C11" s="204" t="s">
        <v>270</v>
      </c>
      <c r="D11" s="204" t="s">
        <v>271</v>
      </c>
      <c r="E11" s="204" t="s">
        <v>567</v>
      </c>
      <c r="F11" s="204" t="s">
        <v>0</v>
      </c>
      <c r="G11" s="204" t="s">
        <v>568</v>
      </c>
      <c r="H11" s="205" t="s">
        <v>793</v>
      </c>
      <c r="I11" s="206" t="s">
        <v>272</v>
      </c>
      <c r="J11" s="207" t="s">
        <v>273</v>
      </c>
      <c r="K11" s="207" t="s">
        <v>273</v>
      </c>
      <c r="L11" s="207" t="s">
        <v>279</v>
      </c>
      <c r="M11" s="207" t="s">
        <v>274</v>
      </c>
      <c r="N11" s="207" t="s">
        <v>275</v>
      </c>
      <c r="O11" s="207" t="s">
        <v>276</v>
      </c>
      <c r="P11" s="342" t="s">
        <v>277</v>
      </c>
      <c r="Q11" s="339" t="s">
        <v>569</v>
      </c>
      <c r="R11" s="339" t="s">
        <v>569</v>
      </c>
      <c r="S11" s="839" t="s">
        <v>570</v>
      </c>
      <c r="T11" s="212" t="s">
        <v>301</v>
      </c>
      <c r="U11" s="341" t="s">
        <v>301</v>
      </c>
      <c r="V11" s="213" t="s">
        <v>301</v>
      </c>
      <c r="W11" s="213" t="s">
        <v>301</v>
      </c>
      <c r="X11" s="213" t="s">
        <v>301</v>
      </c>
      <c r="Y11" s="213" t="s">
        <v>302</v>
      </c>
      <c r="Z11" s="213" t="s">
        <v>302</v>
      </c>
      <c r="AA11" s="213" t="s">
        <v>303</v>
      </c>
      <c r="AB11" s="213" t="s">
        <v>302</v>
      </c>
      <c r="AC11" s="213" t="s">
        <v>304</v>
      </c>
      <c r="AD11" s="213" t="s">
        <v>305</v>
      </c>
      <c r="AE11" s="213" t="s">
        <v>306</v>
      </c>
      <c r="AF11" s="213" t="s">
        <v>308</v>
      </c>
      <c r="AG11" s="213" t="s">
        <v>307</v>
      </c>
      <c r="AH11" s="213" t="s">
        <v>307</v>
      </c>
      <c r="AI11" s="213" t="s">
        <v>307</v>
      </c>
      <c r="AJ11" s="213" t="s">
        <v>314</v>
      </c>
      <c r="AK11" s="214" t="s">
        <v>310</v>
      </c>
      <c r="AL11" s="214" t="s">
        <v>311</v>
      </c>
      <c r="AM11" s="214" t="s">
        <v>310</v>
      </c>
      <c r="AN11" s="214" t="s">
        <v>310</v>
      </c>
      <c r="AO11" s="214" t="s">
        <v>311</v>
      </c>
      <c r="AP11" s="214" t="s">
        <v>310</v>
      </c>
      <c r="AQ11" s="214" t="s">
        <v>311</v>
      </c>
      <c r="AR11" s="273" t="s">
        <v>312</v>
      </c>
      <c r="AS11" s="212" t="s">
        <v>272</v>
      </c>
      <c r="AT11" s="213" t="s">
        <v>273</v>
      </c>
      <c r="AU11" s="786" t="s">
        <v>845</v>
      </c>
      <c r="AV11" s="213" t="s">
        <v>279</v>
      </c>
      <c r="AW11" s="213" t="s">
        <v>274</v>
      </c>
      <c r="AX11" s="213" t="s">
        <v>275</v>
      </c>
      <c r="AY11" s="213" t="s">
        <v>276</v>
      </c>
      <c r="AZ11" s="214" t="s">
        <v>277</v>
      </c>
      <c r="BA11" s="214" t="s">
        <v>569</v>
      </c>
      <c r="BB11" s="214" t="s">
        <v>569</v>
      </c>
      <c r="BC11" s="273" t="s">
        <v>570</v>
      </c>
    </row>
    <row r="12" spans="1:55" x14ac:dyDescent="0.2">
      <c r="A12" s="397">
        <v>1</v>
      </c>
      <c r="B12" s="398">
        <v>3440</v>
      </c>
      <c r="C12" s="398">
        <v>600078078</v>
      </c>
      <c r="D12" s="398">
        <v>72743441</v>
      </c>
      <c r="E12" s="399" t="s">
        <v>86</v>
      </c>
      <c r="F12" s="398">
        <v>3111</v>
      </c>
      <c r="G12" s="400" t="s">
        <v>315</v>
      </c>
      <c r="H12" s="401" t="s">
        <v>281</v>
      </c>
      <c r="I12" s="110">
        <v>10490057</v>
      </c>
      <c r="J12" s="111">
        <v>7449955</v>
      </c>
      <c r="K12" s="111">
        <v>0</v>
      </c>
      <c r="L12" s="111">
        <v>140000</v>
      </c>
      <c r="M12" s="114">
        <v>2565404</v>
      </c>
      <c r="N12" s="114">
        <v>148999</v>
      </c>
      <c r="O12" s="249">
        <v>185699</v>
      </c>
      <c r="P12" s="277">
        <v>16.924499999999998</v>
      </c>
      <c r="Q12" s="286">
        <v>12.4</v>
      </c>
      <c r="R12" s="782">
        <v>0</v>
      </c>
      <c r="S12" s="782">
        <v>4.5244999999999997</v>
      </c>
      <c r="T12" s="291">
        <f>Y12*-1</f>
        <v>0</v>
      </c>
      <c r="U12" s="219">
        <v>0</v>
      </c>
      <c r="V12" s="219">
        <v>0</v>
      </c>
      <c r="W12" s="219">
        <v>0</v>
      </c>
      <c r="X12" s="219">
        <f>SUM(T12:W12)</f>
        <v>0</v>
      </c>
      <c r="Y12" s="219">
        <v>0</v>
      </c>
      <c r="Z12" s="219">
        <v>0</v>
      </c>
      <c r="AA12" s="219">
        <v>0</v>
      </c>
      <c r="AB12" s="219">
        <f>SUM(Y12:AA12)</f>
        <v>0</v>
      </c>
      <c r="AC12" s="219">
        <f>X12+AB12</f>
        <v>0</v>
      </c>
      <c r="AD12" s="220">
        <f>ROUND((X12+Y12+Z12)*33.8%,0)</f>
        <v>0</v>
      </c>
      <c r="AE12" s="220">
        <f>ROUND(X12*2%,0)</f>
        <v>0</v>
      </c>
      <c r="AF12" s="219">
        <v>0</v>
      </c>
      <c r="AG12" s="219">
        <v>0</v>
      </c>
      <c r="AH12" s="219">
        <v>0</v>
      </c>
      <c r="AI12" s="219">
        <f>SUM(AF12:AH12)</f>
        <v>0</v>
      </c>
      <c r="AJ12" s="219">
        <f>AC12+AD12+AE12+AI12</f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f>AK12+AM12+AN12</f>
        <v>0</v>
      </c>
      <c r="AQ12" s="221">
        <f>AL12+AO12</f>
        <v>0</v>
      </c>
      <c r="AR12" s="887">
        <f>SUM(AP12:AQ12)</f>
        <v>0</v>
      </c>
      <c r="AS12" s="291">
        <f>I12+AJ12</f>
        <v>10490057</v>
      </c>
      <c r="AT12" s="219">
        <f>J12+X12</f>
        <v>7449955</v>
      </c>
      <c r="AU12" s="219">
        <f>K12</f>
        <v>0</v>
      </c>
      <c r="AV12" s="219">
        <f>L12+AB12</f>
        <v>140000</v>
      </c>
      <c r="AW12" s="219">
        <f>M12+AD12</f>
        <v>2565404</v>
      </c>
      <c r="AX12" s="219">
        <f>N12+AE12</f>
        <v>148999</v>
      </c>
      <c r="AY12" s="219">
        <f>O12+AI12</f>
        <v>185699</v>
      </c>
      <c r="AZ12" s="221">
        <f>P12+AR12</f>
        <v>16.924499999999998</v>
      </c>
      <c r="BA12" s="221">
        <f>Q12+AP12</f>
        <v>12.4</v>
      </c>
      <c r="BB12" s="221">
        <f>R12</f>
        <v>0</v>
      </c>
      <c r="BC12" s="222">
        <f>S12+AQ12</f>
        <v>4.5244999999999997</v>
      </c>
    </row>
    <row r="13" spans="1:55" x14ac:dyDescent="0.2">
      <c r="A13" s="366">
        <v>1</v>
      </c>
      <c r="B13" s="367">
        <v>3440</v>
      </c>
      <c r="C13" s="367">
        <v>600078078</v>
      </c>
      <c r="D13" s="367">
        <v>72743441</v>
      </c>
      <c r="E13" s="365" t="s">
        <v>86</v>
      </c>
      <c r="F13" s="367">
        <v>3111</v>
      </c>
      <c r="G13" s="368" t="s">
        <v>316</v>
      </c>
      <c r="H13" s="369" t="s">
        <v>282</v>
      </c>
      <c r="I13" s="110">
        <v>869245</v>
      </c>
      <c r="J13" s="111">
        <v>638987</v>
      </c>
      <c r="K13" s="111">
        <v>0</v>
      </c>
      <c r="L13" s="111">
        <v>0</v>
      </c>
      <c r="M13" s="114">
        <v>215978</v>
      </c>
      <c r="N13" s="114">
        <v>12780</v>
      </c>
      <c r="O13" s="249">
        <v>1500</v>
      </c>
      <c r="P13" s="274">
        <v>1.99</v>
      </c>
      <c r="Q13" s="287">
        <v>1.99</v>
      </c>
      <c r="R13" s="404">
        <v>0</v>
      </c>
      <c r="S13" s="404">
        <v>0</v>
      </c>
      <c r="T13" s="112">
        <f t="shared" ref="T13:T76" si="0">Y13*-1</f>
        <v>0</v>
      </c>
      <c r="U13" s="113">
        <v>0</v>
      </c>
      <c r="V13" s="113">
        <v>0</v>
      </c>
      <c r="W13" s="113">
        <v>0</v>
      </c>
      <c r="X13" s="113">
        <f t="shared" ref="X13:X76" si="1">SUM(T13:W13)</f>
        <v>0</v>
      </c>
      <c r="Y13" s="113">
        <v>0</v>
      </c>
      <c r="Z13" s="113">
        <v>0</v>
      </c>
      <c r="AA13" s="113">
        <v>0</v>
      </c>
      <c r="AB13" s="113">
        <f t="shared" ref="AB13:AB76" si="2">SUM(Y13:AA13)</f>
        <v>0</v>
      </c>
      <c r="AC13" s="113">
        <f t="shared" ref="AC13:AC76" si="3">X13+AB13</f>
        <v>0</v>
      </c>
      <c r="AD13" s="114">
        <f t="shared" ref="AD13:AD76" si="4">ROUND((X13+Y13+Z13)*33.8%,0)</f>
        <v>0</v>
      </c>
      <c r="AE13" s="114">
        <f t="shared" ref="AE13:AE76" si="5">ROUND(X13*2%,0)</f>
        <v>0</v>
      </c>
      <c r="AF13" s="113">
        <v>0</v>
      </c>
      <c r="AG13" s="113">
        <v>0</v>
      </c>
      <c r="AH13" s="113">
        <v>0</v>
      </c>
      <c r="AI13" s="113">
        <f t="shared" ref="AI13:AI76" si="6">SUM(AF13:AH13)</f>
        <v>0</v>
      </c>
      <c r="AJ13" s="113">
        <f t="shared" ref="AJ13:AJ76" si="7">AC13+AD13+AE13+AI13</f>
        <v>0</v>
      </c>
      <c r="AK13" s="115">
        <v>0</v>
      </c>
      <c r="AL13" s="115">
        <v>0</v>
      </c>
      <c r="AM13" s="115">
        <v>0</v>
      </c>
      <c r="AN13" s="115">
        <v>0</v>
      </c>
      <c r="AO13" s="115">
        <v>0</v>
      </c>
      <c r="AP13" s="115">
        <f t="shared" ref="AP13:AP76" si="8">AK13+AM13+AN13</f>
        <v>0</v>
      </c>
      <c r="AQ13" s="115">
        <f t="shared" ref="AQ13:AQ76" si="9">AL13+AO13</f>
        <v>0</v>
      </c>
      <c r="AR13" s="370">
        <f t="shared" ref="AR13:AR76" si="10">SUM(AP13:AQ13)</f>
        <v>0</v>
      </c>
      <c r="AS13" s="112">
        <f t="shared" ref="AS13:AS76" si="11">I13+AJ13</f>
        <v>869245</v>
      </c>
      <c r="AT13" s="113">
        <f t="shared" ref="AT13:AT76" si="12">J13+X13</f>
        <v>638987</v>
      </c>
      <c r="AU13" s="113">
        <f t="shared" ref="AU13:AU76" si="13">K13</f>
        <v>0</v>
      </c>
      <c r="AV13" s="113">
        <f t="shared" ref="AV13:AV76" si="14">L13+AB13</f>
        <v>0</v>
      </c>
      <c r="AW13" s="113">
        <f t="shared" ref="AW13:AX76" si="15">M13+AD13</f>
        <v>215978</v>
      </c>
      <c r="AX13" s="113">
        <f t="shared" si="15"/>
        <v>12780</v>
      </c>
      <c r="AY13" s="113">
        <f t="shared" ref="AY13:AY76" si="16">O13+AI13</f>
        <v>1500</v>
      </c>
      <c r="AZ13" s="115">
        <f t="shared" ref="AZ13:AZ76" si="17">P13+AR13</f>
        <v>1.99</v>
      </c>
      <c r="BA13" s="115">
        <f t="shared" ref="BA13:BA76" si="18">Q13+AP13</f>
        <v>1.99</v>
      </c>
      <c r="BB13" s="115">
        <f t="shared" ref="BB13:BB76" si="19">R13</f>
        <v>0</v>
      </c>
      <c r="BC13" s="116">
        <f t="shared" ref="BC13:BC76" si="20">S13+AQ13</f>
        <v>0</v>
      </c>
    </row>
    <row r="14" spans="1:55" x14ac:dyDescent="0.2">
      <c r="A14" s="366">
        <v>1</v>
      </c>
      <c r="B14" s="367">
        <v>3440</v>
      </c>
      <c r="C14" s="367">
        <v>600078078</v>
      </c>
      <c r="D14" s="367">
        <v>72743441</v>
      </c>
      <c r="E14" s="365" t="s">
        <v>86</v>
      </c>
      <c r="F14" s="367">
        <v>3141</v>
      </c>
      <c r="G14" s="368" t="s">
        <v>319</v>
      </c>
      <c r="H14" s="369" t="s">
        <v>282</v>
      </c>
      <c r="I14" s="110">
        <v>1829122</v>
      </c>
      <c r="J14" s="111">
        <v>1281240</v>
      </c>
      <c r="K14" s="111">
        <v>0</v>
      </c>
      <c r="L14" s="111">
        <v>60000</v>
      </c>
      <c r="M14" s="114">
        <v>453339</v>
      </c>
      <c r="N14" s="114">
        <v>25625</v>
      </c>
      <c r="O14" s="249">
        <v>8918</v>
      </c>
      <c r="P14" s="274">
        <v>4.41</v>
      </c>
      <c r="Q14" s="287">
        <v>0</v>
      </c>
      <c r="R14" s="404">
        <v>0</v>
      </c>
      <c r="S14" s="404">
        <v>4.41</v>
      </c>
      <c r="T14" s="112">
        <f t="shared" si="0"/>
        <v>0</v>
      </c>
      <c r="U14" s="113">
        <v>0</v>
      </c>
      <c r="V14" s="113">
        <v>0</v>
      </c>
      <c r="W14" s="113">
        <v>0</v>
      </c>
      <c r="X14" s="113">
        <f t="shared" si="1"/>
        <v>0</v>
      </c>
      <c r="Y14" s="113">
        <v>0</v>
      </c>
      <c r="Z14" s="113">
        <v>0</v>
      </c>
      <c r="AA14" s="113">
        <v>0</v>
      </c>
      <c r="AB14" s="113">
        <f t="shared" si="2"/>
        <v>0</v>
      </c>
      <c r="AC14" s="113">
        <f t="shared" si="3"/>
        <v>0</v>
      </c>
      <c r="AD14" s="114">
        <f t="shared" si="4"/>
        <v>0</v>
      </c>
      <c r="AE14" s="114">
        <f t="shared" si="5"/>
        <v>0</v>
      </c>
      <c r="AF14" s="113">
        <v>0</v>
      </c>
      <c r="AG14" s="113">
        <v>0</v>
      </c>
      <c r="AH14" s="113">
        <v>0</v>
      </c>
      <c r="AI14" s="113">
        <f t="shared" si="6"/>
        <v>0</v>
      </c>
      <c r="AJ14" s="113">
        <f t="shared" si="7"/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f t="shared" si="8"/>
        <v>0</v>
      </c>
      <c r="AQ14" s="115">
        <f t="shared" si="9"/>
        <v>0</v>
      </c>
      <c r="AR14" s="370">
        <f t="shared" si="10"/>
        <v>0</v>
      </c>
      <c r="AS14" s="112">
        <f t="shared" si="11"/>
        <v>1829122</v>
      </c>
      <c r="AT14" s="113">
        <f t="shared" si="12"/>
        <v>1281240</v>
      </c>
      <c r="AU14" s="113">
        <f t="shared" si="13"/>
        <v>0</v>
      </c>
      <c r="AV14" s="113">
        <f t="shared" si="14"/>
        <v>60000</v>
      </c>
      <c r="AW14" s="113">
        <f t="shared" si="15"/>
        <v>453339</v>
      </c>
      <c r="AX14" s="113">
        <f t="shared" si="15"/>
        <v>25625</v>
      </c>
      <c r="AY14" s="113">
        <f t="shared" si="16"/>
        <v>8918</v>
      </c>
      <c r="AZ14" s="115">
        <f t="shared" si="17"/>
        <v>4.41</v>
      </c>
      <c r="BA14" s="115">
        <f t="shared" si="18"/>
        <v>0</v>
      </c>
      <c r="BB14" s="115">
        <f t="shared" si="19"/>
        <v>0</v>
      </c>
      <c r="BC14" s="116">
        <f t="shared" si="20"/>
        <v>4.41</v>
      </c>
    </row>
    <row r="15" spans="1:55" x14ac:dyDescent="0.2">
      <c r="A15" s="237">
        <v>1</v>
      </c>
      <c r="B15" s="31">
        <v>3440</v>
      </c>
      <c r="C15" s="31">
        <v>600078078</v>
      </c>
      <c r="D15" s="31">
        <v>72743441</v>
      </c>
      <c r="E15" s="246" t="s">
        <v>87</v>
      </c>
      <c r="F15" s="31"/>
      <c r="G15" s="236"/>
      <c r="H15" s="326"/>
      <c r="I15" s="6">
        <v>13188424</v>
      </c>
      <c r="J15" s="10">
        <v>9370182</v>
      </c>
      <c r="K15" s="10">
        <v>0</v>
      </c>
      <c r="L15" s="10">
        <v>200000</v>
      </c>
      <c r="M15" s="10">
        <v>3234721</v>
      </c>
      <c r="N15" s="10">
        <v>187404</v>
      </c>
      <c r="O15" s="10">
        <v>196117</v>
      </c>
      <c r="P15" s="11">
        <v>23.324499999999997</v>
      </c>
      <c r="Q15" s="11">
        <v>14.39</v>
      </c>
      <c r="R15" s="37">
        <v>0</v>
      </c>
      <c r="S15" s="37">
        <v>8.9344999999999999</v>
      </c>
      <c r="T15" s="6">
        <f t="shared" ref="T15:BC15" si="21">SUM(T12:T14)</f>
        <v>0</v>
      </c>
      <c r="U15" s="10">
        <f t="shared" si="21"/>
        <v>0</v>
      </c>
      <c r="V15" s="10">
        <f t="shared" si="21"/>
        <v>0</v>
      </c>
      <c r="W15" s="10">
        <f t="shared" si="21"/>
        <v>0</v>
      </c>
      <c r="X15" s="10">
        <f t="shared" si="21"/>
        <v>0</v>
      </c>
      <c r="Y15" s="10">
        <f t="shared" si="21"/>
        <v>0</v>
      </c>
      <c r="Z15" s="10">
        <f t="shared" si="21"/>
        <v>0</v>
      </c>
      <c r="AA15" s="10">
        <f t="shared" si="21"/>
        <v>0</v>
      </c>
      <c r="AB15" s="10">
        <f t="shared" si="21"/>
        <v>0</v>
      </c>
      <c r="AC15" s="10">
        <f t="shared" si="21"/>
        <v>0</v>
      </c>
      <c r="AD15" s="10">
        <f t="shared" si="21"/>
        <v>0</v>
      </c>
      <c r="AE15" s="10">
        <f t="shared" si="21"/>
        <v>0</v>
      </c>
      <c r="AF15" s="10">
        <f t="shared" si="21"/>
        <v>0</v>
      </c>
      <c r="AG15" s="10">
        <f t="shared" si="21"/>
        <v>0</v>
      </c>
      <c r="AH15" s="10">
        <f t="shared" si="21"/>
        <v>0</v>
      </c>
      <c r="AI15" s="10">
        <f t="shared" si="21"/>
        <v>0</v>
      </c>
      <c r="AJ15" s="10">
        <f t="shared" si="21"/>
        <v>0</v>
      </c>
      <c r="AK15" s="11">
        <f t="shared" si="21"/>
        <v>0</v>
      </c>
      <c r="AL15" s="11">
        <f t="shared" si="21"/>
        <v>0</v>
      </c>
      <c r="AM15" s="11">
        <f t="shared" si="21"/>
        <v>0</v>
      </c>
      <c r="AN15" s="11">
        <f t="shared" si="21"/>
        <v>0</v>
      </c>
      <c r="AO15" s="11">
        <f t="shared" si="21"/>
        <v>0</v>
      </c>
      <c r="AP15" s="11">
        <f t="shared" si="21"/>
        <v>0</v>
      </c>
      <c r="AQ15" s="11">
        <f t="shared" si="21"/>
        <v>0</v>
      </c>
      <c r="AR15" s="37">
        <f t="shared" si="21"/>
        <v>0</v>
      </c>
      <c r="AS15" s="6">
        <f t="shared" si="21"/>
        <v>13188424</v>
      </c>
      <c r="AT15" s="10">
        <f t="shared" si="21"/>
        <v>9370182</v>
      </c>
      <c r="AU15" s="10">
        <f t="shared" si="21"/>
        <v>0</v>
      </c>
      <c r="AV15" s="10">
        <f t="shared" si="21"/>
        <v>200000</v>
      </c>
      <c r="AW15" s="10">
        <f t="shared" si="21"/>
        <v>3234721</v>
      </c>
      <c r="AX15" s="10">
        <f t="shared" si="21"/>
        <v>187404</v>
      </c>
      <c r="AY15" s="10">
        <f t="shared" si="21"/>
        <v>196117</v>
      </c>
      <c r="AZ15" s="11">
        <f t="shared" si="21"/>
        <v>23.324499999999997</v>
      </c>
      <c r="BA15" s="11">
        <f t="shared" si="21"/>
        <v>14.39</v>
      </c>
      <c r="BB15" s="11">
        <f t="shared" si="21"/>
        <v>0</v>
      </c>
      <c r="BC15" s="79">
        <f t="shared" si="21"/>
        <v>8.9344999999999999</v>
      </c>
    </row>
    <row r="16" spans="1:55" x14ac:dyDescent="0.2">
      <c r="A16" s="366">
        <v>2</v>
      </c>
      <c r="B16" s="367">
        <v>3458</v>
      </c>
      <c r="C16" s="367">
        <v>600029069</v>
      </c>
      <c r="D16" s="367">
        <v>75121557</v>
      </c>
      <c r="E16" s="365" t="s">
        <v>88</v>
      </c>
      <c r="F16" s="367">
        <v>3233</v>
      </c>
      <c r="G16" s="368" t="s">
        <v>322</v>
      </c>
      <c r="H16" s="369" t="s">
        <v>282</v>
      </c>
      <c r="I16" s="110">
        <v>3296600</v>
      </c>
      <c r="J16" s="111">
        <v>2306663</v>
      </c>
      <c r="K16" s="111">
        <v>0</v>
      </c>
      <c r="L16" s="111">
        <v>100000</v>
      </c>
      <c r="M16" s="114">
        <v>813452</v>
      </c>
      <c r="N16" s="114">
        <v>46133</v>
      </c>
      <c r="O16" s="249">
        <v>30352</v>
      </c>
      <c r="P16" s="274">
        <v>5.31</v>
      </c>
      <c r="Q16" s="287">
        <v>3.4299999999999997</v>
      </c>
      <c r="R16" s="404">
        <v>0</v>
      </c>
      <c r="S16" s="404">
        <v>1.88</v>
      </c>
      <c r="T16" s="112">
        <f t="shared" si="0"/>
        <v>0</v>
      </c>
      <c r="U16" s="113">
        <v>0</v>
      </c>
      <c r="V16" s="113">
        <v>0</v>
      </c>
      <c r="W16" s="113">
        <v>0</v>
      </c>
      <c r="X16" s="113">
        <f t="shared" si="1"/>
        <v>0</v>
      </c>
      <c r="Y16" s="113">
        <v>0</v>
      </c>
      <c r="Z16" s="113">
        <v>0</v>
      </c>
      <c r="AA16" s="113">
        <v>0</v>
      </c>
      <c r="AB16" s="113">
        <f t="shared" si="2"/>
        <v>0</v>
      </c>
      <c r="AC16" s="113">
        <f t="shared" si="3"/>
        <v>0</v>
      </c>
      <c r="AD16" s="114">
        <f t="shared" si="4"/>
        <v>0</v>
      </c>
      <c r="AE16" s="114">
        <f t="shared" si="5"/>
        <v>0</v>
      </c>
      <c r="AF16" s="113">
        <v>0</v>
      </c>
      <c r="AG16" s="113">
        <v>0</v>
      </c>
      <c r="AH16" s="113">
        <v>0</v>
      </c>
      <c r="AI16" s="113">
        <f t="shared" si="6"/>
        <v>0</v>
      </c>
      <c r="AJ16" s="113">
        <f t="shared" si="7"/>
        <v>0</v>
      </c>
      <c r="AK16" s="115">
        <v>0</v>
      </c>
      <c r="AL16" s="115">
        <v>0</v>
      </c>
      <c r="AM16" s="115">
        <v>0</v>
      </c>
      <c r="AN16" s="115">
        <v>0</v>
      </c>
      <c r="AO16" s="115">
        <v>0</v>
      </c>
      <c r="AP16" s="115">
        <f t="shared" si="8"/>
        <v>0</v>
      </c>
      <c r="AQ16" s="115">
        <f t="shared" si="9"/>
        <v>0</v>
      </c>
      <c r="AR16" s="370">
        <f t="shared" si="10"/>
        <v>0</v>
      </c>
      <c r="AS16" s="112">
        <f t="shared" si="11"/>
        <v>3296600</v>
      </c>
      <c r="AT16" s="113">
        <f t="shared" si="12"/>
        <v>2306663</v>
      </c>
      <c r="AU16" s="113">
        <f t="shared" si="13"/>
        <v>0</v>
      </c>
      <c r="AV16" s="113">
        <f t="shared" si="14"/>
        <v>100000</v>
      </c>
      <c r="AW16" s="113">
        <f t="shared" si="15"/>
        <v>813452</v>
      </c>
      <c r="AX16" s="113">
        <f t="shared" si="15"/>
        <v>46133</v>
      </c>
      <c r="AY16" s="113">
        <f t="shared" si="16"/>
        <v>30352</v>
      </c>
      <c r="AZ16" s="115">
        <f t="shared" si="17"/>
        <v>5.31</v>
      </c>
      <c r="BA16" s="115">
        <f t="shared" si="18"/>
        <v>3.4299999999999997</v>
      </c>
      <c r="BB16" s="115">
        <f t="shared" si="19"/>
        <v>0</v>
      </c>
      <c r="BC16" s="116">
        <f t="shared" si="20"/>
        <v>1.88</v>
      </c>
    </row>
    <row r="17" spans="1:55" x14ac:dyDescent="0.2">
      <c r="A17" s="237">
        <v>2</v>
      </c>
      <c r="B17" s="31">
        <v>3458</v>
      </c>
      <c r="C17" s="31">
        <v>600029069</v>
      </c>
      <c r="D17" s="31">
        <v>75121557</v>
      </c>
      <c r="E17" s="246" t="s">
        <v>89</v>
      </c>
      <c r="F17" s="31"/>
      <c r="G17" s="236"/>
      <c r="H17" s="326"/>
      <c r="I17" s="6">
        <v>3296600</v>
      </c>
      <c r="J17" s="10">
        <v>2306663</v>
      </c>
      <c r="K17" s="10">
        <v>0</v>
      </c>
      <c r="L17" s="10">
        <v>100000</v>
      </c>
      <c r="M17" s="10">
        <v>813452</v>
      </c>
      <c r="N17" s="10">
        <v>46133</v>
      </c>
      <c r="O17" s="10">
        <v>30352</v>
      </c>
      <c r="P17" s="11">
        <v>5.31</v>
      </c>
      <c r="Q17" s="11">
        <v>3.4299999999999997</v>
      </c>
      <c r="R17" s="37">
        <v>0</v>
      </c>
      <c r="S17" s="37">
        <v>1.88</v>
      </c>
      <c r="T17" s="6">
        <f t="shared" ref="T17:BC17" si="22">SUM(T16)</f>
        <v>0</v>
      </c>
      <c r="U17" s="10">
        <f t="shared" si="22"/>
        <v>0</v>
      </c>
      <c r="V17" s="10">
        <f t="shared" si="22"/>
        <v>0</v>
      </c>
      <c r="W17" s="10">
        <f t="shared" si="22"/>
        <v>0</v>
      </c>
      <c r="X17" s="10">
        <f t="shared" si="22"/>
        <v>0</v>
      </c>
      <c r="Y17" s="10">
        <f t="shared" si="22"/>
        <v>0</v>
      </c>
      <c r="Z17" s="10">
        <f t="shared" si="22"/>
        <v>0</v>
      </c>
      <c r="AA17" s="10">
        <f t="shared" si="22"/>
        <v>0</v>
      </c>
      <c r="AB17" s="10">
        <f t="shared" si="22"/>
        <v>0</v>
      </c>
      <c r="AC17" s="10">
        <f t="shared" si="22"/>
        <v>0</v>
      </c>
      <c r="AD17" s="10">
        <f t="shared" si="22"/>
        <v>0</v>
      </c>
      <c r="AE17" s="10">
        <f t="shared" si="22"/>
        <v>0</v>
      </c>
      <c r="AF17" s="10">
        <f t="shared" si="22"/>
        <v>0</v>
      </c>
      <c r="AG17" s="10">
        <f t="shared" si="22"/>
        <v>0</v>
      </c>
      <c r="AH17" s="10">
        <f t="shared" si="22"/>
        <v>0</v>
      </c>
      <c r="AI17" s="10">
        <f t="shared" si="22"/>
        <v>0</v>
      </c>
      <c r="AJ17" s="10">
        <f t="shared" si="22"/>
        <v>0</v>
      </c>
      <c r="AK17" s="11">
        <f t="shared" si="22"/>
        <v>0</v>
      </c>
      <c r="AL17" s="11">
        <f t="shared" si="22"/>
        <v>0</v>
      </c>
      <c r="AM17" s="11">
        <f t="shared" si="22"/>
        <v>0</v>
      </c>
      <c r="AN17" s="11">
        <f t="shared" si="22"/>
        <v>0</v>
      </c>
      <c r="AO17" s="11">
        <f t="shared" si="22"/>
        <v>0</v>
      </c>
      <c r="AP17" s="11">
        <f t="shared" si="22"/>
        <v>0</v>
      </c>
      <c r="AQ17" s="11">
        <f t="shared" si="22"/>
        <v>0</v>
      </c>
      <c r="AR17" s="37">
        <f t="shared" si="22"/>
        <v>0</v>
      </c>
      <c r="AS17" s="6">
        <f t="shared" si="22"/>
        <v>3296600</v>
      </c>
      <c r="AT17" s="10">
        <f t="shared" si="22"/>
        <v>2306663</v>
      </c>
      <c r="AU17" s="10">
        <f t="shared" si="22"/>
        <v>0</v>
      </c>
      <c r="AV17" s="10">
        <f t="shared" si="22"/>
        <v>100000</v>
      </c>
      <c r="AW17" s="10">
        <f t="shared" si="22"/>
        <v>813452</v>
      </c>
      <c r="AX17" s="10">
        <f t="shared" si="22"/>
        <v>46133</v>
      </c>
      <c r="AY17" s="10">
        <f t="shared" si="22"/>
        <v>30352</v>
      </c>
      <c r="AZ17" s="11">
        <f t="shared" si="22"/>
        <v>5.31</v>
      </c>
      <c r="BA17" s="11">
        <f t="shared" si="22"/>
        <v>3.4299999999999997</v>
      </c>
      <c r="BB17" s="11">
        <f t="shared" si="22"/>
        <v>0</v>
      </c>
      <c r="BC17" s="79">
        <f t="shared" si="22"/>
        <v>1.88</v>
      </c>
    </row>
    <row r="18" spans="1:55" x14ac:dyDescent="0.2">
      <c r="A18" s="366">
        <v>3</v>
      </c>
      <c r="B18" s="367">
        <v>3439</v>
      </c>
      <c r="C18" s="367">
        <v>600010473</v>
      </c>
      <c r="D18" s="367">
        <v>43256791</v>
      </c>
      <c r="E18" s="365" t="s">
        <v>809</v>
      </c>
      <c r="F18" s="367">
        <v>3113</v>
      </c>
      <c r="G18" s="368" t="s">
        <v>318</v>
      </c>
      <c r="H18" s="369" t="s">
        <v>281</v>
      </c>
      <c r="I18" s="110">
        <v>19966229</v>
      </c>
      <c r="J18" s="111">
        <v>14020810</v>
      </c>
      <c r="K18" s="111">
        <v>0</v>
      </c>
      <c r="L18" s="111">
        <v>200000</v>
      </c>
      <c r="M18" s="114">
        <v>4806633</v>
      </c>
      <c r="N18" s="114">
        <v>280416</v>
      </c>
      <c r="O18" s="249">
        <v>658370</v>
      </c>
      <c r="P18" s="274">
        <v>27.776899999999998</v>
      </c>
      <c r="Q18" s="287">
        <v>22.619999999999997</v>
      </c>
      <c r="R18" s="404">
        <v>0</v>
      </c>
      <c r="S18" s="404">
        <v>5.1569000000000003</v>
      </c>
      <c r="T18" s="112">
        <f t="shared" si="0"/>
        <v>0</v>
      </c>
      <c r="U18" s="113">
        <v>0</v>
      </c>
      <c r="V18" s="113">
        <v>0</v>
      </c>
      <c r="W18" s="113">
        <v>0</v>
      </c>
      <c r="X18" s="113">
        <f t="shared" si="1"/>
        <v>0</v>
      </c>
      <c r="Y18" s="113">
        <v>0</v>
      </c>
      <c r="Z18" s="113">
        <v>0</v>
      </c>
      <c r="AA18" s="113">
        <v>0</v>
      </c>
      <c r="AB18" s="113">
        <f t="shared" si="2"/>
        <v>0</v>
      </c>
      <c r="AC18" s="113">
        <f t="shared" si="3"/>
        <v>0</v>
      </c>
      <c r="AD18" s="114">
        <f t="shared" si="4"/>
        <v>0</v>
      </c>
      <c r="AE18" s="114">
        <f t="shared" si="5"/>
        <v>0</v>
      </c>
      <c r="AF18" s="113">
        <v>0</v>
      </c>
      <c r="AG18" s="113">
        <v>0</v>
      </c>
      <c r="AH18" s="113">
        <v>0</v>
      </c>
      <c r="AI18" s="113">
        <f t="shared" si="6"/>
        <v>0</v>
      </c>
      <c r="AJ18" s="113">
        <f t="shared" si="7"/>
        <v>0</v>
      </c>
      <c r="AK18" s="115">
        <v>0</v>
      </c>
      <c r="AL18" s="115">
        <v>0</v>
      </c>
      <c r="AM18" s="115">
        <v>0</v>
      </c>
      <c r="AN18" s="115">
        <v>0</v>
      </c>
      <c r="AO18" s="115">
        <v>0</v>
      </c>
      <c r="AP18" s="115">
        <f t="shared" si="8"/>
        <v>0</v>
      </c>
      <c r="AQ18" s="115">
        <f t="shared" si="9"/>
        <v>0</v>
      </c>
      <c r="AR18" s="370">
        <f t="shared" si="10"/>
        <v>0</v>
      </c>
      <c r="AS18" s="112">
        <f t="shared" si="11"/>
        <v>19966229</v>
      </c>
      <c r="AT18" s="113">
        <f t="shared" si="12"/>
        <v>14020810</v>
      </c>
      <c r="AU18" s="113">
        <f t="shared" si="13"/>
        <v>0</v>
      </c>
      <c r="AV18" s="113">
        <f t="shared" si="14"/>
        <v>200000</v>
      </c>
      <c r="AW18" s="113">
        <f t="shared" si="15"/>
        <v>4806633</v>
      </c>
      <c r="AX18" s="113">
        <f t="shared" si="15"/>
        <v>280416</v>
      </c>
      <c r="AY18" s="113">
        <f t="shared" si="16"/>
        <v>658370</v>
      </c>
      <c r="AZ18" s="115">
        <f t="shared" si="17"/>
        <v>27.776899999999998</v>
      </c>
      <c r="BA18" s="115">
        <f t="shared" si="18"/>
        <v>22.619999999999997</v>
      </c>
      <c r="BB18" s="115">
        <f t="shared" si="19"/>
        <v>0</v>
      </c>
      <c r="BC18" s="116">
        <f t="shared" si="20"/>
        <v>5.1569000000000003</v>
      </c>
    </row>
    <row r="19" spans="1:55" x14ac:dyDescent="0.2">
      <c r="A19" s="366">
        <v>3</v>
      </c>
      <c r="B19" s="367">
        <v>3439</v>
      </c>
      <c r="C19" s="367">
        <v>600010473</v>
      </c>
      <c r="D19" s="367">
        <v>43256791</v>
      </c>
      <c r="E19" s="365" t="s">
        <v>809</v>
      </c>
      <c r="F19" s="367">
        <v>3113</v>
      </c>
      <c r="G19" s="368" t="s">
        <v>316</v>
      </c>
      <c r="H19" s="369" t="s">
        <v>282</v>
      </c>
      <c r="I19" s="110">
        <v>5716815</v>
      </c>
      <c r="J19" s="111">
        <v>4192610</v>
      </c>
      <c r="K19" s="111">
        <v>0</v>
      </c>
      <c r="L19" s="111">
        <v>0</v>
      </c>
      <c r="M19" s="114">
        <v>1417102</v>
      </c>
      <c r="N19" s="114">
        <v>83853</v>
      </c>
      <c r="O19" s="249">
        <v>23250</v>
      </c>
      <c r="P19" s="274">
        <v>11.18</v>
      </c>
      <c r="Q19" s="287">
        <v>11.18</v>
      </c>
      <c r="R19" s="404">
        <v>0</v>
      </c>
      <c r="S19" s="404">
        <v>0</v>
      </c>
      <c r="T19" s="112">
        <f t="shared" si="0"/>
        <v>0</v>
      </c>
      <c r="U19" s="113">
        <v>0</v>
      </c>
      <c r="V19" s="113">
        <v>0</v>
      </c>
      <c r="W19" s="113">
        <v>0</v>
      </c>
      <c r="X19" s="113">
        <f t="shared" si="1"/>
        <v>0</v>
      </c>
      <c r="Y19" s="113">
        <v>0</v>
      </c>
      <c r="Z19" s="113">
        <v>0</v>
      </c>
      <c r="AA19" s="113">
        <v>0</v>
      </c>
      <c r="AB19" s="113">
        <f t="shared" si="2"/>
        <v>0</v>
      </c>
      <c r="AC19" s="113">
        <f t="shared" si="3"/>
        <v>0</v>
      </c>
      <c r="AD19" s="114">
        <f t="shared" si="4"/>
        <v>0</v>
      </c>
      <c r="AE19" s="114">
        <f t="shared" si="5"/>
        <v>0</v>
      </c>
      <c r="AF19" s="113">
        <v>0</v>
      </c>
      <c r="AG19" s="113">
        <v>0</v>
      </c>
      <c r="AH19" s="113">
        <v>0</v>
      </c>
      <c r="AI19" s="113">
        <f t="shared" si="6"/>
        <v>0</v>
      </c>
      <c r="AJ19" s="113">
        <f t="shared" si="7"/>
        <v>0</v>
      </c>
      <c r="AK19" s="115">
        <v>0</v>
      </c>
      <c r="AL19" s="115">
        <v>0</v>
      </c>
      <c r="AM19" s="115">
        <v>0</v>
      </c>
      <c r="AN19" s="115">
        <v>0</v>
      </c>
      <c r="AO19" s="115">
        <v>0</v>
      </c>
      <c r="AP19" s="115">
        <f t="shared" si="8"/>
        <v>0</v>
      </c>
      <c r="AQ19" s="115">
        <f t="shared" si="9"/>
        <v>0</v>
      </c>
      <c r="AR19" s="370">
        <f t="shared" si="10"/>
        <v>0</v>
      </c>
      <c r="AS19" s="112">
        <f t="shared" si="11"/>
        <v>5716815</v>
      </c>
      <c r="AT19" s="113">
        <f t="shared" si="12"/>
        <v>4192610</v>
      </c>
      <c r="AU19" s="113">
        <f t="shared" si="13"/>
        <v>0</v>
      </c>
      <c r="AV19" s="113">
        <f t="shared" si="14"/>
        <v>0</v>
      </c>
      <c r="AW19" s="113">
        <f t="shared" si="15"/>
        <v>1417102</v>
      </c>
      <c r="AX19" s="113">
        <f t="shared" si="15"/>
        <v>83853</v>
      </c>
      <c r="AY19" s="113">
        <f t="shared" si="16"/>
        <v>23250</v>
      </c>
      <c r="AZ19" s="115">
        <f t="shared" si="17"/>
        <v>11.18</v>
      </c>
      <c r="BA19" s="115">
        <f t="shared" si="18"/>
        <v>11.18</v>
      </c>
      <c r="BB19" s="115">
        <f t="shared" si="19"/>
        <v>0</v>
      </c>
      <c r="BC19" s="116">
        <f t="shared" si="20"/>
        <v>0</v>
      </c>
    </row>
    <row r="20" spans="1:55" x14ac:dyDescent="0.2">
      <c r="A20" s="366">
        <v>3</v>
      </c>
      <c r="B20" s="367">
        <v>3439</v>
      </c>
      <c r="C20" s="367">
        <v>600010473</v>
      </c>
      <c r="D20" s="367">
        <v>43256791</v>
      </c>
      <c r="E20" s="365" t="s">
        <v>809</v>
      </c>
      <c r="F20" s="367">
        <v>3143</v>
      </c>
      <c r="G20" s="368" t="s">
        <v>632</v>
      </c>
      <c r="H20" s="392" t="s">
        <v>281</v>
      </c>
      <c r="I20" s="110">
        <v>1768336</v>
      </c>
      <c r="J20" s="111">
        <v>1294279</v>
      </c>
      <c r="K20" s="111">
        <v>0</v>
      </c>
      <c r="L20" s="111">
        <v>8000</v>
      </c>
      <c r="M20" s="114">
        <v>440171</v>
      </c>
      <c r="N20" s="114">
        <v>25886</v>
      </c>
      <c r="O20" s="249">
        <v>0</v>
      </c>
      <c r="P20" s="274">
        <v>2.74</v>
      </c>
      <c r="Q20" s="287">
        <v>2.74</v>
      </c>
      <c r="R20" s="404">
        <v>0</v>
      </c>
      <c r="S20" s="404">
        <v>0</v>
      </c>
      <c r="T20" s="112">
        <f t="shared" si="0"/>
        <v>0</v>
      </c>
      <c r="U20" s="113">
        <v>0</v>
      </c>
      <c r="V20" s="113">
        <v>0</v>
      </c>
      <c r="W20" s="113">
        <v>0</v>
      </c>
      <c r="X20" s="113">
        <f t="shared" si="1"/>
        <v>0</v>
      </c>
      <c r="Y20" s="113">
        <v>0</v>
      </c>
      <c r="Z20" s="113">
        <v>0</v>
      </c>
      <c r="AA20" s="113">
        <v>0</v>
      </c>
      <c r="AB20" s="113">
        <f t="shared" si="2"/>
        <v>0</v>
      </c>
      <c r="AC20" s="113">
        <f t="shared" si="3"/>
        <v>0</v>
      </c>
      <c r="AD20" s="114">
        <f t="shared" si="4"/>
        <v>0</v>
      </c>
      <c r="AE20" s="114">
        <f t="shared" si="5"/>
        <v>0</v>
      </c>
      <c r="AF20" s="113">
        <v>0</v>
      </c>
      <c r="AG20" s="113">
        <v>0</v>
      </c>
      <c r="AH20" s="113">
        <v>0</v>
      </c>
      <c r="AI20" s="113">
        <f t="shared" si="6"/>
        <v>0</v>
      </c>
      <c r="AJ20" s="113">
        <f t="shared" si="7"/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f t="shared" si="8"/>
        <v>0</v>
      </c>
      <c r="AQ20" s="115">
        <f t="shared" si="9"/>
        <v>0</v>
      </c>
      <c r="AR20" s="370">
        <f t="shared" si="10"/>
        <v>0</v>
      </c>
      <c r="AS20" s="112">
        <f t="shared" si="11"/>
        <v>1768336</v>
      </c>
      <c r="AT20" s="113">
        <f t="shared" si="12"/>
        <v>1294279</v>
      </c>
      <c r="AU20" s="113">
        <f t="shared" si="13"/>
        <v>0</v>
      </c>
      <c r="AV20" s="113">
        <f t="shared" si="14"/>
        <v>8000</v>
      </c>
      <c r="AW20" s="113">
        <f t="shared" si="15"/>
        <v>440171</v>
      </c>
      <c r="AX20" s="113">
        <f t="shared" si="15"/>
        <v>25886</v>
      </c>
      <c r="AY20" s="113">
        <f t="shared" si="16"/>
        <v>0</v>
      </c>
      <c r="AZ20" s="115">
        <f t="shared" si="17"/>
        <v>2.74</v>
      </c>
      <c r="BA20" s="115">
        <f t="shared" si="18"/>
        <v>2.74</v>
      </c>
      <c r="BB20" s="115">
        <f t="shared" si="19"/>
        <v>0</v>
      </c>
      <c r="BC20" s="116">
        <f t="shared" si="20"/>
        <v>0</v>
      </c>
    </row>
    <row r="21" spans="1:55" x14ac:dyDescent="0.2">
      <c r="A21" s="366">
        <v>3</v>
      </c>
      <c r="B21" s="367">
        <v>3439</v>
      </c>
      <c r="C21" s="367">
        <v>600010473</v>
      </c>
      <c r="D21" s="367">
        <v>43256791</v>
      </c>
      <c r="E21" s="365" t="s">
        <v>809</v>
      </c>
      <c r="F21" s="367">
        <v>3143</v>
      </c>
      <c r="G21" s="368" t="s">
        <v>633</v>
      </c>
      <c r="H21" s="392" t="s">
        <v>282</v>
      </c>
      <c r="I21" s="110">
        <v>58986</v>
      </c>
      <c r="J21" s="111">
        <v>41580</v>
      </c>
      <c r="K21" s="111">
        <v>0</v>
      </c>
      <c r="L21" s="111">
        <v>0</v>
      </c>
      <c r="M21" s="114">
        <v>14054</v>
      </c>
      <c r="N21" s="114">
        <v>832</v>
      </c>
      <c r="O21" s="249">
        <v>2520</v>
      </c>
      <c r="P21" s="274">
        <v>0.17</v>
      </c>
      <c r="Q21" s="287">
        <v>0</v>
      </c>
      <c r="R21" s="404">
        <v>0</v>
      </c>
      <c r="S21" s="404">
        <v>0.17</v>
      </c>
      <c r="T21" s="112">
        <f t="shared" si="0"/>
        <v>0</v>
      </c>
      <c r="U21" s="113">
        <v>0</v>
      </c>
      <c r="V21" s="113">
        <v>0</v>
      </c>
      <c r="W21" s="113">
        <v>0</v>
      </c>
      <c r="X21" s="113">
        <f t="shared" si="1"/>
        <v>0</v>
      </c>
      <c r="Y21" s="113">
        <v>0</v>
      </c>
      <c r="Z21" s="113">
        <v>0</v>
      </c>
      <c r="AA21" s="113">
        <v>0</v>
      </c>
      <c r="AB21" s="113">
        <f t="shared" si="2"/>
        <v>0</v>
      </c>
      <c r="AC21" s="113">
        <f t="shared" si="3"/>
        <v>0</v>
      </c>
      <c r="AD21" s="114">
        <f t="shared" si="4"/>
        <v>0</v>
      </c>
      <c r="AE21" s="114">
        <f t="shared" si="5"/>
        <v>0</v>
      </c>
      <c r="AF21" s="113">
        <v>0</v>
      </c>
      <c r="AG21" s="113">
        <v>0</v>
      </c>
      <c r="AH21" s="113">
        <v>0</v>
      </c>
      <c r="AI21" s="113">
        <f t="shared" si="6"/>
        <v>0</v>
      </c>
      <c r="AJ21" s="113">
        <f t="shared" si="7"/>
        <v>0</v>
      </c>
      <c r="AK21" s="115"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f t="shared" si="8"/>
        <v>0</v>
      </c>
      <c r="AQ21" s="115">
        <f t="shared" si="9"/>
        <v>0</v>
      </c>
      <c r="AR21" s="370">
        <f t="shared" si="10"/>
        <v>0</v>
      </c>
      <c r="AS21" s="112">
        <f t="shared" si="11"/>
        <v>58986</v>
      </c>
      <c r="AT21" s="113">
        <f t="shared" si="12"/>
        <v>41580</v>
      </c>
      <c r="AU21" s="113">
        <f t="shared" si="13"/>
        <v>0</v>
      </c>
      <c r="AV21" s="113">
        <f t="shared" si="14"/>
        <v>0</v>
      </c>
      <c r="AW21" s="113">
        <f t="shared" si="15"/>
        <v>14054</v>
      </c>
      <c r="AX21" s="113">
        <f t="shared" si="15"/>
        <v>832</v>
      </c>
      <c r="AY21" s="113">
        <f t="shared" si="16"/>
        <v>2520</v>
      </c>
      <c r="AZ21" s="115">
        <f t="shared" si="17"/>
        <v>0.17</v>
      </c>
      <c r="BA21" s="115">
        <f t="shared" si="18"/>
        <v>0</v>
      </c>
      <c r="BB21" s="115">
        <f t="shared" si="19"/>
        <v>0</v>
      </c>
      <c r="BC21" s="116">
        <f t="shared" si="20"/>
        <v>0.17</v>
      </c>
    </row>
    <row r="22" spans="1:55" x14ac:dyDescent="0.2">
      <c r="A22" s="366">
        <v>3</v>
      </c>
      <c r="B22" s="367">
        <v>3439</v>
      </c>
      <c r="C22" s="367">
        <v>600010473</v>
      </c>
      <c r="D22" s="367">
        <v>43256791</v>
      </c>
      <c r="E22" s="365" t="s">
        <v>809</v>
      </c>
      <c r="F22" s="367">
        <v>3143</v>
      </c>
      <c r="G22" s="368" t="s">
        <v>321</v>
      </c>
      <c r="H22" s="369" t="s">
        <v>282</v>
      </c>
      <c r="I22" s="110">
        <v>278859</v>
      </c>
      <c r="J22" s="111">
        <v>173043</v>
      </c>
      <c r="K22" s="111">
        <v>0</v>
      </c>
      <c r="L22" s="111">
        <v>32000</v>
      </c>
      <c r="M22" s="114">
        <v>69305</v>
      </c>
      <c r="N22" s="114">
        <v>3461</v>
      </c>
      <c r="O22" s="249">
        <v>1050</v>
      </c>
      <c r="P22" s="274">
        <v>0.39</v>
      </c>
      <c r="Q22" s="287">
        <v>0.32</v>
      </c>
      <c r="R22" s="404">
        <v>0</v>
      </c>
      <c r="S22" s="404">
        <v>7.0000000000000007E-2</v>
      </c>
      <c r="T22" s="112">
        <f t="shared" si="0"/>
        <v>0</v>
      </c>
      <c r="U22" s="113">
        <v>0</v>
      </c>
      <c r="V22" s="113">
        <v>0</v>
      </c>
      <c r="W22" s="113">
        <v>0</v>
      </c>
      <c r="X22" s="113">
        <f t="shared" si="1"/>
        <v>0</v>
      </c>
      <c r="Y22" s="113">
        <v>0</v>
      </c>
      <c r="Z22" s="113">
        <v>0</v>
      </c>
      <c r="AA22" s="113">
        <v>0</v>
      </c>
      <c r="AB22" s="113">
        <f t="shared" si="2"/>
        <v>0</v>
      </c>
      <c r="AC22" s="113">
        <f t="shared" si="3"/>
        <v>0</v>
      </c>
      <c r="AD22" s="114">
        <f t="shared" si="4"/>
        <v>0</v>
      </c>
      <c r="AE22" s="114">
        <f t="shared" si="5"/>
        <v>0</v>
      </c>
      <c r="AF22" s="113">
        <v>0</v>
      </c>
      <c r="AG22" s="113">
        <v>0</v>
      </c>
      <c r="AH22" s="113">
        <v>0</v>
      </c>
      <c r="AI22" s="113">
        <f t="shared" si="6"/>
        <v>0</v>
      </c>
      <c r="AJ22" s="113">
        <f t="shared" si="7"/>
        <v>0</v>
      </c>
      <c r="AK22" s="115">
        <v>0</v>
      </c>
      <c r="AL22" s="115">
        <v>0</v>
      </c>
      <c r="AM22" s="115">
        <v>0</v>
      </c>
      <c r="AN22" s="115">
        <v>0</v>
      </c>
      <c r="AO22" s="115">
        <v>0</v>
      </c>
      <c r="AP22" s="115">
        <f t="shared" si="8"/>
        <v>0</v>
      </c>
      <c r="AQ22" s="115">
        <f t="shared" si="9"/>
        <v>0</v>
      </c>
      <c r="AR22" s="370">
        <f t="shared" si="10"/>
        <v>0</v>
      </c>
      <c r="AS22" s="112">
        <f t="shared" si="11"/>
        <v>278859</v>
      </c>
      <c r="AT22" s="113">
        <f t="shared" si="12"/>
        <v>173043</v>
      </c>
      <c r="AU22" s="113">
        <f t="shared" si="13"/>
        <v>0</v>
      </c>
      <c r="AV22" s="113">
        <f t="shared" si="14"/>
        <v>32000</v>
      </c>
      <c r="AW22" s="113">
        <f t="shared" si="15"/>
        <v>69305</v>
      </c>
      <c r="AX22" s="113">
        <f t="shared" si="15"/>
        <v>3461</v>
      </c>
      <c r="AY22" s="113">
        <f t="shared" si="16"/>
        <v>1050</v>
      </c>
      <c r="AZ22" s="115">
        <f t="shared" si="17"/>
        <v>0.39</v>
      </c>
      <c r="BA22" s="115">
        <f t="shared" si="18"/>
        <v>0.32</v>
      </c>
      <c r="BB22" s="115">
        <f t="shared" si="19"/>
        <v>0</v>
      </c>
      <c r="BC22" s="116">
        <f t="shared" si="20"/>
        <v>7.0000000000000007E-2</v>
      </c>
    </row>
    <row r="23" spans="1:55" x14ac:dyDescent="0.2">
      <c r="A23" s="237">
        <v>3</v>
      </c>
      <c r="B23" s="31">
        <v>3439</v>
      </c>
      <c r="C23" s="31">
        <v>600010473</v>
      </c>
      <c r="D23" s="31">
        <v>43256791</v>
      </c>
      <c r="E23" s="246" t="s">
        <v>90</v>
      </c>
      <c r="F23" s="31"/>
      <c r="G23" s="236"/>
      <c r="H23" s="326"/>
      <c r="I23" s="5">
        <v>27789225</v>
      </c>
      <c r="J23" s="8">
        <v>19722322</v>
      </c>
      <c r="K23" s="8">
        <v>0</v>
      </c>
      <c r="L23" s="8">
        <v>240000</v>
      </c>
      <c r="M23" s="8">
        <v>6747265</v>
      </c>
      <c r="N23" s="8">
        <v>394448</v>
      </c>
      <c r="O23" s="8">
        <v>685190</v>
      </c>
      <c r="P23" s="9">
        <v>42.256900000000002</v>
      </c>
      <c r="Q23" s="9">
        <v>36.86</v>
      </c>
      <c r="R23" s="38">
        <v>0</v>
      </c>
      <c r="S23" s="38">
        <v>5.3969000000000005</v>
      </c>
      <c r="T23" s="5">
        <f t="shared" ref="T23:BC23" si="23">SUM(T18:T22)</f>
        <v>0</v>
      </c>
      <c r="U23" s="8">
        <f t="shared" si="23"/>
        <v>0</v>
      </c>
      <c r="V23" s="8">
        <f t="shared" si="23"/>
        <v>0</v>
      </c>
      <c r="W23" s="8">
        <f t="shared" si="23"/>
        <v>0</v>
      </c>
      <c r="X23" s="8">
        <f t="shared" si="23"/>
        <v>0</v>
      </c>
      <c r="Y23" s="8">
        <f t="shared" si="23"/>
        <v>0</v>
      </c>
      <c r="Z23" s="8">
        <f t="shared" si="23"/>
        <v>0</v>
      </c>
      <c r="AA23" s="8">
        <f t="shared" si="23"/>
        <v>0</v>
      </c>
      <c r="AB23" s="8">
        <f t="shared" si="23"/>
        <v>0</v>
      </c>
      <c r="AC23" s="8">
        <f t="shared" si="23"/>
        <v>0</v>
      </c>
      <c r="AD23" s="8">
        <f t="shared" si="23"/>
        <v>0</v>
      </c>
      <c r="AE23" s="8">
        <f t="shared" si="23"/>
        <v>0</v>
      </c>
      <c r="AF23" s="8">
        <f t="shared" si="23"/>
        <v>0</v>
      </c>
      <c r="AG23" s="8">
        <f t="shared" si="23"/>
        <v>0</v>
      </c>
      <c r="AH23" s="8">
        <f t="shared" si="23"/>
        <v>0</v>
      </c>
      <c r="AI23" s="8">
        <f t="shared" si="23"/>
        <v>0</v>
      </c>
      <c r="AJ23" s="8">
        <f t="shared" si="23"/>
        <v>0</v>
      </c>
      <c r="AK23" s="9">
        <f t="shared" si="23"/>
        <v>0</v>
      </c>
      <c r="AL23" s="9">
        <f t="shared" si="23"/>
        <v>0</v>
      </c>
      <c r="AM23" s="9">
        <f t="shared" si="23"/>
        <v>0</v>
      </c>
      <c r="AN23" s="9">
        <f t="shared" si="23"/>
        <v>0</v>
      </c>
      <c r="AO23" s="9">
        <f t="shared" si="23"/>
        <v>0</v>
      </c>
      <c r="AP23" s="9">
        <f t="shared" si="23"/>
        <v>0</v>
      </c>
      <c r="AQ23" s="9">
        <f t="shared" si="23"/>
        <v>0</v>
      </c>
      <c r="AR23" s="38">
        <f t="shared" si="23"/>
        <v>0</v>
      </c>
      <c r="AS23" s="5">
        <f t="shared" si="23"/>
        <v>27789225</v>
      </c>
      <c r="AT23" s="8">
        <f t="shared" si="23"/>
        <v>19722322</v>
      </c>
      <c r="AU23" s="8">
        <f t="shared" si="23"/>
        <v>0</v>
      </c>
      <c r="AV23" s="8">
        <f t="shared" si="23"/>
        <v>240000</v>
      </c>
      <c r="AW23" s="8">
        <f t="shared" si="23"/>
        <v>6747265</v>
      </c>
      <c r="AX23" s="8">
        <f t="shared" si="23"/>
        <v>394448</v>
      </c>
      <c r="AY23" s="8">
        <f t="shared" si="23"/>
        <v>685190</v>
      </c>
      <c r="AZ23" s="9">
        <f t="shared" si="23"/>
        <v>42.256900000000002</v>
      </c>
      <c r="BA23" s="9">
        <f t="shared" si="23"/>
        <v>36.86</v>
      </c>
      <c r="BB23" s="9">
        <f t="shared" si="23"/>
        <v>0</v>
      </c>
      <c r="BC23" s="78">
        <f t="shared" si="23"/>
        <v>5.3969000000000005</v>
      </c>
    </row>
    <row r="24" spans="1:55" x14ac:dyDescent="0.2">
      <c r="A24" s="366">
        <v>4</v>
      </c>
      <c r="B24" s="367">
        <v>3438</v>
      </c>
      <c r="C24" s="367">
        <v>600078493</v>
      </c>
      <c r="D24" s="367">
        <v>43257089</v>
      </c>
      <c r="E24" s="365" t="s">
        <v>91</v>
      </c>
      <c r="F24" s="367">
        <v>3113</v>
      </c>
      <c r="G24" s="368" t="s">
        <v>318</v>
      </c>
      <c r="H24" s="369" t="s">
        <v>281</v>
      </c>
      <c r="I24" s="110">
        <v>26054078</v>
      </c>
      <c r="J24" s="111">
        <v>18561589</v>
      </c>
      <c r="K24" s="111">
        <v>0</v>
      </c>
      <c r="L24" s="111">
        <v>120000</v>
      </c>
      <c r="M24" s="114">
        <v>6314378</v>
      </c>
      <c r="N24" s="114">
        <v>371232</v>
      </c>
      <c r="O24" s="249">
        <v>686879</v>
      </c>
      <c r="P24" s="274">
        <v>35.912800000000004</v>
      </c>
      <c r="Q24" s="287">
        <v>28.023399999999999</v>
      </c>
      <c r="R24" s="404">
        <v>0</v>
      </c>
      <c r="S24" s="404">
        <v>7.8894000000000002</v>
      </c>
      <c r="T24" s="112">
        <f t="shared" si="0"/>
        <v>0</v>
      </c>
      <c r="U24" s="113">
        <v>0</v>
      </c>
      <c r="V24" s="113">
        <v>0</v>
      </c>
      <c r="W24" s="113">
        <v>0</v>
      </c>
      <c r="X24" s="113">
        <f t="shared" si="1"/>
        <v>0</v>
      </c>
      <c r="Y24" s="113">
        <v>0</v>
      </c>
      <c r="Z24" s="113">
        <v>0</v>
      </c>
      <c r="AA24" s="113">
        <v>0</v>
      </c>
      <c r="AB24" s="113">
        <f t="shared" si="2"/>
        <v>0</v>
      </c>
      <c r="AC24" s="113">
        <f t="shared" si="3"/>
        <v>0</v>
      </c>
      <c r="AD24" s="114">
        <f t="shared" si="4"/>
        <v>0</v>
      </c>
      <c r="AE24" s="114">
        <f t="shared" si="5"/>
        <v>0</v>
      </c>
      <c r="AF24" s="113">
        <v>0</v>
      </c>
      <c r="AG24" s="113">
        <v>0</v>
      </c>
      <c r="AH24" s="113">
        <v>0</v>
      </c>
      <c r="AI24" s="113">
        <f t="shared" si="6"/>
        <v>0</v>
      </c>
      <c r="AJ24" s="113">
        <f t="shared" si="7"/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f t="shared" si="8"/>
        <v>0</v>
      </c>
      <c r="AQ24" s="115">
        <f t="shared" si="9"/>
        <v>0</v>
      </c>
      <c r="AR24" s="370">
        <f t="shared" si="10"/>
        <v>0</v>
      </c>
      <c r="AS24" s="112">
        <f t="shared" si="11"/>
        <v>26054078</v>
      </c>
      <c r="AT24" s="113">
        <f t="shared" si="12"/>
        <v>18561589</v>
      </c>
      <c r="AU24" s="113">
        <f t="shared" si="13"/>
        <v>0</v>
      </c>
      <c r="AV24" s="113">
        <f t="shared" si="14"/>
        <v>120000</v>
      </c>
      <c r="AW24" s="113">
        <f t="shared" si="15"/>
        <v>6314378</v>
      </c>
      <c r="AX24" s="113">
        <f t="shared" si="15"/>
        <v>371232</v>
      </c>
      <c r="AY24" s="113">
        <f t="shared" si="16"/>
        <v>686879</v>
      </c>
      <c r="AZ24" s="115">
        <f t="shared" si="17"/>
        <v>35.912800000000004</v>
      </c>
      <c r="BA24" s="115">
        <f t="shared" si="18"/>
        <v>28.023399999999999</v>
      </c>
      <c r="BB24" s="115">
        <f t="shared" si="19"/>
        <v>0</v>
      </c>
      <c r="BC24" s="116">
        <f t="shared" si="20"/>
        <v>7.8894000000000002</v>
      </c>
    </row>
    <row r="25" spans="1:55" x14ac:dyDescent="0.2">
      <c r="A25" s="366">
        <v>4</v>
      </c>
      <c r="B25" s="367">
        <v>3438</v>
      </c>
      <c r="C25" s="367">
        <v>600078493</v>
      </c>
      <c r="D25" s="367">
        <v>43257089</v>
      </c>
      <c r="E25" s="365" t="s">
        <v>91</v>
      </c>
      <c r="F25" s="367">
        <v>3113</v>
      </c>
      <c r="G25" s="368" t="s">
        <v>316</v>
      </c>
      <c r="H25" s="369" t="s">
        <v>282</v>
      </c>
      <c r="I25" s="110">
        <v>3131027</v>
      </c>
      <c r="J25" s="111">
        <v>2280762</v>
      </c>
      <c r="K25" s="111">
        <v>0</v>
      </c>
      <c r="L25" s="111">
        <v>0</v>
      </c>
      <c r="M25" s="114">
        <v>770899</v>
      </c>
      <c r="N25" s="114">
        <v>45616</v>
      </c>
      <c r="O25" s="249">
        <v>33750</v>
      </c>
      <c r="P25" s="274">
        <v>6.36</v>
      </c>
      <c r="Q25" s="287">
        <v>6.36</v>
      </c>
      <c r="R25" s="404">
        <v>0</v>
      </c>
      <c r="S25" s="404">
        <v>0</v>
      </c>
      <c r="T25" s="112">
        <f t="shared" si="0"/>
        <v>0</v>
      </c>
      <c r="U25" s="113">
        <v>0</v>
      </c>
      <c r="V25" s="113">
        <v>0</v>
      </c>
      <c r="W25" s="113">
        <v>0</v>
      </c>
      <c r="X25" s="113">
        <f t="shared" si="1"/>
        <v>0</v>
      </c>
      <c r="Y25" s="113">
        <v>0</v>
      </c>
      <c r="Z25" s="113">
        <v>0</v>
      </c>
      <c r="AA25" s="113">
        <v>0</v>
      </c>
      <c r="AB25" s="113">
        <f t="shared" si="2"/>
        <v>0</v>
      </c>
      <c r="AC25" s="113">
        <f t="shared" si="3"/>
        <v>0</v>
      </c>
      <c r="AD25" s="114">
        <f t="shared" si="4"/>
        <v>0</v>
      </c>
      <c r="AE25" s="114">
        <f t="shared" si="5"/>
        <v>0</v>
      </c>
      <c r="AF25" s="113">
        <v>0</v>
      </c>
      <c r="AG25" s="113">
        <v>0</v>
      </c>
      <c r="AH25" s="113">
        <v>0</v>
      </c>
      <c r="AI25" s="113">
        <f t="shared" si="6"/>
        <v>0</v>
      </c>
      <c r="AJ25" s="113">
        <f t="shared" si="7"/>
        <v>0</v>
      </c>
      <c r="AK25" s="115"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f t="shared" si="8"/>
        <v>0</v>
      </c>
      <c r="AQ25" s="115">
        <f t="shared" si="9"/>
        <v>0</v>
      </c>
      <c r="AR25" s="370">
        <f t="shared" si="10"/>
        <v>0</v>
      </c>
      <c r="AS25" s="112">
        <f t="shared" si="11"/>
        <v>3131027</v>
      </c>
      <c r="AT25" s="113">
        <f t="shared" si="12"/>
        <v>2280762</v>
      </c>
      <c r="AU25" s="113">
        <f t="shared" si="13"/>
        <v>0</v>
      </c>
      <c r="AV25" s="113">
        <f t="shared" si="14"/>
        <v>0</v>
      </c>
      <c r="AW25" s="113">
        <f t="shared" si="15"/>
        <v>770899</v>
      </c>
      <c r="AX25" s="113">
        <f t="shared" si="15"/>
        <v>45616</v>
      </c>
      <c r="AY25" s="113">
        <f t="shared" si="16"/>
        <v>33750</v>
      </c>
      <c r="AZ25" s="115">
        <f t="shared" si="17"/>
        <v>6.36</v>
      </c>
      <c r="BA25" s="115">
        <f t="shared" si="18"/>
        <v>6.36</v>
      </c>
      <c r="BB25" s="115">
        <f t="shared" si="19"/>
        <v>0</v>
      </c>
      <c r="BC25" s="116">
        <f t="shared" si="20"/>
        <v>0</v>
      </c>
    </row>
    <row r="26" spans="1:55" x14ac:dyDescent="0.2">
      <c r="A26" s="366">
        <v>4</v>
      </c>
      <c r="B26" s="367">
        <v>3438</v>
      </c>
      <c r="C26" s="367">
        <v>600078493</v>
      </c>
      <c r="D26" s="367">
        <v>43257089</v>
      </c>
      <c r="E26" s="365" t="s">
        <v>91</v>
      </c>
      <c r="F26" s="367">
        <v>3143</v>
      </c>
      <c r="G26" s="368" t="s">
        <v>632</v>
      </c>
      <c r="H26" s="392" t="s">
        <v>281</v>
      </c>
      <c r="I26" s="110">
        <v>1687169</v>
      </c>
      <c r="J26" s="111">
        <v>1141895</v>
      </c>
      <c r="K26" s="111">
        <v>0</v>
      </c>
      <c r="L26" s="111">
        <v>102000</v>
      </c>
      <c r="M26" s="114">
        <v>420436</v>
      </c>
      <c r="N26" s="114">
        <v>22838</v>
      </c>
      <c r="O26" s="249">
        <v>0</v>
      </c>
      <c r="P26" s="274">
        <v>2.6606999999999998</v>
      </c>
      <c r="Q26" s="287">
        <v>2.6606999999999998</v>
      </c>
      <c r="R26" s="404">
        <v>0</v>
      </c>
      <c r="S26" s="404">
        <v>0</v>
      </c>
      <c r="T26" s="112">
        <f t="shared" si="0"/>
        <v>0</v>
      </c>
      <c r="U26" s="113">
        <v>0</v>
      </c>
      <c r="V26" s="113">
        <v>0</v>
      </c>
      <c r="W26" s="113">
        <v>0</v>
      </c>
      <c r="X26" s="113">
        <f t="shared" si="1"/>
        <v>0</v>
      </c>
      <c r="Y26" s="113">
        <v>0</v>
      </c>
      <c r="Z26" s="113">
        <v>0</v>
      </c>
      <c r="AA26" s="113">
        <v>0</v>
      </c>
      <c r="AB26" s="113">
        <f t="shared" si="2"/>
        <v>0</v>
      </c>
      <c r="AC26" s="113">
        <f t="shared" si="3"/>
        <v>0</v>
      </c>
      <c r="AD26" s="114">
        <f t="shared" si="4"/>
        <v>0</v>
      </c>
      <c r="AE26" s="114">
        <f t="shared" si="5"/>
        <v>0</v>
      </c>
      <c r="AF26" s="113">
        <v>0</v>
      </c>
      <c r="AG26" s="113">
        <v>0</v>
      </c>
      <c r="AH26" s="113">
        <v>0</v>
      </c>
      <c r="AI26" s="113">
        <f t="shared" si="6"/>
        <v>0</v>
      </c>
      <c r="AJ26" s="113">
        <f t="shared" si="7"/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f t="shared" si="8"/>
        <v>0</v>
      </c>
      <c r="AQ26" s="115">
        <f t="shared" si="9"/>
        <v>0</v>
      </c>
      <c r="AR26" s="370">
        <f t="shared" si="10"/>
        <v>0</v>
      </c>
      <c r="AS26" s="112">
        <f t="shared" si="11"/>
        <v>1687169</v>
      </c>
      <c r="AT26" s="113">
        <f t="shared" si="12"/>
        <v>1141895</v>
      </c>
      <c r="AU26" s="113">
        <f t="shared" si="13"/>
        <v>0</v>
      </c>
      <c r="AV26" s="113">
        <f t="shared" si="14"/>
        <v>102000</v>
      </c>
      <c r="AW26" s="113">
        <f t="shared" si="15"/>
        <v>420436</v>
      </c>
      <c r="AX26" s="113">
        <f t="shared" si="15"/>
        <v>22838</v>
      </c>
      <c r="AY26" s="113">
        <f t="shared" si="16"/>
        <v>0</v>
      </c>
      <c r="AZ26" s="115">
        <f t="shared" si="17"/>
        <v>2.6606999999999998</v>
      </c>
      <c r="BA26" s="115">
        <f t="shared" si="18"/>
        <v>2.6606999999999998</v>
      </c>
      <c r="BB26" s="115">
        <f t="shared" si="19"/>
        <v>0</v>
      </c>
      <c r="BC26" s="116">
        <f t="shared" si="20"/>
        <v>0</v>
      </c>
    </row>
    <row r="27" spans="1:55" x14ac:dyDescent="0.2">
      <c r="A27" s="366">
        <v>4</v>
      </c>
      <c r="B27" s="367">
        <v>3438</v>
      </c>
      <c r="C27" s="367">
        <v>600078493</v>
      </c>
      <c r="D27" s="367">
        <v>43257089</v>
      </c>
      <c r="E27" s="365" t="s">
        <v>91</v>
      </c>
      <c r="F27" s="367">
        <v>3143</v>
      </c>
      <c r="G27" s="368" t="s">
        <v>633</v>
      </c>
      <c r="H27" s="392" t="s">
        <v>282</v>
      </c>
      <c r="I27" s="110">
        <v>44240</v>
      </c>
      <c r="J27" s="111">
        <v>31185</v>
      </c>
      <c r="K27" s="111">
        <v>0</v>
      </c>
      <c r="L27" s="111">
        <v>0</v>
      </c>
      <c r="M27" s="114">
        <v>10541</v>
      </c>
      <c r="N27" s="114">
        <v>624</v>
      </c>
      <c r="O27" s="249">
        <v>1890</v>
      </c>
      <c r="P27" s="274">
        <v>0.13</v>
      </c>
      <c r="Q27" s="287">
        <v>0</v>
      </c>
      <c r="R27" s="404">
        <v>0</v>
      </c>
      <c r="S27" s="404">
        <v>0.13</v>
      </c>
      <c r="T27" s="112">
        <f t="shared" si="0"/>
        <v>0</v>
      </c>
      <c r="U27" s="113">
        <v>0</v>
      </c>
      <c r="V27" s="113">
        <v>0</v>
      </c>
      <c r="W27" s="113">
        <v>0</v>
      </c>
      <c r="X27" s="113">
        <f t="shared" si="1"/>
        <v>0</v>
      </c>
      <c r="Y27" s="113">
        <v>0</v>
      </c>
      <c r="Z27" s="113">
        <v>0</v>
      </c>
      <c r="AA27" s="113">
        <v>0</v>
      </c>
      <c r="AB27" s="113">
        <f t="shared" si="2"/>
        <v>0</v>
      </c>
      <c r="AC27" s="113">
        <f t="shared" si="3"/>
        <v>0</v>
      </c>
      <c r="AD27" s="114">
        <f t="shared" si="4"/>
        <v>0</v>
      </c>
      <c r="AE27" s="114">
        <f t="shared" si="5"/>
        <v>0</v>
      </c>
      <c r="AF27" s="113">
        <v>0</v>
      </c>
      <c r="AG27" s="113">
        <v>0</v>
      </c>
      <c r="AH27" s="113">
        <v>0</v>
      </c>
      <c r="AI27" s="113">
        <f t="shared" si="6"/>
        <v>0</v>
      </c>
      <c r="AJ27" s="113">
        <f t="shared" si="7"/>
        <v>0</v>
      </c>
      <c r="AK27" s="115">
        <v>0</v>
      </c>
      <c r="AL27" s="115">
        <v>0</v>
      </c>
      <c r="AM27" s="115">
        <v>0</v>
      </c>
      <c r="AN27" s="115">
        <v>0</v>
      </c>
      <c r="AO27" s="115">
        <v>0</v>
      </c>
      <c r="AP27" s="115">
        <f t="shared" si="8"/>
        <v>0</v>
      </c>
      <c r="AQ27" s="115">
        <f t="shared" si="9"/>
        <v>0</v>
      </c>
      <c r="AR27" s="370">
        <f t="shared" si="10"/>
        <v>0</v>
      </c>
      <c r="AS27" s="112">
        <f t="shared" si="11"/>
        <v>44240</v>
      </c>
      <c r="AT27" s="113">
        <f t="shared" si="12"/>
        <v>31185</v>
      </c>
      <c r="AU27" s="113">
        <f t="shared" si="13"/>
        <v>0</v>
      </c>
      <c r="AV27" s="113">
        <f t="shared" si="14"/>
        <v>0</v>
      </c>
      <c r="AW27" s="113">
        <f t="shared" si="15"/>
        <v>10541</v>
      </c>
      <c r="AX27" s="113">
        <f t="shared" si="15"/>
        <v>624</v>
      </c>
      <c r="AY27" s="113">
        <f t="shared" si="16"/>
        <v>1890</v>
      </c>
      <c r="AZ27" s="115">
        <f t="shared" si="17"/>
        <v>0.13</v>
      </c>
      <c r="BA27" s="115">
        <f t="shared" si="18"/>
        <v>0</v>
      </c>
      <c r="BB27" s="115">
        <f t="shared" si="19"/>
        <v>0</v>
      </c>
      <c r="BC27" s="116">
        <f t="shared" si="20"/>
        <v>0.13</v>
      </c>
    </row>
    <row r="28" spans="1:55" x14ac:dyDescent="0.2">
      <c r="A28" s="237">
        <v>4</v>
      </c>
      <c r="B28" s="31">
        <v>3438</v>
      </c>
      <c r="C28" s="31">
        <v>600078493</v>
      </c>
      <c r="D28" s="31">
        <v>43257089</v>
      </c>
      <c r="E28" s="246" t="s">
        <v>92</v>
      </c>
      <c r="F28" s="31"/>
      <c r="G28" s="236"/>
      <c r="H28" s="326"/>
      <c r="I28" s="5">
        <v>30916514</v>
      </c>
      <c r="J28" s="8">
        <v>22015431</v>
      </c>
      <c r="K28" s="8">
        <v>0</v>
      </c>
      <c r="L28" s="8">
        <v>222000</v>
      </c>
      <c r="M28" s="8">
        <v>7516254</v>
      </c>
      <c r="N28" s="8">
        <v>440310</v>
      </c>
      <c r="O28" s="8">
        <v>722519</v>
      </c>
      <c r="P28" s="9">
        <v>45.063500000000005</v>
      </c>
      <c r="Q28" s="9">
        <v>37.0441</v>
      </c>
      <c r="R28" s="38">
        <v>0</v>
      </c>
      <c r="S28" s="38">
        <v>8.019400000000001</v>
      </c>
      <c r="T28" s="5">
        <f t="shared" ref="T28:BC28" si="24">SUM(T24:T27)</f>
        <v>0</v>
      </c>
      <c r="U28" s="8">
        <f t="shared" si="24"/>
        <v>0</v>
      </c>
      <c r="V28" s="8">
        <f t="shared" si="24"/>
        <v>0</v>
      </c>
      <c r="W28" s="8">
        <f t="shared" si="24"/>
        <v>0</v>
      </c>
      <c r="X28" s="8">
        <f t="shared" si="24"/>
        <v>0</v>
      </c>
      <c r="Y28" s="8">
        <f t="shared" si="24"/>
        <v>0</v>
      </c>
      <c r="Z28" s="8">
        <f t="shared" si="24"/>
        <v>0</v>
      </c>
      <c r="AA28" s="8">
        <f t="shared" si="24"/>
        <v>0</v>
      </c>
      <c r="AB28" s="8">
        <f t="shared" si="24"/>
        <v>0</v>
      </c>
      <c r="AC28" s="8">
        <f t="shared" si="24"/>
        <v>0</v>
      </c>
      <c r="AD28" s="8">
        <f t="shared" si="24"/>
        <v>0</v>
      </c>
      <c r="AE28" s="8">
        <f t="shared" si="24"/>
        <v>0</v>
      </c>
      <c r="AF28" s="8">
        <f t="shared" si="24"/>
        <v>0</v>
      </c>
      <c r="AG28" s="8">
        <f t="shared" si="24"/>
        <v>0</v>
      </c>
      <c r="AH28" s="8">
        <f t="shared" si="24"/>
        <v>0</v>
      </c>
      <c r="AI28" s="8">
        <f t="shared" si="24"/>
        <v>0</v>
      </c>
      <c r="AJ28" s="8">
        <f t="shared" si="24"/>
        <v>0</v>
      </c>
      <c r="AK28" s="9">
        <f t="shared" si="24"/>
        <v>0</v>
      </c>
      <c r="AL28" s="9">
        <f t="shared" si="24"/>
        <v>0</v>
      </c>
      <c r="AM28" s="9">
        <f t="shared" si="24"/>
        <v>0</v>
      </c>
      <c r="AN28" s="9">
        <f t="shared" si="24"/>
        <v>0</v>
      </c>
      <c r="AO28" s="9">
        <f t="shared" si="24"/>
        <v>0</v>
      </c>
      <c r="AP28" s="9">
        <f t="shared" si="24"/>
        <v>0</v>
      </c>
      <c r="AQ28" s="9">
        <f t="shared" si="24"/>
        <v>0</v>
      </c>
      <c r="AR28" s="38">
        <f t="shared" si="24"/>
        <v>0</v>
      </c>
      <c r="AS28" s="5">
        <f t="shared" si="24"/>
        <v>30916514</v>
      </c>
      <c r="AT28" s="8">
        <f t="shared" si="24"/>
        <v>22015431</v>
      </c>
      <c r="AU28" s="8">
        <f t="shared" si="24"/>
        <v>0</v>
      </c>
      <c r="AV28" s="8">
        <f t="shared" si="24"/>
        <v>222000</v>
      </c>
      <c r="AW28" s="8">
        <f t="shared" si="24"/>
        <v>7516254</v>
      </c>
      <c r="AX28" s="8">
        <f t="shared" si="24"/>
        <v>440310</v>
      </c>
      <c r="AY28" s="8">
        <f t="shared" si="24"/>
        <v>722519</v>
      </c>
      <c r="AZ28" s="9">
        <f t="shared" si="24"/>
        <v>45.063500000000005</v>
      </c>
      <c r="BA28" s="9">
        <f t="shared" si="24"/>
        <v>37.0441</v>
      </c>
      <c r="BB28" s="9">
        <f t="shared" si="24"/>
        <v>0</v>
      </c>
      <c r="BC28" s="78">
        <f t="shared" si="24"/>
        <v>8.019400000000001</v>
      </c>
    </row>
    <row r="29" spans="1:55" s="3" customFormat="1" x14ac:dyDescent="0.2">
      <c r="A29" s="366">
        <v>5</v>
      </c>
      <c r="B29" s="367">
        <v>3459</v>
      </c>
      <c r="C29" s="367">
        <v>651040264</v>
      </c>
      <c r="D29" s="367">
        <v>75121531</v>
      </c>
      <c r="E29" s="365" t="s">
        <v>93</v>
      </c>
      <c r="F29" s="367">
        <v>3231</v>
      </c>
      <c r="G29" s="368" t="s">
        <v>320</v>
      </c>
      <c r="H29" s="392" t="s">
        <v>281</v>
      </c>
      <c r="I29" s="110">
        <v>13480440</v>
      </c>
      <c r="J29" s="111">
        <v>9752551</v>
      </c>
      <c r="K29" s="111">
        <v>0</v>
      </c>
      <c r="L29" s="111">
        <v>145000</v>
      </c>
      <c r="M29" s="114">
        <v>3345373</v>
      </c>
      <c r="N29" s="114">
        <v>195051</v>
      </c>
      <c r="O29" s="249">
        <v>42465</v>
      </c>
      <c r="P29" s="274">
        <v>18.722200000000001</v>
      </c>
      <c r="Q29" s="287">
        <v>16.908799999999999</v>
      </c>
      <c r="R29" s="404">
        <v>0</v>
      </c>
      <c r="S29" s="404">
        <v>1.8134000000000001</v>
      </c>
      <c r="T29" s="112">
        <f t="shared" si="0"/>
        <v>0</v>
      </c>
      <c r="U29" s="113">
        <v>0</v>
      </c>
      <c r="V29" s="113">
        <v>0</v>
      </c>
      <c r="W29" s="113">
        <v>0</v>
      </c>
      <c r="X29" s="113">
        <f t="shared" si="1"/>
        <v>0</v>
      </c>
      <c r="Y29" s="113">
        <v>0</v>
      </c>
      <c r="Z29" s="113">
        <v>0</v>
      </c>
      <c r="AA29" s="113">
        <v>0</v>
      </c>
      <c r="AB29" s="113">
        <f t="shared" si="2"/>
        <v>0</v>
      </c>
      <c r="AC29" s="113">
        <f t="shared" si="3"/>
        <v>0</v>
      </c>
      <c r="AD29" s="114">
        <f t="shared" si="4"/>
        <v>0</v>
      </c>
      <c r="AE29" s="114">
        <f t="shared" si="5"/>
        <v>0</v>
      </c>
      <c r="AF29" s="113">
        <v>0</v>
      </c>
      <c r="AG29" s="113">
        <v>0</v>
      </c>
      <c r="AH29" s="113">
        <v>0</v>
      </c>
      <c r="AI29" s="113">
        <f t="shared" si="6"/>
        <v>0</v>
      </c>
      <c r="AJ29" s="113">
        <f t="shared" si="7"/>
        <v>0</v>
      </c>
      <c r="AK29" s="115"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f t="shared" si="8"/>
        <v>0</v>
      </c>
      <c r="AQ29" s="115">
        <f t="shared" si="9"/>
        <v>0</v>
      </c>
      <c r="AR29" s="370">
        <f t="shared" si="10"/>
        <v>0</v>
      </c>
      <c r="AS29" s="112">
        <f t="shared" si="11"/>
        <v>13480440</v>
      </c>
      <c r="AT29" s="113">
        <f t="shared" si="12"/>
        <v>9752551</v>
      </c>
      <c r="AU29" s="113">
        <f t="shared" si="13"/>
        <v>0</v>
      </c>
      <c r="AV29" s="113">
        <f t="shared" si="14"/>
        <v>145000</v>
      </c>
      <c r="AW29" s="113">
        <f t="shared" si="15"/>
        <v>3345373</v>
      </c>
      <c r="AX29" s="113">
        <f t="shared" si="15"/>
        <v>195051</v>
      </c>
      <c r="AY29" s="113">
        <f t="shared" si="16"/>
        <v>42465</v>
      </c>
      <c r="AZ29" s="115">
        <f t="shared" si="17"/>
        <v>18.722200000000001</v>
      </c>
      <c r="BA29" s="115">
        <f t="shared" si="18"/>
        <v>16.908799999999999</v>
      </c>
      <c r="BB29" s="115">
        <f t="shared" si="19"/>
        <v>0</v>
      </c>
      <c r="BC29" s="116">
        <f t="shared" si="20"/>
        <v>1.8134000000000001</v>
      </c>
    </row>
    <row r="30" spans="1:55" s="3" customFormat="1" x14ac:dyDescent="0.2">
      <c r="A30" s="237">
        <v>5</v>
      </c>
      <c r="B30" s="31">
        <v>3459</v>
      </c>
      <c r="C30" s="31">
        <v>651040264</v>
      </c>
      <c r="D30" s="31">
        <v>75121531</v>
      </c>
      <c r="E30" s="246" t="s">
        <v>94</v>
      </c>
      <c r="F30" s="31"/>
      <c r="G30" s="236"/>
      <c r="H30" s="326"/>
      <c r="I30" s="6">
        <v>13480440</v>
      </c>
      <c r="J30" s="10">
        <v>9752551</v>
      </c>
      <c r="K30" s="10">
        <v>0</v>
      </c>
      <c r="L30" s="10">
        <v>145000</v>
      </c>
      <c r="M30" s="10">
        <v>3345373</v>
      </c>
      <c r="N30" s="10">
        <v>195051</v>
      </c>
      <c r="O30" s="10">
        <v>42465</v>
      </c>
      <c r="P30" s="11">
        <v>18.722200000000001</v>
      </c>
      <c r="Q30" s="11">
        <v>16.908799999999999</v>
      </c>
      <c r="R30" s="37">
        <v>0</v>
      </c>
      <c r="S30" s="37">
        <v>1.8134000000000001</v>
      </c>
      <c r="T30" s="6">
        <f t="shared" ref="T30:BC30" si="25">SUM(T29)</f>
        <v>0</v>
      </c>
      <c r="U30" s="10">
        <f t="shared" si="25"/>
        <v>0</v>
      </c>
      <c r="V30" s="10">
        <f t="shared" si="25"/>
        <v>0</v>
      </c>
      <c r="W30" s="10">
        <f t="shared" si="25"/>
        <v>0</v>
      </c>
      <c r="X30" s="10">
        <f t="shared" si="25"/>
        <v>0</v>
      </c>
      <c r="Y30" s="10">
        <f t="shared" si="25"/>
        <v>0</v>
      </c>
      <c r="Z30" s="10">
        <f t="shared" si="25"/>
        <v>0</v>
      </c>
      <c r="AA30" s="10">
        <f t="shared" si="25"/>
        <v>0</v>
      </c>
      <c r="AB30" s="10">
        <f t="shared" si="25"/>
        <v>0</v>
      </c>
      <c r="AC30" s="10">
        <f t="shared" si="25"/>
        <v>0</v>
      </c>
      <c r="AD30" s="10">
        <f t="shared" si="25"/>
        <v>0</v>
      </c>
      <c r="AE30" s="10">
        <f t="shared" si="25"/>
        <v>0</v>
      </c>
      <c r="AF30" s="10">
        <f t="shared" si="25"/>
        <v>0</v>
      </c>
      <c r="AG30" s="10">
        <f t="shared" si="25"/>
        <v>0</v>
      </c>
      <c r="AH30" s="10">
        <f t="shared" si="25"/>
        <v>0</v>
      </c>
      <c r="AI30" s="10">
        <f t="shared" si="25"/>
        <v>0</v>
      </c>
      <c r="AJ30" s="10">
        <f t="shared" si="25"/>
        <v>0</v>
      </c>
      <c r="AK30" s="11">
        <f t="shared" si="25"/>
        <v>0</v>
      </c>
      <c r="AL30" s="11">
        <f t="shared" si="25"/>
        <v>0</v>
      </c>
      <c r="AM30" s="11">
        <f t="shared" si="25"/>
        <v>0</v>
      </c>
      <c r="AN30" s="11">
        <f t="shared" si="25"/>
        <v>0</v>
      </c>
      <c r="AO30" s="11">
        <f t="shared" si="25"/>
        <v>0</v>
      </c>
      <c r="AP30" s="11">
        <f t="shared" si="25"/>
        <v>0</v>
      </c>
      <c r="AQ30" s="11">
        <f t="shared" si="25"/>
        <v>0</v>
      </c>
      <c r="AR30" s="37">
        <f t="shared" si="25"/>
        <v>0</v>
      </c>
      <c r="AS30" s="6">
        <f t="shared" si="25"/>
        <v>13480440</v>
      </c>
      <c r="AT30" s="10">
        <f t="shared" si="25"/>
        <v>9752551</v>
      </c>
      <c r="AU30" s="10">
        <f t="shared" si="25"/>
        <v>0</v>
      </c>
      <c r="AV30" s="10">
        <f t="shared" si="25"/>
        <v>145000</v>
      </c>
      <c r="AW30" s="10">
        <f t="shared" si="25"/>
        <v>3345373</v>
      </c>
      <c r="AX30" s="10">
        <f t="shared" si="25"/>
        <v>195051</v>
      </c>
      <c r="AY30" s="10">
        <f t="shared" si="25"/>
        <v>42465</v>
      </c>
      <c r="AZ30" s="11">
        <f t="shared" si="25"/>
        <v>18.722200000000001</v>
      </c>
      <c r="BA30" s="11">
        <f t="shared" si="25"/>
        <v>16.908799999999999</v>
      </c>
      <c r="BB30" s="11">
        <f t="shared" si="25"/>
        <v>0</v>
      </c>
      <c r="BC30" s="79">
        <f t="shared" si="25"/>
        <v>1.8134000000000001</v>
      </c>
    </row>
    <row r="31" spans="1:55" s="3" customFormat="1" x14ac:dyDescent="0.2">
      <c r="A31" s="366">
        <v>6</v>
      </c>
      <c r="B31" s="367">
        <v>3401</v>
      </c>
      <c r="C31" s="367">
        <v>650023404</v>
      </c>
      <c r="D31" s="367">
        <v>70981477</v>
      </c>
      <c r="E31" s="365" t="s">
        <v>95</v>
      </c>
      <c r="F31" s="367">
        <v>3111</v>
      </c>
      <c r="G31" s="368" t="s">
        <v>315</v>
      </c>
      <c r="H31" s="369" t="s">
        <v>281</v>
      </c>
      <c r="I31" s="110">
        <v>1512286</v>
      </c>
      <c r="J31" s="111">
        <v>1093845</v>
      </c>
      <c r="K31" s="111">
        <v>0</v>
      </c>
      <c r="L31" s="111">
        <v>13000</v>
      </c>
      <c r="M31" s="114">
        <v>374114</v>
      </c>
      <c r="N31" s="114">
        <v>21877</v>
      </c>
      <c r="O31" s="249">
        <v>9450</v>
      </c>
      <c r="P31" s="274">
        <v>2.4908999999999999</v>
      </c>
      <c r="Q31" s="287">
        <v>1.98</v>
      </c>
      <c r="R31" s="404">
        <v>0</v>
      </c>
      <c r="S31" s="404">
        <v>0.51090000000000002</v>
      </c>
      <c r="T31" s="112">
        <f t="shared" si="0"/>
        <v>0</v>
      </c>
      <c r="U31" s="113">
        <v>0</v>
      </c>
      <c r="V31" s="113">
        <v>0</v>
      </c>
      <c r="W31" s="113">
        <v>0</v>
      </c>
      <c r="X31" s="113">
        <f t="shared" si="1"/>
        <v>0</v>
      </c>
      <c r="Y31" s="113">
        <v>0</v>
      </c>
      <c r="Z31" s="113">
        <v>0</v>
      </c>
      <c r="AA31" s="113">
        <v>0</v>
      </c>
      <c r="AB31" s="113">
        <f t="shared" si="2"/>
        <v>0</v>
      </c>
      <c r="AC31" s="113">
        <f t="shared" si="3"/>
        <v>0</v>
      </c>
      <c r="AD31" s="114">
        <f t="shared" si="4"/>
        <v>0</v>
      </c>
      <c r="AE31" s="114">
        <f t="shared" si="5"/>
        <v>0</v>
      </c>
      <c r="AF31" s="113">
        <v>0</v>
      </c>
      <c r="AG31" s="113">
        <v>0</v>
      </c>
      <c r="AH31" s="113">
        <v>0</v>
      </c>
      <c r="AI31" s="113">
        <f t="shared" si="6"/>
        <v>0</v>
      </c>
      <c r="AJ31" s="113">
        <f t="shared" si="7"/>
        <v>0</v>
      </c>
      <c r="AK31" s="115"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f t="shared" si="8"/>
        <v>0</v>
      </c>
      <c r="AQ31" s="115">
        <f t="shared" si="9"/>
        <v>0</v>
      </c>
      <c r="AR31" s="370">
        <f t="shared" si="10"/>
        <v>0</v>
      </c>
      <c r="AS31" s="112">
        <f t="shared" si="11"/>
        <v>1512286</v>
      </c>
      <c r="AT31" s="113">
        <f t="shared" si="12"/>
        <v>1093845</v>
      </c>
      <c r="AU31" s="113">
        <f t="shared" si="13"/>
        <v>0</v>
      </c>
      <c r="AV31" s="113">
        <f t="shared" si="14"/>
        <v>13000</v>
      </c>
      <c r="AW31" s="113">
        <f t="shared" si="15"/>
        <v>374114</v>
      </c>
      <c r="AX31" s="113">
        <f t="shared" si="15"/>
        <v>21877</v>
      </c>
      <c r="AY31" s="113">
        <f t="shared" si="16"/>
        <v>9450</v>
      </c>
      <c r="AZ31" s="115">
        <f t="shared" si="17"/>
        <v>2.4908999999999999</v>
      </c>
      <c r="BA31" s="115">
        <f t="shared" si="18"/>
        <v>1.98</v>
      </c>
      <c r="BB31" s="115">
        <f t="shared" si="19"/>
        <v>0</v>
      </c>
      <c r="BC31" s="116">
        <f t="shared" si="20"/>
        <v>0.51090000000000002</v>
      </c>
    </row>
    <row r="32" spans="1:55" x14ac:dyDescent="0.2">
      <c r="A32" s="366">
        <v>6</v>
      </c>
      <c r="B32" s="367">
        <v>3401</v>
      </c>
      <c r="C32" s="367">
        <v>650023404</v>
      </c>
      <c r="D32" s="367">
        <v>70981477</v>
      </c>
      <c r="E32" s="365" t="s">
        <v>95</v>
      </c>
      <c r="F32" s="367">
        <v>3117</v>
      </c>
      <c r="G32" s="368" t="s">
        <v>318</v>
      </c>
      <c r="H32" s="369" t="s">
        <v>281</v>
      </c>
      <c r="I32" s="110">
        <v>3118118</v>
      </c>
      <c r="J32" s="111">
        <v>2236000</v>
      </c>
      <c r="K32" s="111">
        <v>0</v>
      </c>
      <c r="L32" s="111">
        <v>15000</v>
      </c>
      <c r="M32" s="114">
        <v>760838</v>
      </c>
      <c r="N32" s="114">
        <v>44720</v>
      </c>
      <c r="O32" s="249">
        <v>61560</v>
      </c>
      <c r="P32" s="274">
        <v>4.6273000000000009</v>
      </c>
      <c r="Q32" s="287">
        <v>2.8829000000000002</v>
      </c>
      <c r="R32" s="404">
        <v>0</v>
      </c>
      <c r="S32" s="404">
        <v>1.7444</v>
      </c>
      <c r="T32" s="112">
        <f t="shared" si="0"/>
        <v>0</v>
      </c>
      <c r="U32" s="113">
        <v>0</v>
      </c>
      <c r="V32" s="113">
        <v>0</v>
      </c>
      <c r="W32" s="113">
        <v>0</v>
      </c>
      <c r="X32" s="113">
        <f t="shared" si="1"/>
        <v>0</v>
      </c>
      <c r="Y32" s="113">
        <v>0</v>
      </c>
      <c r="Z32" s="113">
        <v>0</v>
      </c>
      <c r="AA32" s="113">
        <v>0</v>
      </c>
      <c r="AB32" s="113">
        <f t="shared" si="2"/>
        <v>0</v>
      </c>
      <c r="AC32" s="113">
        <f t="shared" si="3"/>
        <v>0</v>
      </c>
      <c r="AD32" s="114">
        <f t="shared" si="4"/>
        <v>0</v>
      </c>
      <c r="AE32" s="114">
        <f t="shared" si="5"/>
        <v>0</v>
      </c>
      <c r="AF32" s="113">
        <v>0</v>
      </c>
      <c r="AG32" s="113">
        <v>0</v>
      </c>
      <c r="AH32" s="113">
        <v>0</v>
      </c>
      <c r="AI32" s="113">
        <f t="shared" si="6"/>
        <v>0</v>
      </c>
      <c r="AJ32" s="113">
        <f t="shared" si="7"/>
        <v>0</v>
      </c>
      <c r="AK32" s="115">
        <v>0</v>
      </c>
      <c r="AL32" s="115">
        <v>0</v>
      </c>
      <c r="AM32" s="115">
        <v>0</v>
      </c>
      <c r="AN32" s="115">
        <v>0</v>
      </c>
      <c r="AO32" s="115">
        <v>0</v>
      </c>
      <c r="AP32" s="115">
        <f t="shared" si="8"/>
        <v>0</v>
      </c>
      <c r="AQ32" s="115">
        <f t="shared" si="9"/>
        <v>0</v>
      </c>
      <c r="AR32" s="370">
        <f t="shared" si="10"/>
        <v>0</v>
      </c>
      <c r="AS32" s="112">
        <f t="shared" si="11"/>
        <v>3118118</v>
      </c>
      <c r="AT32" s="113">
        <f t="shared" si="12"/>
        <v>2236000</v>
      </c>
      <c r="AU32" s="113">
        <f t="shared" si="13"/>
        <v>0</v>
      </c>
      <c r="AV32" s="113">
        <f t="shared" si="14"/>
        <v>15000</v>
      </c>
      <c r="AW32" s="113">
        <f t="shared" si="15"/>
        <v>760838</v>
      </c>
      <c r="AX32" s="113">
        <f t="shared" si="15"/>
        <v>44720</v>
      </c>
      <c r="AY32" s="113">
        <f t="shared" si="16"/>
        <v>61560</v>
      </c>
      <c r="AZ32" s="115">
        <f t="shared" si="17"/>
        <v>4.6273000000000009</v>
      </c>
      <c r="BA32" s="115">
        <f t="shared" si="18"/>
        <v>2.8829000000000002</v>
      </c>
      <c r="BB32" s="115">
        <f t="shared" si="19"/>
        <v>0</v>
      </c>
      <c r="BC32" s="116">
        <f t="shared" si="20"/>
        <v>1.7444</v>
      </c>
    </row>
    <row r="33" spans="1:55" x14ac:dyDescent="0.2">
      <c r="A33" s="366">
        <v>6</v>
      </c>
      <c r="B33" s="367">
        <v>3401</v>
      </c>
      <c r="C33" s="367">
        <v>650023404</v>
      </c>
      <c r="D33" s="367">
        <v>70981477</v>
      </c>
      <c r="E33" s="365" t="s">
        <v>95</v>
      </c>
      <c r="F33" s="367">
        <v>3117</v>
      </c>
      <c r="G33" s="368" t="s">
        <v>323</v>
      </c>
      <c r="H33" s="369" t="s">
        <v>282</v>
      </c>
      <c r="I33" s="110">
        <v>243090</v>
      </c>
      <c r="J33" s="111">
        <v>179006</v>
      </c>
      <c r="K33" s="111">
        <v>0</v>
      </c>
      <c r="L33" s="111">
        <v>0</v>
      </c>
      <c r="M33" s="114">
        <v>60504</v>
      </c>
      <c r="N33" s="114">
        <v>3580</v>
      </c>
      <c r="O33" s="249">
        <v>0</v>
      </c>
      <c r="P33" s="274">
        <v>0.51</v>
      </c>
      <c r="Q33" s="287">
        <v>0.51</v>
      </c>
      <c r="R33" s="404">
        <v>0</v>
      </c>
      <c r="S33" s="404">
        <v>0</v>
      </c>
      <c r="T33" s="112">
        <f t="shared" si="0"/>
        <v>0</v>
      </c>
      <c r="U33" s="113">
        <v>0</v>
      </c>
      <c r="V33" s="113">
        <v>0</v>
      </c>
      <c r="W33" s="113">
        <v>0</v>
      </c>
      <c r="X33" s="113">
        <f t="shared" si="1"/>
        <v>0</v>
      </c>
      <c r="Y33" s="113">
        <v>0</v>
      </c>
      <c r="Z33" s="113">
        <v>0</v>
      </c>
      <c r="AA33" s="113">
        <v>0</v>
      </c>
      <c r="AB33" s="113">
        <f t="shared" si="2"/>
        <v>0</v>
      </c>
      <c r="AC33" s="113">
        <f t="shared" si="3"/>
        <v>0</v>
      </c>
      <c r="AD33" s="114">
        <f t="shared" si="4"/>
        <v>0</v>
      </c>
      <c r="AE33" s="114">
        <f t="shared" si="5"/>
        <v>0</v>
      </c>
      <c r="AF33" s="113">
        <v>0</v>
      </c>
      <c r="AG33" s="113">
        <v>0</v>
      </c>
      <c r="AH33" s="113">
        <v>0</v>
      </c>
      <c r="AI33" s="113">
        <f t="shared" si="6"/>
        <v>0</v>
      </c>
      <c r="AJ33" s="113">
        <f t="shared" si="7"/>
        <v>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f t="shared" si="8"/>
        <v>0</v>
      </c>
      <c r="AQ33" s="115">
        <f t="shared" si="9"/>
        <v>0</v>
      </c>
      <c r="AR33" s="370">
        <f t="shared" si="10"/>
        <v>0</v>
      </c>
      <c r="AS33" s="112">
        <f t="shared" si="11"/>
        <v>243090</v>
      </c>
      <c r="AT33" s="113">
        <f t="shared" si="12"/>
        <v>179006</v>
      </c>
      <c r="AU33" s="113">
        <f t="shared" si="13"/>
        <v>0</v>
      </c>
      <c r="AV33" s="113">
        <f t="shared" si="14"/>
        <v>0</v>
      </c>
      <c r="AW33" s="113">
        <f t="shared" si="15"/>
        <v>60504</v>
      </c>
      <c r="AX33" s="113">
        <f t="shared" si="15"/>
        <v>3580</v>
      </c>
      <c r="AY33" s="113">
        <f t="shared" si="16"/>
        <v>0</v>
      </c>
      <c r="AZ33" s="115">
        <f t="shared" si="17"/>
        <v>0.51</v>
      </c>
      <c r="BA33" s="115">
        <f t="shared" si="18"/>
        <v>0.51</v>
      </c>
      <c r="BB33" s="115">
        <f t="shared" si="19"/>
        <v>0</v>
      </c>
      <c r="BC33" s="116">
        <f t="shared" si="20"/>
        <v>0</v>
      </c>
    </row>
    <row r="34" spans="1:55" x14ac:dyDescent="0.2">
      <c r="A34" s="366">
        <v>6</v>
      </c>
      <c r="B34" s="367">
        <v>3401</v>
      </c>
      <c r="C34" s="367">
        <v>650023404</v>
      </c>
      <c r="D34" s="367">
        <v>70981477</v>
      </c>
      <c r="E34" s="365" t="s">
        <v>95</v>
      </c>
      <c r="F34" s="367">
        <v>3141</v>
      </c>
      <c r="G34" s="368" t="s">
        <v>319</v>
      </c>
      <c r="H34" s="369" t="s">
        <v>282</v>
      </c>
      <c r="I34" s="110">
        <v>735779</v>
      </c>
      <c r="J34" s="111">
        <v>537406</v>
      </c>
      <c r="K34" s="111">
        <v>0</v>
      </c>
      <c r="L34" s="111">
        <v>2000</v>
      </c>
      <c r="M34" s="114">
        <v>182319</v>
      </c>
      <c r="N34" s="114">
        <v>10748</v>
      </c>
      <c r="O34" s="249">
        <v>3306</v>
      </c>
      <c r="P34" s="274">
        <v>1.83</v>
      </c>
      <c r="Q34" s="287">
        <v>0</v>
      </c>
      <c r="R34" s="404">
        <v>0</v>
      </c>
      <c r="S34" s="404">
        <v>1.83</v>
      </c>
      <c r="T34" s="112">
        <f t="shared" si="0"/>
        <v>0</v>
      </c>
      <c r="U34" s="113">
        <v>0</v>
      </c>
      <c r="V34" s="113">
        <v>0</v>
      </c>
      <c r="W34" s="113">
        <v>0</v>
      </c>
      <c r="X34" s="113">
        <f t="shared" si="1"/>
        <v>0</v>
      </c>
      <c r="Y34" s="113">
        <v>0</v>
      </c>
      <c r="Z34" s="113">
        <v>0</v>
      </c>
      <c r="AA34" s="113">
        <v>0</v>
      </c>
      <c r="AB34" s="113">
        <f t="shared" si="2"/>
        <v>0</v>
      </c>
      <c r="AC34" s="113">
        <f t="shared" si="3"/>
        <v>0</v>
      </c>
      <c r="AD34" s="114">
        <f t="shared" si="4"/>
        <v>0</v>
      </c>
      <c r="AE34" s="114">
        <f t="shared" si="5"/>
        <v>0</v>
      </c>
      <c r="AF34" s="113">
        <v>0</v>
      </c>
      <c r="AG34" s="113">
        <v>0</v>
      </c>
      <c r="AH34" s="113">
        <v>0</v>
      </c>
      <c r="AI34" s="113">
        <f t="shared" si="6"/>
        <v>0</v>
      </c>
      <c r="AJ34" s="113">
        <f t="shared" si="7"/>
        <v>0</v>
      </c>
      <c r="AK34" s="115">
        <v>0</v>
      </c>
      <c r="AL34" s="115">
        <v>0</v>
      </c>
      <c r="AM34" s="115">
        <v>0</v>
      </c>
      <c r="AN34" s="115">
        <v>0</v>
      </c>
      <c r="AO34" s="115">
        <v>0</v>
      </c>
      <c r="AP34" s="115">
        <f t="shared" si="8"/>
        <v>0</v>
      </c>
      <c r="AQ34" s="115">
        <f t="shared" si="9"/>
        <v>0</v>
      </c>
      <c r="AR34" s="370">
        <f t="shared" si="10"/>
        <v>0</v>
      </c>
      <c r="AS34" s="112">
        <f t="shared" si="11"/>
        <v>735779</v>
      </c>
      <c r="AT34" s="113">
        <f t="shared" si="12"/>
        <v>537406</v>
      </c>
      <c r="AU34" s="113">
        <f t="shared" si="13"/>
        <v>0</v>
      </c>
      <c r="AV34" s="113">
        <f t="shared" si="14"/>
        <v>2000</v>
      </c>
      <c r="AW34" s="113">
        <f t="shared" si="15"/>
        <v>182319</v>
      </c>
      <c r="AX34" s="113">
        <f t="shared" si="15"/>
        <v>10748</v>
      </c>
      <c r="AY34" s="113">
        <f t="shared" si="16"/>
        <v>3306</v>
      </c>
      <c r="AZ34" s="115">
        <f t="shared" si="17"/>
        <v>1.83</v>
      </c>
      <c r="BA34" s="115">
        <f t="shared" si="18"/>
        <v>0</v>
      </c>
      <c r="BB34" s="115">
        <f t="shared" si="19"/>
        <v>0</v>
      </c>
      <c r="BC34" s="116">
        <f t="shared" si="20"/>
        <v>1.83</v>
      </c>
    </row>
    <row r="35" spans="1:55" x14ac:dyDescent="0.2">
      <c r="A35" s="366">
        <v>6</v>
      </c>
      <c r="B35" s="367">
        <v>3401</v>
      </c>
      <c r="C35" s="367">
        <v>650023404</v>
      </c>
      <c r="D35" s="367">
        <v>70981477</v>
      </c>
      <c r="E35" s="365" t="s">
        <v>95</v>
      </c>
      <c r="F35" s="367">
        <v>3143</v>
      </c>
      <c r="G35" s="368" t="s">
        <v>632</v>
      </c>
      <c r="H35" s="392" t="s">
        <v>281</v>
      </c>
      <c r="I35" s="110">
        <v>716520</v>
      </c>
      <c r="J35" s="111">
        <v>527630</v>
      </c>
      <c r="K35" s="111">
        <v>0</v>
      </c>
      <c r="L35" s="111">
        <v>0</v>
      </c>
      <c r="M35" s="114">
        <v>178338</v>
      </c>
      <c r="N35" s="114">
        <v>10552</v>
      </c>
      <c r="O35" s="249">
        <v>0</v>
      </c>
      <c r="P35" s="274">
        <v>1</v>
      </c>
      <c r="Q35" s="287">
        <v>1</v>
      </c>
      <c r="R35" s="404">
        <v>0</v>
      </c>
      <c r="S35" s="404">
        <v>0</v>
      </c>
      <c r="T35" s="112">
        <f t="shared" si="0"/>
        <v>0</v>
      </c>
      <c r="U35" s="113">
        <v>0</v>
      </c>
      <c r="V35" s="113">
        <v>0</v>
      </c>
      <c r="W35" s="113">
        <v>0</v>
      </c>
      <c r="X35" s="113">
        <f t="shared" si="1"/>
        <v>0</v>
      </c>
      <c r="Y35" s="113">
        <v>0</v>
      </c>
      <c r="Z35" s="113">
        <v>0</v>
      </c>
      <c r="AA35" s="113">
        <v>0</v>
      </c>
      <c r="AB35" s="113">
        <f t="shared" si="2"/>
        <v>0</v>
      </c>
      <c r="AC35" s="113">
        <f t="shared" si="3"/>
        <v>0</v>
      </c>
      <c r="AD35" s="114">
        <f t="shared" si="4"/>
        <v>0</v>
      </c>
      <c r="AE35" s="114">
        <f t="shared" si="5"/>
        <v>0</v>
      </c>
      <c r="AF35" s="113">
        <v>0</v>
      </c>
      <c r="AG35" s="113">
        <v>0</v>
      </c>
      <c r="AH35" s="113">
        <v>0</v>
      </c>
      <c r="AI35" s="113">
        <f t="shared" si="6"/>
        <v>0</v>
      </c>
      <c r="AJ35" s="113">
        <f t="shared" si="7"/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f t="shared" si="8"/>
        <v>0</v>
      </c>
      <c r="AQ35" s="115">
        <f t="shared" si="9"/>
        <v>0</v>
      </c>
      <c r="AR35" s="370">
        <f t="shared" si="10"/>
        <v>0</v>
      </c>
      <c r="AS35" s="112">
        <f t="shared" si="11"/>
        <v>716520</v>
      </c>
      <c r="AT35" s="113">
        <f t="shared" si="12"/>
        <v>527630</v>
      </c>
      <c r="AU35" s="113">
        <f t="shared" si="13"/>
        <v>0</v>
      </c>
      <c r="AV35" s="113">
        <f t="shared" si="14"/>
        <v>0</v>
      </c>
      <c r="AW35" s="113">
        <f t="shared" si="15"/>
        <v>178338</v>
      </c>
      <c r="AX35" s="113">
        <f t="shared" si="15"/>
        <v>10552</v>
      </c>
      <c r="AY35" s="113">
        <f t="shared" si="16"/>
        <v>0</v>
      </c>
      <c r="AZ35" s="115">
        <f t="shared" si="17"/>
        <v>1</v>
      </c>
      <c r="BA35" s="115">
        <f t="shared" si="18"/>
        <v>1</v>
      </c>
      <c r="BB35" s="115">
        <f t="shared" si="19"/>
        <v>0</v>
      </c>
      <c r="BC35" s="116">
        <f t="shared" si="20"/>
        <v>0</v>
      </c>
    </row>
    <row r="36" spans="1:55" x14ac:dyDescent="0.2">
      <c r="A36" s="366">
        <v>6</v>
      </c>
      <c r="B36" s="367">
        <v>3401</v>
      </c>
      <c r="C36" s="367">
        <v>650023404</v>
      </c>
      <c r="D36" s="367">
        <v>70981477</v>
      </c>
      <c r="E36" s="365" t="s">
        <v>95</v>
      </c>
      <c r="F36" s="367">
        <v>3143</v>
      </c>
      <c r="G36" s="368" t="s">
        <v>633</v>
      </c>
      <c r="H36" s="392" t="s">
        <v>282</v>
      </c>
      <c r="I36" s="110">
        <v>20364</v>
      </c>
      <c r="J36" s="111">
        <v>14355</v>
      </c>
      <c r="K36" s="111">
        <v>0</v>
      </c>
      <c r="L36" s="111">
        <v>0</v>
      </c>
      <c r="M36" s="114">
        <v>4852</v>
      </c>
      <c r="N36" s="114">
        <v>287</v>
      </c>
      <c r="O36" s="249">
        <v>870</v>
      </c>
      <c r="P36" s="274">
        <v>0.06</v>
      </c>
      <c r="Q36" s="287">
        <v>0</v>
      </c>
      <c r="R36" s="404">
        <v>0</v>
      </c>
      <c r="S36" s="404">
        <v>0.06</v>
      </c>
      <c r="T36" s="112">
        <f t="shared" si="0"/>
        <v>0</v>
      </c>
      <c r="U36" s="113">
        <v>0</v>
      </c>
      <c r="V36" s="113">
        <v>0</v>
      </c>
      <c r="W36" s="113">
        <v>0</v>
      </c>
      <c r="X36" s="113">
        <f t="shared" si="1"/>
        <v>0</v>
      </c>
      <c r="Y36" s="113">
        <v>0</v>
      </c>
      <c r="Z36" s="113">
        <v>0</v>
      </c>
      <c r="AA36" s="113">
        <v>0</v>
      </c>
      <c r="AB36" s="113">
        <f t="shared" si="2"/>
        <v>0</v>
      </c>
      <c r="AC36" s="113">
        <f t="shared" si="3"/>
        <v>0</v>
      </c>
      <c r="AD36" s="114">
        <f t="shared" si="4"/>
        <v>0</v>
      </c>
      <c r="AE36" s="114">
        <f t="shared" si="5"/>
        <v>0</v>
      </c>
      <c r="AF36" s="113">
        <v>0</v>
      </c>
      <c r="AG36" s="113">
        <v>0</v>
      </c>
      <c r="AH36" s="113">
        <v>0</v>
      </c>
      <c r="AI36" s="113">
        <f t="shared" si="6"/>
        <v>0</v>
      </c>
      <c r="AJ36" s="113">
        <f t="shared" si="7"/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f t="shared" si="8"/>
        <v>0</v>
      </c>
      <c r="AQ36" s="115">
        <f t="shared" si="9"/>
        <v>0</v>
      </c>
      <c r="AR36" s="370">
        <f t="shared" si="10"/>
        <v>0</v>
      </c>
      <c r="AS36" s="112">
        <f t="shared" si="11"/>
        <v>20364</v>
      </c>
      <c r="AT36" s="113">
        <f t="shared" si="12"/>
        <v>14355</v>
      </c>
      <c r="AU36" s="113">
        <f t="shared" si="13"/>
        <v>0</v>
      </c>
      <c r="AV36" s="113">
        <f t="shared" si="14"/>
        <v>0</v>
      </c>
      <c r="AW36" s="113">
        <f t="shared" si="15"/>
        <v>4852</v>
      </c>
      <c r="AX36" s="113">
        <f t="shared" si="15"/>
        <v>287</v>
      </c>
      <c r="AY36" s="113">
        <f t="shared" si="16"/>
        <v>870</v>
      </c>
      <c r="AZ36" s="115">
        <f t="shared" si="17"/>
        <v>0.06</v>
      </c>
      <c r="BA36" s="115">
        <f t="shared" si="18"/>
        <v>0</v>
      </c>
      <c r="BB36" s="115">
        <f t="shared" si="19"/>
        <v>0</v>
      </c>
      <c r="BC36" s="116">
        <f t="shared" si="20"/>
        <v>0.06</v>
      </c>
    </row>
    <row r="37" spans="1:55" x14ac:dyDescent="0.2">
      <c r="A37" s="237">
        <v>6</v>
      </c>
      <c r="B37" s="31">
        <v>3401</v>
      </c>
      <c r="C37" s="31">
        <v>650023404</v>
      </c>
      <c r="D37" s="31">
        <v>70981477</v>
      </c>
      <c r="E37" s="246" t="s">
        <v>96</v>
      </c>
      <c r="F37" s="31"/>
      <c r="G37" s="236"/>
      <c r="H37" s="326"/>
      <c r="I37" s="6">
        <v>6346157</v>
      </c>
      <c r="J37" s="10">
        <v>4588242</v>
      </c>
      <c r="K37" s="10">
        <v>0</v>
      </c>
      <c r="L37" s="10">
        <v>30000</v>
      </c>
      <c r="M37" s="10">
        <v>1560965</v>
      </c>
      <c r="N37" s="10">
        <v>91764</v>
      </c>
      <c r="O37" s="10">
        <v>75186</v>
      </c>
      <c r="P37" s="11">
        <v>10.518200000000002</v>
      </c>
      <c r="Q37" s="11">
        <v>6.3728999999999996</v>
      </c>
      <c r="R37" s="37">
        <v>0</v>
      </c>
      <c r="S37" s="37">
        <v>4.1452999999999998</v>
      </c>
      <c r="T37" s="6">
        <f t="shared" ref="T37:BC37" si="26">SUM(T31:T36)</f>
        <v>0</v>
      </c>
      <c r="U37" s="10">
        <f t="shared" si="26"/>
        <v>0</v>
      </c>
      <c r="V37" s="10">
        <f t="shared" si="26"/>
        <v>0</v>
      </c>
      <c r="W37" s="10">
        <f t="shared" si="26"/>
        <v>0</v>
      </c>
      <c r="X37" s="10">
        <f t="shared" si="26"/>
        <v>0</v>
      </c>
      <c r="Y37" s="10">
        <f t="shared" si="26"/>
        <v>0</v>
      </c>
      <c r="Z37" s="10">
        <f t="shared" si="26"/>
        <v>0</v>
      </c>
      <c r="AA37" s="10">
        <f t="shared" si="26"/>
        <v>0</v>
      </c>
      <c r="AB37" s="10">
        <f t="shared" si="26"/>
        <v>0</v>
      </c>
      <c r="AC37" s="10">
        <f t="shared" si="26"/>
        <v>0</v>
      </c>
      <c r="AD37" s="10">
        <f t="shared" si="26"/>
        <v>0</v>
      </c>
      <c r="AE37" s="10">
        <f t="shared" si="26"/>
        <v>0</v>
      </c>
      <c r="AF37" s="10">
        <f t="shared" si="26"/>
        <v>0</v>
      </c>
      <c r="AG37" s="10">
        <f t="shared" si="26"/>
        <v>0</v>
      </c>
      <c r="AH37" s="10">
        <f t="shared" si="26"/>
        <v>0</v>
      </c>
      <c r="AI37" s="10">
        <f t="shared" si="26"/>
        <v>0</v>
      </c>
      <c r="AJ37" s="10">
        <f t="shared" si="26"/>
        <v>0</v>
      </c>
      <c r="AK37" s="11">
        <f t="shared" si="26"/>
        <v>0</v>
      </c>
      <c r="AL37" s="11">
        <f t="shared" si="26"/>
        <v>0</v>
      </c>
      <c r="AM37" s="11">
        <f t="shared" si="26"/>
        <v>0</v>
      </c>
      <c r="AN37" s="11">
        <f t="shared" si="26"/>
        <v>0</v>
      </c>
      <c r="AO37" s="11">
        <f t="shared" si="26"/>
        <v>0</v>
      </c>
      <c r="AP37" s="11">
        <f t="shared" si="26"/>
        <v>0</v>
      </c>
      <c r="AQ37" s="11">
        <f t="shared" si="26"/>
        <v>0</v>
      </c>
      <c r="AR37" s="37">
        <f t="shared" si="26"/>
        <v>0</v>
      </c>
      <c r="AS37" s="6">
        <f t="shared" si="26"/>
        <v>6346157</v>
      </c>
      <c r="AT37" s="10">
        <f t="shared" si="26"/>
        <v>4588242</v>
      </c>
      <c r="AU37" s="10">
        <f t="shared" si="26"/>
        <v>0</v>
      </c>
      <c r="AV37" s="10">
        <f t="shared" si="26"/>
        <v>30000</v>
      </c>
      <c r="AW37" s="10">
        <f t="shared" si="26"/>
        <v>1560965</v>
      </c>
      <c r="AX37" s="10">
        <f t="shared" si="26"/>
        <v>91764</v>
      </c>
      <c r="AY37" s="10">
        <f t="shared" si="26"/>
        <v>75186</v>
      </c>
      <c r="AZ37" s="11">
        <f t="shared" si="26"/>
        <v>10.518200000000002</v>
      </c>
      <c r="BA37" s="11">
        <f t="shared" si="26"/>
        <v>6.3728999999999996</v>
      </c>
      <c r="BB37" s="11">
        <f t="shared" si="26"/>
        <v>0</v>
      </c>
      <c r="BC37" s="79">
        <f t="shared" si="26"/>
        <v>4.1452999999999998</v>
      </c>
    </row>
    <row r="38" spans="1:55" x14ac:dyDescent="0.2">
      <c r="A38" s="366">
        <v>7</v>
      </c>
      <c r="B38" s="367">
        <v>3404</v>
      </c>
      <c r="C38" s="367">
        <v>650023021</v>
      </c>
      <c r="D38" s="367">
        <v>70982597</v>
      </c>
      <c r="E38" s="365" t="s">
        <v>97</v>
      </c>
      <c r="F38" s="367">
        <v>3111</v>
      </c>
      <c r="G38" s="368" t="s">
        <v>315</v>
      </c>
      <c r="H38" s="369" t="s">
        <v>281</v>
      </c>
      <c r="I38" s="110">
        <v>5955811</v>
      </c>
      <c r="J38" s="111">
        <v>4358882</v>
      </c>
      <c r="K38" s="111">
        <v>0</v>
      </c>
      <c r="L38" s="111">
        <v>0</v>
      </c>
      <c r="M38" s="114">
        <v>1473302</v>
      </c>
      <c r="N38" s="114">
        <v>87177</v>
      </c>
      <c r="O38" s="249">
        <v>36450</v>
      </c>
      <c r="P38" s="274">
        <v>9.9626999999999999</v>
      </c>
      <c r="Q38" s="287">
        <v>8.1189999999999998</v>
      </c>
      <c r="R38" s="404">
        <v>0</v>
      </c>
      <c r="S38" s="404">
        <v>1.8436999999999999</v>
      </c>
      <c r="T38" s="112">
        <f t="shared" si="0"/>
        <v>0</v>
      </c>
      <c r="U38" s="113">
        <v>0</v>
      </c>
      <c r="V38" s="113">
        <v>0</v>
      </c>
      <c r="W38" s="113">
        <v>0</v>
      </c>
      <c r="X38" s="113">
        <f t="shared" si="1"/>
        <v>0</v>
      </c>
      <c r="Y38" s="113">
        <v>0</v>
      </c>
      <c r="Z38" s="113">
        <v>0</v>
      </c>
      <c r="AA38" s="113">
        <v>0</v>
      </c>
      <c r="AB38" s="113">
        <f t="shared" si="2"/>
        <v>0</v>
      </c>
      <c r="AC38" s="113">
        <f t="shared" si="3"/>
        <v>0</v>
      </c>
      <c r="AD38" s="114">
        <f t="shared" si="4"/>
        <v>0</v>
      </c>
      <c r="AE38" s="114">
        <f t="shared" si="5"/>
        <v>0</v>
      </c>
      <c r="AF38" s="113">
        <v>0</v>
      </c>
      <c r="AG38" s="113">
        <v>0</v>
      </c>
      <c r="AH38" s="113">
        <v>0</v>
      </c>
      <c r="AI38" s="113">
        <f t="shared" si="6"/>
        <v>0</v>
      </c>
      <c r="AJ38" s="113">
        <f t="shared" si="7"/>
        <v>0</v>
      </c>
      <c r="AK38" s="115">
        <v>0</v>
      </c>
      <c r="AL38" s="115">
        <v>0</v>
      </c>
      <c r="AM38" s="115">
        <v>0</v>
      </c>
      <c r="AN38" s="115">
        <v>0</v>
      </c>
      <c r="AO38" s="115">
        <v>0</v>
      </c>
      <c r="AP38" s="115">
        <f t="shared" si="8"/>
        <v>0</v>
      </c>
      <c r="AQ38" s="115">
        <f t="shared" si="9"/>
        <v>0</v>
      </c>
      <c r="AR38" s="370">
        <f t="shared" si="10"/>
        <v>0</v>
      </c>
      <c r="AS38" s="112">
        <f t="shared" si="11"/>
        <v>5955811</v>
      </c>
      <c r="AT38" s="113">
        <f t="shared" si="12"/>
        <v>4358882</v>
      </c>
      <c r="AU38" s="113">
        <f t="shared" si="13"/>
        <v>0</v>
      </c>
      <c r="AV38" s="113">
        <f t="shared" si="14"/>
        <v>0</v>
      </c>
      <c r="AW38" s="113">
        <f t="shared" si="15"/>
        <v>1473302</v>
      </c>
      <c r="AX38" s="113">
        <f t="shared" si="15"/>
        <v>87177</v>
      </c>
      <c r="AY38" s="113">
        <f t="shared" si="16"/>
        <v>36450</v>
      </c>
      <c r="AZ38" s="115">
        <f t="shared" si="17"/>
        <v>9.9626999999999999</v>
      </c>
      <c r="BA38" s="115">
        <f t="shared" si="18"/>
        <v>8.1189999999999998</v>
      </c>
      <c r="BB38" s="115">
        <f t="shared" si="19"/>
        <v>0</v>
      </c>
      <c r="BC38" s="116">
        <f t="shared" si="20"/>
        <v>1.8436999999999999</v>
      </c>
    </row>
    <row r="39" spans="1:55" x14ac:dyDescent="0.2">
      <c r="A39" s="366">
        <v>7</v>
      </c>
      <c r="B39" s="367">
        <v>3404</v>
      </c>
      <c r="C39" s="367">
        <v>650023021</v>
      </c>
      <c r="D39" s="367">
        <v>70982597</v>
      </c>
      <c r="E39" s="365" t="s">
        <v>97</v>
      </c>
      <c r="F39" s="367">
        <v>3113</v>
      </c>
      <c r="G39" s="368" t="s">
        <v>318</v>
      </c>
      <c r="H39" s="369" t="s">
        <v>281</v>
      </c>
      <c r="I39" s="110">
        <v>19606969</v>
      </c>
      <c r="J39" s="111">
        <v>14060687</v>
      </c>
      <c r="K39" s="111">
        <v>230960</v>
      </c>
      <c r="L39" s="111">
        <v>107650</v>
      </c>
      <c r="M39" s="114">
        <v>4788899</v>
      </c>
      <c r="N39" s="114">
        <v>281213</v>
      </c>
      <c r="O39" s="249">
        <v>368520</v>
      </c>
      <c r="P39" s="274">
        <v>28.2563</v>
      </c>
      <c r="Q39" s="287">
        <v>21.031200000000002</v>
      </c>
      <c r="R39" s="404">
        <v>0.66669999999999996</v>
      </c>
      <c r="S39" s="404">
        <v>7.2250999999999994</v>
      </c>
      <c r="T39" s="112">
        <f t="shared" si="0"/>
        <v>0</v>
      </c>
      <c r="U39" s="113">
        <v>0</v>
      </c>
      <c r="V39" s="113">
        <v>0</v>
      </c>
      <c r="W39" s="113">
        <v>0</v>
      </c>
      <c r="X39" s="113">
        <f t="shared" si="1"/>
        <v>0</v>
      </c>
      <c r="Y39" s="113">
        <v>0</v>
      </c>
      <c r="Z39" s="113">
        <v>0</v>
      </c>
      <c r="AA39" s="113">
        <v>0</v>
      </c>
      <c r="AB39" s="113">
        <f t="shared" si="2"/>
        <v>0</v>
      </c>
      <c r="AC39" s="113">
        <f t="shared" si="3"/>
        <v>0</v>
      </c>
      <c r="AD39" s="114">
        <f t="shared" si="4"/>
        <v>0</v>
      </c>
      <c r="AE39" s="114">
        <f t="shared" si="5"/>
        <v>0</v>
      </c>
      <c r="AF39" s="113">
        <v>0</v>
      </c>
      <c r="AG39" s="113">
        <v>0</v>
      </c>
      <c r="AH39" s="113">
        <v>0</v>
      </c>
      <c r="AI39" s="113">
        <f t="shared" si="6"/>
        <v>0</v>
      </c>
      <c r="AJ39" s="113">
        <f t="shared" si="7"/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f t="shared" si="8"/>
        <v>0</v>
      </c>
      <c r="AQ39" s="115">
        <f t="shared" si="9"/>
        <v>0</v>
      </c>
      <c r="AR39" s="370">
        <f t="shared" si="10"/>
        <v>0</v>
      </c>
      <c r="AS39" s="112">
        <f t="shared" si="11"/>
        <v>19606969</v>
      </c>
      <c r="AT39" s="113">
        <f t="shared" si="12"/>
        <v>14060687</v>
      </c>
      <c r="AU39" s="113">
        <f t="shared" si="13"/>
        <v>230960</v>
      </c>
      <c r="AV39" s="113">
        <f t="shared" si="14"/>
        <v>107650</v>
      </c>
      <c r="AW39" s="113">
        <f t="shared" si="15"/>
        <v>4788899</v>
      </c>
      <c r="AX39" s="113">
        <f t="shared" si="15"/>
        <v>281213</v>
      </c>
      <c r="AY39" s="113">
        <f t="shared" si="16"/>
        <v>368520</v>
      </c>
      <c r="AZ39" s="115">
        <f t="shared" si="17"/>
        <v>28.2563</v>
      </c>
      <c r="BA39" s="115">
        <f t="shared" si="18"/>
        <v>21.031200000000002</v>
      </c>
      <c r="BB39" s="115">
        <f t="shared" si="19"/>
        <v>0.66669999999999996</v>
      </c>
      <c r="BC39" s="116">
        <f t="shared" si="20"/>
        <v>7.2250999999999994</v>
      </c>
    </row>
    <row r="40" spans="1:55" x14ac:dyDescent="0.2">
      <c r="A40" s="366">
        <v>7</v>
      </c>
      <c r="B40" s="367">
        <v>3404</v>
      </c>
      <c r="C40" s="367">
        <v>650023021</v>
      </c>
      <c r="D40" s="367">
        <v>70982597</v>
      </c>
      <c r="E40" s="365" t="s">
        <v>97</v>
      </c>
      <c r="F40" s="367">
        <v>3113</v>
      </c>
      <c r="G40" s="368" t="s">
        <v>316</v>
      </c>
      <c r="H40" s="369" t="s">
        <v>282</v>
      </c>
      <c r="I40" s="110">
        <v>3432565</v>
      </c>
      <c r="J40" s="111">
        <v>2518458</v>
      </c>
      <c r="K40" s="111">
        <v>0</v>
      </c>
      <c r="L40" s="111">
        <v>0</v>
      </c>
      <c r="M40" s="114">
        <v>851239</v>
      </c>
      <c r="N40" s="114">
        <v>50368</v>
      </c>
      <c r="O40" s="249">
        <v>12500</v>
      </c>
      <c r="P40" s="274">
        <v>7.21</v>
      </c>
      <c r="Q40" s="287">
        <v>7.21</v>
      </c>
      <c r="R40" s="404">
        <v>0</v>
      </c>
      <c r="S40" s="404">
        <v>0</v>
      </c>
      <c r="T40" s="112">
        <f t="shared" si="0"/>
        <v>0</v>
      </c>
      <c r="U40" s="113">
        <v>21653</v>
      </c>
      <c r="V40" s="113">
        <v>0</v>
      </c>
      <c r="W40" s="113">
        <v>0</v>
      </c>
      <c r="X40" s="113">
        <f t="shared" si="1"/>
        <v>21653</v>
      </c>
      <c r="Y40" s="113">
        <v>0</v>
      </c>
      <c r="Z40" s="113">
        <v>0</v>
      </c>
      <c r="AA40" s="113">
        <v>0</v>
      </c>
      <c r="AB40" s="113">
        <f t="shared" si="2"/>
        <v>0</v>
      </c>
      <c r="AC40" s="113">
        <f t="shared" si="3"/>
        <v>21653</v>
      </c>
      <c r="AD40" s="114">
        <f t="shared" si="4"/>
        <v>7319</v>
      </c>
      <c r="AE40" s="114">
        <f t="shared" si="5"/>
        <v>433</v>
      </c>
      <c r="AF40" s="113">
        <v>2500</v>
      </c>
      <c r="AG40" s="113">
        <v>0</v>
      </c>
      <c r="AH40" s="113">
        <v>0</v>
      </c>
      <c r="AI40" s="113">
        <f t="shared" si="6"/>
        <v>2500</v>
      </c>
      <c r="AJ40" s="113">
        <f t="shared" si="7"/>
        <v>31905</v>
      </c>
      <c r="AK40" s="115">
        <v>0</v>
      </c>
      <c r="AL40" s="115">
        <v>0</v>
      </c>
      <c r="AM40" s="115">
        <v>0.06</v>
      </c>
      <c r="AN40" s="115">
        <v>0</v>
      </c>
      <c r="AO40" s="115">
        <v>0</v>
      </c>
      <c r="AP40" s="115">
        <f t="shared" si="8"/>
        <v>0.06</v>
      </c>
      <c r="AQ40" s="115">
        <f t="shared" si="9"/>
        <v>0</v>
      </c>
      <c r="AR40" s="370">
        <f t="shared" si="10"/>
        <v>0.06</v>
      </c>
      <c r="AS40" s="112">
        <f t="shared" si="11"/>
        <v>3464470</v>
      </c>
      <c r="AT40" s="113">
        <f t="shared" si="12"/>
        <v>2540111</v>
      </c>
      <c r="AU40" s="113">
        <f t="shared" si="13"/>
        <v>0</v>
      </c>
      <c r="AV40" s="113">
        <f t="shared" si="14"/>
        <v>0</v>
      </c>
      <c r="AW40" s="113">
        <f t="shared" si="15"/>
        <v>858558</v>
      </c>
      <c r="AX40" s="113">
        <f t="shared" si="15"/>
        <v>50801</v>
      </c>
      <c r="AY40" s="113">
        <f t="shared" si="16"/>
        <v>15000</v>
      </c>
      <c r="AZ40" s="115">
        <f t="shared" si="17"/>
        <v>7.27</v>
      </c>
      <c r="BA40" s="115">
        <f t="shared" si="18"/>
        <v>7.27</v>
      </c>
      <c r="BB40" s="115">
        <f t="shared" si="19"/>
        <v>0</v>
      </c>
      <c r="BC40" s="116">
        <f t="shared" si="20"/>
        <v>0</v>
      </c>
    </row>
    <row r="41" spans="1:55" x14ac:dyDescent="0.2">
      <c r="A41" s="366">
        <v>7</v>
      </c>
      <c r="B41" s="367">
        <v>3404</v>
      </c>
      <c r="C41" s="367">
        <v>650023021</v>
      </c>
      <c r="D41" s="367">
        <v>70982597</v>
      </c>
      <c r="E41" s="365" t="s">
        <v>97</v>
      </c>
      <c r="F41" s="367">
        <v>3141</v>
      </c>
      <c r="G41" s="368" t="s">
        <v>319</v>
      </c>
      <c r="H41" s="369" t="s">
        <v>282</v>
      </c>
      <c r="I41" s="110">
        <v>2418192</v>
      </c>
      <c r="J41" s="111">
        <v>1767528</v>
      </c>
      <c r="K41" s="111">
        <v>0</v>
      </c>
      <c r="L41" s="111">
        <v>0</v>
      </c>
      <c r="M41" s="114">
        <v>597424</v>
      </c>
      <c r="N41" s="114">
        <v>35350</v>
      </c>
      <c r="O41" s="249">
        <v>17890</v>
      </c>
      <c r="P41" s="274">
        <v>6</v>
      </c>
      <c r="Q41" s="287">
        <v>0</v>
      </c>
      <c r="R41" s="404">
        <v>0</v>
      </c>
      <c r="S41" s="404">
        <v>6</v>
      </c>
      <c r="T41" s="112">
        <f t="shared" si="0"/>
        <v>0</v>
      </c>
      <c r="U41" s="113">
        <v>0</v>
      </c>
      <c r="V41" s="113">
        <v>0</v>
      </c>
      <c r="W41" s="113">
        <v>0</v>
      </c>
      <c r="X41" s="113">
        <f t="shared" si="1"/>
        <v>0</v>
      </c>
      <c r="Y41" s="113">
        <v>0</v>
      </c>
      <c r="Z41" s="113">
        <v>0</v>
      </c>
      <c r="AA41" s="113">
        <v>0</v>
      </c>
      <c r="AB41" s="113">
        <f t="shared" si="2"/>
        <v>0</v>
      </c>
      <c r="AC41" s="113">
        <f t="shared" si="3"/>
        <v>0</v>
      </c>
      <c r="AD41" s="114">
        <f t="shared" si="4"/>
        <v>0</v>
      </c>
      <c r="AE41" s="114">
        <f t="shared" si="5"/>
        <v>0</v>
      </c>
      <c r="AF41" s="113">
        <v>0</v>
      </c>
      <c r="AG41" s="113">
        <v>0</v>
      </c>
      <c r="AH41" s="113">
        <v>0</v>
      </c>
      <c r="AI41" s="113">
        <f t="shared" si="6"/>
        <v>0</v>
      </c>
      <c r="AJ41" s="113">
        <f t="shared" si="7"/>
        <v>0</v>
      </c>
      <c r="AK41" s="115">
        <v>0</v>
      </c>
      <c r="AL41" s="115">
        <v>0</v>
      </c>
      <c r="AM41" s="115">
        <v>0</v>
      </c>
      <c r="AN41" s="115">
        <v>0</v>
      </c>
      <c r="AO41" s="115">
        <v>0</v>
      </c>
      <c r="AP41" s="115">
        <f t="shared" si="8"/>
        <v>0</v>
      </c>
      <c r="AQ41" s="115">
        <f t="shared" si="9"/>
        <v>0</v>
      </c>
      <c r="AR41" s="370">
        <f t="shared" si="10"/>
        <v>0</v>
      </c>
      <c r="AS41" s="112">
        <f t="shared" si="11"/>
        <v>2418192</v>
      </c>
      <c r="AT41" s="113">
        <f t="shared" si="12"/>
        <v>1767528</v>
      </c>
      <c r="AU41" s="113">
        <f t="shared" si="13"/>
        <v>0</v>
      </c>
      <c r="AV41" s="113">
        <f t="shared" si="14"/>
        <v>0</v>
      </c>
      <c r="AW41" s="113">
        <f t="shared" si="15"/>
        <v>597424</v>
      </c>
      <c r="AX41" s="113">
        <f t="shared" si="15"/>
        <v>35350</v>
      </c>
      <c r="AY41" s="113">
        <f t="shared" si="16"/>
        <v>17890</v>
      </c>
      <c r="AZ41" s="115">
        <f t="shared" si="17"/>
        <v>6</v>
      </c>
      <c r="BA41" s="115">
        <f t="shared" si="18"/>
        <v>0</v>
      </c>
      <c r="BB41" s="115">
        <f t="shared" si="19"/>
        <v>0</v>
      </c>
      <c r="BC41" s="116">
        <f t="shared" si="20"/>
        <v>6</v>
      </c>
    </row>
    <row r="42" spans="1:55" s="3" customFormat="1" x14ac:dyDescent="0.2">
      <c r="A42" s="366">
        <v>7</v>
      </c>
      <c r="B42" s="367">
        <v>3404</v>
      </c>
      <c r="C42" s="367">
        <v>650023021</v>
      </c>
      <c r="D42" s="367">
        <v>70982597</v>
      </c>
      <c r="E42" s="365" t="s">
        <v>97</v>
      </c>
      <c r="F42" s="367">
        <v>3143</v>
      </c>
      <c r="G42" s="368" t="s">
        <v>632</v>
      </c>
      <c r="H42" s="392" t="s">
        <v>281</v>
      </c>
      <c r="I42" s="110">
        <v>1368902</v>
      </c>
      <c r="J42" s="111">
        <v>1008028</v>
      </c>
      <c r="K42" s="111">
        <v>0</v>
      </c>
      <c r="L42" s="111">
        <v>0</v>
      </c>
      <c r="M42" s="114">
        <v>340713</v>
      </c>
      <c r="N42" s="114">
        <v>20161</v>
      </c>
      <c r="O42" s="249">
        <v>0</v>
      </c>
      <c r="P42" s="274">
        <v>2</v>
      </c>
      <c r="Q42" s="287">
        <v>2</v>
      </c>
      <c r="R42" s="404">
        <v>0</v>
      </c>
      <c r="S42" s="404">
        <v>0</v>
      </c>
      <c r="T42" s="112">
        <f t="shared" si="0"/>
        <v>0</v>
      </c>
      <c r="U42" s="113">
        <v>0</v>
      </c>
      <c r="V42" s="113">
        <v>0</v>
      </c>
      <c r="W42" s="113">
        <v>0</v>
      </c>
      <c r="X42" s="113">
        <f t="shared" si="1"/>
        <v>0</v>
      </c>
      <c r="Y42" s="113">
        <v>0</v>
      </c>
      <c r="Z42" s="113">
        <v>0</v>
      </c>
      <c r="AA42" s="113">
        <v>0</v>
      </c>
      <c r="AB42" s="113">
        <f t="shared" si="2"/>
        <v>0</v>
      </c>
      <c r="AC42" s="113">
        <f t="shared" si="3"/>
        <v>0</v>
      </c>
      <c r="AD42" s="114">
        <f t="shared" si="4"/>
        <v>0</v>
      </c>
      <c r="AE42" s="114">
        <f t="shared" si="5"/>
        <v>0</v>
      </c>
      <c r="AF42" s="113">
        <v>0</v>
      </c>
      <c r="AG42" s="113">
        <v>0</v>
      </c>
      <c r="AH42" s="113">
        <v>0</v>
      </c>
      <c r="AI42" s="113">
        <f t="shared" si="6"/>
        <v>0</v>
      </c>
      <c r="AJ42" s="113">
        <f t="shared" si="7"/>
        <v>0</v>
      </c>
      <c r="AK42" s="115"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f t="shared" si="8"/>
        <v>0</v>
      </c>
      <c r="AQ42" s="115">
        <f t="shared" si="9"/>
        <v>0</v>
      </c>
      <c r="AR42" s="370">
        <f t="shared" si="10"/>
        <v>0</v>
      </c>
      <c r="AS42" s="112">
        <f t="shared" si="11"/>
        <v>1368902</v>
      </c>
      <c r="AT42" s="113">
        <f t="shared" si="12"/>
        <v>1008028</v>
      </c>
      <c r="AU42" s="113">
        <f t="shared" si="13"/>
        <v>0</v>
      </c>
      <c r="AV42" s="113">
        <f t="shared" si="14"/>
        <v>0</v>
      </c>
      <c r="AW42" s="113">
        <f t="shared" si="15"/>
        <v>340713</v>
      </c>
      <c r="AX42" s="113">
        <f t="shared" si="15"/>
        <v>20161</v>
      </c>
      <c r="AY42" s="113">
        <f t="shared" si="16"/>
        <v>0</v>
      </c>
      <c r="AZ42" s="115">
        <f t="shared" si="17"/>
        <v>2</v>
      </c>
      <c r="BA42" s="115">
        <f t="shared" si="18"/>
        <v>2</v>
      </c>
      <c r="BB42" s="115">
        <f t="shared" si="19"/>
        <v>0</v>
      </c>
      <c r="BC42" s="116">
        <f t="shared" si="20"/>
        <v>0</v>
      </c>
    </row>
    <row r="43" spans="1:55" s="3" customFormat="1" x14ac:dyDescent="0.2">
      <c r="A43" s="366">
        <v>7</v>
      </c>
      <c r="B43" s="367">
        <v>3404</v>
      </c>
      <c r="C43" s="367">
        <v>650023021</v>
      </c>
      <c r="D43" s="367">
        <v>70982597</v>
      </c>
      <c r="E43" s="365" t="s">
        <v>97</v>
      </c>
      <c r="F43" s="367">
        <v>3143</v>
      </c>
      <c r="G43" s="368" t="s">
        <v>633</v>
      </c>
      <c r="H43" s="392" t="s">
        <v>282</v>
      </c>
      <c r="I43" s="110">
        <v>38622</v>
      </c>
      <c r="J43" s="111">
        <v>27225</v>
      </c>
      <c r="K43" s="111">
        <v>0</v>
      </c>
      <c r="L43" s="111">
        <v>0</v>
      </c>
      <c r="M43" s="114">
        <v>9202</v>
      </c>
      <c r="N43" s="114">
        <v>545</v>
      </c>
      <c r="O43" s="249">
        <v>1650</v>
      </c>
      <c r="P43" s="274">
        <v>0.11</v>
      </c>
      <c r="Q43" s="287">
        <v>0</v>
      </c>
      <c r="R43" s="404">
        <v>0</v>
      </c>
      <c r="S43" s="404">
        <v>0.11</v>
      </c>
      <c r="T43" s="112">
        <f t="shared" si="0"/>
        <v>0</v>
      </c>
      <c r="U43" s="113">
        <v>0</v>
      </c>
      <c r="V43" s="113">
        <v>0</v>
      </c>
      <c r="W43" s="113">
        <v>0</v>
      </c>
      <c r="X43" s="113">
        <f t="shared" si="1"/>
        <v>0</v>
      </c>
      <c r="Y43" s="113">
        <v>0</v>
      </c>
      <c r="Z43" s="113">
        <v>0</v>
      </c>
      <c r="AA43" s="113">
        <v>0</v>
      </c>
      <c r="AB43" s="113">
        <f t="shared" si="2"/>
        <v>0</v>
      </c>
      <c r="AC43" s="113">
        <f t="shared" si="3"/>
        <v>0</v>
      </c>
      <c r="AD43" s="114">
        <f t="shared" si="4"/>
        <v>0</v>
      </c>
      <c r="AE43" s="114">
        <f t="shared" si="5"/>
        <v>0</v>
      </c>
      <c r="AF43" s="113">
        <v>0</v>
      </c>
      <c r="AG43" s="113">
        <v>0</v>
      </c>
      <c r="AH43" s="113">
        <v>0</v>
      </c>
      <c r="AI43" s="113">
        <f t="shared" si="6"/>
        <v>0</v>
      </c>
      <c r="AJ43" s="113">
        <f t="shared" si="7"/>
        <v>0</v>
      </c>
      <c r="AK43" s="115"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f t="shared" si="8"/>
        <v>0</v>
      </c>
      <c r="AQ43" s="115">
        <f t="shared" si="9"/>
        <v>0</v>
      </c>
      <c r="AR43" s="370">
        <f t="shared" si="10"/>
        <v>0</v>
      </c>
      <c r="AS43" s="112">
        <f t="shared" si="11"/>
        <v>38622</v>
      </c>
      <c r="AT43" s="113">
        <f t="shared" si="12"/>
        <v>27225</v>
      </c>
      <c r="AU43" s="113">
        <f t="shared" si="13"/>
        <v>0</v>
      </c>
      <c r="AV43" s="113">
        <f t="shared" si="14"/>
        <v>0</v>
      </c>
      <c r="AW43" s="113">
        <f t="shared" si="15"/>
        <v>9202</v>
      </c>
      <c r="AX43" s="113">
        <f t="shared" si="15"/>
        <v>545</v>
      </c>
      <c r="AY43" s="113">
        <f t="shared" si="16"/>
        <v>1650</v>
      </c>
      <c r="AZ43" s="115">
        <f t="shared" si="17"/>
        <v>0.11</v>
      </c>
      <c r="BA43" s="115">
        <f t="shared" si="18"/>
        <v>0</v>
      </c>
      <c r="BB43" s="115">
        <f t="shared" si="19"/>
        <v>0</v>
      </c>
      <c r="BC43" s="116">
        <f t="shared" si="20"/>
        <v>0.11</v>
      </c>
    </row>
    <row r="44" spans="1:55" x14ac:dyDescent="0.2">
      <c r="A44" s="237">
        <v>7</v>
      </c>
      <c r="B44" s="31">
        <v>3404</v>
      </c>
      <c r="C44" s="31">
        <v>650023021</v>
      </c>
      <c r="D44" s="31">
        <v>70982597</v>
      </c>
      <c r="E44" s="246" t="s">
        <v>98</v>
      </c>
      <c r="F44" s="31"/>
      <c r="G44" s="236"/>
      <c r="H44" s="326"/>
      <c r="I44" s="6">
        <v>32821061</v>
      </c>
      <c r="J44" s="10">
        <v>23740808</v>
      </c>
      <c r="K44" s="10">
        <v>230960</v>
      </c>
      <c r="L44" s="10">
        <v>107650</v>
      </c>
      <c r="M44" s="10">
        <v>8060779</v>
      </c>
      <c r="N44" s="10">
        <v>474814</v>
      </c>
      <c r="O44" s="10">
        <v>437010</v>
      </c>
      <c r="P44" s="11">
        <v>53.539000000000001</v>
      </c>
      <c r="Q44" s="11">
        <v>38.360199999999999</v>
      </c>
      <c r="R44" s="37">
        <v>0.66669999999999996</v>
      </c>
      <c r="S44" s="37">
        <v>15.178799999999999</v>
      </c>
      <c r="T44" s="6">
        <f t="shared" ref="T44:BC44" si="27">SUM(T38:T43)</f>
        <v>0</v>
      </c>
      <c r="U44" s="10">
        <f t="shared" si="27"/>
        <v>21653</v>
      </c>
      <c r="V44" s="10">
        <f t="shared" si="27"/>
        <v>0</v>
      </c>
      <c r="W44" s="10">
        <f t="shared" si="27"/>
        <v>0</v>
      </c>
      <c r="X44" s="10">
        <f t="shared" si="27"/>
        <v>21653</v>
      </c>
      <c r="Y44" s="10">
        <f t="shared" si="27"/>
        <v>0</v>
      </c>
      <c r="Z44" s="10">
        <f t="shared" si="27"/>
        <v>0</v>
      </c>
      <c r="AA44" s="10">
        <f t="shared" si="27"/>
        <v>0</v>
      </c>
      <c r="AB44" s="10">
        <f t="shared" si="27"/>
        <v>0</v>
      </c>
      <c r="AC44" s="10">
        <f t="shared" si="27"/>
        <v>21653</v>
      </c>
      <c r="AD44" s="10">
        <f t="shared" si="27"/>
        <v>7319</v>
      </c>
      <c r="AE44" s="10">
        <f t="shared" si="27"/>
        <v>433</v>
      </c>
      <c r="AF44" s="10">
        <f t="shared" si="27"/>
        <v>2500</v>
      </c>
      <c r="AG44" s="10">
        <f t="shared" si="27"/>
        <v>0</v>
      </c>
      <c r="AH44" s="10">
        <f t="shared" si="27"/>
        <v>0</v>
      </c>
      <c r="AI44" s="10">
        <f t="shared" si="27"/>
        <v>2500</v>
      </c>
      <c r="AJ44" s="10">
        <f t="shared" si="27"/>
        <v>31905</v>
      </c>
      <c r="AK44" s="11">
        <f t="shared" si="27"/>
        <v>0</v>
      </c>
      <c r="AL44" s="11">
        <f t="shared" si="27"/>
        <v>0</v>
      </c>
      <c r="AM44" s="11">
        <f t="shared" si="27"/>
        <v>0.06</v>
      </c>
      <c r="AN44" s="11">
        <f t="shared" si="27"/>
        <v>0</v>
      </c>
      <c r="AO44" s="11">
        <f t="shared" si="27"/>
        <v>0</v>
      </c>
      <c r="AP44" s="11">
        <f t="shared" si="27"/>
        <v>0.06</v>
      </c>
      <c r="AQ44" s="11">
        <f t="shared" si="27"/>
        <v>0</v>
      </c>
      <c r="AR44" s="37">
        <f t="shared" si="27"/>
        <v>0.06</v>
      </c>
      <c r="AS44" s="6">
        <f t="shared" si="27"/>
        <v>32852966</v>
      </c>
      <c r="AT44" s="10">
        <f t="shared" si="27"/>
        <v>23762461</v>
      </c>
      <c r="AU44" s="10">
        <f t="shared" si="27"/>
        <v>230960</v>
      </c>
      <c r="AV44" s="10">
        <f t="shared" si="27"/>
        <v>107650</v>
      </c>
      <c r="AW44" s="10">
        <f t="shared" si="27"/>
        <v>8068098</v>
      </c>
      <c r="AX44" s="10">
        <f t="shared" si="27"/>
        <v>475247</v>
      </c>
      <c r="AY44" s="10">
        <f t="shared" si="27"/>
        <v>439510</v>
      </c>
      <c r="AZ44" s="11">
        <f t="shared" si="27"/>
        <v>53.599000000000004</v>
      </c>
      <c r="BA44" s="11">
        <f t="shared" si="27"/>
        <v>38.420200000000001</v>
      </c>
      <c r="BB44" s="11">
        <f t="shared" si="27"/>
        <v>0.66669999999999996</v>
      </c>
      <c r="BC44" s="79">
        <f t="shared" si="27"/>
        <v>15.178799999999999</v>
      </c>
    </row>
    <row r="45" spans="1:55" x14ac:dyDescent="0.2">
      <c r="A45" s="366">
        <v>8</v>
      </c>
      <c r="B45" s="367">
        <v>3477</v>
      </c>
      <c r="C45" s="367">
        <v>600098451</v>
      </c>
      <c r="D45" s="367">
        <v>70695491</v>
      </c>
      <c r="E45" s="365" t="s">
        <v>99</v>
      </c>
      <c r="F45" s="367">
        <v>3111</v>
      </c>
      <c r="G45" s="368" t="s">
        <v>315</v>
      </c>
      <c r="H45" s="369" t="s">
        <v>281</v>
      </c>
      <c r="I45" s="110">
        <v>3998121</v>
      </c>
      <c r="J45" s="111">
        <v>2918720</v>
      </c>
      <c r="K45" s="111">
        <v>0</v>
      </c>
      <c r="L45" s="111">
        <v>0</v>
      </c>
      <c r="M45" s="114">
        <v>986527</v>
      </c>
      <c r="N45" s="114">
        <v>58374</v>
      </c>
      <c r="O45" s="249">
        <v>34500</v>
      </c>
      <c r="P45" s="274">
        <v>6.9841999999999995</v>
      </c>
      <c r="Q45" s="287">
        <v>5</v>
      </c>
      <c r="R45" s="404">
        <v>0</v>
      </c>
      <c r="S45" s="404">
        <v>1.9842</v>
      </c>
      <c r="T45" s="112">
        <f t="shared" si="0"/>
        <v>0</v>
      </c>
      <c r="U45" s="113">
        <v>0</v>
      </c>
      <c r="V45" s="113">
        <v>0</v>
      </c>
      <c r="W45" s="113">
        <v>0</v>
      </c>
      <c r="X45" s="113">
        <f t="shared" si="1"/>
        <v>0</v>
      </c>
      <c r="Y45" s="113">
        <v>0</v>
      </c>
      <c r="Z45" s="113">
        <v>0</v>
      </c>
      <c r="AA45" s="113">
        <v>0</v>
      </c>
      <c r="AB45" s="113">
        <f t="shared" si="2"/>
        <v>0</v>
      </c>
      <c r="AC45" s="113">
        <f t="shared" si="3"/>
        <v>0</v>
      </c>
      <c r="AD45" s="114">
        <f t="shared" si="4"/>
        <v>0</v>
      </c>
      <c r="AE45" s="114">
        <f t="shared" si="5"/>
        <v>0</v>
      </c>
      <c r="AF45" s="113">
        <v>0</v>
      </c>
      <c r="AG45" s="113">
        <v>0</v>
      </c>
      <c r="AH45" s="113">
        <v>0</v>
      </c>
      <c r="AI45" s="113">
        <f t="shared" si="6"/>
        <v>0</v>
      </c>
      <c r="AJ45" s="113">
        <f t="shared" si="7"/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f t="shared" si="8"/>
        <v>0</v>
      </c>
      <c r="AQ45" s="115">
        <f t="shared" si="9"/>
        <v>0</v>
      </c>
      <c r="AR45" s="370">
        <f t="shared" si="10"/>
        <v>0</v>
      </c>
      <c r="AS45" s="112">
        <f t="shared" si="11"/>
        <v>3998121</v>
      </c>
      <c r="AT45" s="113">
        <f t="shared" si="12"/>
        <v>2918720</v>
      </c>
      <c r="AU45" s="113">
        <f t="shared" si="13"/>
        <v>0</v>
      </c>
      <c r="AV45" s="113">
        <f t="shared" si="14"/>
        <v>0</v>
      </c>
      <c r="AW45" s="113">
        <f t="shared" si="15"/>
        <v>986527</v>
      </c>
      <c r="AX45" s="113">
        <f t="shared" si="15"/>
        <v>58374</v>
      </c>
      <c r="AY45" s="113">
        <f t="shared" si="16"/>
        <v>34500</v>
      </c>
      <c r="AZ45" s="115">
        <f t="shared" si="17"/>
        <v>6.9841999999999995</v>
      </c>
      <c r="BA45" s="115">
        <f t="shared" si="18"/>
        <v>5</v>
      </c>
      <c r="BB45" s="115">
        <f t="shared" si="19"/>
        <v>0</v>
      </c>
      <c r="BC45" s="116">
        <f t="shared" si="20"/>
        <v>1.9842</v>
      </c>
    </row>
    <row r="46" spans="1:55" x14ac:dyDescent="0.2">
      <c r="A46" s="366">
        <v>8</v>
      </c>
      <c r="B46" s="367">
        <v>3477</v>
      </c>
      <c r="C46" s="367">
        <v>600098451</v>
      </c>
      <c r="D46" s="367">
        <v>70695491</v>
      </c>
      <c r="E46" s="365" t="s">
        <v>99</v>
      </c>
      <c r="F46" s="367">
        <v>3111</v>
      </c>
      <c r="G46" s="368" t="s">
        <v>316</v>
      </c>
      <c r="H46" s="369" t="s">
        <v>282</v>
      </c>
      <c r="I46" s="110">
        <v>470470</v>
      </c>
      <c r="J46" s="111">
        <v>346443</v>
      </c>
      <c r="K46" s="111">
        <v>0</v>
      </c>
      <c r="L46" s="111">
        <v>0</v>
      </c>
      <c r="M46" s="114">
        <v>117098</v>
      </c>
      <c r="N46" s="114">
        <v>6929</v>
      </c>
      <c r="O46" s="249">
        <v>0</v>
      </c>
      <c r="P46" s="274">
        <v>1</v>
      </c>
      <c r="Q46" s="287">
        <v>1</v>
      </c>
      <c r="R46" s="404">
        <v>0</v>
      </c>
      <c r="S46" s="404">
        <v>0</v>
      </c>
      <c r="T46" s="112">
        <f t="shared" si="0"/>
        <v>0</v>
      </c>
      <c r="U46" s="113">
        <v>0</v>
      </c>
      <c r="V46" s="113">
        <v>0</v>
      </c>
      <c r="W46" s="113">
        <v>0</v>
      </c>
      <c r="X46" s="113">
        <f t="shared" si="1"/>
        <v>0</v>
      </c>
      <c r="Y46" s="113">
        <v>0</v>
      </c>
      <c r="Z46" s="113">
        <v>0</v>
      </c>
      <c r="AA46" s="113">
        <v>0</v>
      </c>
      <c r="AB46" s="113">
        <f t="shared" si="2"/>
        <v>0</v>
      </c>
      <c r="AC46" s="113">
        <f t="shared" si="3"/>
        <v>0</v>
      </c>
      <c r="AD46" s="114">
        <f t="shared" si="4"/>
        <v>0</v>
      </c>
      <c r="AE46" s="114">
        <f t="shared" si="5"/>
        <v>0</v>
      </c>
      <c r="AF46" s="113">
        <v>0</v>
      </c>
      <c r="AG46" s="113">
        <v>0</v>
      </c>
      <c r="AH46" s="113">
        <v>0</v>
      </c>
      <c r="AI46" s="113">
        <f t="shared" si="6"/>
        <v>0</v>
      </c>
      <c r="AJ46" s="113">
        <f t="shared" si="7"/>
        <v>0</v>
      </c>
      <c r="AK46" s="115">
        <v>0</v>
      </c>
      <c r="AL46" s="115">
        <v>0</v>
      </c>
      <c r="AM46" s="115">
        <v>0</v>
      </c>
      <c r="AN46" s="115">
        <v>0</v>
      </c>
      <c r="AO46" s="115">
        <v>0</v>
      </c>
      <c r="AP46" s="115">
        <f t="shared" si="8"/>
        <v>0</v>
      </c>
      <c r="AQ46" s="115">
        <f t="shared" si="9"/>
        <v>0</v>
      </c>
      <c r="AR46" s="370">
        <f t="shared" si="10"/>
        <v>0</v>
      </c>
      <c r="AS46" s="112">
        <f t="shared" si="11"/>
        <v>470470</v>
      </c>
      <c r="AT46" s="113">
        <f t="shared" si="12"/>
        <v>346443</v>
      </c>
      <c r="AU46" s="113">
        <f t="shared" si="13"/>
        <v>0</v>
      </c>
      <c r="AV46" s="113">
        <f t="shared" si="14"/>
        <v>0</v>
      </c>
      <c r="AW46" s="113">
        <f t="shared" si="15"/>
        <v>117098</v>
      </c>
      <c r="AX46" s="113">
        <f t="shared" si="15"/>
        <v>6929</v>
      </c>
      <c r="AY46" s="113">
        <f t="shared" si="16"/>
        <v>0</v>
      </c>
      <c r="AZ46" s="115">
        <f t="shared" si="17"/>
        <v>1</v>
      </c>
      <c r="BA46" s="115">
        <f t="shared" si="18"/>
        <v>1</v>
      </c>
      <c r="BB46" s="115">
        <f t="shared" si="19"/>
        <v>0</v>
      </c>
      <c r="BC46" s="116">
        <f t="shared" si="20"/>
        <v>0</v>
      </c>
    </row>
    <row r="47" spans="1:55" x14ac:dyDescent="0.2">
      <c r="A47" s="366">
        <v>8</v>
      </c>
      <c r="B47" s="367">
        <v>3477</v>
      </c>
      <c r="C47" s="367">
        <v>600098451</v>
      </c>
      <c r="D47" s="367">
        <v>70695491</v>
      </c>
      <c r="E47" s="365" t="s">
        <v>99</v>
      </c>
      <c r="F47" s="367">
        <v>3141</v>
      </c>
      <c r="G47" s="368" t="s">
        <v>319</v>
      </c>
      <c r="H47" s="369" t="s">
        <v>282</v>
      </c>
      <c r="I47" s="110">
        <v>631173</v>
      </c>
      <c r="J47" s="111">
        <v>462646</v>
      </c>
      <c r="K47" s="111">
        <v>0</v>
      </c>
      <c r="L47" s="111">
        <v>0</v>
      </c>
      <c r="M47" s="114">
        <v>156374</v>
      </c>
      <c r="N47" s="114">
        <v>9253</v>
      </c>
      <c r="O47" s="249">
        <v>2900</v>
      </c>
      <c r="P47" s="274">
        <v>1.57</v>
      </c>
      <c r="Q47" s="287">
        <v>0</v>
      </c>
      <c r="R47" s="404">
        <v>0</v>
      </c>
      <c r="S47" s="404">
        <v>1.57</v>
      </c>
      <c r="T47" s="112">
        <f t="shared" si="0"/>
        <v>0</v>
      </c>
      <c r="U47" s="113">
        <v>0</v>
      </c>
      <c r="V47" s="113">
        <v>0</v>
      </c>
      <c r="W47" s="113">
        <v>0</v>
      </c>
      <c r="X47" s="113">
        <f t="shared" si="1"/>
        <v>0</v>
      </c>
      <c r="Y47" s="113">
        <v>0</v>
      </c>
      <c r="Z47" s="113">
        <v>0</v>
      </c>
      <c r="AA47" s="113">
        <v>0</v>
      </c>
      <c r="AB47" s="113">
        <f t="shared" si="2"/>
        <v>0</v>
      </c>
      <c r="AC47" s="113">
        <f t="shared" si="3"/>
        <v>0</v>
      </c>
      <c r="AD47" s="114">
        <f t="shared" si="4"/>
        <v>0</v>
      </c>
      <c r="AE47" s="114">
        <f t="shared" si="5"/>
        <v>0</v>
      </c>
      <c r="AF47" s="113">
        <v>0</v>
      </c>
      <c r="AG47" s="113">
        <v>0</v>
      </c>
      <c r="AH47" s="113">
        <v>0</v>
      </c>
      <c r="AI47" s="113">
        <f t="shared" si="6"/>
        <v>0</v>
      </c>
      <c r="AJ47" s="113">
        <f t="shared" si="7"/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f t="shared" si="8"/>
        <v>0</v>
      </c>
      <c r="AQ47" s="115">
        <f t="shared" si="9"/>
        <v>0</v>
      </c>
      <c r="AR47" s="370">
        <f t="shared" si="10"/>
        <v>0</v>
      </c>
      <c r="AS47" s="112">
        <f t="shared" si="11"/>
        <v>631173</v>
      </c>
      <c r="AT47" s="113">
        <f t="shared" si="12"/>
        <v>462646</v>
      </c>
      <c r="AU47" s="113">
        <f t="shared" si="13"/>
        <v>0</v>
      </c>
      <c r="AV47" s="113">
        <f t="shared" si="14"/>
        <v>0</v>
      </c>
      <c r="AW47" s="113">
        <f t="shared" si="15"/>
        <v>156374</v>
      </c>
      <c r="AX47" s="113">
        <f t="shared" si="15"/>
        <v>9253</v>
      </c>
      <c r="AY47" s="113">
        <f t="shared" si="16"/>
        <v>2900</v>
      </c>
      <c r="AZ47" s="115">
        <f t="shared" si="17"/>
        <v>1.57</v>
      </c>
      <c r="BA47" s="115">
        <f t="shared" si="18"/>
        <v>0</v>
      </c>
      <c r="BB47" s="115">
        <f t="shared" si="19"/>
        <v>0</v>
      </c>
      <c r="BC47" s="116">
        <f t="shared" si="20"/>
        <v>1.57</v>
      </c>
    </row>
    <row r="48" spans="1:55" x14ac:dyDescent="0.2">
      <c r="A48" s="237">
        <v>8</v>
      </c>
      <c r="B48" s="31">
        <v>3477</v>
      </c>
      <c r="C48" s="31">
        <v>600098451</v>
      </c>
      <c r="D48" s="31">
        <v>70695491</v>
      </c>
      <c r="E48" s="246" t="s">
        <v>100</v>
      </c>
      <c r="F48" s="31"/>
      <c r="G48" s="236"/>
      <c r="H48" s="326"/>
      <c r="I48" s="5">
        <v>5099764</v>
      </c>
      <c r="J48" s="8">
        <v>3727809</v>
      </c>
      <c r="K48" s="8">
        <v>0</v>
      </c>
      <c r="L48" s="8">
        <v>0</v>
      </c>
      <c r="M48" s="8">
        <v>1259999</v>
      </c>
      <c r="N48" s="8">
        <v>74556</v>
      </c>
      <c r="O48" s="8">
        <v>37400</v>
      </c>
      <c r="P48" s="9">
        <v>9.5541999999999998</v>
      </c>
      <c r="Q48" s="9">
        <v>6</v>
      </c>
      <c r="R48" s="38">
        <v>0</v>
      </c>
      <c r="S48" s="38">
        <v>3.5541999999999998</v>
      </c>
      <c r="T48" s="5">
        <f t="shared" ref="T48:BC48" si="28">SUM(T45:T47)</f>
        <v>0</v>
      </c>
      <c r="U48" s="8">
        <f t="shared" si="28"/>
        <v>0</v>
      </c>
      <c r="V48" s="8">
        <f t="shared" si="28"/>
        <v>0</v>
      </c>
      <c r="W48" s="8">
        <f t="shared" si="28"/>
        <v>0</v>
      </c>
      <c r="X48" s="8">
        <f t="shared" si="28"/>
        <v>0</v>
      </c>
      <c r="Y48" s="8">
        <f t="shared" si="28"/>
        <v>0</v>
      </c>
      <c r="Z48" s="8">
        <f t="shared" si="28"/>
        <v>0</v>
      </c>
      <c r="AA48" s="8">
        <f t="shared" si="28"/>
        <v>0</v>
      </c>
      <c r="AB48" s="8">
        <f t="shared" si="28"/>
        <v>0</v>
      </c>
      <c r="AC48" s="8">
        <f t="shared" si="28"/>
        <v>0</v>
      </c>
      <c r="AD48" s="8">
        <f t="shared" si="28"/>
        <v>0</v>
      </c>
      <c r="AE48" s="8">
        <f t="shared" si="28"/>
        <v>0</v>
      </c>
      <c r="AF48" s="8">
        <f t="shared" si="28"/>
        <v>0</v>
      </c>
      <c r="AG48" s="8">
        <f t="shared" si="28"/>
        <v>0</v>
      </c>
      <c r="AH48" s="8">
        <f t="shared" si="28"/>
        <v>0</v>
      </c>
      <c r="AI48" s="8">
        <f t="shared" si="28"/>
        <v>0</v>
      </c>
      <c r="AJ48" s="8">
        <f t="shared" si="28"/>
        <v>0</v>
      </c>
      <c r="AK48" s="9">
        <f t="shared" si="28"/>
        <v>0</v>
      </c>
      <c r="AL48" s="9">
        <f t="shared" si="28"/>
        <v>0</v>
      </c>
      <c r="AM48" s="9">
        <f t="shared" si="28"/>
        <v>0</v>
      </c>
      <c r="AN48" s="9">
        <f t="shared" si="28"/>
        <v>0</v>
      </c>
      <c r="AO48" s="9">
        <f t="shared" si="28"/>
        <v>0</v>
      </c>
      <c r="AP48" s="9">
        <f t="shared" si="28"/>
        <v>0</v>
      </c>
      <c r="AQ48" s="9">
        <f t="shared" si="28"/>
        <v>0</v>
      </c>
      <c r="AR48" s="38">
        <f t="shared" si="28"/>
        <v>0</v>
      </c>
      <c r="AS48" s="5">
        <f t="shared" si="28"/>
        <v>5099764</v>
      </c>
      <c r="AT48" s="8">
        <f t="shared" si="28"/>
        <v>3727809</v>
      </c>
      <c r="AU48" s="8">
        <f t="shared" si="28"/>
        <v>0</v>
      </c>
      <c r="AV48" s="8">
        <f t="shared" si="28"/>
        <v>0</v>
      </c>
      <c r="AW48" s="8">
        <f t="shared" si="28"/>
        <v>1259999</v>
      </c>
      <c r="AX48" s="8">
        <f t="shared" si="28"/>
        <v>74556</v>
      </c>
      <c r="AY48" s="8">
        <f t="shared" si="28"/>
        <v>37400</v>
      </c>
      <c r="AZ48" s="9">
        <f t="shared" si="28"/>
        <v>9.5541999999999998</v>
      </c>
      <c r="BA48" s="9">
        <f t="shared" si="28"/>
        <v>6</v>
      </c>
      <c r="BB48" s="9">
        <f t="shared" si="28"/>
        <v>0</v>
      </c>
      <c r="BC48" s="78">
        <f t="shared" si="28"/>
        <v>3.5541999999999998</v>
      </c>
    </row>
    <row r="49" spans="1:55" x14ac:dyDescent="0.2">
      <c r="A49" s="366">
        <v>9</v>
      </c>
      <c r="B49" s="367">
        <v>3476</v>
      </c>
      <c r="C49" s="367">
        <v>600099164</v>
      </c>
      <c r="D49" s="367">
        <v>854808</v>
      </c>
      <c r="E49" s="365" t="s">
        <v>101</v>
      </c>
      <c r="F49" s="367">
        <v>3113</v>
      </c>
      <c r="G49" s="368" t="s">
        <v>318</v>
      </c>
      <c r="H49" s="369" t="s">
        <v>281</v>
      </c>
      <c r="I49" s="110">
        <v>10061134</v>
      </c>
      <c r="J49" s="111">
        <v>7273751</v>
      </c>
      <c r="K49" s="111">
        <v>0</v>
      </c>
      <c r="L49" s="111">
        <v>0</v>
      </c>
      <c r="M49" s="114">
        <v>2458528</v>
      </c>
      <c r="N49" s="114">
        <v>145475</v>
      </c>
      <c r="O49" s="249">
        <v>183380</v>
      </c>
      <c r="P49" s="274">
        <v>14.292300000000001</v>
      </c>
      <c r="Q49" s="287">
        <v>11.1523</v>
      </c>
      <c r="R49" s="404">
        <v>0</v>
      </c>
      <c r="S49" s="404">
        <v>3.1399999999999997</v>
      </c>
      <c r="T49" s="112">
        <f t="shared" si="0"/>
        <v>0</v>
      </c>
      <c r="U49" s="113">
        <v>0</v>
      </c>
      <c r="V49" s="113">
        <v>0</v>
      </c>
      <c r="W49" s="113">
        <v>0</v>
      </c>
      <c r="X49" s="113">
        <f t="shared" si="1"/>
        <v>0</v>
      </c>
      <c r="Y49" s="113">
        <v>0</v>
      </c>
      <c r="Z49" s="113">
        <v>0</v>
      </c>
      <c r="AA49" s="113">
        <v>0</v>
      </c>
      <c r="AB49" s="113">
        <f t="shared" si="2"/>
        <v>0</v>
      </c>
      <c r="AC49" s="113">
        <f t="shared" si="3"/>
        <v>0</v>
      </c>
      <c r="AD49" s="114">
        <f t="shared" si="4"/>
        <v>0</v>
      </c>
      <c r="AE49" s="114">
        <f t="shared" si="5"/>
        <v>0</v>
      </c>
      <c r="AF49" s="113">
        <v>0</v>
      </c>
      <c r="AG49" s="113">
        <v>0</v>
      </c>
      <c r="AH49" s="113">
        <v>0</v>
      </c>
      <c r="AI49" s="113">
        <f t="shared" si="6"/>
        <v>0</v>
      </c>
      <c r="AJ49" s="113">
        <f t="shared" si="7"/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f t="shared" si="8"/>
        <v>0</v>
      </c>
      <c r="AQ49" s="115">
        <f t="shared" si="9"/>
        <v>0</v>
      </c>
      <c r="AR49" s="370">
        <f t="shared" si="10"/>
        <v>0</v>
      </c>
      <c r="AS49" s="112">
        <f t="shared" si="11"/>
        <v>10061134</v>
      </c>
      <c r="AT49" s="113">
        <f t="shared" si="12"/>
        <v>7273751</v>
      </c>
      <c r="AU49" s="113">
        <f t="shared" si="13"/>
        <v>0</v>
      </c>
      <c r="AV49" s="113">
        <f t="shared" si="14"/>
        <v>0</v>
      </c>
      <c r="AW49" s="113">
        <f t="shared" si="15"/>
        <v>2458528</v>
      </c>
      <c r="AX49" s="113">
        <f t="shared" si="15"/>
        <v>145475</v>
      </c>
      <c r="AY49" s="113">
        <f t="shared" si="16"/>
        <v>183380</v>
      </c>
      <c r="AZ49" s="115">
        <f t="shared" si="17"/>
        <v>14.292300000000001</v>
      </c>
      <c r="BA49" s="115">
        <f t="shared" si="18"/>
        <v>11.1523</v>
      </c>
      <c r="BB49" s="115">
        <f t="shared" si="19"/>
        <v>0</v>
      </c>
      <c r="BC49" s="116">
        <f t="shared" si="20"/>
        <v>3.1399999999999997</v>
      </c>
    </row>
    <row r="50" spans="1:55" x14ac:dyDescent="0.2">
      <c r="A50" s="366">
        <v>9</v>
      </c>
      <c r="B50" s="367">
        <v>3476</v>
      </c>
      <c r="C50" s="367">
        <v>600099164</v>
      </c>
      <c r="D50" s="367">
        <v>854808</v>
      </c>
      <c r="E50" s="365" t="s">
        <v>101</v>
      </c>
      <c r="F50" s="367">
        <v>3113</v>
      </c>
      <c r="G50" s="368" t="s">
        <v>316</v>
      </c>
      <c r="H50" s="369" t="s">
        <v>282</v>
      </c>
      <c r="I50" s="110">
        <v>776976</v>
      </c>
      <c r="J50" s="111">
        <v>571779</v>
      </c>
      <c r="K50" s="111">
        <v>0</v>
      </c>
      <c r="L50" s="111">
        <v>0</v>
      </c>
      <c r="M50" s="114">
        <v>193262</v>
      </c>
      <c r="N50" s="114">
        <v>11435</v>
      </c>
      <c r="O50" s="249">
        <v>500</v>
      </c>
      <c r="P50" s="274">
        <v>1.76</v>
      </c>
      <c r="Q50" s="287">
        <v>1.76</v>
      </c>
      <c r="R50" s="404">
        <v>0</v>
      </c>
      <c r="S50" s="404">
        <v>0</v>
      </c>
      <c r="T50" s="112">
        <f t="shared" si="0"/>
        <v>0</v>
      </c>
      <c r="U50" s="113">
        <v>0</v>
      </c>
      <c r="V50" s="113">
        <v>0</v>
      </c>
      <c r="W50" s="113">
        <v>0</v>
      </c>
      <c r="X50" s="113">
        <f t="shared" si="1"/>
        <v>0</v>
      </c>
      <c r="Y50" s="113">
        <v>0</v>
      </c>
      <c r="Z50" s="113">
        <v>0</v>
      </c>
      <c r="AA50" s="113">
        <v>0</v>
      </c>
      <c r="AB50" s="113">
        <f t="shared" si="2"/>
        <v>0</v>
      </c>
      <c r="AC50" s="113">
        <f t="shared" si="3"/>
        <v>0</v>
      </c>
      <c r="AD50" s="114">
        <f t="shared" si="4"/>
        <v>0</v>
      </c>
      <c r="AE50" s="114">
        <f t="shared" si="5"/>
        <v>0</v>
      </c>
      <c r="AF50" s="113">
        <v>0</v>
      </c>
      <c r="AG50" s="113">
        <v>0</v>
      </c>
      <c r="AH50" s="113">
        <v>0</v>
      </c>
      <c r="AI50" s="113">
        <f t="shared" si="6"/>
        <v>0</v>
      </c>
      <c r="AJ50" s="113">
        <f t="shared" si="7"/>
        <v>0</v>
      </c>
      <c r="AK50" s="115"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f t="shared" si="8"/>
        <v>0</v>
      </c>
      <c r="AQ50" s="115">
        <f t="shared" si="9"/>
        <v>0</v>
      </c>
      <c r="AR50" s="370">
        <f t="shared" si="10"/>
        <v>0</v>
      </c>
      <c r="AS50" s="112">
        <f t="shared" si="11"/>
        <v>776976</v>
      </c>
      <c r="AT50" s="113">
        <f t="shared" si="12"/>
        <v>571779</v>
      </c>
      <c r="AU50" s="113">
        <f t="shared" si="13"/>
        <v>0</v>
      </c>
      <c r="AV50" s="113">
        <f t="shared" si="14"/>
        <v>0</v>
      </c>
      <c r="AW50" s="113">
        <f t="shared" si="15"/>
        <v>193262</v>
      </c>
      <c r="AX50" s="113">
        <f t="shared" si="15"/>
        <v>11435</v>
      </c>
      <c r="AY50" s="113">
        <f t="shared" si="16"/>
        <v>500</v>
      </c>
      <c r="AZ50" s="115">
        <f t="shared" si="17"/>
        <v>1.76</v>
      </c>
      <c r="BA50" s="115">
        <f t="shared" si="18"/>
        <v>1.76</v>
      </c>
      <c r="BB50" s="115">
        <f t="shared" si="19"/>
        <v>0</v>
      </c>
      <c r="BC50" s="116">
        <f t="shared" si="20"/>
        <v>0</v>
      </c>
    </row>
    <row r="51" spans="1:55" x14ac:dyDescent="0.2">
      <c r="A51" s="366">
        <v>9</v>
      </c>
      <c r="B51" s="367">
        <v>3476</v>
      </c>
      <c r="C51" s="367">
        <v>600099164</v>
      </c>
      <c r="D51" s="367">
        <v>854808</v>
      </c>
      <c r="E51" s="365" t="s">
        <v>101</v>
      </c>
      <c r="F51" s="367">
        <v>3141</v>
      </c>
      <c r="G51" s="368" t="s">
        <v>319</v>
      </c>
      <c r="H51" s="369" t="s">
        <v>282</v>
      </c>
      <c r="I51" s="110">
        <v>916845</v>
      </c>
      <c r="J51" s="111">
        <v>670189</v>
      </c>
      <c r="K51" s="111">
        <v>0</v>
      </c>
      <c r="L51" s="111">
        <v>0</v>
      </c>
      <c r="M51" s="114">
        <v>226524</v>
      </c>
      <c r="N51" s="114">
        <v>13404</v>
      </c>
      <c r="O51" s="249">
        <v>6728</v>
      </c>
      <c r="P51" s="274">
        <v>2.2799999999999998</v>
      </c>
      <c r="Q51" s="287">
        <v>0</v>
      </c>
      <c r="R51" s="404">
        <v>0</v>
      </c>
      <c r="S51" s="404">
        <v>2.2799999999999998</v>
      </c>
      <c r="T51" s="112">
        <f t="shared" si="0"/>
        <v>0</v>
      </c>
      <c r="U51" s="113">
        <v>0</v>
      </c>
      <c r="V51" s="113">
        <v>0</v>
      </c>
      <c r="W51" s="113">
        <v>0</v>
      </c>
      <c r="X51" s="113">
        <f t="shared" si="1"/>
        <v>0</v>
      </c>
      <c r="Y51" s="113">
        <v>0</v>
      </c>
      <c r="Z51" s="113">
        <v>0</v>
      </c>
      <c r="AA51" s="113">
        <v>0</v>
      </c>
      <c r="AB51" s="113">
        <f t="shared" si="2"/>
        <v>0</v>
      </c>
      <c r="AC51" s="113">
        <f t="shared" si="3"/>
        <v>0</v>
      </c>
      <c r="AD51" s="114">
        <f t="shared" si="4"/>
        <v>0</v>
      </c>
      <c r="AE51" s="114">
        <f t="shared" si="5"/>
        <v>0</v>
      </c>
      <c r="AF51" s="113">
        <v>0</v>
      </c>
      <c r="AG51" s="113">
        <v>0</v>
      </c>
      <c r="AH51" s="113">
        <v>0</v>
      </c>
      <c r="AI51" s="113">
        <f t="shared" si="6"/>
        <v>0</v>
      </c>
      <c r="AJ51" s="113">
        <f t="shared" si="7"/>
        <v>0</v>
      </c>
      <c r="AK51" s="115"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f t="shared" si="8"/>
        <v>0</v>
      </c>
      <c r="AQ51" s="115">
        <f t="shared" si="9"/>
        <v>0</v>
      </c>
      <c r="AR51" s="370">
        <f t="shared" si="10"/>
        <v>0</v>
      </c>
      <c r="AS51" s="112">
        <f t="shared" si="11"/>
        <v>916845</v>
      </c>
      <c r="AT51" s="113">
        <f t="shared" si="12"/>
        <v>670189</v>
      </c>
      <c r="AU51" s="113">
        <f t="shared" si="13"/>
        <v>0</v>
      </c>
      <c r="AV51" s="113">
        <f t="shared" si="14"/>
        <v>0</v>
      </c>
      <c r="AW51" s="113">
        <f t="shared" si="15"/>
        <v>226524</v>
      </c>
      <c r="AX51" s="113">
        <f t="shared" si="15"/>
        <v>13404</v>
      </c>
      <c r="AY51" s="113">
        <f t="shared" si="16"/>
        <v>6728</v>
      </c>
      <c r="AZ51" s="115">
        <f t="shared" si="17"/>
        <v>2.2799999999999998</v>
      </c>
      <c r="BA51" s="115">
        <f t="shared" si="18"/>
        <v>0</v>
      </c>
      <c r="BB51" s="115">
        <f t="shared" si="19"/>
        <v>0</v>
      </c>
      <c r="BC51" s="116">
        <f t="shared" si="20"/>
        <v>2.2799999999999998</v>
      </c>
    </row>
    <row r="52" spans="1:55" x14ac:dyDescent="0.2">
      <c r="A52" s="366">
        <v>9</v>
      </c>
      <c r="B52" s="367">
        <v>3476</v>
      </c>
      <c r="C52" s="367">
        <v>600099164</v>
      </c>
      <c r="D52" s="367">
        <v>854808</v>
      </c>
      <c r="E52" s="365" t="s">
        <v>101</v>
      </c>
      <c r="F52" s="367">
        <v>3143</v>
      </c>
      <c r="G52" s="368" t="s">
        <v>632</v>
      </c>
      <c r="H52" s="392" t="s">
        <v>281</v>
      </c>
      <c r="I52" s="110">
        <v>594313</v>
      </c>
      <c r="J52" s="111">
        <v>437639</v>
      </c>
      <c r="K52" s="111">
        <v>0</v>
      </c>
      <c r="L52" s="111">
        <v>0</v>
      </c>
      <c r="M52" s="114">
        <v>147922</v>
      </c>
      <c r="N52" s="114">
        <v>8752</v>
      </c>
      <c r="O52" s="249">
        <v>0</v>
      </c>
      <c r="P52" s="274">
        <v>0.89280000000000004</v>
      </c>
      <c r="Q52" s="287">
        <v>0.89280000000000004</v>
      </c>
      <c r="R52" s="404">
        <v>0</v>
      </c>
      <c r="S52" s="404">
        <v>0</v>
      </c>
      <c r="T52" s="112">
        <f t="shared" si="0"/>
        <v>0</v>
      </c>
      <c r="U52" s="113">
        <v>0</v>
      </c>
      <c r="V52" s="113">
        <v>0</v>
      </c>
      <c r="W52" s="113">
        <v>0</v>
      </c>
      <c r="X52" s="113">
        <f t="shared" si="1"/>
        <v>0</v>
      </c>
      <c r="Y52" s="113">
        <v>0</v>
      </c>
      <c r="Z52" s="113">
        <v>0</v>
      </c>
      <c r="AA52" s="113">
        <v>0</v>
      </c>
      <c r="AB52" s="113">
        <f t="shared" si="2"/>
        <v>0</v>
      </c>
      <c r="AC52" s="113">
        <f t="shared" si="3"/>
        <v>0</v>
      </c>
      <c r="AD52" s="114">
        <f t="shared" si="4"/>
        <v>0</v>
      </c>
      <c r="AE52" s="114">
        <f t="shared" si="5"/>
        <v>0</v>
      </c>
      <c r="AF52" s="113">
        <v>0</v>
      </c>
      <c r="AG52" s="113">
        <v>0</v>
      </c>
      <c r="AH52" s="113">
        <v>0</v>
      </c>
      <c r="AI52" s="113">
        <f t="shared" si="6"/>
        <v>0</v>
      </c>
      <c r="AJ52" s="113">
        <f t="shared" si="7"/>
        <v>0</v>
      </c>
      <c r="AK52" s="115">
        <v>0</v>
      </c>
      <c r="AL52" s="115">
        <v>0</v>
      </c>
      <c r="AM52" s="115">
        <v>0</v>
      </c>
      <c r="AN52" s="115">
        <v>0</v>
      </c>
      <c r="AO52" s="115">
        <v>0</v>
      </c>
      <c r="AP52" s="115">
        <f t="shared" si="8"/>
        <v>0</v>
      </c>
      <c r="AQ52" s="115">
        <f t="shared" si="9"/>
        <v>0</v>
      </c>
      <c r="AR52" s="370">
        <f t="shared" si="10"/>
        <v>0</v>
      </c>
      <c r="AS52" s="112">
        <f t="shared" si="11"/>
        <v>594313</v>
      </c>
      <c r="AT52" s="113">
        <f t="shared" si="12"/>
        <v>437639</v>
      </c>
      <c r="AU52" s="113">
        <f t="shared" si="13"/>
        <v>0</v>
      </c>
      <c r="AV52" s="113">
        <f t="shared" si="14"/>
        <v>0</v>
      </c>
      <c r="AW52" s="113">
        <f t="shared" si="15"/>
        <v>147922</v>
      </c>
      <c r="AX52" s="113">
        <f t="shared" si="15"/>
        <v>8752</v>
      </c>
      <c r="AY52" s="113">
        <f t="shared" si="16"/>
        <v>0</v>
      </c>
      <c r="AZ52" s="115">
        <f t="shared" si="17"/>
        <v>0.89280000000000004</v>
      </c>
      <c r="BA52" s="115">
        <f t="shared" si="18"/>
        <v>0.89280000000000004</v>
      </c>
      <c r="BB52" s="115">
        <f t="shared" si="19"/>
        <v>0</v>
      </c>
      <c r="BC52" s="116">
        <f t="shared" si="20"/>
        <v>0</v>
      </c>
    </row>
    <row r="53" spans="1:55" x14ac:dyDescent="0.2">
      <c r="A53" s="366">
        <v>9</v>
      </c>
      <c r="B53" s="367">
        <v>3476</v>
      </c>
      <c r="C53" s="367">
        <v>600099164</v>
      </c>
      <c r="D53" s="367">
        <v>854808</v>
      </c>
      <c r="E53" s="365" t="s">
        <v>101</v>
      </c>
      <c r="F53" s="367">
        <v>3143</v>
      </c>
      <c r="G53" s="368" t="s">
        <v>633</v>
      </c>
      <c r="H53" s="392" t="s">
        <v>282</v>
      </c>
      <c r="I53" s="110">
        <v>21066</v>
      </c>
      <c r="J53" s="111">
        <v>14850</v>
      </c>
      <c r="K53" s="111">
        <v>0</v>
      </c>
      <c r="L53" s="111">
        <v>0</v>
      </c>
      <c r="M53" s="114">
        <v>5019</v>
      </c>
      <c r="N53" s="114">
        <v>297</v>
      </c>
      <c r="O53" s="249">
        <v>900</v>
      </c>
      <c r="P53" s="274">
        <v>0.06</v>
      </c>
      <c r="Q53" s="287">
        <v>0</v>
      </c>
      <c r="R53" s="404">
        <v>0</v>
      </c>
      <c r="S53" s="404">
        <v>0.06</v>
      </c>
      <c r="T53" s="112">
        <f t="shared" si="0"/>
        <v>0</v>
      </c>
      <c r="U53" s="113">
        <v>0</v>
      </c>
      <c r="V53" s="113">
        <v>0</v>
      </c>
      <c r="W53" s="113">
        <v>0</v>
      </c>
      <c r="X53" s="113">
        <f t="shared" si="1"/>
        <v>0</v>
      </c>
      <c r="Y53" s="113">
        <v>0</v>
      </c>
      <c r="Z53" s="113">
        <v>0</v>
      </c>
      <c r="AA53" s="113">
        <v>0</v>
      </c>
      <c r="AB53" s="113">
        <f t="shared" si="2"/>
        <v>0</v>
      </c>
      <c r="AC53" s="113">
        <f t="shared" si="3"/>
        <v>0</v>
      </c>
      <c r="AD53" s="114">
        <f t="shared" si="4"/>
        <v>0</v>
      </c>
      <c r="AE53" s="114">
        <f t="shared" si="5"/>
        <v>0</v>
      </c>
      <c r="AF53" s="113">
        <v>0</v>
      </c>
      <c r="AG53" s="113">
        <v>0</v>
      </c>
      <c r="AH53" s="113">
        <v>0</v>
      </c>
      <c r="AI53" s="113">
        <f t="shared" si="6"/>
        <v>0</v>
      </c>
      <c r="AJ53" s="113">
        <f t="shared" si="7"/>
        <v>0</v>
      </c>
      <c r="AK53" s="115"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f t="shared" si="8"/>
        <v>0</v>
      </c>
      <c r="AQ53" s="115">
        <f t="shared" si="9"/>
        <v>0</v>
      </c>
      <c r="AR53" s="370">
        <f t="shared" si="10"/>
        <v>0</v>
      </c>
      <c r="AS53" s="112">
        <f t="shared" si="11"/>
        <v>21066</v>
      </c>
      <c r="AT53" s="113">
        <f t="shared" si="12"/>
        <v>14850</v>
      </c>
      <c r="AU53" s="113">
        <f t="shared" si="13"/>
        <v>0</v>
      </c>
      <c r="AV53" s="113">
        <f t="shared" si="14"/>
        <v>0</v>
      </c>
      <c r="AW53" s="113">
        <f t="shared" si="15"/>
        <v>5019</v>
      </c>
      <c r="AX53" s="113">
        <f t="shared" si="15"/>
        <v>297</v>
      </c>
      <c r="AY53" s="113">
        <f t="shared" si="16"/>
        <v>900</v>
      </c>
      <c r="AZ53" s="115">
        <f t="shared" si="17"/>
        <v>0.06</v>
      </c>
      <c r="BA53" s="115">
        <f t="shared" si="18"/>
        <v>0</v>
      </c>
      <c r="BB53" s="115">
        <f t="shared" si="19"/>
        <v>0</v>
      </c>
      <c r="BC53" s="116">
        <f t="shared" si="20"/>
        <v>0.06</v>
      </c>
    </row>
    <row r="54" spans="1:55" x14ac:dyDescent="0.2">
      <c r="A54" s="237">
        <v>9</v>
      </c>
      <c r="B54" s="31">
        <v>3476</v>
      </c>
      <c r="C54" s="31">
        <v>600099164</v>
      </c>
      <c r="D54" s="31">
        <v>854808</v>
      </c>
      <c r="E54" s="246" t="s">
        <v>102</v>
      </c>
      <c r="F54" s="31"/>
      <c r="G54" s="236"/>
      <c r="H54" s="326"/>
      <c r="I54" s="6">
        <v>12370334</v>
      </c>
      <c r="J54" s="10">
        <v>8968208</v>
      </c>
      <c r="K54" s="10">
        <v>0</v>
      </c>
      <c r="L54" s="10">
        <v>0</v>
      </c>
      <c r="M54" s="10">
        <v>3031255</v>
      </c>
      <c r="N54" s="10">
        <v>179363</v>
      </c>
      <c r="O54" s="10">
        <v>191508</v>
      </c>
      <c r="P54" s="11">
        <v>19.285100000000003</v>
      </c>
      <c r="Q54" s="11">
        <v>13.805099999999999</v>
      </c>
      <c r="R54" s="37">
        <v>0</v>
      </c>
      <c r="S54" s="37">
        <v>5.4799999999999995</v>
      </c>
      <c r="T54" s="6">
        <f t="shared" ref="T54:BC54" si="29">SUM(T49:T53)</f>
        <v>0</v>
      </c>
      <c r="U54" s="10">
        <f t="shared" si="29"/>
        <v>0</v>
      </c>
      <c r="V54" s="10">
        <f t="shared" si="29"/>
        <v>0</v>
      </c>
      <c r="W54" s="10">
        <f t="shared" si="29"/>
        <v>0</v>
      </c>
      <c r="X54" s="10">
        <f t="shared" si="29"/>
        <v>0</v>
      </c>
      <c r="Y54" s="10">
        <f t="shared" si="29"/>
        <v>0</v>
      </c>
      <c r="Z54" s="10">
        <f t="shared" si="29"/>
        <v>0</v>
      </c>
      <c r="AA54" s="10">
        <f t="shared" si="29"/>
        <v>0</v>
      </c>
      <c r="AB54" s="10">
        <f t="shared" si="29"/>
        <v>0</v>
      </c>
      <c r="AC54" s="10">
        <f t="shared" si="29"/>
        <v>0</v>
      </c>
      <c r="AD54" s="10">
        <f t="shared" si="29"/>
        <v>0</v>
      </c>
      <c r="AE54" s="10">
        <f t="shared" si="29"/>
        <v>0</v>
      </c>
      <c r="AF54" s="10">
        <f t="shared" si="29"/>
        <v>0</v>
      </c>
      <c r="AG54" s="10">
        <f t="shared" si="29"/>
        <v>0</v>
      </c>
      <c r="AH54" s="10">
        <f t="shared" si="29"/>
        <v>0</v>
      </c>
      <c r="AI54" s="10">
        <f t="shared" si="29"/>
        <v>0</v>
      </c>
      <c r="AJ54" s="10">
        <f t="shared" si="29"/>
        <v>0</v>
      </c>
      <c r="AK54" s="11">
        <f t="shared" si="29"/>
        <v>0</v>
      </c>
      <c r="AL54" s="11">
        <f t="shared" si="29"/>
        <v>0</v>
      </c>
      <c r="AM54" s="11">
        <f t="shared" si="29"/>
        <v>0</v>
      </c>
      <c r="AN54" s="11">
        <f t="shared" si="29"/>
        <v>0</v>
      </c>
      <c r="AO54" s="11">
        <f t="shared" si="29"/>
        <v>0</v>
      </c>
      <c r="AP54" s="11">
        <f t="shared" si="29"/>
        <v>0</v>
      </c>
      <c r="AQ54" s="11">
        <f t="shared" si="29"/>
        <v>0</v>
      </c>
      <c r="AR54" s="37">
        <f t="shared" si="29"/>
        <v>0</v>
      </c>
      <c r="AS54" s="6">
        <f t="shared" si="29"/>
        <v>12370334</v>
      </c>
      <c r="AT54" s="10">
        <f t="shared" si="29"/>
        <v>8968208</v>
      </c>
      <c r="AU54" s="10">
        <f t="shared" si="29"/>
        <v>0</v>
      </c>
      <c r="AV54" s="10">
        <f t="shared" si="29"/>
        <v>0</v>
      </c>
      <c r="AW54" s="10">
        <f t="shared" si="29"/>
        <v>3031255</v>
      </c>
      <c r="AX54" s="10">
        <f t="shared" si="29"/>
        <v>179363</v>
      </c>
      <c r="AY54" s="10">
        <f t="shared" si="29"/>
        <v>191508</v>
      </c>
      <c r="AZ54" s="11">
        <f t="shared" si="29"/>
        <v>19.285100000000003</v>
      </c>
      <c r="BA54" s="11">
        <f t="shared" si="29"/>
        <v>13.805099999999999</v>
      </c>
      <c r="BB54" s="11">
        <f t="shared" si="29"/>
        <v>0</v>
      </c>
      <c r="BC54" s="79">
        <f t="shared" si="29"/>
        <v>5.4799999999999995</v>
      </c>
    </row>
    <row r="55" spans="1:55" x14ac:dyDescent="0.2">
      <c r="A55" s="366">
        <v>10</v>
      </c>
      <c r="B55" s="367">
        <v>3424</v>
      </c>
      <c r="C55" s="367">
        <v>650040384</v>
      </c>
      <c r="D55" s="367">
        <v>72744561</v>
      </c>
      <c r="E55" s="365" t="s">
        <v>103</v>
      </c>
      <c r="F55" s="367">
        <v>3111</v>
      </c>
      <c r="G55" s="368" t="s">
        <v>315</v>
      </c>
      <c r="H55" s="369" t="s">
        <v>281</v>
      </c>
      <c r="I55" s="110">
        <v>1485216</v>
      </c>
      <c r="J55" s="111">
        <v>1085726</v>
      </c>
      <c r="K55" s="111">
        <v>0</v>
      </c>
      <c r="L55" s="111">
        <v>0</v>
      </c>
      <c r="M55" s="114">
        <v>366975</v>
      </c>
      <c r="N55" s="114">
        <v>21715</v>
      </c>
      <c r="O55" s="249">
        <v>10800</v>
      </c>
      <c r="P55" s="274">
        <v>2.5108999999999999</v>
      </c>
      <c r="Q55" s="287">
        <v>2</v>
      </c>
      <c r="R55" s="404">
        <v>0</v>
      </c>
      <c r="S55" s="404">
        <v>0.51090000000000002</v>
      </c>
      <c r="T55" s="112">
        <f t="shared" si="0"/>
        <v>0</v>
      </c>
      <c r="U55" s="113">
        <v>0</v>
      </c>
      <c r="V55" s="113">
        <v>0</v>
      </c>
      <c r="W55" s="113">
        <v>0</v>
      </c>
      <c r="X55" s="113">
        <f t="shared" si="1"/>
        <v>0</v>
      </c>
      <c r="Y55" s="113">
        <v>0</v>
      </c>
      <c r="Z55" s="113">
        <v>0</v>
      </c>
      <c r="AA55" s="113">
        <v>0</v>
      </c>
      <c r="AB55" s="113">
        <f t="shared" si="2"/>
        <v>0</v>
      </c>
      <c r="AC55" s="113">
        <f t="shared" si="3"/>
        <v>0</v>
      </c>
      <c r="AD55" s="114">
        <f t="shared" si="4"/>
        <v>0</v>
      </c>
      <c r="AE55" s="114">
        <f t="shared" si="5"/>
        <v>0</v>
      </c>
      <c r="AF55" s="113">
        <v>0</v>
      </c>
      <c r="AG55" s="113">
        <v>0</v>
      </c>
      <c r="AH55" s="113">
        <v>0</v>
      </c>
      <c r="AI55" s="113">
        <f t="shared" si="6"/>
        <v>0</v>
      </c>
      <c r="AJ55" s="113">
        <f t="shared" si="7"/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f t="shared" si="8"/>
        <v>0</v>
      </c>
      <c r="AQ55" s="115">
        <f t="shared" si="9"/>
        <v>0</v>
      </c>
      <c r="AR55" s="370">
        <f t="shared" si="10"/>
        <v>0</v>
      </c>
      <c r="AS55" s="112">
        <f t="shared" si="11"/>
        <v>1485216</v>
      </c>
      <c r="AT55" s="113">
        <f t="shared" si="12"/>
        <v>1085726</v>
      </c>
      <c r="AU55" s="113">
        <f t="shared" si="13"/>
        <v>0</v>
      </c>
      <c r="AV55" s="113">
        <f t="shared" si="14"/>
        <v>0</v>
      </c>
      <c r="AW55" s="113">
        <f t="shared" si="15"/>
        <v>366975</v>
      </c>
      <c r="AX55" s="113">
        <f t="shared" si="15"/>
        <v>21715</v>
      </c>
      <c r="AY55" s="113">
        <f t="shared" si="16"/>
        <v>10800</v>
      </c>
      <c r="AZ55" s="115">
        <f t="shared" si="17"/>
        <v>2.5108999999999999</v>
      </c>
      <c r="BA55" s="115">
        <f t="shared" si="18"/>
        <v>2</v>
      </c>
      <c r="BB55" s="115">
        <f t="shared" si="19"/>
        <v>0</v>
      </c>
      <c r="BC55" s="116">
        <f t="shared" si="20"/>
        <v>0.51090000000000002</v>
      </c>
    </row>
    <row r="56" spans="1:55" x14ac:dyDescent="0.2">
      <c r="A56" s="366">
        <v>10</v>
      </c>
      <c r="B56" s="367">
        <v>3424</v>
      </c>
      <c r="C56" s="367">
        <v>650040384</v>
      </c>
      <c r="D56" s="367">
        <v>72744561</v>
      </c>
      <c r="E56" s="365" t="s">
        <v>103</v>
      </c>
      <c r="F56" s="367">
        <v>3117</v>
      </c>
      <c r="G56" s="368" t="s">
        <v>318</v>
      </c>
      <c r="H56" s="369" t="s">
        <v>281</v>
      </c>
      <c r="I56" s="110">
        <v>2873229</v>
      </c>
      <c r="J56" s="111">
        <v>2016612</v>
      </c>
      <c r="K56" s="111">
        <v>0</v>
      </c>
      <c r="L56" s="111">
        <v>45000</v>
      </c>
      <c r="M56" s="114">
        <v>696825</v>
      </c>
      <c r="N56" s="114">
        <v>40332</v>
      </c>
      <c r="O56" s="249">
        <v>74460</v>
      </c>
      <c r="P56" s="274">
        <v>4.0606</v>
      </c>
      <c r="Q56" s="287">
        <v>2.8182</v>
      </c>
      <c r="R56" s="404">
        <v>0</v>
      </c>
      <c r="S56" s="404">
        <v>1.2423999999999999</v>
      </c>
      <c r="T56" s="112">
        <f t="shared" si="0"/>
        <v>0</v>
      </c>
      <c r="U56" s="113">
        <v>0</v>
      </c>
      <c r="V56" s="113">
        <v>0</v>
      </c>
      <c r="W56" s="113">
        <v>0</v>
      </c>
      <c r="X56" s="113">
        <f t="shared" si="1"/>
        <v>0</v>
      </c>
      <c r="Y56" s="113">
        <v>0</v>
      </c>
      <c r="Z56" s="113">
        <v>0</v>
      </c>
      <c r="AA56" s="113">
        <v>0</v>
      </c>
      <c r="AB56" s="113">
        <f t="shared" si="2"/>
        <v>0</v>
      </c>
      <c r="AC56" s="113">
        <f t="shared" si="3"/>
        <v>0</v>
      </c>
      <c r="AD56" s="114">
        <f t="shared" si="4"/>
        <v>0</v>
      </c>
      <c r="AE56" s="114">
        <f t="shared" si="5"/>
        <v>0</v>
      </c>
      <c r="AF56" s="113">
        <v>0</v>
      </c>
      <c r="AG56" s="113">
        <v>0</v>
      </c>
      <c r="AH56" s="113">
        <v>0</v>
      </c>
      <c r="AI56" s="113">
        <f t="shared" si="6"/>
        <v>0</v>
      </c>
      <c r="AJ56" s="113">
        <f t="shared" si="7"/>
        <v>0</v>
      </c>
      <c r="AK56" s="115">
        <v>0</v>
      </c>
      <c r="AL56" s="115">
        <v>0</v>
      </c>
      <c r="AM56" s="115">
        <v>0</v>
      </c>
      <c r="AN56" s="115">
        <v>0</v>
      </c>
      <c r="AO56" s="115">
        <v>0</v>
      </c>
      <c r="AP56" s="115">
        <f t="shared" si="8"/>
        <v>0</v>
      </c>
      <c r="AQ56" s="115">
        <f t="shared" si="9"/>
        <v>0</v>
      </c>
      <c r="AR56" s="370">
        <f t="shared" si="10"/>
        <v>0</v>
      </c>
      <c r="AS56" s="112">
        <f t="shared" si="11"/>
        <v>2873229</v>
      </c>
      <c r="AT56" s="113">
        <f t="shared" si="12"/>
        <v>2016612</v>
      </c>
      <c r="AU56" s="113">
        <f t="shared" si="13"/>
        <v>0</v>
      </c>
      <c r="AV56" s="113">
        <f t="shared" si="14"/>
        <v>45000</v>
      </c>
      <c r="AW56" s="113">
        <f t="shared" si="15"/>
        <v>696825</v>
      </c>
      <c r="AX56" s="113">
        <f t="shared" si="15"/>
        <v>40332</v>
      </c>
      <c r="AY56" s="113">
        <f t="shared" si="16"/>
        <v>74460</v>
      </c>
      <c r="AZ56" s="115">
        <f t="shared" si="17"/>
        <v>4.0606</v>
      </c>
      <c r="BA56" s="115">
        <f t="shared" si="18"/>
        <v>2.8182</v>
      </c>
      <c r="BB56" s="115">
        <f t="shared" si="19"/>
        <v>0</v>
      </c>
      <c r="BC56" s="116">
        <f t="shared" si="20"/>
        <v>1.2423999999999999</v>
      </c>
    </row>
    <row r="57" spans="1:55" x14ac:dyDescent="0.2">
      <c r="A57" s="366">
        <v>10</v>
      </c>
      <c r="B57" s="367">
        <v>3424</v>
      </c>
      <c r="C57" s="367">
        <v>650040384</v>
      </c>
      <c r="D57" s="367">
        <v>72744561</v>
      </c>
      <c r="E57" s="365" t="s">
        <v>103</v>
      </c>
      <c r="F57" s="367">
        <v>3117</v>
      </c>
      <c r="G57" s="368" t="s">
        <v>316</v>
      </c>
      <c r="H57" s="369" t="s">
        <v>282</v>
      </c>
      <c r="I57" s="110">
        <v>236578</v>
      </c>
      <c r="J57" s="111">
        <v>174211</v>
      </c>
      <c r="K57" s="111">
        <v>0</v>
      </c>
      <c r="L57" s="111">
        <v>0</v>
      </c>
      <c r="M57" s="114">
        <v>58883</v>
      </c>
      <c r="N57" s="114">
        <v>3484</v>
      </c>
      <c r="O57" s="249">
        <v>0</v>
      </c>
      <c r="P57" s="274">
        <v>0.49</v>
      </c>
      <c r="Q57" s="287">
        <v>0.49</v>
      </c>
      <c r="R57" s="404">
        <v>0</v>
      </c>
      <c r="S57" s="404">
        <v>0</v>
      </c>
      <c r="T57" s="112">
        <f t="shared" si="0"/>
        <v>0</v>
      </c>
      <c r="U57" s="113">
        <v>0</v>
      </c>
      <c r="V57" s="113">
        <v>0</v>
      </c>
      <c r="W57" s="113">
        <v>0</v>
      </c>
      <c r="X57" s="113">
        <f t="shared" si="1"/>
        <v>0</v>
      </c>
      <c r="Y57" s="113">
        <v>0</v>
      </c>
      <c r="Z57" s="113">
        <v>0</v>
      </c>
      <c r="AA57" s="113">
        <v>0</v>
      </c>
      <c r="AB57" s="113">
        <f t="shared" si="2"/>
        <v>0</v>
      </c>
      <c r="AC57" s="113">
        <f t="shared" si="3"/>
        <v>0</v>
      </c>
      <c r="AD57" s="114">
        <f t="shared" si="4"/>
        <v>0</v>
      </c>
      <c r="AE57" s="114">
        <f t="shared" si="5"/>
        <v>0</v>
      </c>
      <c r="AF57" s="113">
        <v>0</v>
      </c>
      <c r="AG57" s="113">
        <v>0</v>
      </c>
      <c r="AH57" s="113">
        <v>0</v>
      </c>
      <c r="AI57" s="113">
        <f t="shared" si="6"/>
        <v>0</v>
      </c>
      <c r="AJ57" s="113">
        <f t="shared" si="7"/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f t="shared" si="8"/>
        <v>0</v>
      </c>
      <c r="AQ57" s="115">
        <f t="shared" si="9"/>
        <v>0</v>
      </c>
      <c r="AR57" s="370">
        <f t="shared" si="10"/>
        <v>0</v>
      </c>
      <c r="AS57" s="112">
        <f t="shared" si="11"/>
        <v>236578</v>
      </c>
      <c r="AT57" s="113">
        <f t="shared" si="12"/>
        <v>174211</v>
      </c>
      <c r="AU57" s="113">
        <f t="shared" si="13"/>
        <v>0</v>
      </c>
      <c r="AV57" s="113">
        <f t="shared" si="14"/>
        <v>0</v>
      </c>
      <c r="AW57" s="113">
        <f t="shared" si="15"/>
        <v>58883</v>
      </c>
      <c r="AX57" s="113">
        <f t="shared" si="15"/>
        <v>3484</v>
      </c>
      <c r="AY57" s="113">
        <f t="shared" si="16"/>
        <v>0</v>
      </c>
      <c r="AZ57" s="115">
        <f t="shared" si="17"/>
        <v>0.49</v>
      </c>
      <c r="BA57" s="115">
        <f t="shared" si="18"/>
        <v>0.49</v>
      </c>
      <c r="BB57" s="115">
        <f t="shared" si="19"/>
        <v>0</v>
      </c>
      <c r="BC57" s="116">
        <f t="shared" si="20"/>
        <v>0</v>
      </c>
    </row>
    <row r="58" spans="1:55" x14ac:dyDescent="0.2">
      <c r="A58" s="366">
        <v>10</v>
      </c>
      <c r="B58" s="367">
        <v>3424</v>
      </c>
      <c r="C58" s="367">
        <v>650040384</v>
      </c>
      <c r="D58" s="367">
        <v>72744561</v>
      </c>
      <c r="E58" s="365" t="s">
        <v>103</v>
      </c>
      <c r="F58" s="367">
        <v>3141</v>
      </c>
      <c r="G58" s="368" t="s">
        <v>319</v>
      </c>
      <c r="H58" s="369" t="s">
        <v>282</v>
      </c>
      <c r="I58" s="110">
        <v>642334</v>
      </c>
      <c r="J58" s="111">
        <v>470563</v>
      </c>
      <c r="K58" s="111">
        <v>0</v>
      </c>
      <c r="L58" s="111">
        <v>0</v>
      </c>
      <c r="M58" s="114">
        <v>159050</v>
      </c>
      <c r="N58" s="114">
        <v>9411</v>
      </c>
      <c r="O58" s="249">
        <v>3310</v>
      </c>
      <c r="P58" s="274">
        <v>1.5999999999999999</v>
      </c>
      <c r="Q58" s="287">
        <v>0</v>
      </c>
      <c r="R58" s="404">
        <v>0</v>
      </c>
      <c r="S58" s="404">
        <v>1.5999999999999999</v>
      </c>
      <c r="T58" s="112">
        <f t="shared" si="0"/>
        <v>0</v>
      </c>
      <c r="U58" s="113">
        <v>0</v>
      </c>
      <c r="V58" s="113">
        <v>0</v>
      </c>
      <c r="W58" s="113">
        <v>0</v>
      </c>
      <c r="X58" s="113">
        <f t="shared" si="1"/>
        <v>0</v>
      </c>
      <c r="Y58" s="113">
        <v>0</v>
      </c>
      <c r="Z58" s="113">
        <v>0</v>
      </c>
      <c r="AA58" s="113">
        <v>0</v>
      </c>
      <c r="AB58" s="113">
        <f t="shared" si="2"/>
        <v>0</v>
      </c>
      <c r="AC58" s="113">
        <f t="shared" si="3"/>
        <v>0</v>
      </c>
      <c r="AD58" s="114">
        <f t="shared" si="4"/>
        <v>0</v>
      </c>
      <c r="AE58" s="114">
        <f t="shared" si="5"/>
        <v>0</v>
      </c>
      <c r="AF58" s="113">
        <v>0</v>
      </c>
      <c r="AG58" s="113">
        <v>0</v>
      </c>
      <c r="AH58" s="113">
        <v>0</v>
      </c>
      <c r="AI58" s="113">
        <f t="shared" si="6"/>
        <v>0</v>
      </c>
      <c r="AJ58" s="113">
        <f t="shared" si="7"/>
        <v>0</v>
      </c>
      <c r="AK58" s="115">
        <v>0</v>
      </c>
      <c r="AL58" s="115">
        <v>0</v>
      </c>
      <c r="AM58" s="115">
        <v>0</v>
      </c>
      <c r="AN58" s="115">
        <v>0</v>
      </c>
      <c r="AO58" s="115">
        <v>0</v>
      </c>
      <c r="AP58" s="115">
        <f t="shared" si="8"/>
        <v>0</v>
      </c>
      <c r="AQ58" s="115">
        <f t="shared" si="9"/>
        <v>0</v>
      </c>
      <c r="AR58" s="370">
        <f t="shared" si="10"/>
        <v>0</v>
      </c>
      <c r="AS58" s="112">
        <f t="shared" si="11"/>
        <v>642334</v>
      </c>
      <c r="AT58" s="113">
        <f t="shared" si="12"/>
        <v>470563</v>
      </c>
      <c r="AU58" s="113">
        <f t="shared" si="13"/>
        <v>0</v>
      </c>
      <c r="AV58" s="113">
        <f t="shared" si="14"/>
        <v>0</v>
      </c>
      <c r="AW58" s="113">
        <f t="shared" si="15"/>
        <v>159050</v>
      </c>
      <c r="AX58" s="113">
        <f t="shared" si="15"/>
        <v>9411</v>
      </c>
      <c r="AY58" s="113">
        <f t="shared" si="16"/>
        <v>3310</v>
      </c>
      <c r="AZ58" s="115">
        <f t="shared" si="17"/>
        <v>1.5999999999999999</v>
      </c>
      <c r="BA58" s="115">
        <f t="shared" si="18"/>
        <v>0</v>
      </c>
      <c r="BB58" s="115">
        <f t="shared" si="19"/>
        <v>0</v>
      </c>
      <c r="BC58" s="116">
        <f t="shared" si="20"/>
        <v>1.5999999999999999</v>
      </c>
    </row>
    <row r="59" spans="1:55" x14ac:dyDescent="0.2">
      <c r="A59" s="366">
        <v>10</v>
      </c>
      <c r="B59" s="367">
        <v>3424</v>
      </c>
      <c r="C59" s="367">
        <v>650040384</v>
      </c>
      <c r="D59" s="367">
        <v>72744561</v>
      </c>
      <c r="E59" s="365" t="s">
        <v>103</v>
      </c>
      <c r="F59" s="367">
        <v>3143</v>
      </c>
      <c r="G59" s="368" t="s">
        <v>632</v>
      </c>
      <c r="H59" s="392" t="s">
        <v>281</v>
      </c>
      <c r="I59" s="110">
        <v>582384</v>
      </c>
      <c r="J59" s="111">
        <v>428854</v>
      </c>
      <c r="K59" s="111">
        <v>0</v>
      </c>
      <c r="L59" s="111">
        <v>0</v>
      </c>
      <c r="M59" s="114">
        <v>144953</v>
      </c>
      <c r="N59" s="114">
        <v>8577</v>
      </c>
      <c r="O59" s="249">
        <v>0</v>
      </c>
      <c r="P59" s="274">
        <v>0.86199999999999999</v>
      </c>
      <c r="Q59" s="287">
        <v>0.86199999999999999</v>
      </c>
      <c r="R59" s="404">
        <v>0</v>
      </c>
      <c r="S59" s="404">
        <v>0</v>
      </c>
      <c r="T59" s="112">
        <f t="shared" si="0"/>
        <v>0</v>
      </c>
      <c r="U59" s="113">
        <v>0</v>
      </c>
      <c r="V59" s="113">
        <v>0</v>
      </c>
      <c r="W59" s="113">
        <v>0</v>
      </c>
      <c r="X59" s="113">
        <f t="shared" si="1"/>
        <v>0</v>
      </c>
      <c r="Y59" s="113">
        <v>0</v>
      </c>
      <c r="Z59" s="113">
        <v>0</v>
      </c>
      <c r="AA59" s="113">
        <v>0</v>
      </c>
      <c r="AB59" s="113">
        <f t="shared" si="2"/>
        <v>0</v>
      </c>
      <c r="AC59" s="113">
        <f t="shared" si="3"/>
        <v>0</v>
      </c>
      <c r="AD59" s="114">
        <f t="shared" si="4"/>
        <v>0</v>
      </c>
      <c r="AE59" s="114">
        <f t="shared" si="5"/>
        <v>0</v>
      </c>
      <c r="AF59" s="113">
        <v>0</v>
      </c>
      <c r="AG59" s="113">
        <v>0</v>
      </c>
      <c r="AH59" s="113">
        <v>0</v>
      </c>
      <c r="AI59" s="113">
        <f t="shared" si="6"/>
        <v>0</v>
      </c>
      <c r="AJ59" s="113">
        <f t="shared" si="7"/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f t="shared" si="8"/>
        <v>0</v>
      </c>
      <c r="AQ59" s="115">
        <f t="shared" si="9"/>
        <v>0</v>
      </c>
      <c r="AR59" s="370">
        <f t="shared" si="10"/>
        <v>0</v>
      </c>
      <c r="AS59" s="112">
        <f t="shared" si="11"/>
        <v>582384</v>
      </c>
      <c r="AT59" s="113">
        <f t="shared" si="12"/>
        <v>428854</v>
      </c>
      <c r="AU59" s="113">
        <f t="shared" si="13"/>
        <v>0</v>
      </c>
      <c r="AV59" s="113">
        <f t="shared" si="14"/>
        <v>0</v>
      </c>
      <c r="AW59" s="113">
        <f t="shared" si="15"/>
        <v>144953</v>
      </c>
      <c r="AX59" s="113">
        <f t="shared" si="15"/>
        <v>8577</v>
      </c>
      <c r="AY59" s="113">
        <f t="shared" si="16"/>
        <v>0</v>
      </c>
      <c r="AZ59" s="115">
        <f t="shared" si="17"/>
        <v>0.86199999999999999</v>
      </c>
      <c r="BA59" s="115">
        <f t="shared" si="18"/>
        <v>0.86199999999999999</v>
      </c>
      <c r="BB59" s="115">
        <f t="shared" si="19"/>
        <v>0</v>
      </c>
      <c r="BC59" s="116">
        <f t="shared" si="20"/>
        <v>0</v>
      </c>
    </row>
    <row r="60" spans="1:55" x14ac:dyDescent="0.2">
      <c r="A60" s="366">
        <v>10</v>
      </c>
      <c r="B60" s="367">
        <v>3424</v>
      </c>
      <c r="C60" s="367">
        <v>650040384</v>
      </c>
      <c r="D60" s="367">
        <v>72744561</v>
      </c>
      <c r="E60" s="365" t="s">
        <v>103</v>
      </c>
      <c r="F60" s="367">
        <v>3143</v>
      </c>
      <c r="G60" s="368" t="s">
        <v>633</v>
      </c>
      <c r="H60" s="392" t="s">
        <v>282</v>
      </c>
      <c r="I60" s="110">
        <v>15449</v>
      </c>
      <c r="J60" s="111">
        <v>10890</v>
      </c>
      <c r="K60" s="111">
        <v>0</v>
      </c>
      <c r="L60" s="111">
        <v>0</v>
      </c>
      <c r="M60" s="114">
        <v>3681</v>
      </c>
      <c r="N60" s="114">
        <v>218</v>
      </c>
      <c r="O60" s="249">
        <v>660</v>
      </c>
      <c r="P60" s="274">
        <v>0.05</v>
      </c>
      <c r="Q60" s="287">
        <v>0</v>
      </c>
      <c r="R60" s="404">
        <v>0</v>
      </c>
      <c r="S60" s="404">
        <v>0.05</v>
      </c>
      <c r="T60" s="112">
        <f t="shared" si="0"/>
        <v>0</v>
      </c>
      <c r="U60" s="113">
        <v>0</v>
      </c>
      <c r="V60" s="113">
        <v>0</v>
      </c>
      <c r="W60" s="113">
        <v>0</v>
      </c>
      <c r="X60" s="113">
        <f t="shared" si="1"/>
        <v>0</v>
      </c>
      <c r="Y60" s="113">
        <v>0</v>
      </c>
      <c r="Z60" s="113">
        <v>0</v>
      </c>
      <c r="AA60" s="113">
        <v>0</v>
      </c>
      <c r="AB60" s="113">
        <f t="shared" si="2"/>
        <v>0</v>
      </c>
      <c r="AC60" s="113">
        <f t="shared" si="3"/>
        <v>0</v>
      </c>
      <c r="AD60" s="114">
        <f t="shared" si="4"/>
        <v>0</v>
      </c>
      <c r="AE60" s="114">
        <f t="shared" si="5"/>
        <v>0</v>
      </c>
      <c r="AF60" s="113">
        <v>0</v>
      </c>
      <c r="AG60" s="113">
        <v>0</v>
      </c>
      <c r="AH60" s="113">
        <v>0</v>
      </c>
      <c r="AI60" s="113">
        <f t="shared" si="6"/>
        <v>0</v>
      </c>
      <c r="AJ60" s="113">
        <f t="shared" si="7"/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f t="shared" si="8"/>
        <v>0</v>
      </c>
      <c r="AQ60" s="115">
        <f t="shared" si="9"/>
        <v>0</v>
      </c>
      <c r="AR60" s="370">
        <f t="shared" si="10"/>
        <v>0</v>
      </c>
      <c r="AS60" s="112">
        <f t="shared" si="11"/>
        <v>15449</v>
      </c>
      <c r="AT60" s="113">
        <f t="shared" si="12"/>
        <v>10890</v>
      </c>
      <c r="AU60" s="113">
        <f t="shared" si="13"/>
        <v>0</v>
      </c>
      <c r="AV60" s="113">
        <f t="shared" si="14"/>
        <v>0</v>
      </c>
      <c r="AW60" s="113">
        <f t="shared" si="15"/>
        <v>3681</v>
      </c>
      <c r="AX60" s="113">
        <f t="shared" si="15"/>
        <v>218</v>
      </c>
      <c r="AY60" s="113">
        <f t="shared" si="16"/>
        <v>660</v>
      </c>
      <c r="AZ60" s="115">
        <f t="shared" si="17"/>
        <v>0.05</v>
      </c>
      <c r="BA60" s="115">
        <f t="shared" si="18"/>
        <v>0</v>
      </c>
      <c r="BB60" s="115">
        <f t="shared" si="19"/>
        <v>0</v>
      </c>
      <c r="BC60" s="116">
        <f t="shared" si="20"/>
        <v>0.05</v>
      </c>
    </row>
    <row r="61" spans="1:55" x14ac:dyDescent="0.2">
      <c r="A61" s="237">
        <v>10</v>
      </c>
      <c r="B61" s="31">
        <v>3424</v>
      </c>
      <c r="C61" s="31">
        <v>650040384</v>
      </c>
      <c r="D61" s="31">
        <v>72744561</v>
      </c>
      <c r="E61" s="246" t="s">
        <v>104</v>
      </c>
      <c r="F61" s="31"/>
      <c r="G61" s="236"/>
      <c r="H61" s="326"/>
      <c r="I61" s="6">
        <v>5835190</v>
      </c>
      <c r="J61" s="10">
        <v>4186856</v>
      </c>
      <c r="K61" s="10">
        <v>0</v>
      </c>
      <c r="L61" s="10">
        <v>45000</v>
      </c>
      <c r="M61" s="10">
        <v>1430367</v>
      </c>
      <c r="N61" s="10">
        <v>83737</v>
      </c>
      <c r="O61" s="10">
        <v>89230</v>
      </c>
      <c r="P61" s="11">
        <v>9.573500000000001</v>
      </c>
      <c r="Q61" s="11">
        <v>6.1702000000000004</v>
      </c>
      <c r="R61" s="37">
        <v>0</v>
      </c>
      <c r="S61" s="37">
        <v>3.4032999999999998</v>
      </c>
      <c r="T61" s="6">
        <f t="shared" ref="T61:BC61" si="30">SUM(T55:T60)</f>
        <v>0</v>
      </c>
      <c r="U61" s="10">
        <f t="shared" si="30"/>
        <v>0</v>
      </c>
      <c r="V61" s="10">
        <f t="shared" si="30"/>
        <v>0</v>
      </c>
      <c r="W61" s="10">
        <f t="shared" si="30"/>
        <v>0</v>
      </c>
      <c r="X61" s="10">
        <f t="shared" si="30"/>
        <v>0</v>
      </c>
      <c r="Y61" s="10">
        <f t="shared" si="30"/>
        <v>0</v>
      </c>
      <c r="Z61" s="10">
        <f t="shared" si="30"/>
        <v>0</v>
      </c>
      <c r="AA61" s="10">
        <f t="shared" si="30"/>
        <v>0</v>
      </c>
      <c r="AB61" s="10">
        <f t="shared" si="30"/>
        <v>0</v>
      </c>
      <c r="AC61" s="10">
        <f t="shared" si="30"/>
        <v>0</v>
      </c>
      <c r="AD61" s="10">
        <f t="shared" si="30"/>
        <v>0</v>
      </c>
      <c r="AE61" s="10">
        <f t="shared" si="30"/>
        <v>0</v>
      </c>
      <c r="AF61" s="10">
        <f t="shared" si="30"/>
        <v>0</v>
      </c>
      <c r="AG61" s="10">
        <f t="shared" si="30"/>
        <v>0</v>
      </c>
      <c r="AH61" s="10">
        <f t="shared" si="30"/>
        <v>0</v>
      </c>
      <c r="AI61" s="10">
        <f t="shared" si="30"/>
        <v>0</v>
      </c>
      <c r="AJ61" s="10">
        <f t="shared" si="30"/>
        <v>0</v>
      </c>
      <c r="AK61" s="11">
        <f t="shared" si="30"/>
        <v>0</v>
      </c>
      <c r="AL61" s="11">
        <f t="shared" si="30"/>
        <v>0</v>
      </c>
      <c r="AM61" s="11">
        <f t="shared" si="30"/>
        <v>0</v>
      </c>
      <c r="AN61" s="11">
        <f t="shared" si="30"/>
        <v>0</v>
      </c>
      <c r="AO61" s="11">
        <f t="shared" si="30"/>
        <v>0</v>
      </c>
      <c r="AP61" s="11">
        <f t="shared" si="30"/>
        <v>0</v>
      </c>
      <c r="AQ61" s="11">
        <f t="shared" si="30"/>
        <v>0</v>
      </c>
      <c r="AR61" s="37">
        <f t="shared" si="30"/>
        <v>0</v>
      </c>
      <c r="AS61" s="6">
        <f t="shared" si="30"/>
        <v>5835190</v>
      </c>
      <c r="AT61" s="10">
        <f t="shared" si="30"/>
        <v>4186856</v>
      </c>
      <c r="AU61" s="10">
        <f t="shared" si="30"/>
        <v>0</v>
      </c>
      <c r="AV61" s="10">
        <f t="shared" si="30"/>
        <v>45000</v>
      </c>
      <c r="AW61" s="10">
        <f t="shared" si="30"/>
        <v>1430367</v>
      </c>
      <c r="AX61" s="10">
        <f t="shared" si="30"/>
        <v>83737</v>
      </c>
      <c r="AY61" s="10">
        <f t="shared" si="30"/>
        <v>89230</v>
      </c>
      <c r="AZ61" s="11">
        <f t="shared" si="30"/>
        <v>9.573500000000001</v>
      </c>
      <c r="BA61" s="11">
        <f t="shared" si="30"/>
        <v>6.1702000000000004</v>
      </c>
      <c r="BB61" s="11">
        <f t="shared" si="30"/>
        <v>0</v>
      </c>
      <c r="BC61" s="79">
        <f t="shared" si="30"/>
        <v>3.4032999999999998</v>
      </c>
    </row>
    <row r="62" spans="1:55" x14ac:dyDescent="0.2">
      <c r="A62" s="366">
        <v>11</v>
      </c>
      <c r="B62" s="367">
        <v>3430</v>
      </c>
      <c r="C62" s="367">
        <v>600078183</v>
      </c>
      <c r="D62" s="367">
        <v>72744405</v>
      </c>
      <c r="E62" s="365" t="s">
        <v>105</v>
      </c>
      <c r="F62" s="367">
        <v>3111</v>
      </c>
      <c r="G62" s="368" t="s">
        <v>315</v>
      </c>
      <c r="H62" s="369" t="s">
        <v>281</v>
      </c>
      <c r="I62" s="110">
        <v>3466224</v>
      </c>
      <c r="J62" s="111">
        <v>2483368</v>
      </c>
      <c r="K62" s="111">
        <v>0</v>
      </c>
      <c r="L62" s="111">
        <v>20000</v>
      </c>
      <c r="M62" s="114">
        <v>846139</v>
      </c>
      <c r="N62" s="114">
        <v>49667</v>
      </c>
      <c r="O62" s="249">
        <v>67050</v>
      </c>
      <c r="P62" s="274">
        <v>5.3798000000000004</v>
      </c>
      <c r="Q62" s="287">
        <v>4</v>
      </c>
      <c r="R62" s="404">
        <v>0</v>
      </c>
      <c r="S62" s="404">
        <v>1.3797999999999999</v>
      </c>
      <c r="T62" s="112">
        <f t="shared" si="0"/>
        <v>0</v>
      </c>
      <c r="U62" s="113">
        <v>0</v>
      </c>
      <c r="V62" s="113">
        <v>-14728</v>
      </c>
      <c r="W62" s="113">
        <v>0</v>
      </c>
      <c r="X62" s="113">
        <f t="shared" si="1"/>
        <v>-14728</v>
      </c>
      <c r="Y62" s="113">
        <v>0</v>
      </c>
      <c r="Z62" s="113">
        <v>0</v>
      </c>
      <c r="AA62" s="113">
        <v>0</v>
      </c>
      <c r="AB62" s="113">
        <f t="shared" si="2"/>
        <v>0</v>
      </c>
      <c r="AC62" s="113">
        <f t="shared" si="3"/>
        <v>-14728</v>
      </c>
      <c r="AD62" s="114">
        <f t="shared" si="4"/>
        <v>-4978</v>
      </c>
      <c r="AE62" s="114">
        <f t="shared" si="5"/>
        <v>-295</v>
      </c>
      <c r="AF62" s="113">
        <v>0</v>
      </c>
      <c r="AG62" s="113">
        <v>20001</v>
      </c>
      <c r="AH62" s="113">
        <v>0</v>
      </c>
      <c r="AI62" s="113">
        <f t="shared" si="6"/>
        <v>20001</v>
      </c>
      <c r="AJ62" s="113">
        <f t="shared" si="7"/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f t="shared" si="8"/>
        <v>0</v>
      </c>
      <c r="AQ62" s="115">
        <f t="shared" si="9"/>
        <v>0</v>
      </c>
      <c r="AR62" s="370">
        <f t="shared" si="10"/>
        <v>0</v>
      </c>
      <c r="AS62" s="112">
        <f t="shared" si="11"/>
        <v>3466224</v>
      </c>
      <c r="AT62" s="113">
        <f t="shared" si="12"/>
        <v>2468640</v>
      </c>
      <c r="AU62" s="113">
        <f t="shared" si="13"/>
        <v>0</v>
      </c>
      <c r="AV62" s="113">
        <f t="shared" si="14"/>
        <v>20000</v>
      </c>
      <c r="AW62" s="113">
        <f t="shared" si="15"/>
        <v>841161</v>
      </c>
      <c r="AX62" s="113">
        <f t="shared" si="15"/>
        <v>49372</v>
      </c>
      <c r="AY62" s="113">
        <f t="shared" si="16"/>
        <v>87051</v>
      </c>
      <c r="AZ62" s="115">
        <f t="shared" si="17"/>
        <v>5.3798000000000004</v>
      </c>
      <c r="BA62" s="115">
        <f t="shared" si="18"/>
        <v>4</v>
      </c>
      <c r="BB62" s="115">
        <f t="shared" si="19"/>
        <v>0</v>
      </c>
      <c r="BC62" s="116">
        <f t="shared" si="20"/>
        <v>1.3797999999999999</v>
      </c>
    </row>
    <row r="63" spans="1:55" x14ac:dyDescent="0.2">
      <c r="A63" s="366">
        <v>11</v>
      </c>
      <c r="B63" s="367">
        <v>3430</v>
      </c>
      <c r="C63" s="367">
        <v>600078183</v>
      </c>
      <c r="D63" s="367">
        <v>72744405</v>
      </c>
      <c r="E63" s="365" t="s">
        <v>105</v>
      </c>
      <c r="F63" s="367">
        <v>3111</v>
      </c>
      <c r="G63" s="368" t="s">
        <v>316</v>
      </c>
      <c r="H63" s="369" t="s">
        <v>282</v>
      </c>
      <c r="I63" s="110">
        <v>512363</v>
      </c>
      <c r="J63" s="111">
        <v>377292</v>
      </c>
      <c r="K63" s="111">
        <v>0</v>
      </c>
      <c r="L63" s="111">
        <v>0</v>
      </c>
      <c r="M63" s="114">
        <v>127525</v>
      </c>
      <c r="N63" s="114">
        <v>7546</v>
      </c>
      <c r="O63" s="249">
        <v>0</v>
      </c>
      <c r="P63" s="274">
        <v>1.1000000000000001</v>
      </c>
      <c r="Q63" s="287">
        <v>1.1000000000000001</v>
      </c>
      <c r="R63" s="404">
        <v>0</v>
      </c>
      <c r="S63" s="404">
        <v>0</v>
      </c>
      <c r="T63" s="112">
        <f t="shared" si="0"/>
        <v>0</v>
      </c>
      <c r="U63" s="113">
        <v>0</v>
      </c>
      <c r="V63" s="113">
        <v>0</v>
      </c>
      <c r="W63" s="113">
        <v>0</v>
      </c>
      <c r="X63" s="113">
        <f t="shared" si="1"/>
        <v>0</v>
      </c>
      <c r="Y63" s="113">
        <v>0</v>
      </c>
      <c r="Z63" s="113">
        <v>0</v>
      </c>
      <c r="AA63" s="113">
        <v>0</v>
      </c>
      <c r="AB63" s="113">
        <f t="shared" si="2"/>
        <v>0</v>
      </c>
      <c r="AC63" s="113">
        <f t="shared" si="3"/>
        <v>0</v>
      </c>
      <c r="AD63" s="114">
        <f t="shared" si="4"/>
        <v>0</v>
      </c>
      <c r="AE63" s="114">
        <f t="shared" si="5"/>
        <v>0</v>
      </c>
      <c r="AF63" s="113">
        <v>0</v>
      </c>
      <c r="AG63" s="113">
        <v>0</v>
      </c>
      <c r="AH63" s="113">
        <v>0</v>
      </c>
      <c r="AI63" s="113">
        <f t="shared" si="6"/>
        <v>0</v>
      </c>
      <c r="AJ63" s="113">
        <f t="shared" si="7"/>
        <v>0</v>
      </c>
      <c r="AK63" s="115"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f t="shared" si="8"/>
        <v>0</v>
      </c>
      <c r="AQ63" s="115">
        <f t="shared" si="9"/>
        <v>0</v>
      </c>
      <c r="AR63" s="370">
        <f t="shared" si="10"/>
        <v>0</v>
      </c>
      <c r="AS63" s="112">
        <f t="shared" si="11"/>
        <v>512363</v>
      </c>
      <c r="AT63" s="113">
        <f t="shared" si="12"/>
        <v>377292</v>
      </c>
      <c r="AU63" s="113">
        <f t="shared" si="13"/>
        <v>0</v>
      </c>
      <c r="AV63" s="113">
        <f t="shared" si="14"/>
        <v>0</v>
      </c>
      <c r="AW63" s="113">
        <f t="shared" si="15"/>
        <v>127525</v>
      </c>
      <c r="AX63" s="113">
        <f t="shared" si="15"/>
        <v>7546</v>
      </c>
      <c r="AY63" s="113">
        <f t="shared" si="16"/>
        <v>0</v>
      </c>
      <c r="AZ63" s="115">
        <f t="shared" si="17"/>
        <v>1.1000000000000001</v>
      </c>
      <c r="BA63" s="115">
        <f t="shared" si="18"/>
        <v>1.1000000000000001</v>
      </c>
      <c r="BB63" s="115">
        <f t="shared" si="19"/>
        <v>0</v>
      </c>
      <c r="BC63" s="116">
        <f t="shared" si="20"/>
        <v>0</v>
      </c>
    </row>
    <row r="64" spans="1:55" x14ac:dyDescent="0.2">
      <c r="A64" s="366">
        <v>11</v>
      </c>
      <c r="B64" s="367">
        <v>3430</v>
      </c>
      <c r="C64" s="367">
        <v>600078183</v>
      </c>
      <c r="D64" s="367">
        <v>72744405</v>
      </c>
      <c r="E64" s="365" t="s">
        <v>105</v>
      </c>
      <c r="F64" s="367">
        <v>3141</v>
      </c>
      <c r="G64" s="368" t="s">
        <v>319</v>
      </c>
      <c r="H64" s="369" t="s">
        <v>282</v>
      </c>
      <c r="I64" s="110">
        <v>625325</v>
      </c>
      <c r="J64" s="111">
        <v>458382</v>
      </c>
      <c r="K64" s="111">
        <v>0</v>
      </c>
      <c r="L64" s="111">
        <v>0</v>
      </c>
      <c r="M64" s="114">
        <v>154933</v>
      </c>
      <c r="N64" s="114">
        <v>9168</v>
      </c>
      <c r="O64" s="249">
        <v>2842</v>
      </c>
      <c r="P64" s="274">
        <v>1.56</v>
      </c>
      <c r="Q64" s="287">
        <v>0</v>
      </c>
      <c r="R64" s="404">
        <v>0</v>
      </c>
      <c r="S64" s="404">
        <v>1.56</v>
      </c>
      <c r="T64" s="112">
        <f t="shared" si="0"/>
        <v>0</v>
      </c>
      <c r="U64" s="113">
        <v>0</v>
      </c>
      <c r="V64" s="113">
        <v>0</v>
      </c>
      <c r="W64" s="113">
        <v>0</v>
      </c>
      <c r="X64" s="113">
        <f t="shared" si="1"/>
        <v>0</v>
      </c>
      <c r="Y64" s="113">
        <v>0</v>
      </c>
      <c r="Z64" s="113">
        <v>0</v>
      </c>
      <c r="AA64" s="113">
        <v>0</v>
      </c>
      <c r="AB64" s="113">
        <f t="shared" si="2"/>
        <v>0</v>
      </c>
      <c r="AC64" s="113">
        <f t="shared" si="3"/>
        <v>0</v>
      </c>
      <c r="AD64" s="114">
        <f t="shared" si="4"/>
        <v>0</v>
      </c>
      <c r="AE64" s="114">
        <f t="shared" si="5"/>
        <v>0</v>
      </c>
      <c r="AF64" s="113">
        <v>0</v>
      </c>
      <c r="AG64" s="113">
        <v>0</v>
      </c>
      <c r="AH64" s="113">
        <v>0</v>
      </c>
      <c r="AI64" s="113">
        <f t="shared" si="6"/>
        <v>0</v>
      </c>
      <c r="AJ64" s="113">
        <f t="shared" si="7"/>
        <v>0</v>
      </c>
      <c r="AK64" s="115"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f t="shared" si="8"/>
        <v>0</v>
      </c>
      <c r="AQ64" s="115">
        <f t="shared" si="9"/>
        <v>0</v>
      </c>
      <c r="AR64" s="370">
        <f t="shared" si="10"/>
        <v>0</v>
      </c>
      <c r="AS64" s="112">
        <f t="shared" si="11"/>
        <v>625325</v>
      </c>
      <c r="AT64" s="113">
        <f t="shared" si="12"/>
        <v>458382</v>
      </c>
      <c r="AU64" s="113">
        <f t="shared" si="13"/>
        <v>0</v>
      </c>
      <c r="AV64" s="113">
        <f t="shared" si="14"/>
        <v>0</v>
      </c>
      <c r="AW64" s="113">
        <f t="shared" si="15"/>
        <v>154933</v>
      </c>
      <c r="AX64" s="113">
        <f t="shared" si="15"/>
        <v>9168</v>
      </c>
      <c r="AY64" s="113">
        <f t="shared" si="16"/>
        <v>2842</v>
      </c>
      <c r="AZ64" s="115">
        <f t="shared" si="17"/>
        <v>1.56</v>
      </c>
      <c r="BA64" s="115">
        <f t="shared" si="18"/>
        <v>0</v>
      </c>
      <c r="BB64" s="115">
        <f t="shared" si="19"/>
        <v>0</v>
      </c>
      <c r="BC64" s="116">
        <f t="shared" si="20"/>
        <v>1.56</v>
      </c>
    </row>
    <row r="65" spans="1:55" x14ac:dyDescent="0.2">
      <c r="A65" s="237">
        <v>11</v>
      </c>
      <c r="B65" s="31">
        <v>3430</v>
      </c>
      <c r="C65" s="31">
        <v>600078183</v>
      </c>
      <c r="D65" s="31">
        <v>72744405</v>
      </c>
      <c r="E65" s="246" t="s">
        <v>106</v>
      </c>
      <c r="F65" s="31"/>
      <c r="G65" s="236"/>
      <c r="H65" s="326"/>
      <c r="I65" s="6">
        <v>4603912</v>
      </c>
      <c r="J65" s="10">
        <v>3319042</v>
      </c>
      <c r="K65" s="10">
        <v>0</v>
      </c>
      <c r="L65" s="10">
        <v>20000</v>
      </c>
      <c r="M65" s="10">
        <v>1128597</v>
      </c>
      <c r="N65" s="10">
        <v>66381</v>
      </c>
      <c r="O65" s="10">
        <v>69892</v>
      </c>
      <c r="P65" s="11">
        <v>8.0398000000000014</v>
      </c>
      <c r="Q65" s="11">
        <v>5.0999999999999996</v>
      </c>
      <c r="R65" s="37">
        <v>0</v>
      </c>
      <c r="S65" s="37">
        <v>2.9398</v>
      </c>
      <c r="T65" s="6">
        <f t="shared" ref="T65:BC65" si="31">SUM(T62:T64)</f>
        <v>0</v>
      </c>
      <c r="U65" s="10">
        <f t="shared" si="31"/>
        <v>0</v>
      </c>
      <c r="V65" s="10">
        <f t="shared" si="31"/>
        <v>-14728</v>
      </c>
      <c r="W65" s="10">
        <f t="shared" si="31"/>
        <v>0</v>
      </c>
      <c r="X65" s="10">
        <f t="shared" si="31"/>
        <v>-14728</v>
      </c>
      <c r="Y65" s="10">
        <f t="shared" si="31"/>
        <v>0</v>
      </c>
      <c r="Z65" s="10">
        <f t="shared" si="31"/>
        <v>0</v>
      </c>
      <c r="AA65" s="10">
        <f t="shared" si="31"/>
        <v>0</v>
      </c>
      <c r="AB65" s="10">
        <f t="shared" si="31"/>
        <v>0</v>
      </c>
      <c r="AC65" s="10">
        <f t="shared" si="31"/>
        <v>-14728</v>
      </c>
      <c r="AD65" s="10">
        <f t="shared" si="31"/>
        <v>-4978</v>
      </c>
      <c r="AE65" s="10">
        <f t="shared" si="31"/>
        <v>-295</v>
      </c>
      <c r="AF65" s="10">
        <f t="shared" si="31"/>
        <v>0</v>
      </c>
      <c r="AG65" s="10">
        <f t="shared" si="31"/>
        <v>20001</v>
      </c>
      <c r="AH65" s="10">
        <f t="shared" si="31"/>
        <v>0</v>
      </c>
      <c r="AI65" s="10">
        <f t="shared" si="31"/>
        <v>20001</v>
      </c>
      <c r="AJ65" s="10">
        <f t="shared" si="31"/>
        <v>0</v>
      </c>
      <c r="AK65" s="11">
        <f t="shared" si="31"/>
        <v>0</v>
      </c>
      <c r="AL65" s="11">
        <f t="shared" si="31"/>
        <v>0</v>
      </c>
      <c r="AM65" s="11">
        <f t="shared" si="31"/>
        <v>0</v>
      </c>
      <c r="AN65" s="11">
        <f t="shared" si="31"/>
        <v>0</v>
      </c>
      <c r="AO65" s="11">
        <f t="shared" si="31"/>
        <v>0</v>
      </c>
      <c r="AP65" s="11">
        <f t="shared" si="31"/>
        <v>0</v>
      </c>
      <c r="AQ65" s="11">
        <f t="shared" si="31"/>
        <v>0</v>
      </c>
      <c r="AR65" s="37">
        <f t="shared" si="31"/>
        <v>0</v>
      </c>
      <c r="AS65" s="6">
        <f t="shared" si="31"/>
        <v>4603912</v>
      </c>
      <c r="AT65" s="10">
        <f t="shared" si="31"/>
        <v>3304314</v>
      </c>
      <c r="AU65" s="10">
        <f t="shared" si="31"/>
        <v>0</v>
      </c>
      <c r="AV65" s="10">
        <f t="shared" si="31"/>
        <v>20000</v>
      </c>
      <c r="AW65" s="10">
        <f t="shared" si="31"/>
        <v>1123619</v>
      </c>
      <c r="AX65" s="10">
        <f t="shared" si="31"/>
        <v>66086</v>
      </c>
      <c r="AY65" s="10">
        <f t="shared" si="31"/>
        <v>89893</v>
      </c>
      <c r="AZ65" s="11">
        <f t="shared" si="31"/>
        <v>8.0398000000000014</v>
      </c>
      <c r="BA65" s="11">
        <f t="shared" si="31"/>
        <v>5.0999999999999996</v>
      </c>
      <c r="BB65" s="11">
        <f t="shared" si="31"/>
        <v>0</v>
      </c>
      <c r="BC65" s="79">
        <f t="shared" si="31"/>
        <v>2.9398</v>
      </c>
    </row>
    <row r="66" spans="1:55" x14ac:dyDescent="0.2">
      <c r="A66" s="366">
        <v>12</v>
      </c>
      <c r="B66" s="367">
        <v>3431</v>
      </c>
      <c r="C66" s="367">
        <v>600078370</v>
      </c>
      <c r="D66" s="367">
        <v>72744162</v>
      </c>
      <c r="E66" s="365" t="s">
        <v>107</v>
      </c>
      <c r="F66" s="367">
        <v>3117</v>
      </c>
      <c r="G66" s="368" t="s">
        <v>318</v>
      </c>
      <c r="H66" s="369" t="s">
        <v>281</v>
      </c>
      <c r="I66" s="110">
        <v>3786403</v>
      </c>
      <c r="J66" s="111">
        <v>2633029</v>
      </c>
      <c r="K66" s="111">
        <v>0</v>
      </c>
      <c r="L66" s="111">
        <v>100000</v>
      </c>
      <c r="M66" s="114">
        <v>923763</v>
      </c>
      <c r="N66" s="114">
        <v>52661</v>
      </c>
      <c r="O66" s="249">
        <v>76950</v>
      </c>
      <c r="P66" s="274">
        <v>4.9843000000000002</v>
      </c>
      <c r="Q66" s="287">
        <v>4</v>
      </c>
      <c r="R66" s="404">
        <v>0</v>
      </c>
      <c r="S66" s="404">
        <v>0.98429999999999984</v>
      </c>
      <c r="T66" s="112">
        <f t="shared" si="0"/>
        <v>23200</v>
      </c>
      <c r="U66" s="113">
        <v>0</v>
      </c>
      <c r="V66" s="113">
        <v>-7364</v>
      </c>
      <c r="W66" s="113">
        <v>0</v>
      </c>
      <c r="X66" s="113">
        <f t="shared" si="1"/>
        <v>15836</v>
      </c>
      <c r="Y66" s="113">
        <v>-23200</v>
      </c>
      <c r="Z66" s="113">
        <v>0</v>
      </c>
      <c r="AA66" s="113">
        <v>0</v>
      </c>
      <c r="AB66" s="113">
        <f t="shared" si="2"/>
        <v>-23200</v>
      </c>
      <c r="AC66" s="113">
        <f t="shared" si="3"/>
        <v>-7364</v>
      </c>
      <c r="AD66" s="114">
        <f t="shared" si="4"/>
        <v>-2489</v>
      </c>
      <c r="AE66" s="114">
        <f t="shared" si="5"/>
        <v>317</v>
      </c>
      <c r="AF66" s="113">
        <v>0</v>
      </c>
      <c r="AG66" s="113">
        <v>10000</v>
      </c>
      <c r="AH66" s="113">
        <v>0</v>
      </c>
      <c r="AI66" s="113">
        <f t="shared" si="6"/>
        <v>10000</v>
      </c>
      <c r="AJ66" s="113">
        <f t="shared" si="7"/>
        <v>464</v>
      </c>
      <c r="AK66" s="115">
        <v>0</v>
      </c>
      <c r="AL66" s="115">
        <v>0.12</v>
      </c>
      <c r="AM66" s="115">
        <v>0</v>
      </c>
      <c r="AN66" s="115">
        <v>0</v>
      </c>
      <c r="AO66" s="115">
        <v>0</v>
      </c>
      <c r="AP66" s="115">
        <f t="shared" si="8"/>
        <v>0</v>
      </c>
      <c r="AQ66" s="115">
        <f t="shared" si="9"/>
        <v>0.12</v>
      </c>
      <c r="AR66" s="370">
        <f t="shared" si="10"/>
        <v>0.12</v>
      </c>
      <c r="AS66" s="112">
        <f t="shared" si="11"/>
        <v>3786867</v>
      </c>
      <c r="AT66" s="113">
        <f t="shared" si="12"/>
        <v>2648865</v>
      </c>
      <c r="AU66" s="113">
        <f t="shared" si="13"/>
        <v>0</v>
      </c>
      <c r="AV66" s="113">
        <f t="shared" si="14"/>
        <v>76800</v>
      </c>
      <c r="AW66" s="113">
        <f t="shared" si="15"/>
        <v>921274</v>
      </c>
      <c r="AX66" s="113">
        <f t="shared" si="15"/>
        <v>52978</v>
      </c>
      <c r="AY66" s="113">
        <f t="shared" si="16"/>
        <v>86950</v>
      </c>
      <c r="AZ66" s="115">
        <f t="shared" si="17"/>
        <v>5.1043000000000003</v>
      </c>
      <c r="BA66" s="115">
        <f t="shared" si="18"/>
        <v>4</v>
      </c>
      <c r="BB66" s="115">
        <f t="shared" si="19"/>
        <v>0</v>
      </c>
      <c r="BC66" s="116">
        <f t="shared" si="20"/>
        <v>1.1042999999999998</v>
      </c>
    </row>
    <row r="67" spans="1:55" x14ac:dyDescent="0.2">
      <c r="A67" s="366">
        <v>12</v>
      </c>
      <c r="B67" s="367">
        <v>3431</v>
      </c>
      <c r="C67" s="367">
        <v>600078370</v>
      </c>
      <c r="D67" s="367">
        <v>72744162</v>
      </c>
      <c r="E67" s="365" t="s">
        <v>107</v>
      </c>
      <c r="F67" s="367">
        <v>3117</v>
      </c>
      <c r="G67" s="368" t="s">
        <v>316</v>
      </c>
      <c r="H67" s="369" t="s">
        <v>282</v>
      </c>
      <c r="I67" s="110">
        <v>1108333</v>
      </c>
      <c r="J67" s="111">
        <v>816151</v>
      </c>
      <c r="K67" s="111">
        <v>0</v>
      </c>
      <c r="L67" s="111">
        <v>0</v>
      </c>
      <c r="M67" s="114">
        <v>275859</v>
      </c>
      <c r="N67" s="114">
        <v>16323</v>
      </c>
      <c r="O67" s="249">
        <v>0</v>
      </c>
      <c r="P67" s="274">
        <v>2.3200000000000003</v>
      </c>
      <c r="Q67" s="287">
        <v>2.3200000000000003</v>
      </c>
      <c r="R67" s="404">
        <v>0</v>
      </c>
      <c r="S67" s="404">
        <v>0</v>
      </c>
      <c r="T67" s="112">
        <f t="shared" si="0"/>
        <v>0</v>
      </c>
      <c r="U67" s="113">
        <v>0</v>
      </c>
      <c r="V67" s="113">
        <v>0</v>
      </c>
      <c r="W67" s="113">
        <v>0</v>
      </c>
      <c r="X67" s="113">
        <f t="shared" si="1"/>
        <v>0</v>
      </c>
      <c r="Y67" s="113">
        <v>0</v>
      </c>
      <c r="Z67" s="113">
        <v>0</v>
      </c>
      <c r="AA67" s="113">
        <v>0</v>
      </c>
      <c r="AB67" s="113">
        <f t="shared" si="2"/>
        <v>0</v>
      </c>
      <c r="AC67" s="113">
        <f t="shared" si="3"/>
        <v>0</v>
      </c>
      <c r="AD67" s="114">
        <f t="shared" si="4"/>
        <v>0</v>
      </c>
      <c r="AE67" s="114">
        <f t="shared" si="5"/>
        <v>0</v>
      </c>
      <c r="AF67" s="113">
        <v>0</v>
      </c>
      <c r="AG67" s="113">
        <v>0</v>
      </c>
      <c r="AH67" s="113">
        <v>0</v>
      </c>
      <c r="AI67" s="113">
        <f t="shared" si="6"/>
        <v>0</v>
      </c>
      <c r="AJ67" s="113">
        <f t="shared" si="7"/>
        <v>0</v>
      </c>
      <c r="AK67" s="115"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f t="shared" si="8"/>
        <v>0</v>
      </c>
      <c r="AQ67" s="115">
        <f t="shared" si="9"/>
        <v>0</v>
      </c>
      <c r="AR67" s="370">
        <f t="shared" si="10"/>
        <v>0</v>
      </c>
      <c r="AS67" s="112">
        <f t="shared" si="11"/>
        <v>1108333</v>
      </c>
      <c r="AT67" s="113">
        <f t="shared" si="12"/>
        <v>816151</v>
      </c>
      <c r="AU67" s="113">
        <f t="shared" si="13"/>
        <v>0</v>
      </c>
      <c r="AV67" s="113">
        <f t="shared" si="14"/>
        <v>0</v>
      </c>
      <c r="AW67" s="113">
        <f t="shared" si="15"/>
        <v>275859</v>
      </c>
      <c r="AX67" s="113">
        <f t="shared" si="15"/>
        <v>16323</v>
      </c>
      <c r="AY67" s="113">
        <f t="shared" si="16"/>
        <v>0</v>
      </c>
      <c r="AZ67" s="115">
        <f t="shared" si="17"/>
        <v>2.3200000000000003</v>
      </c>
      <c r="BA67" s="115">
        <f t="shared" si="18"/>
        <v>2.3200000000000003</v>
      </c>
      <c r="BB67" s="115">
        <f t="shared" si="19"/>
        <v>0</v>
      </c>
      <c r="BC67" s="116">
        <f t="shared" si="20"/>
        <v>0</v>
      </c>
    </row>
    <row r="68" spans="1:55" x14ac:dyDescent="0.2">
      <c r="A68" s="366">
        <v>12</v>
      </c>
      <c r="B68" s="367">
        <v>3431</v>
      </c>
      <c r="C68" s="367">
        <v>600078370</v>
      </c>
      <c r="D68" s="367">
        <v>72744162</v>
      </c>
      <c r="E68" s="365" t="s">
        <v>107</v>
      </c>
      <c r="F68" s="367">
        <v>3141</v>
      </c>
      <c r="G68" s="368" t="s">
        <v>319</v>
      </c>
      <c r="H68" s="369" t="s">
        <v>282</v>
      </c>
      <c r="I68" s="110">
        <v>427547</v>
      </c>
      <c r="J68" s="111">
        <v>313085</v>
      </c>
      <c r="K68" s="111">
        <v>0</v>
      </c>
      <c r="L68" s="111">
        <v>0</v>
      </c>
      <c r="M68" s="114">
        <v>105822</v>
      </c>
      <c r="N68" s="114">
        <v>6262</v>
      </c>
      <c r="O68" s="249">
        <v>2378</v>
      </c>
      <c r="P68" s="274">
        <v>1.06</v>
      </c>
      <c r="Q68" s="287">
        <v>0</v>
      </c>
      <c r="R68" s="404">
        <v>0</v>
      </c>
      <c r="S68" s="404">
        <v>1.06</v>
      </c>
      <c r="T68" s="112">
        <f t="shared" si="0"/>
        <v>0</v>
      </c>
      <c r="U68" s="113">
        <v>0</v>
      </c>
      <c r="V68" s="113">
        <v>0</v>
      </c>
      <c r="W68" s="113">
        <v>0</v>
      </c>
      <c r="X68" s="113">
        <f t="shared" si="1"/>
        <v>0</v>
      </c>
      <c r="Y68" s="113">
        <v>0</v>
      </c>
      <c r="Z68" s="113">
        <v>0</v>
      </c>
      <c r="AA68" s="113">
        <v>0</v>
      </c>
      <c r="AB68" s="113">
        <f t="shared" si="2"/>
        <v>0</v>
      </c>
      <c r="AC68" s="113">
        <f t="shared" si="3"/>
        <v>0</v>
      </c>
      <c r="AD68" s="114">
        <f t="shared" si="4"/>
        <v>0</v>
      </c>
      <c r="AE68" s="114">
        <f t="shared" si="5"/>
        <v>0</v>
      </c>
      <c r="AF68" s="113">
        <v>0</v>
      </c>
      <c r="AG68" s="113">
        <v>0</v>
      </c>
      <c r="AH68" s="113">
        <v>0</v>
      </c>
      <c r="AI68" s="113">
        <f t="shared" si="6"/>
        <v>0</v>
      </c>
      <c r="AJ68" s="113">
        <f t="shared" si="7"/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f t="shared" si="8"/>
        <v>0</v>
      </c>
      <c r="AQ68" s="115">
        <f t="shared" si="9"/>
        <v>0</v>
      </c>
      <c r="AR68" s="370">
        <f t="shared" si="10"/>
        <v>0</v>
      </c>
      <c r="AS68" s="112">
        <f t="shared" si="11"/>
        <v>427547</v>
      </c>
      <c r="AT68" s="113">
        <f t="shared" si="12"/>
        <v>313085</v>
      </c>
      <c r="AU68" s="113">
        <f t="shared" si="13"/>
        <v>0</v>
      </c>
      <c r="AV68" s="113">
        <f t="shared" si="14"/>
        <v>0</v>
      </c>
      <c r="AW68" s="113">
        <f t="shared" si="15"/>
        <v>105822</v>
      </c>
      <c r="AX68" s="113">
        <f t="shared" si="15"/>
        <v>6262</v>
      </c>
      <c r="AY68" s="113">
        <f t="shared" si="16"/>
        <v>2378</v>
      </c>
      <c r="AZ68" s="115">
        <f t="shared" si="17"/>
        <v>1.06</v>
      </c>
      <c r="BA68" s="115">
        <f t="shared" si="18"/>
        <v>0</v>
      </c>
      <c r="BB68" s="115">
        <f t="shared" si="19"/>
        <v>0</v>
      </c>
      <c r="BC68" s="116">
        <f t="shared" si="20"/>
        <v>1.06</v>
      </c>
    </row>
    <row r="69" spans="1:55" x14ac:dyDescent="0.2">
      <c r="A69" s="366">
        <v>12</v>
      </c>
      <c r="B69" s="367">
        <v>3431</v>
      </c>
      <c r="C69" s="367">
        <v>600078370</v>
      </c>
      <c r="D69" s="367">
        <v>72744162</v>
      </c>
      <c r="E69" s="365" t="s">
        <v>107</v>
      </c>
      <c r="F69" s="367">
        <v>3143</v>
      </c>
      <c r="G69" s="368" t="s">
        <v>632</v>
      </c>
      <c r="H69" s="392" t="s">
        <v>281</v>
      </c>
      <c r="I69" s="110">
        <v>711770</v>
      </c>
      <c r="J69" s="111">
        <v>524131</v>
      </c>
      <c r="K69" s="111">
        <v>0</v>
      </c>
      <c r="L69" s="111">
        <v>0</v>
      </c>
      <c r="M69" s="114">
        <v>177157</v>
      </c>
      <c r="N69" s="114">
        <v>10482</v>
      </c>
      <c r="O69" s="249">
        <v>0</v>
      </c>
      <c r="P69" s="274">
        <v>1</v>
      </c>
      <c r="Q69" s="287">
        <v>1</v>
      </c>
      <c r="R69" s="404">
        <v>0</v>
      </c>
      <c r="S69" s="404">
        <v>0</v>
      </c>
      <c r="T69" s="112">
        <f t="shared" si="0"/>
        <v>0</v>
      </c>
      <c r="U69" s="113">
        <v>0</v>
      </c>
      <c r="V69" s="113">
        <v>0</v>
      </c>
      <c r="W69" s="113">
        <v>0</v>
      </c>
      <c r="X69" s="113">
        <f t="shared" si="1"/>
        <v>0</v>
      </c>
      <c r="Y69" s="113">
        <v>0</v>
      </c>
      <c r="Z69" s="113">
        <v>0</v>
      </c>
      <c r="AA69" s="113">
        <v>0</v>
      </c>
      <c r="AB69" s="113">
        <f t="shared" si="2"/>
        <v>0</v>
      </c>
      <c r="AC69" s="113">
        <f t="shared" si="3"/>
        <v>0</v>
      </c>
      <c r="AD69" s="114">
        <f t="shared" si="4"/>
        <v>0</v>
      </c>
      <c r="AE69" s="114">
        <f t="shared" si="5"/>
        <v>0</v>
      </c>
      <c r="AF69" s="113">
        <v>0</v>
      </c>
      <c r="AG69" s="113">
        <v>0</v>
      </c>
      <c r="AH69" s="113">
        <v>0</v>
      </c>
      <c r="AI69" s="113">
        <f t="shared" si="6"/>
        <v>0</v>
      </c>
      <c r="AJ69" s="113">
        <f t="shared" si="7"/>
        <v>0</v>
      </c>
      <c r="AK69" s="115"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f t="shared" si="8"/>
        <v>0</v>
      </c>
      <c r="AQ69" s="115">
        <f t="shared" si="9"/>
        <v>0</v>
      </c>
      <c r="AR69" s="370">
        <f t="shared" si="10"/>
        <v>0</v>
      </c>
      <c r="AS69" s="112">
        <f t="shared" si="11"/>
        <v>711770</v>
      </c>
      <c r="AT69" s="113">
        <f t="shared" si="12"/>
        <v>524131</v>
      </c>
      <c r="AU69" s="113">
        <f t="shared" si="13"/>
        <v>0</v>
      </c>
      <c r="AV69" s="113">
        <f t="shared" si="14"/>
        <v>0</v>
      </c>
      <c r="AW69" s="113">
        <f t="shared" si="15"/>
        <v>177157</v>
      </c>
      <c r="AX69" s="113">
        <f t="shared" si="15"/>
        <v>10482</v>
      </c>
      <c r="AY69" s="113">
        <f t="shared" si="16"/>
        <v>0</v>
      </c>
      <c r="AZ69" s="115">
        <f t="shared" si="17"/>
        <v>1</v>
      </c>
      <c r="BA69" s="115">
        <f t="shared" si="18"/>
        <v>1</v>
      </c>
      <c r="BB69" s="115">
        <f t="shared" si="19"/>
        <v>0</v>
      </c>
      <c r="BC69" s="116">
        <f t="shared" si="20"/>
        <v>0</v>
      </c>
    </row>
    <row r="70" spans="1:55" x14ac:dyDescent="0.2">
      <c r="A70" s="366">
        <v>12</v>
      </c>
      <c r="B70" s="367">
        <v>3431</v>
      </c>
      <c r="C70" s="367">
        <v>600078370</v>
      </c>
      <c r="D70" s="367">
        <v>72744162</v>
      </c>
      <c r="E70" s="365" t="s">
        <v>107</v>
      </c>
      <c r="F70" s="367">
        <v>3143</v>
      </c>
      <c r="G70" s="368" t="s">
        <v>633</v>
      </c>
      <c r="H70" s="392" t="s">
        <v>282</v>
      </c>
      <c r="I70" s="110">
        <v>21066</v>
      </c>
      <c r="J70" s="111">
        <v>14850</v>
      </c>
      <c r="K70" s="111">
        <v>0</v>
      </c>
      <c r="L70" s="111">
        <v>0</v>
      </c>
      <c r="M70" s="114">
        <v>5019</v>
      </c>
      <c r="N70" s="114">
        <v>297</v>
      </c>
      <c r="O70" s="249">
        <v>900</v>
      </c>
      <c r="P70" s="274">
        <v>0.06</v>
      </c>
      <c r="Q70" s="287">
        <v>0</v>
      </c>
      <c r="R70" s="404">
        <v>0</v>
      </c>
      <c r="S70" s="404">
        <v>0.06</v>
      </c>
      <c r="T70" s="112">
        <f t="shared" si="0"/>
        <v>0</v>
      </c>
      <c r="U70" s="113">
        <v>0</v>
      </c>
      <c r="V70" s="113">
        <v>0</v>
      </c>
      <c r="W70" s="113">
        <v>0</v>
      </c>
      <c r="X70" s="113">
        <f t="shared" si="1"/>
        <v>0</v>
      </c>
      <c r="Y70" s="113">
        <v>0</v>
      </c>
      <c r="Z70" s="113">
        <v>0</v>
      </c>
      <c r="AA70" s="113">
        <v>0</v>
      </c>
      <c r="AB70" s="113">
        <f t="shared" si="2"/>
        <v>0</v>
      </c>
      <c r="AC70" s="113">
        <f t="shared" si="3"/>
        <v>0</v>
      </c>
      <c r="AD70" s="114">
        <f t="shared" si="4"/>
        <v>0</v>
      </c>
      <c r="AE70" s="114">
        <f t="shared" si="5"/>
        <v>0</v>
      </c>
      <c r="AF70" s="113">
        <v>0</v>
      </c>
      <c r="AG70" s="113">
        <v>0</v>
      </c>
      <c r="AH70" s="113">
        <v>0</v>
      </c>
      <c r="AI70" s="113">
        <f t="shared" si="6"/>
        <v>0</v>
      </c>
      <c r="AJ70" s="113">
        <f t="shared" si="7"/>
        <v>0</v>
      </c>
      <c r="AK70" s="115"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f t="shared" si="8"/>
        <v>0</v>
      </c>
      <c r="AQ70" s="115">
        <f t="shared" si="9"/>
        <v>0</v>
      </c>
      <c r="AR70" s="370">
        <f t="shared" si="10"/>
        <v>0</v>
      </c>
      <c r="AS70" s="112">
        <f t="shared" si="11"/>
        <v>21066</v>
      </c>
      <c r="AT70" s="113">
        <f t="shared" si="12"/>
        <v>14850</v>
      </c>
      <c r="AU70" s="113">
        <f t="shared" si="13"/>
        <v>0</v>
      </c>
      <c r="AV70" s="113">
        <f t="shared" si="14"/>
        <v>0</v>
      </c>
      <c r="AW70" s="113">
        <f t="shared" si="15"/>
        <v>5019</v>
      </c>
      <c r="AX70" s="113">
        <f t="shared" si="15"/>
        <v>297</v>
      </c>
      <c r="AY70" s="113">
        <f t="shared" si="16"/>
        <v>900</v>
      </c>
      <c r="AZ70" s="115">
        <f t="shared" si="17"/>
        <v>0.06</v>
      </c>
      <c r="BA70" s="115">
        <f t="shared" si="18"/>
        <v>0</v>
      </c>
      <c r="BB70" s="115">
        <f t="shared" si="19"/>
        <v>0</v>
      </c>
      <c r="BC70" s="116">
        <f t="shared" si="20"/>
        <v>0.06</v>
      </c>
    </row>
    <row r="71" spans="1:55" x14ac:dyDescent="0.2">
      <c r="A71" s="237">
        <v>12</v>
      </c>
      <c r="B71" s="31">
        <v>3431</v>
      </c>
      <c r="C71" s="31">
        <v>600078370</v>
      </c>
      <c r="D71" s="31">
        <v>72744162</v>
      </c>
      <c r="E71" s="246" t="s">
        <v>108</v>
      </c>
      <c r="F71" s="31"/>
      <c r="G71" s="236"/>
      <c r="H71" s="326"/>
      <c r="I71" s="6">
        <v>6055119</v>
      </c>
      <c r="J71" s="10">
        <v>4301246</v>
      </c>
      <c r="K71" s="10">
        <v>0</v>
      </c>
      <c r="L71" s="10">
        <v>100000</v>
      </c>
      <c r="M71" s="10">
        <v>1487620</v>
      </c>
      <c r="N71" s="10">
        <v>86025</v>
      </c>
      <c r="O71" s="10">
        <v>80228</v>
      </c>
      <c r="P71" s="11">
        <v>9.4243000000000006</v>
      </c>
      <c r="Q71" s="11">
        <v>7.32</v>
      </c>
      <c r="R71" s="37">
        <v>0</v>
      </c>
      <c r="S71" s="37">
        <v>2.1042999999999998</v>
      </c>
      <c r="T71" s="6">
        <f t="shared" ref="T71:BC71" si="32">SUM(T66:T70)</f>
        <v>23200</v>
      </c>
      <c r="U71" s="10">
        <f t="shared" si="32"/>
        <v>0</v>
      </c>
      <c r="V71" s="10">
        <f t="shared" si="32"/>
        <v>-7364</v>
      </c>
      <c r="W71" s="10">
        <f t="shared" si="32"/>
        <v>0</v>
      </c>
      <c r="X71" s="10">
        <f t="shared" si="32"/>
        <v>15836</v>
      </c>
      <c r="Y71" s="10">
        <f t="shared" si="32"/>
        <v>-23200</v>
      </c>
      <c r="Z71" s="10">
        <f t="shared" si="32"/>
        <v>0</v>
      </c>
      <c r="AA71" s="10">
        <f t="shared" si="32"/>
        <v>0</v>
      </c>
      <c r="AB71" s="10">
        <f t="shared" si="32"/>
        <v>-23200</v>
      </c>
      <c r="AC71" s="10">
        <f t="shared" si="32"/>
        <v>-7364</v>
      </c>
      <c r="AD71" s="10">
        <f t="shared" si="32"/>
        <v>-2489</v>
      </c>
      <c r="AE71" s="10">
        <f t="shared" si="32"/>
        <v>317</v>
      </c>
      <c r="AF71" s="10">
        <f t="shared" si="32"/>
        <v>0</v>
      </c>
      <c r="AG71" s="10">
        <f t="shared" si="32"/>
        <v>10000</v>
      </c>
      <c r="AH71" s="10">
        <f t="shared" si="32"/>
        <v>0</v>
      </c>
      <c r="AI71" s="10">
        <f t="shared" si="32"/>
        <v>10000</v>
      </c>
      <c r="AJ71" s="10">
        <f t="shared" si="32"/>
        <v>464</v>
      </c>
      <c r="AK71" s="11">
        <f t="shared" si="32"/>
        <v>0</v>
      </c>
      <c r="AL71" s="11">
        <f t="shared" si="32"/>
        <v>0.12</v>
      </c>
      <c r="AM71" s="11">
        <f t="shared" si="32"/>
        <v>0</v>
      </c>
      <c r="AN71" s="11">
        <f t="shared" si="32"/>
        <v>0</v>
      </c>
      <c r="AO71" s="11">
        <f t="shared" si="32"/>
        <v>0</v>
      </c>
      <c r="AP71" s="11">
        <f t="shared" si="32"/>
        <v>0</v>
      </c>
      <c r="AQ71" s="11">
        <f t="shared" si="32"/>
        <v>0.12</v>
      </c>
      <c r="AR71" s="37">
        <f t="shared" si="32"/>
        <v>0.12</v>
      </c>
      <c r="AS71" s="6">
        <f t="shared" si="32"/>
        <v>6055583</v>
      </c>
      <c r="AT71" s="10">
        <f t="shared" si="32"/>
        <v>4317082</v>
      </c>
      <c r="AU71" s="10">
        <f t="shared" si="32"/>
        <v>0</v>
      </c>
      <c r="AV71" s="10">
        <f t="shared" si="32"/>
        <v>76800</v>
      </c>
      <c r="AW71" s="10">
        <f t="shared" si="32"/>
        <v>1485131</v>
      </c>
      <c r="AX71" s="10">
        <f t="shared" si="32"/>
        <v>86342</v>
      </c>
      <c r="AY71" s="10">
        <f t="shared" si="32"/>
        <v>90228</v>
      </c>
      <c r="AZ71" s="11">
        <f t="shared" si="32"/>
        <v>9.5443000000000016</v>
      </c>
      <c r="BA71" s="11">
        <f t="shared" si="32"/>
        <v>7.32</v>
      </c>
      <c r="BB71" s="11">
        <f t="shared" si="32"/>
        <v>0</v>
      </c>
      <c r="BC71" s="79">
        <f t="shared" si="32"/>
        <v>2.2242999999999999</v>
      </c>
    </row>
    <row r="72" spans="1:55" x14ac:dyDescent="0.2">
      <c r="A72" s="366">
        <v>13</v>
      </c>
      <c r="B72" s="367">
        <v>3437</v>
      </c>
      <c r="C72" s="367">
        <v>600078051</v>
      </c>
      <c r="D72" s="367">
        <v>70695377</v>
      </c>
      <c r="E72" s="365" t="s">
        <v>109</v>
      </c>
      <c r="F72" s="367">
        <v>3111</v>
      </c>
      <c r="G72" s="368" t="s">
        <v>315</v>
      </c>
      <c r="H72" s="369" t="s">
        <v>281</v>
      </c>
      <c r="I72" s="110">
        <v>9934107</v>
      </c>
      <c r="J72" s="111">
        <v>7171921</v>
      </c>
      <c r="K72" s="111">
        <v>0</v>
      </c>
      <c r="L72" s="111">
        <v>26000</v>
      </c>
      <c r="M72" s="114">
        <v>2432897</v>
      </c>
      <c r="N72" s="114">
        <v>143439</v>
      </c>
      <c r="O72" s="249">
        <v>159850</v>
      </c>
      <c r="P72" s="274">
        <v>16.604500000000002</v>
      </c>
      <c r="Q72" s="287">
        <v>12</v>
      </c>
      <c r="R72" s="404">
        <v>0</v>
      </c>
      <c r="S72" s="404">
        <v>4.6044999999999998</v>
      </c>
      <c r="T72" s="112">
        <f t="shared" si="0"/>
        <v>0</v>
      </c>
      <c r="U72" s="113">
        <v>0</v>
      </c>
      <c r="V72" s="113">
        <v>-22091</v>
      </c>
      <c r="W72" s="113">
        <v>0</v>
      </c>
      <c r="X72" s="113">
        <f t="shared" si="1"/>
        <v>-22091</v>
      </c>
      <c r="Y72" s="113">
        <v>0</v>
      </c>
      <c r="Z72" s="113">
        <v>0</v>
      </c>
      <c r="AA72" s="113">
        <v>0</v>
      </c>
      <c r="AB72" s="113">
        <f t="shared" si="2"/>
        <v>0</v>
      </c>
      <c r="AC72" s="113">
        <f t="shared" si="3"/>
        <v>-22091</v>
      </c>
      <c r="AD72" s="114">
        <f t="shared" si="4"/>
        <v>-7467</v>
      </c>
      <c r="AE72" s="114">
        <f t="shared" si="5"/>
        <v>-442</v>
      </c>
      <c r="AF72" s="113">
        <v>0</v>
      </c>
      <c r="AG72" s="113">
        <v>30000</v>
      </c>
      <c r="AH72" s="113">
        <v>0</v>
      </c>
      <c r="AI72" s="113">
        <f t="shared" si="6"/>
        <v>30000</v>
      </c>
      <c r="AJ72" s="113">
        <f t="shared" si="7"/>
        <v>0</v>
      </c>
      <c r="AK72" s="115"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f t="shared" si="8"/>
        <v>0</v>
      </c>
      <c r="AQ72" s="115">
        <f t="shared" si="9"/>
        <v>0</v>
      </c>
      <c r="AR72" s="370">
        <f t="shared" si="10"/>
        <v>0</v>
      </c>
      <c r="AS72" s="112">
        <f t="shared" si="11"/>
        <v>9934107</v>
      </c>
      <c r="AT72" s="113">
        <f t="shared" si="12"/>
        <v>7149830</v>
      </c>
      <c r="AU72" s="113">
        <f t="shared" si="13"/>
        <v>0</v>
      </c>
      <c r="AV72" s="113">
        <f t="shared" si="14"/>
        <v>26000</v>
      </c>
      <c r="AW72" s="113">
        <f t="shared" si="15"/>
        <v>2425430</v>
      </c>
      <c r="AX72" s="113">
        <f t="shared" si="15"/>
        <v>142997</v>
      </c>
      <c r="AY72" s="113">
        <f t="shared" si="16"/>
        <v>189850</v>
      </c>
      <c r="AZ72" s="115">
        <f t="shared" si="17"/>
        <v>16.604500000000002</v>
      </c>
      <c r="BA72" s="115">
        <f t="shared" si="18"/>
        <v>12</v>
      </c>
      <c r="BB72" s="115">
        <f t="shared" si="19"/>
        <v>0</v>
      </c>
      <c r="BC72" s="116">
        <f t="shared" si="20"/>
        <v>4.6044999999999998</v>
      </c>
    </row>
    <row r="73" spans="1:55" x14ac:dyDescent="0.2">
      <c r="A73" s="366">
        <v>13</v>
      </c>
      <c r="B73" s="367">
        <v>3437</v>
      </c>
      <c r="C73" s="367">
        <v>600078051</v>
      </c>
      <c r="D73" s="367">
        <v>70695377</v>
      </c>
      <c r="E73" s="365" t="s">
        <v>109</v>
      </c>
      <c r="F73" s="367">
        <v>3111</v>
      </c>
      <c r="G73" s="368" t="s">
        <v>316</v>
      </c>
      <c r="H73" s="369" t="s">
        <v>282</v>
      </c>
      <c r="I73" s="110">
        <v>86248</v>
      </c>
      <c r="J73" s="111">
        <v>63511</v>
      </c>
      <c r="K73" s="111">
        <v>0</v>
      </c>
      <c r="L73" s="111">
        <v>0</v>
      </c>
      <c r="M73" s="114">
        <v>21467</v>
      </c>
      <c r="N73" s="114">
        <v>1270</v>
      </c>
      <c r="O73" s="249">
        <v>0</v>
      </c>
      <c r="P73" s="274">
        <v>0.25</v>
      </c>
      <c r="Q73" s="287">
        <v>0.25</v>
      </c>
      <c r="R73" s="404">
        <v>0</v>
      </c>
      <c r="S73" s="404">
        <v>0</v>
      </c>
      <c r="T73" s="112">
        <f t="shared" si="0"/>
        <v>0</v>
      </c>
      <c r="U73" s="113">
        <v>-3969</v>
      </c>
      <c r="V73" s="113">
        <v>0</v>
      </c>
      <c r="W73" s="113">
        <v>0</v>
      </c>
      <c r="X73" s="113">
        <f t="shared" si="1"/>
        <v>-3969</v>
      </c>
      <c r="Y73" s="113">
        <v>0</v>
      </c>
      <c r="Z73" s="113">
        <v>0</v>
      </c>
      <c r="AA73" s="113">
        <v>0</v>
      </c>
      <c r="AB73" s="113">
        <f t="shared" si="2"/>
        <v>0</v>
      </c>
      <c r="AC73" s="113">
        <f t="shared" si="3"/>
        <v>-3969</v>
      </c>
      <c r="AD73" s="114">
        <f t="shared" si="4"/>
        <v>-1342</v>
      </c>
      <c r="AE73" s="114">
        <f t="shared" si="5"/>
        <v>-79</v>
      </c>
      <c r="AF73" s="113">
        <v>0</v>
      </c>
      <c r="AG73" s="113">
        <v>0</v>
      </c>
      <c r="AH73" s="113">
        <v>0</v>
      </c>
      <c r="AI73" s="113">
        <f t="shared" si="6"/>
        <v>0</v>
      </c>
      <c r="AJ73" s="113">
        <f t="shared" si="7"/>
        <v>-5390</v>
      </c>
      <c r="AK73" s="115">
        <v>0</v>
      </c>
      <c r="AL73" s="115">
        <v>0</v>
      </c>
      <c r="AM73" s="115">
        <v>-0.02</v>
      </c>
      <c r="AN73" s="115">
        <v>0</v>
      </c>
      <c r="AO73" s="115">
        <v>0</v>
      </c>
      <c r="AP73" s="115">
        <f t="shared" si="8"/>
        <v>-0.02</v>
      </c>
      <c r="AQ73" s="115">
        <f t="shared" si="9"/>
        <v>0</v>
      </c>
      <c r="AR73" s="370">
        <f t="shared" si="10"/>
        <v>-0.02</v>
      </c>
      <c r="AS73" s="112">
        <f t="shared" si="11"/>
        <v>80858</v>
      </c>
      <c r="AT73" s="113">
        <f t="shared" si="12"/>
        <v>59542</v>
      </c>
      <c r="AU73" s="113">
        <f t="shared" si="13"/>
        <v>0</v>
      </c>
      <c r="AV73" s="113">
        <f t="shared" si="14"/>
        <v>0</v>
      </c>
      <c r="AW73" s="113">
        <f t="shared" si="15"/>
        <v>20125</v>
      </c>
      <c r="AX73" s="113">
        <f t="shared" si="15"/>
        <v>1191</v>
      </c>
      <c r="AY73" s="113">
        <f t="shared" si="16"/>
        <v>0</v>
      </c>
      <c r="AZ73" s="115">
        <f t="shared" si="17"/>
        <v>0.23</v>
      </c>
      <c r="BA73" s="115">
        <f t="shared" si="18"/>
        <v>0.23</v>
      </c>
      <c r="BB73" s="115">
        <f t="shared" si="19"/>
        <v>0</v>
      </c>
      <c r="BC73" s="116">
        <f t="shared" si="20"/>
        <v>0</v>
      </c>
    </row>
    <row r="74" spans="1:55" x14ac:dyDescent="0.2">
      <c r="A74" s="366">
        <v>13</v>
      </c>
      <c r="B74" s="367">
        <v>3437</v>
      </c>
      <c r="C74" s="367">
        <v>600078051</v>
      </c>
      <c r="D74" s="367">
        <v>70695377</v>
      </c>
      <c r="E74" s="365" t="s">
        <v>109</v>
      </c>
      <c r="F74" s="367">
        <v>3141</v>
      </c>
      <c r="G74" s="368" t="s">
        <v>319</v>
      </c>
      <c r="H74" s="369" t="s">
        <v>282</v>
      </c>
      <c r="I74" s="110">
        <v>950130</v>
      </c>
      <c r="J74" s="111">
        <v>695896</v>
      </c>
      <c r="K74" s="111">
        <v>0</v>
      </c>
      <c r="L74" s="111">
        <v>0</v>
      </c>
      <c r="M74" s="114">
        <v>235213</v>
      </c>
      <c r="N74" s="114">
        <v>13917</v>
      </c>
      <c r="O74" s="249">
        <v>5104</v>
      </c>
      <c r="P74" s="274">
        <v>2.36</v>
      </c>
      <c r="Q74" s="287">
        <v>0</v>
      </c>
      <c r="R74" s="404">
        <v>0</v>
      </c>
      <c r="S74" s="404">
        <v>2.36</v>
      </c>
      <c r="T74" s="112">
        <f t="shared" si="0"/>
        <v>0</v>
      </c>
      <c r="U74" s="113">
        <v>0</v>
      </c>
      <c r="V74" s="113">
        <v>0</v>
      </c>
      <c r="W74" s="113">
        <v>0</v>
      </c>
      <c r="X74" s="113">
        <f t="shared" si="1"/>
        <v>0</v>
      </c>
      <c r="Y74" s="113">
        <v>0</v>
      </c>
      <c r="Z74" s="113">
        <v>0</v>
      </c>
      <c r="AA74" s="113">
        <v>0</v>
      </c>
      <c r="AB74" s="113">
        <f t="shared" si="2"/>
        <v>0</v>
      </c>
      <c r="AC74" s="113">
        <f t="shared" si="3"/>
        <v>0</v>
      </c>
      <c r="AD74" s="114">
        <f t="shared" si="4"/>
        <v>0</v>
      </c>
      <c r="AE74" s="114">
        <f t="shared" si="5"/>
        <v>0</v>
      </c>
      <c r="AF74" s="113">
        <v>0</v>
      </c>
      <c r="AG74" s="113">
        <v>0</v>
      </c>
      <c r="AH74" s="113">
        <v>0</v>
      </c>
      <c r="AI74" s="113">
        <f t="shared" si="6"/>
        <v>0</v>
      </c>
      <c r="AJ74" s="113">
        <f t="shared" si="7"/>
        <v>0</v>
      </c>
      <c r="AK74" s="115">
        <v>0</v>
      </c>
      <c r="AL74" s="115">
        <v>0</v>
      </c>
      <c r="AM74" s="115">
        <v>0</v>
      </c>
      <c r="AN74" s="115">
        <v>0</v>
      </c>
      <c r="AO74" s="115">
        <v>0</v>
      </c>
      <c r="AP74" s="115">
        <f t="shared" si="8"/>
        <v>0</v>
      </c>
      <c r="AQ74" s="115">
        <f t="shared" si="9"/>
        <v>0</v>
      </c>
      <c r="AR74" s="370">
        <f t="shared" si="10"/>
        <v>0</v>
      </c>
      <c r="AS74" s="112">
        <f t="shared" si="11"/>
        <v>950130</v>
      </c>
      <c r="AT74" s="113">
        <f t="shared" si="12"/>
        <v>695896</v>
      </c>
      <c r="AU74" s="113">
        <f t="shared" si="13"/>
        <v>0</v>
      </c>
      <c r="AV74" s="113">
        <f t="shared" si="14"/>
        <v>0</v>
      </c>
      <c r="AW74" s="113">
        <f t="shared" si="15"/>
        <v>235213</v>
      </c>
      <c r="AX74" s="113">
        <f t="shared" si="15"/>
        <v>13917</v>
      </c>
      <c r="AY74" s="113">
        <f t="shared" si="16"/>
        <v>5104</v>
      </c>
      <c r="AZ74" s="115">
        <f t="shared" si="17"/>
        <v>2.36</v>
      </c>
      <c r="BA74" s="115">
        <f t="shared" si="18"/>
        <v>0</v>
      </c>
      <c r="BB74" s="115">
        <f t="shared" si="19"/>
        <v>0</v>
      </c>
      <c r="BC74" s="116">
        <f t="shared" si="20"/>
        <v>2.36</v>
      </c>
    </row>
    <row r="75" spans="1:55" x14ac:dyDescent="0.2">
      <c r="A75" s="237">
        <v>13</v>
      </c>
      <c r="B75" s="31">
        <v>3437</v>
      </c>
      <c r="C75" s="31">
        <v>600078051</v>
      </c>
      <c r="D75" s="31">
        <v>70695377</v>
      </c>
      <c r="E75" s="246" t="s">
        <v>110</v>
      </c>
      <c r="F75" s="31"/>
      <c r="G75" s="236"/>
      <c r="H75" s="326"/>
      <c r="I75" s="5">
        <v>10970485</v>
      </c>
      <c r="J75" s="8">
        <v>7931328</v>
      </c>
      <c r="K75" s="8">
        <v>0</v>
      </c>
      <c r="L75" s="8">
        <v>26000</v>
      </c>
      <c r="M75" s="8">
        <v>2689577</v>
      </c>
      <c r="N75" s="8">
        <v>158626</v>
      </c>
      <c r="O75" s="8">
        <v>164954</v>
      </c>
      <c r="P75" s="9">
        <v>19.214500000000001</v>
      </c>
      <c r="Q75" s="9">
        <v>12.25</v>
      </c>
      <c r="R75" s="38">
        <v>0</v>
      </c>
      <c r="S75" s="38">
        <v>6.9644999999999992</v>
      </c>
      <c r="T75" s="5">
        <f t="shared" ref="T75:BC75" si="33">SUM(T72:T74)</f>
        <v>0</v>
      </c>
      <c r="U75" s="8">
        <f t="shared" si="33"/>
        <v>-3969</v>
      </c>
      <c r="V75" s="8">
        <f t="shared" si="33"/>
        <v>-22091</v>
      </c>
      <c r="W75" s="8">
        <f t="shared" si="33"/>
        <v>0</v>
      </c>
      <c r="X75" s="8">
        <f t="shared" si="33"/>
        <v>-26060</v>
      </c>
      <c r="Y75" s="8">
        <f t="shared" si="33"/>
        <v>0</v>
      </c>
      <c r="Z75" s="8">
        <f t="shared" si="33"/>
        <v>0</v>
      </c>
      <c r="AA75" s="8">
        <f t="shared" si="33"/>
        <v>0</v>
      </c>
      <c r="AB75" s="8">
        <f t="shared" si="33"/>
        <v>0</v>
      </c>
      <c r="AC75" s="8">
        <f t="shared" si="33"/>
        <v>-26060</v>
      </c>
      <c r="AD75" s="8">
        <f t="shared" si="33"/>
        <v>-8809</v>
      </c>
      <c r="AE75" s="8">
        <f t="shared" si="33"/>
        <v>-521</v>
      </c>
      <c r="AF75" s="8">
        <f t="shared" si="33"/>
        <v>0</v>
      </c>
      <c r="AG75" s="8">
        <f t="shared" si="33"/>
        <v>30000</v>
      </c>
      <c r="AH75" s="8">
        <f t="shared" si="33"/>
        <v>0</v>
      </c>
      <c r="AI75" s="8">
        <f t="shared" si="33"/>
        <v>30000</v>
      </c>
      <c r="AJ75" s="8">
        <f t="shared" si="33"/>
        <v>-5390</v>
      </c>
      <c r="AK75" s="9">
        <f t="shared" si="33"/>
        <v>0</v>
      </c>
      <c r="AL75" s="9">
        <f t="shared" si="33"/>
        <v>0</v>
      </c>
      <c r="AM75" s="9">
        <f t="shared" si="33"/>
        <v>-0.02</v>
      </c>
      <c r="AN75" s="9">
        <f t="shared" si="33"/>
        <v>0</v>
      </c>
      <c r="AO75" s="9">
        <f t="shared" si="33"/>
        <v>0</v>
      </c>
      <c r="AP75" s="9">
        <f t="shared" si="33"/>
        <v>-0.02</v>
      </c>
      <c r="AQ75" s="9">
        <f t="shared" si="33"/>
        <v>0</v>
      </c>
      <c r="AR75" s="38">
        <f t="shared" si="33"/>
        <v>-0.02</v>
      </c>
      <c r="AS75" s="5">
        <f t="shared" si="33"/>
        <v>10965095</v>
      </c>
      <c r="AT75" s="8">
        <f t="shared" si="33"/>
        <v>7905268</v>
      </c>
      <c r="AU75" s="8">
        <f t="shared" si="33"/>
        <v>0</v>
      </c>
      <c r="AV75" s="8">
        <f t="shared" si="33"/>
        <v>26000</v>
      </c>
      <c r="AW75" s="8">
        <f t="shared" si="33"/>
        <v>2680768</v>
      </c>
      <c r="AX75" s="8">
        <f t="shared" si="33"/>
        <v>158105</v>
      </c>
      <c r="AY75" s="8">
        <f t="shared" si="33"/>
        <v>194954</v>
      </c>
      <c r="AZ75" s="9">
        <f t="shared" si="33"/>
        <v>19.194500000000001</v>
      </c>
      <c r="BA75" s="9">
        <f t="shared" si="33"/>
        <v>12.23</v>
      </c>
      <c r="BB75" s="9">
        <f t="shared" si="33"/>
        <v>0</v>
      </c>
      <c r="BC75" s="78">
        <f t="shared" si="33"/>
        <v>6.9644999999999992</v>
      </c>
    </row>
    <row r="76" spans="1:55" x14ac:dyDescent="0.2">
      <c r="A76" s="366">
        <v>14</v>
      </c>
      <c r="B76" s="367">
        <v>3436</v>
      </c>
      <c r="C76" s="367">
        <v>600078485</v>
      </c>
      <c r="D76" s="367">
        <v>70695385</v>
      </c>
      <c r="E76" s="365" t="s">
        <v>111</v>
      </c>
      <c r="F76" s="367">
        <v>3113</v>
      </c>
      <c r="G76" s="368" t="s">
        <v>318</v>
      </c>
      <c r="H76" s="369" t="s">
        <v>281</v>
      </c>
      <c r="I76" s="110">
        <v>22027390</v>
      </c>
      <c r="J76" s="111">
        <v>15825434</v>
      </c>
      <c r="K76" s="111">
        <v>0</v>
      </c>
      <c r="L76" s="111">
        <v>0</v>
      </c>
      <c r="M76" s="114">
        <v>5348997</v>
      </c>
      <c r="N76" s="114">
        <v>316509</v>
      </c>
      <c r="O76" s="249">
        <v>536450</v>
      </c>
      <c r="P76" s="274">
        <v>31.2027</v>
      </c>
      <c r="Q76" s="287">
        <v>23.620100000000001</v>
      </c>
      <c r="R76" s="404">
        <v>0</v>
      </c>
      <c r="S76" s="404">
        <v>7.5826000000000002</v>
      </c>
      <c r="T76" s="112">
        <f t="shared" si="0"/>
        <v>0</v>
      </c>
      <c r="U76" s="113">
        <v>0</v>
      </c>
      <c r="V76" s="113">
        <v>0</v>
      </c>
      <c r="W76" s="113">
        <v>0</v>
      </c>
      <c r="X76" s="113">
        <f t="shared" si="1"/>
        <v>0</v>
      </c>
      <c r="Y76" s="113">
        <v>0</v>
      </c>
      <c r="Z76" s="113">
        <v>0</v>
      </c>
      <c r="AA76" s="113">
        <v>0</v>
      </c>
      <c r="AB76" s="113">
        <f t="shared" si="2"/>
        <v>0</v>
      </c>
      <c r="AC76" s="113">
        <f t="shared" si="3"/>
        <v>0</v>
      </c>
      <c r="AD76" s="114">
        <f t="shared" si="4"/>
        <v>0</v>
      </c>
      <c r="AE76" s="114">
        <f t="shared" si="5"/>
        <v>0</v>
      </c>
      <c r="AF76" s="113">
        <v>0</v>
      </c>
      <c r="AG76" s="113">
        <v>0</v>
      </c>
      <c r="AH76" s="113">
        <v>0</v>
      </c>
      <c r="AI76" s="113">
        <f t="shared" si="6"/>
        <v>0</v>
      </c>
      <c r="AJ76" s="113">
        <f t="shared" si="7"/>
        <v>0</v>
      </c>
      <c r="AK76" s="115">
        <v>0</v>
      </c>
      <c r="AL76" s="115">
        <v>0</v>
      </c>
      <c r="AM76" s="115">
        <v>0</v>
      </c>
      <c r="AN76" s="115">
        <v>0</v>
      </c>
      <c r="AO76" s="115">
        <v>0</v>
      </c>
      <c r="AP76" s="115">
        <f t="shared" si="8"/>
        <v>0</v>
      </c>
      <c r="AQ76" s="115">
        <f t="shared" si="9"/>
        <v>0</v>
      </c>
      <c r="AR76" s="370">
        <f t="shared" si="10"/>
        <v>0</v>
      </c>
      <c r="AS76" s="112">
        <f t="shared" si="11"/>
        <v>22027390</v>
      </c>
      <c r="AT76" s="113">
        <f t="shared" si="12"/>
        <v>15825434</v>
      </c>
      <c r="AU76" s="113">
        <f t="shared" si="13"/>
        <v>0</v>
      </c>
      <c r="AV76" s="113">
        <f t="shared" si="14"/>
        <v>0</v>
      </c>
      <c r="AW76" s="113">
        <f t="shared" si="15"/>
        <v>5348997</v>
      </c>
      <c r="AX76" s="113">
        <f t="shared" si="15"/>
        <v>316509</v>
      </c>
      <c r="AY76" s="113">
        <f t="shared" si="16"/>
        <v>536450</v>
      </c>
      <c r="AZ76" s="115">
        <f t="shared" si="17"/>
        <v>31.2027</v>
      </c>
      <c r="BA76" s="115">
        <f t="shared" si="18"/>
        <v>23.620100000000001</v>
      </c>
      <c r="BB76" s="115">
        <f t="shared" si="19"/>
        <v>0</v>
      </c>
      <c r="BC76" s="116">
        <f t="shared" si="20"/>
        <v>7.5826000000000002</v>
      </c>
    </row>
    <row r="77" spans="1:55" x14ac:dyDescent="0.2">
      <c r="A77" s="366">
        <v>14</v>
      </c>
      <c r="B77" s="367">
        <v>3436</v>
      </c>
      <c r="C77" s="367">
        <v>600078485</v>
      </c>
      <c r="D77" s="367">
        <v>70695385</v>
      </c>
      <c r="E77" s="365" t="s">
        <v>111</v>
      </c>
      <c r="F77" s="367">
        <v>3113</v>
      </c>
      <c r="G77" s="368" t="s">
        <v>316</v>
      </c>
      <c r="H77" s="369" t="s">
        <v>282</v>
      </c>
      <c r="I77" s="110">
        <v>2638525</v>
      </c>
      <c r="J77" s="111">
        <v>1940740</v>
      </c>
      <c r="K77" s="111">
        <v>0</v>
      </c>
      <c r="L77" s="111">
        <v>0</v>
      </c>
      <c r="M77" s="114">
        <v>655970</v>
      </c>
      <c r="N77" s="114">
        <v>38815</v>
      </c>
      <c r="O77" s="249">
        <v>3000</v>
      </c>
      <c r="P77" s="274">
        <v>5.6000000000000005</v>
      </c>
      <c r="Q77" s="287">
        <v>5.6000000000000005</v>
      </c>
      <c r="R77" s="404">
        <v>0</v>
      </c>
      <c r="S77" s="404">
        <v>0</v>
      </c>
      <c r="T77" s="112">
        <f t="shared" ref="T77:T98" si="34">Y77*-1</f>
        <v>0</v>
      </c>
      <c r="U77" s="113">
        <v>0</v>
      </c>
      <c r="V77" s="113">
        <v>0</v>
      </c>
      <c r="W77" s="113">
        <v>0</v>
      </c>
      <c r="X77" s="113">
        <f t="shared" ref="X77:X98" si="35">SUM(T77:W77)</f>
        <v>0</v>
      </c>
      <c r="Y77" s="113">
        <v>0</v>
      </c>
      <c r="Z77" s="113">
        <v>0</v>
      </c>
      <c r="AA77" s="113">
        <v>0</v>
      </c>
      <c r="AB77" s="113">
        <f t="shared" ref="AB77:AB98" si="36">SUM(Y77:AA77)</f>
        <v>0</v>
      </c>
      <c r="AC77" s="113">
        <f t="shared" ref="AC77:AC98" si="37">X77+AB77</f>
        <v>0</v>
      </c>
      <c r="AD77" s="114">
        <f t="shared" ref="AD77:AD98" si="38">ROUND((X77+Y77+Z77)*33.8%,0)</f>
        <v>0</v>
      </c>
      <c r="AE77" s="114">
        <f t="shared" ref="AE77:AE98" si="39">ROUND(X77*2%,0)</f>
        <v>0</v>
      </c>
      <c r="AF77" s="113">
        <v>2450</v>
      </c>
      <c r="AG77" s="113">
        <v>0</v>
      </c>
      <c r="AH77" s="113">
        <v>0</v>
      </c>
      <c r="AI77" s="113">
        <f t="shared" ref="AI77:AI98" si="40">SUM(AF77:AH77)</f>
        <v>2450</v>
      </c>
      <c r="AJ77" s="113">
        <f t="shared" ref="AJ77:AJ98" si="41">AC77+AD77+AE77+AI77</f>
        <v>2450</v>
      </c>
      <c r="AK77" s="115"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f t="shared" ref="AP77:AP98" si="42">AK77+AM77+AN77</f>
        <v>0</v>
      </c>
      <c r="AQ77" s="115">
        <f t="shared" ref="AQ77:AQ98" si="43">AL77+AO77</f>
        <v>0</v>
      </c>
      <c r="AR77" s="370">
        <f t="shared" ref="AR77:AR98" si="44">SUM(AP77:AQ77)</f>
        <v>0</v>
      </c>
      <c r="AS77" s="112">
        <f t="shared" ref="AS77:AS98" si="45">I77+AJ77</f>
        <v>2640975</v>
      </c>
      <c r="AT77" s="113">
        <f t="shared" ref="AT77:AT98" si="46">J77+X77</f>
        <v>1940740</v>
      </c>
      <c r="AU77" s="113">
        <f t="shared" ref="AU77:AU98" si="47">K77</f>
        <v>0</v>
      </c>
      <c r="AV77" s="113">
        <f t="shared" ref="AV77:AV98" si="48">L77+AB77</f>
        <v>0</v>
      </c>
      <c r="AW77" s="113">
        <f t="shared" ref="AW77:AX98" si="49">M77+AD77</f>
        <v>655970</v>
      </c>
      <c r="AX77" s="113">
        <f t="shared" si="49"/>
        <v>38815</v>
      </c>
      <c r="AY77" s="113">
        <f t="shared" ref="AY77:AY98" si="50">O77+AI77</f>
        <v>5450</v>
      </c>
      <c r="AZ77" s="115">
        <f t="shared" ref="AZ77:AZ98" si="51">P77+AR77</f>
        <v>5.6000000000000005</v>
      </c>
      <c r="BA77" s="115">
        <f t="shared" ref="BA77:BA98" si="52">Q77+AP77</f>
        <v>5.6000000000000005</v>
      </c>
      <c r="BB77" s="115">
        <f t="shared" ref="BB77:BB98" si="53">R77</f>
        <v>0</v>
      </c>
      <c r="BC77" s="116">
        <f t="shared" ref="BC77:BC98" si="54">S77+AQ77</f>
        <v>0</v>
      </c>
    </row>
    <row r="78" spans="1:55" x14ac:dyDescent="0.2">
      <c r="A78" s="366">
        <v>14</v>
      </c>
      <c r="B78" s="367">
        <v>3436</v>
      </c>
      <c r="C78" s="367">
        <v>600078485</v>
      </c>
      <c r="D78" s="367">
        <v>70695385</v>
      </c>
      <c r="E78" s="365" t="s">
        <v>111</v>
      </c>
      <c r="F78" s="367">
        <v>3141</v>
      </c>
      <c r="G78" s="368" t="s">
        <v>319</v>
      </c>
      <c r="H78" s="369" t="s">
        <v>282</v>
      </c>
      <c r="I78" s="110">
        <v>2664543</v>
      </c>
      <c r="J78" s="111">
        <v>1946433</v>
      </c>
      <c r="K78" s="111">
        <v>0</v>
      </c>
      <c r="L78" s="111">
        <v>0</v>
      </c>
      <c r="M78" s="114">
        <v>657895</v>
      </c>
      <c r="N78" s="114">
        <v>38929</v>
      </c>
      <c r="O78" s="249">
        <v>21286</v>
      </c>
      <c r="P78" s="274">
        <v>6.62</v>
      </c>
      <c r="Q78" s="287">
        <v>0</v>
      </c>
      <c r="R78" s="404">
        <v>0</v>
      </c>
      <c r="S78" s="404">
        <v>6.62</v>
      </c>
      <c r="T78" s="112">
        <f t="shared" si="34"/>
        <v>0</v>
      </c>
      <c r="U78" s="113">
        <v>0</v>
      </c>
      <c r="V78" s="113">
        <v>0</v>
      </c>
      <c r="W78" s="113">
        <v>0</v>
      </c>
      <c r="X78" s="113">
        <f t="shared" si="35"/>
        <v>0</v>
      </c>
      <c r="Y78" s="113">
        <v>0</v>
      </c>
      <c r="Z78" s="113">
        <v>0</v>
      </c>
      <c r="AA78" s="113">
        <v>0</v>
      </c>
      <c r="AB78" s="113">
        <f t="shared" si="36"/>
        <v>0</v>
      </c>
      <c r="AC78" s="113">
        <f t="shared" si="37"/>
        <v>0</v>
      </c>
      <c r="AD78" s="114">
        <f t="shared" si="38"/>
        <v>0</v>
      </c>
      <c r="AE78" s="114">
        <f t="shared" si="39"/>
        <v>0</v>
      </c>
      <c r="AF78" s="113">
        <v>0</v>
      </c>
      <c r="AG78" s="113">
        <v>0</v>
      </c>
      <c r="AH78" s="113">
        <v>0</v>
      </c>
      <c r="AI78" s="113">
        <f t="shared" si="40"/>
        <v>0</v>
      </c>
      <c r="AJ78" s="113">
        <f t="shared" si="41"/>
        <v>0</v>
      </c>
      <c r="AK78" s="115">
        <v>0</v>
      </c>
      <c r="AL78" s="115">
        <v>0</v>
      </c>
      <c r="AM78" s="115">
        <v>0</v>
      </c>
      <c r="AN78" s="115">
        <v>0</v>
      </c>
      <c r="AO78" s="115">
        <v>0</v>
      </c>
      <c r="AP78" s="115">
        <f t="shared" si="42"/>
        <v>0</v>
      </c>
      <c r="AQ78" s="115">
        <f t="shared" si="43"/>
        <v>0</v>
      </c>
      <c r="AR78" s="370">
        <f t="shared" si="44"/>
        <v>0</v>
      </c>
      <c r="AS78" s="112">
        <f t="shared" si="45"/>
        <v>2664543</v>
      </c>
      <c r="AT78" s="113">
        <f t="shared" si="46"/>
        <v>1946433</v>
      </c>
      <c r="AU78" s="113">
        <f t="shared" si="47"/>
        <v>0</v>
      </c>
      <c r="AV78" s="113">
        <f t="shared" si="48"/>
        <v>0</v>
      </c>
      <c r="AW78" s="113">
        <f t="shared" si="49"/>
        <v>657895</v>
      </c>
      <c r="AX78" s="113">
        <f t="shared" si="49"/>
        <v>38929</v>
      </c>
      <c r="AY78" s="113">
        <f t="shared" si="50"/>
        <v>21286</v>
      </c>
      <c r="AZ78" s="115">
        <f t="shared" si="51"/>
        <v>6.62</v>
      </c>
      <c r="BA78" s="115">
        <f t="shared" si="52"/>
        <v>0</v>
      </c>
      <c r="BB78" s="115">
        <f t="shared" si="53"/>
        <v>0</v>
      </c>
      <c r="BC78" s="116">
        <f t="shared" si="54"/>
        <v>6.62</v>
      </c>
    </row>
    <row r="79" spans="1:55" x14ac:dyDescent="0.2">
      <c r="A79" s="366">
        <v>14</v>
      </c>
      <c r="B79" s="367">
        <v>3436</v>
      </c>
      <c r="C79" s="367">
        <v>600078485</v>
      </c>
      <c r="D79" s="367">
        <v>70695385</v>
      </c>
      <c r="E79" s="365" t="s">
        <v>111</v>
      </c>
      <c r="F79" s="367">
        <v>3143</v>
      </c>
      <c r="G79" s="368" t="s">
        <v>632</v>
      </c>
      <c r="H79" s="392" t="s">
        <v>281</v>
      </c>
      <c r="I79" s="110">
        <v>1915215</v>
      </c>
      <c r="J79" s="111">
        <v>1410321</v>
      </c>
      <c r="K79" s="111">
        <v>0</v>
      </c>
      <c r="L79" s="111">
        <v>0</v>
      </c>
      <c r="M79" s="114">
        <v>476688</v>
      </c>
      <c r="N79" s="114">
        <v>28206</v>
      </c>
      <c r="O79" s="249">
        <v>0</v>
      </c>
      <c r="P79" s="274">
        <v>2.9910999999999999</v>
      </c>
      <c r="Q79" s="287">
        <v>2.9910999999999999</v>
      </c>
      <c r="R79" s="404">
        <v>0</v>
      </c>
      <c r="S79" s="404">
        <v>0</v>
      </c>
      <c r="T79" s="112">
        <f t="shared" si="34"/>
        <v>0</v>
      </c>
      <c r="U79" s="113">
        <v>0</v>
      </c>
      <c r="V79" s="113">
        <v>0</v>
      </c>
      <c r="W79" s="113">
        <v>0</v>
      </c>
      <c r="X79" s="113">
        <f t="shared" si="35"/>
        <v>0</v>
      </c>
      <c r="Y79" s="113">
        <v>0</v>
      </c>
      <c r="Z79" s="113">
        <v>0</v>
      </c>
      <c r="AA79" s="113">
        <v>0</v>
      </c>
      <c r="AB79" s="113">
        <f t="shared" si="36"/>
        <v>0</v>
      </c>
      <c r="AC79" s="113">
        <f t="shared" si="37"/>
        <v>0</v>
      </c>
      <c r="AD79" s="114">
        <f t="shared" si="38"/>
        <v>0</v>
      </c>
      <c r="AE79" s="114">
        <f t="shared" si="39"/>
        <v>0</v>
      </c>
      <c r="AF79" s="113">
        <v>0</v>
      </c>
      <c r="AG79" s="113">
        <v>0</v>
      </c>
      <c r="AH79" s="113">
        <v>0</v>
      </c>
      <c r="AI79" s="113">
        <f t="shared" si="40"/>
        <v>0</v>
      </c>
      <c r="AJ79" s="113">
        <f t="shared" si="41"/>
        <v>0</v>
      </c>
      <c r="AK79" s="115"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f t="shared" si="42"/>
        <v>0</v>
      </c>
      <c r="AQ79" s="115">
        <f t="shared" si="43"/>
        <v>0</v>
      </c>
      <c r="AR79" s="370">
        <f t="shared" si="44"/>
        <v>0</v>
      </c>
      <c r="AS79" s="112">
        <f t="shared" si="45"/>
        <v>1915215</v>
      </c>
      <c r="AT79" s="113">
        <f t="shared" si="46"/>
        <v>1410321</v>
      </c>
      <c r="AU79" s="113">
        <f t="shared" si="47"/>
        <v>0</v>
      </c>
      <c r="AV79" s="113">
        <f t="shared" si="48"/>
        <v>0</v>
      </c>
      <c r="AW79" s="113">
        <f t="shared" si="49"/>
        <v>476688</v>
      </c>
      <c r="AX79" s="113">
        <f t="shared" si="49"/>
        <v>28206</v>
      </c>
      <c r="AY79" s="113">
        <f t="shared" si="50"/>
        <v>0</v>
      </c>
      <c r="AZ79" s="115">
        <f t="shared" si="51"/>
        <v>2.9910999999999999</v>
      </c>
      <c r="BA79" s="115">
        <f t="shared" si="52"/>
        <v>2.9910999999999999</v>
      </c>
      <c r="BB79" s="115">
        <f t="shared" si="53"/>
        <v>0</v>
      </c>
      <c r="BC79" s="116">
        <f t="shared" si="54"/>
        <v>0</v>
      </c>
    </row>
    <row r="80" spans="1:55" x14ac:dyDescent="0.2">
      <c r="A80" s="366">
        <v>14</v>
      </c>
      <c r="B80" s="367">
        <v>3436</v>
      </c>
      <c r="C80" s="367">
        <v>600078485</v>
      </c>
      <c r="D80" s="367">
        <v>70695385</v>
      </c>
      <c r="E80" s="365" t="s">
        <v>111</v>
      </c>
      <c r="F80" s="367">
        <v>3143</v>
      </c>
      <c r="G80" s="368" t="s">
        <v>633</v>
      </c>
      <c r="H80" s="392" t="s">
        <v>282</v>
      </c>
      <c r="I80" s="110">
        <v>69519</v>
      </c>
      <c r="J80" s="111">
        <v>49005</v>
      </c>
      <c r="K80" s="111">
        <v>0</v>
      </c>
      <c r="L80" s="111">
        <v>0</v>
      </c>
      <c r="M80" s="114">
        <v>16564</v>
      </c>
      <c r="N80" s="114">
        <v>980</v>
      </c>
      <c r="O80" s="249">
        <v>2970</v>
      </c>
      <c r="P80" s="274">
        <v>0.21</v>
      </c>
      <c r="Q80" s="287">
        <v>0</v>
      </c>
      <c r="R80" s="404">
        <v>0</v>
      </c>
      <c r="S80" s="404">
        <v>0.21</v>
      </c>
      <c r="T80" s="112">
        <f t="shared" si="34"/>
        <v>0</v>
      </c>
      <c r="U80" s="113">
        <v>0</v>
      </c>
      <c r="V80" s="113">
        <v>0</v>
      </c>
      <c r="W80" s="113">
        <v>0</v>
      </c>
      <c r="X80" s="113">
        <f t="shared" si="35"/>
        <v>0</v>
      </c>
      <c r="Y80" s="113">
        <v>0</v>
      </c>
      <c r="Z80" s="113">
        <v>0</v>
      </c>
      <c r="AA80" s="113">
        <v>0</v>
      </c>
      <c r="AB80" s="113">
        <f t="shared" si="36"/>
        <v>0</v>
      </c>
      <c r="AC80" s="113">
        <f t="shared" si="37"/>
        <v>0</v>
      </c>
      <c r="AD80" s="114">
        <f t="shared" si="38"/>
        <v>0</v>
      </c>
      <c r="AE80" s="114">
        <f t="shared" si="39"/>
        <v>0</v>
      </c>
      <c r="AF80" s="113">
        <v>0</v>
      </c>
      <c r="AG80" s="113">
        <v>0</v>
      </c>
      <c r="AH80" s="113">
        <v>0</v>
      </c>
      <c r="AI80" s="113">
        <f t="shared" si="40"/>
        <v>0</v>
      </c>
      <c r="AJ80" s="113">
        <f t="shared" si="41"/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f t="shared" si="42"/>
        <v>0</v>
      </c>
      <c r="AQ80" s="115">
        <f t="shared" si="43"/>
        <v>0</v>
      </c>
      <c r="AR80" s="370">
        <f t="shared" si="44"/>
        <v>0</v>
      </c>
      <c r="AS80" s="112">
        <f t="shared" si="45"/>
        <v>69519</v>
      </c>
      <c r="AT80" s="113">
        <f t="shared" si="46"/>
        <v>49005</v>
      </c>
      <c r="AU80" s="113">
        <f t="shared" si="47"/>
        <v>0</v>
      </c>
      <c r="AV80" s="113">
        <f t="shared" si="48"/>
        <v>0</v>
      </c>
      <c r="AW80" s="113">
        <f t="shared" si="49"/>
        <v>16564</v>
      </c>
      <c r="AX80" s="113">
        <f t="shared" si="49"/>
        <v>980</v>
      </c>
      <c r="AY80" s="113">
        <f t="shared" si="50"/>
        <v>2970</v>
      </c>
      <c r="AZ80" s="115">
        <f t="shared" si="51"/>
        <v>0.21</v>
      </c>
      <c r="BA80" s="115">
        <f t="shared" si="52"/>
        <v>0</v>
      </c>
      <c r="BB80" s="115">
        <f t="shared" si="53"/>
        <v>0</v>
      </c>
      <c r="BC80" s="116">
        <f t="shared" si="54"/>
        <v>0.21</v>
      </c>
    </row>
    <row r="81" spans="1:55" x14ac:dyDescent="0.2">
      <c r="A81" s="237">
        <v>14</v>
      </c>
      <c r="B81" s="31">
        <v>3436</v>
      </c>
      <c r="C81" s="31">
        <v>600078485</v>
      </c>
      <c r="D81" s="31">
        <v>70695385</v>
      </c>
      <c r="E81" s="246" t="s">
        <v>112</v>
      </c>
      <c r="F81" s="31"/>
      <c r="G81" s="236"/>
      <c r="H81" s="326"/>
      <c r="I81" s="6">
        <v>29315192</v>
      </c>
      <c r="J81" s="10">
        <v>21171933</v>
      </c>
      <c r="K81" s="10">
        <v>0</v>
      </c>
      <c r="L81" s="10">
        <v>0</v>
      </c>
      <c r="M81" s="10">
        <v>7156114</v>
      </c>
      <c r="N81" s="10">
        <v>423439</v>
      </c>
      <c r="O81" s="10">
        <v>563706</v>
      </c>
      <c r="P81" s="11">
        <v>46.623800000000003</v>
      </c>
      <c r="Q81" s="11">
        <v>32.211200000000005</v>
      </c>
      <c r="R81" s="37">
        <v>0</v>
      </c>
      <c r="S81" s="37">
        <v>14.412600000000001</v>
      </c>
      <c r="T81" s="6">
        <f t="shared" ref="T81:BC81" si="55">SUM(T76:T80)</f>
        <v>0</v>
      </c>
      <c r="U81" s="10">
        <f t="shared" si="55"/>
        <v>0</v>
      </c>
      <c r="V81" s="10">
        <f t="shared" si="55"/>
        <v>0</v>
      </c>
      <c r="W81" s="10">
        <f t="shared" si="55"/>
        <v>0</v>
      </c>
      <c r="X81" s="10">
        <f t="shared" si="55"/>
        <v>0</v>
      </c>
      <c r="Y81" s="10">
        <f t="shared" si="55"/>
        <v>0</v>
      </c>
      <c r="Z81" s="10">
        <f t="shared" si="55"/>
        <v>0</v>
      </c>
      <c r="AA81" s="10">
        <f t="shared" si="55"/>
        <v>0</v>
      </c>
      <c r="AB81" s="10">
        <f t="shared" si="55"/>
        <v>0</v>
      </c>
      <c r="AC81" s="10">
        <f t="shared" si="55"/>
        <v>0</v>
      </c>
      <c r="AD81" s="10">
        <f t="shared" si="55"/>
        <v>0</v>
      </c>
      <c r="AE81" s="10">
        <f t="shared" si="55"/>
        <v>0</v>
      </c>
      <c r="AF81" s="10">
        <f t="shared" si="55"/>
        <v>2450</v>
      </c>
      <c r="AG81" s="10">
        <f t="shared" si="55"/>
        <v>0</v>
      </c>
      <c r="AH81" s="10">
        <f t="shared" si="55"/>
        <v>0</v>
      </c>
      <c r="AI81" s="10">
        <f t="shared" si="55"/>
        <v>2450</v>
      </c>
      <c r="AJ81" s="10">
        <f t="shared" si="55"/>
        <v>2450</v>
      </c>
      <c r="AK81" s="11">
        <f t="shared" si="55"/>
        <v>0</v>
      </c>
      <c r="AL81" s="11">
        <f t="shared" si="55"/>
        <v>0</v>
      </c>
      <c r="AM81" s="11">
        <f t="shared" si="55"/>
        <v>0</v>
      </c>
      <c r="AN81" s="11">
        <f t="shared" si="55"/>
        <v>0</v>
      </c>
      <c r="AO81" s="11">
        <f t="shared" si="55"/>
        <v>0</v>
      </c>
      <c r="AP81" s="11">
        <f t="shared" si="55"/>
        <v>0</v>
      </c>
      <c r="AQ81" s="11">
        <f t="shared" si="55"/>
        <v>0</v>
      </c>
      <c r="AR81" s="37">
        <f t="shared" si="55"/>
        <v>0</v>
      </c>
      <c r="AS81" s="6">
        <f t="shared" si="55"/>
        <v>29317642</v>
      </c>
      <c r="AT81" s="10">
        <f t="shared" si="55"/>
        <v>21171933</v>
      </c>
      <c r="AU81" s="10">
        <f t="shared" si="55"/>
        <v>0</v>
      </c>
      <c r="AV81" s="10">
        <f t="shared" si="55"/>
        <v>0</v>
      </c>
      <c r="AW81" s="10">
        <f t="shared" si="55"/>
        <v>7156114</v>
      </c>
      <c r="AX81" s="10">
        <f t="shared" si="55"/>
        <v>423439</v>
      </c>
      <c r="AY81" s="10">
        <f t="shared" si="55"/>
        <v>566156</v>
      </c>
      <c r="AZ81" s="11">
        <f t="shared" si="55"/>
        <v>46.623800000000003</v>
      </c>
      <c r="BA81" s="11">
        <f t="shared" si="55"/>
        <v>32.211200000000005</v>
      </c>
      <c r="BB81" s="11">
        <f t="shared" si="55"/>
        <v>0</v>
      </c>
      <c r="BC81" s="79">
        <f t="shared" si="55"/>
        <v>14.412600000000001</v>
      </c>
    </row>
    <row r="82" spans="1:55" x14ac:dyDescent="0.2">
      <c r="A82" s="366">
        <v>15</v>
      </c>
      <c r="B82" s="367">
        <v>3442</v>
      </c>
      <c r="C82" s="367">
        <v>600078205</v>
      </c>
      <c r="D82" s="367">
        <v>72743638</v>
      </c>
      <c r="E82" s="365" t="s">
        <v>113</v>
      </c>
      <c r="F82" s="367">
        <v>3111</v>
      </c>
      <c r="G82" s="368" t="s">
        <v>315</v>
      </c>
      <c r="H82" s="369" t="s">
        <v>281</v>
      </c>
      <c r="I82" s="110">
        <v>5249196</v>
      </c>
      <c r="J82" s="111">
        <v>3838215</v>
      </c>
      <c r="K82" s="111">
        <v>0</v>
      </c>
      <c r="L82" s="111">
        <v>0</v>
      </c>
      <c r="M82" s="114">
        <v>1297317</v>
      </c>
      <c r="N82" s="114">
        <v>76764</v>
      </c>
      <c r="O82" s="249">
        <v>36900</v>
      </c>
      <c r="P82" s="274">
        <v>8.9981999999999989</v>
      </c>
      <c r="Q82" s="287">
        <v>6.33</v>
      </c>
      <c r="R82" s="404">
        <v>0</v>
      </c>
      <c r="S82" s="404">
        <v>2.6681999999999997</v>
      </c>
      <c r="T82" s="112">
        <f t="shared" si="34"/>
        <v>0</v>
      </c>
      <c r="U82" s="113">
        <v>0</v>
      </c>
      <c r="V82" s="113">
        <v>-47864</v>
      </c>
      <c r="W82" s="113">
        <v>0</v>
      </c>
      <c r="X82" s="113">
        <f t="shared" si="35"/>
        <v>-47864</v>
      </c>
      <c r="Y82" s="113">
        <v>0</v>
      </c>
      <c r="Z82" s="113">
        <v>0</v>
      </c>
      <c r="AA82" s="113">
        <v>0</v>
      </c>
      <c r="AB82" s="113">
        <f t="shared" si="36"/>
        <v>0</v>
      </c>
      <c r="AC82" s="113">
        <f t="shared" si="37"/>
        <v>-47864</v>
      </c>
      <c r="AD82" s="114">
        <f t="shared" si="38"/>
        <v>-16178</v>
      </c>
      <c r="AE82" s="114">
        <f t="shared" si="39"/>
        <v>-957</v>
      </c>
      <c r="AF82" s="113">
        <v>0</v>
      </c>
      <c r="AG82" s="113">
        <v>64999</v>
      </c>
      <c r="AH82" s="113">
        <v>0</v>
      </c>
      <c r="AI82" s="113">
        <f t="shared" si="40"/>
        <v>64999</v>
      </c>
      <c r="AJ82" s="113">
        <f t="shared" si="41"/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f t="shared" si="42"/>
        <v>0</v>
      </c>
      <c r="AQ82" s="115">
        <f t="shared" si="43"/>
        <v>0</v>
      </c>
      <c r="AR82" s="370">
        <f t="shared" si="44"/>
        <v>0</v>
      </c>
      <c r="AS82" s="112">
        <f t="shared" si="45"/>
        <v>5249196</v>
      </c>
      <c r="AT82" s="113">
        <f t="shared" si="46"/>
        <v>3790351</v>
      </c>
      <c r="AU82" s="113">
        <f t="shared" si="47"/>
        <v>0</v>
      </c>
      <c r="AV82" s="113">
        <f t="shared" si="48"/>
        <v>0</v>
      </c>
      <c r="AW82" s="113">
        <f t="shared" si="49"/>
        <v>1281139</v>
      </c>
      <c r="AX82" s="113">
        <f t="shared" si="49"/>
        <v>75807</v>
      </c>
      <c r="AY82" s="113">
        <f t="shared" si="50"/>
        <v>101899</v>
      </c>
      <c r="AZ82" s="115">
        <f t="shared" si="51"/>
        <v>8.9981999999999989</v>
      </c>
      <c r="BA82" s="115">
        <f t="shared" si="52"/>
        <v>6.33</v>
      </c>
      <c r="BB82" s="115">
        <f t="shared" si="53"/>
        <v>0</v>
      </c>
      <c r="BC82" s="116">
        <f t="shared" si="54"/>
        <v>2.6681999999999997</v>
      </c>
    </row>
    <row r="83" spans="1:55" x14ac:dyDescent="0.2">
      <c r="A83" s="366">
        <v>15</v>
      </c>
      <c r="B83" s="367">
        <v>3442</v>
      </c>
      <c r="C83" s="367">
        <v>600078205</v>
      </c>
      <c r="D83" s="367">
        <v>72743638</v>
      </c>
      <c r="E83" s="365" t="s">
        <v>113</v>
      </c>
      <c r="F83" s="367">
        <v>3111</v>
      </c>
      <c r="G83" s="368" t="s">
        <v>316</v>
      </c>
      <c r="H83" s="369" t="s">
        <v>282</v>
      </c>
      <c r="I83" s="110">
        <v>1176175</v>
      </c>
      <c r="J83" s="111">
        <v>866109</v>
      </c>
      <c r="K83" s="111">
        <v>0</v>
      </c>
      <c r="L83" s="111">
        <v>0</v>
      </c>
      <c r="M83" s="114">
        <v>292744</v>
      </c>
      <c r="N83" s="114">
        <v>17322</v>
      </c>
      <c r="O83" s="249">
        <v>0</v>
      </c>
      <c r="P83" s="274">
        <v>2.5</v>
      </c>
      <c r="Q83" s="287">
        <v>2.5</v>
      </c>
      <c r="R83" s="404">
        <v>0</v>
      </c>
      <c r="S83" s="404">
        <v>0</v>
      </c>
      <c r="T83" s="112">
        <f t="shared" si="34"/>
        <v>0</v>
      </c>
      <c r="U83" s="113">
        <v>0</v>
      </c>
      <c r="V83" s="113">
        <v>0</v>
      </c>
      <c r="W83" s="113">
        <v>0</v>
      </c>
      <c r="X83" s="113">
        <f t="shared" si="35"/>
        <v>0</v>
      </c>
      <c r="Y83" s="113">
        <v>0</v>
      </c>
      <c r="Z83" s="113">
        <v>0</v>
      </c>
      <c r="AA83" s="113">
        <v>0</v>
      </c>
      <c r="AB83" s="113">
        <f t="shared" si="36"/>
        <v>0</v>
      </c>
      <c r="AC83" s="113">
        <f t="shared" si="37"/>
        <v>0</v>
      </c>
      <c r="AD83" s="114">
        <f t="shared" si="38"/>
        <v>0</v>
      </c>
      <c r="AE83" s="114">
        <f t="shared" si="39"/>
        <v>0</v>
      </c>
      <c r="AF83" s="113">
        <v>0</v>
      </c>
      <c r="AG83" s="113">
        <v>0</v>
      </c>
      <c r="AH83" s="113">
        <v>0</v>
      </c>
      <c r="AI83" s="113">
        <f t="shared" si="40"/>
        <v>0</v>
      </c>
      <c r="AJ83" s="113">
        <f t="shared" si="41"/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f t="shared" si="42"/>
        <v>0</v>
      </c>
      <c r="AQ83" s="115">
        <f t="shared" si="43"/>
        <v>0</v>
      </c>
      <c r="AR83" s="370">
        <f t="shared" si="44"/>
        <v>0</v>
      </c>
      <c r="AS83" s="112">
        <f t="shared" si="45"/>
        <v>1176175</v>
      </c>
      <c r="AT83" s="113">
        <f t="shared" si="46"/>
        <v>866109</v>
      </c>
      <c r="AU83" s="113">
        <f t="shared" si="47"/>
        <v>0</v>
      </c>
      <c r="AV83" s="113">
        <f t="shared" si="48"/>
        <v>0</v>
      </c>
      <c r="AW83" s="113">
        <f t="shared" si="49"/>
        <v>292744</v>
      </c>
      <c r="AX83" s="113">
        <f t="shared" si="49"/>
        <v>17322</v>
      </c>
      <c r="AY83" s="113">
        <f t="shared" si="50"/>
        <v>0</v>
      </c>
      <c r="AZ83" s="115">
        <f t="shared" si="51"/>
        <v>2.5</v>
      </c>
      <c r="BA83" s="115">
        <f t="shared" si="52"/>
        <v>2.5</v>
      </c>
      <c r="BB83" s="115">
        <f t="shared" si="53"/>
        <v>0</v>
      </c>
      <c r="BC83" s="116">
        <f t="shared" si="54"/>
        <v>0</v>
      </c>
    </row>
    <row r="84" spans="1:55" s="3" customFormat="1" x14ac:dyDescent="0.2">
      <c r="A84" s="366">
        <v>15</v>
      </c>
      <c r="B84" s="367">
        <v>3442</v>
      </c>
      <c r="C84" s="367">
        <v>600078205</v>
      </c>
      <c r="D84" s="367">
        <v>72743638</v>
      </c>
      <c r="E84" s="365" t="s">
        <v>114</v>
      </c>
      <c r="F84" s="367">
        <v>3141</v>
      </c>
      <c r="G84" s="368" t="s">
        <v>319</v>
      </c>
      <c r="H84" s="369" t="s">
        <v>282</v>
      </c>
      <c r="I84" s="110">
        <v>890794</v>
      </c>
      <c r="J84" s="111">
        <v>652458</v>
      </c>
      <c r="K84" s="111">
        <v>0</v>
      </c>
      <c r="L84" s="111">
        <v>0</v>
      </c>
      <c r="M84" s="114">
        <v>220531</v>
      </c>
      <c r="N84" s="114">
        <v>13049</v>
      </c>
      <c r="O84" s="249">
        <v>4756</v>
      </c>
      <c r="P84" s="274">
        <v>2.2200000000000002</v>
      </c>
      <c r="Q84" s="287">
        <v>0</v>
      </c>
      <c r="R84" s="404">
        <v>0</v>
      </c>
      <c r="S84" s="404">
        <v>2.2200000000000002</v>
      </c>
      <c r="T84" s="112">
        <f t="shared" si="34"/>
        <v>0</v>
      </c>
      <c r="U84" s="113">
        <v>0</v>
      </c>
      <c r="V84" s="113">
        <v>0</v>
      </c>
      <c r="W84" s="113">
        <v>0</v>
      </c>
      <c r="X84" s="113">
        <f t="shared" si="35"/>
        <v>0</v>
      </c>
      <c r="Y84" s="113">
        <v>0</v>
      </c>
      <c r="Z84" s="113">
        <v>0</v>
      </c>
      <c r="AA84" s="113">
        <v>0</v>
      </c>
      <c r="AB84" s="113">
        <f t="shared" si="36"/>
        <v>0</v>
      </c>
      <c r="AC84" s="113">
        <f t="shared" si="37"/>
        <v>0</v>
      </c>
      <c r="AD84" s="114">
        <f t="shared" si="38"/>
        <v>0</v>
      </c>
      <c r="AE84" s="114">
        <f t="shared" si="39"/>
        <v>0</v>
      </c>
      <c r="AF84" s="113">
        <v>0</v>
      </c>
      <c r="AG84" s="113">
        <v>0</v>
      </c>
      <c r="AH84" s="113">
        <v>0</v>
      </c>
      <c r="AI84" s="113">
        <f t="shared" si="40"/>
        <v>0</v>
      </c>
      <c r="AJ84" s="113">
        <f t="shared" si="41"/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f t="shared" si="42"/>
        <v>0</v>
      </c>
      <c r="AQ84" s="115">
        <f t="shared" si="43"/>
        <v>0</v>
      </c>
      <c r="AR84" s="370">
        <f t="shared" si="44"/>
        <v>0</v>
      </c>
      <c r="AS84" s="112">
        <f t="shared" si="45"/>
        <v>890794</v>
      </c>
      <c r="AT84" s="113">
        <f t="shared" si="46"/>
        <v>652458</v>
      </c>
      <c r="AU84" s="113">
        <f t="shared" si="47"/>
        <v>0</v>
      </c>
      <c r="AV84" s="113">
        <f t="shared" si="48"/>
        <v>0</v>
      </c>
      <c r="AW84" s="113">
        <f t="shared" si="49"/>
        <v>220531</v>
      </c>
      <c r="AX84" s="113">
        <f t="shared" si="49"/>
        <v>13049</v>
      </c>
      <c r="AY84" s="113">
        <f t="shared" si="50"/>
        <v>4756</v>
      </c>
      <c r="AZ84" s="115">
        <f t="shared" si="51"/>
        <v>2.2200000000000002</v>
      </c>
      <c r="BA84" s="115">
        <f t="shared" si="52"/>
        <v>0</v>
      </c>
      <c r="BB84" s="115">
        <f t="shared" si="53"/>
        <v>0</v>
      </c>
      <c r="BC84" s="116">
        <f t="shared" si="54"/>
        <v>2.2200000000000002</v>
      </c>
    </row>
    <row r="85" spans="1:55" x14ac:dyDescent="0.2">
      <c r="A85" s="237">
        <v>15</v>
      </c>
      <c r="B85" s="31">
        <v>3442</v>
      </c>
      <c r="C85" s="31">
        <v>600078205</v>
      </c>
      <c r="D85" s="31">
        <v>72743638</v>
      </c>
      <c r="E85" s="246" t="s">
        <v>115</v>
      </c>
      <c r="F85" s="31"/>
      <c r="G85" s="236"/>
      <c r="H85" s="326"/>
      <c r="I85" s="5">
        <v>7316165</v>
      </c>
      <c r="J85" s="8">
        <v>5356782</v>
      </c>
      <c r="K85" s="8">
        <v>0</v>
      </c>
      <c r="L85" s="8">
        <v>0</v>
      </c>
      <c r="M85" s="8">
        <v>1810592</v>
      </c>
      <c r="N85" s="8">
        <v>107135</v>
      </c>
      <c r="O85" s="8">
        <v>41656</v>
      </c>
      <c r="P85" s="9">
        <v>13.7182</v>
      </c>
      <c r="Q85" s="9">
        <v>8.83</v>
      </c>
      <c r="R85" s="38">
        <v>0</v>
      </c>
      <c r="S85" s="38">
        <v>4.8881999999999994</v>
      </c>
      <c r="T85" s="5">
        <f t="shared" ref="T85:BC85" si="56">SUM(T82:T84)</f>
        <v>0</v>
      </c>
      <c r="U85" s="8">
        <f t="shared" si="56"/>
        <v>0</v>
      </c>
      <c r="V85" s="8">
        <f t="shared" si="56"/>
        <v>-47864</v>
      </c>
      <c r="W85" s="8">
        <f t="shared" si="56"/>
        <v>0</v>
      </c>
      <c r="X85" s="8">
        <f t="shared" si="56"/>
        <v>-47864</v>
      </c>
      <c r="Y85" s="8">
        <f t="shared" si="56"/>
        <v>0</v>
      </c>
      <c r="Z85" s="8">
        <f t="shared" si="56"/>
        <v>0</v>
      </c>
      <c r="AA85" s="8">
        <f t="shared" si="56"/>
        <v>0</v>
      </c>
      <c r="AB85" s="8">
        <f t="shared" si="56"/>
        <v>0</v>
      </c>
      <c r="AC85" s="8">
        <f t="shared" si="56"/>
        <v>-47864</v>
      </c>
      <c r="AD85" s="8">
        <f t="shared" si="56"/>
        <v>-16178</v>
      </c>
      <c r="AE85" s="8">
        <f t="shared" si="56"/>
        <v>-957</v>
      </c>
      <c r="AF85" s="8">
        <f t="shared" si="56"/>
        <v>0</v>
      </c>
      <c r="AG85" s="8">
        <f t="shared" si="56"/>
        <v>64999</v>
      </c>
      <c r="AH85" s="8">
        <f t="shared" si="56"/>
        <v>0</v>
      </c>
      <c r="AI85" s="8">
        <f t="shared" si="56"/>
        <v>64999</v>
      </c>
      <c r="AJ85" s="8">
        <f t="shared" si="56"/>
        <v>0</v>
      </c>
      <c r="AK85" s="9">
        <f t="shared" si="56"/>
        <v>0</v>
      </c>
      <c r="AL85" s="9">
        <f t="shared" si="56"/>
        <v>0</v>
      </c>
      <c r="AM85" s="9">
        <f t="shared" si="56"/>
        <v>0</v>
      </c>
      <c r="AN85" s="9">
        <f t="shared" si="56"/>
        <v>0</v>
      </c>
      <c r="AO85" s="9">
        <f t="shared" si="56"/>
        <v>0</v>
      </c>
      <c r="AP85" s="9">
        <f t="shared" si="56"/>
        <v>0</v>
      </c>
      <c r="AQ85" s="9">
        <f t="shared" si="56"/>
        <v>0</v>
      </c>
      <c r="AR85" s="38">
        <f t="shared" si="56"/>
        <v>0</v>
      </c>
      <c r="AS85" s="5">
        <f t="shared" si="56"/>
        <v>7316165</v>
      </c>
      <c r="AT85" s="8">
        <f t="shared" si="56"/>
        <v>5308918</v>
      </c>
      <c r="AU85" s="8">
        <f t="shared" si="56"/>
        <v>0</v>
      </c>
      <c r="AV85" s="8">
        <f t="shared" si="56"/>
        <v>0</v>
      </c>
      <c r="AW85" s="8">
        <f t="shared" si="56"/>
        <v>1794414</v>
      </c>
      <c r="AX85" s="8">
        <f t="shared" si="56"/>
        <v>106178</v>
      </c>
      <c r="AY85" s="8">
        <f t="shared" si="56"/>
        <v>106655</v>
      </c>
      <c r="AZ85" s="9">
        <f t="shared" si="56"/>
        <v>13.7182</v>
      </c>
      <c r="BA85" s="9">
        <f t="shared" si="56"/>
        <v>8.83</v>
      </c>
      <c r="BB85" s="9">
        <f t="shared" si="56"/>
        <v>0</v>
      </c>
      <c r="BC85" s="78">
        <f t="shared" si="56"/>
        <v>4.8881999999999994</v>
      </c>
    </row>
    <row r="86" spans="1:55" s="3" customFormat="1" x14ac:dyDescent="0.2">
      <c r="A86" s="366">
        <v>16</v>
      </c>
      <c r="B86" s="367">
        <v>3452</v>
      </c>
      <c r="C86" s="367">
        <v>600078264</v>
      </c>
      <c r="D86" s="367">
        <v>72743557</v>
      </c>
      <c r="E86" s="365" t="s">
        <v>116</v>
      </c>
      <c r="F86" s="367">
        <v>3111</v>
      </c>
      <c r="G86" s="368" t="s">
        <v>315</v>
      </c>
      <c r="H86" s="369" t="s">
        <v>281</v>
      </c>
      <c r="I86" s="110">
        <v>1448122</v>
      </c>
      <c r="J86" s="111">
        <v>1059405</v>
      </c>
      <c r="K86" s="111">
        <v>0</v>
      </c>
      <c r="L86" s="111">
        <v>0</v>
      </c>
      <c r="M86" s="114">
        <v>358079</v>
      </c>
      <c r="N86" s="114">
        <v>21188</v>
      </c>
      <c r="O86" s="249">
        <v>9450</v>
      </c>
      <c r="P86" s="274">
        <v>2.4786000000000001</v>
      </c>
      <c r="Q86" s="287">
        <v>1.9677</v>
      </c>
      <c r="R86" s="404">
        <v>0</v>
      </c>
      <c r="S86" s="404">
        <v>0.51090000000000002</v>
      </c>
      <c r="T86" s="112">
        <f t="shared" si="34"/>
        <v>0</v>
      </c>
      <c r="U86" s="113">
        <v>0</v>
      </c>
      <c r="V86" s="113">
        <v>0</v>
      </c>
      <c r="W86" s="113">
        <v>0</v>
      </c>
      <c r="X86" s="113">
        <f t="shared" si="35"/>
        <v>0</v>
      </c>
      <c r="Y86" s="113">
        <v>0</v>
      </c>
      <c r="Z86" s="113">
        <v>0</v>
      </c>
      <c r="AA86" s="113">
        <v>0</v>
      </c>
      <c r="AB86" s="113">
        <f t="shared" si="36"/>
        <v>0</v>
      </c>
      <c r="AC86" s="113">
        <f t="shared" si="37"/>
        <v>0</v>
      </c>
      <c r="AD86" s="114">
        <f t="shared" si="38"/>
        <v>0</v>
      </c>
      <c r="AE86" s="114">
        <f t="shared" si="39"/>
        <v>0</v>
      </c>
      <c r="AF86" s="113">
        <v>0</v>
      </c>
      <c r="AG86" s="113">
        <v>0</v>
      </c>
      <c r="AH86" s="113">
        <v>0</v>
      </c>
      <c r="AI86" s="113">
        <f t="shared" si="40"/>
        <v>0</v>
      </c>
      <c r="AJ86" s="113">
        <f t="shared" si="41"/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f t="shared" si="42"/>
        <v>0</v>
      </c>
      <c r="AQ86" s="115">
        <f t="shared" si="43"/>
        <v>0</v>
      </c>
      <c r="AR86" s="370">
        <f t="shared" si="44"/>
        <v>0</v>
      </c>
      <c r="AS86" s="112">
        <f t="shared" si="45"/>
        <v>1448122</v>
      </c>
      <c r="AT86" s="113">
        <f t="shared" si="46"/>
        <v>1059405</v>
      </c>
      <c r="AU86" s="113">
        <f t="shared" si="47"/>
        <v>0</v>
      </c>
      <c r="AV86" s="113">
        <f t="shared" si="48"/>
        <v>0</v>
      </c>
      <c r="AW86" s="113">
        <f t="shared" si="49"/>
        <v>358079</v>
      </c>
      <c r="AX86" s="113">
        <f t="shared" si="49"/>
        <v>21188</v>
      </c>
      <c r="AY86" s="113">
        <f t="shared" si="50"/>
        <v>9450</v>
      </c>
      <c r="AZ86" s="115">
        <f t="shared" si="51"/>
        <v>2.4786000000000001</v>
      </c>
      <c r="BA86" s="115">
        <f t="shared" si="52"/>
        <v>1.9677</v>
      </c>
      <c r="BB86" s="115">
        <f t="shared" si="53"/>
        <v>0</v>
      </c>
      <c r="BC86" s="116">
        <f t="shared" si="54"/>
        <v>0.51090000000000002</v>
      </c>
    </row>
    <row r="87" spans="1:55" x14ac:dyDescent="0.2">
      <c r="A87" s="366">
        <v>16</v>
      </c>
      <c r="B87" s="367">
        <v>3452</v>
      </c>
      <c r="C87" s="367">
        <v>600078264</v>
      </c>
      <c r="D87" s="367">
        <v>72743557</v>
      </c>
      <c r="E87" s="365" t="s">
        <v>116</v>
      </c>
      <c r="F87" s="367">
        <v>3113</v>
      </c>
      <c r="G87" s="368" t="s">
        <v>318</v>
      </c>
      <c r="H87" s="369" t="s">
        <v>281</v>
      </c>
      <c r="I87" s="110">
        <v>21973012</v>
      </c>
      <c r="J87" s="111">
        <v>15887712</v>
      </c>
      <c r="K87" s="111">
        <v>57740</v>
      </c>
      <c r="L87" s="111">
        <v>0</v>
      </c>
      <c r="M87" s="114">
        <v>5370046</v>
      </c>
      <c r="N87" s="114">
        <v>317754</v>
      </c>
      <c r="O87" s="249">
        <v>397500</v>
      </c>
      <c r="P87" s="274">
        <v>31.214600000000001</v>
      </c>
      <c r="Q87" s="287">
        <v>23.811</v>
      </c>
      <c r="R87" s="404">
        <v>0.16669999999999999</v>
      </c>
      <c r="S87" s="404">
        <v>7.4036</v>
      </c>
      <c r="T87" s="112">
        <f t="shared" si="34"/>
        <v>0</v>
      </c>
      <c r="U87" s="113">
        <v>0</v>
      </c>
      <c r="V87" s="113">
        <v>-139912</v>
      </c>
      <c r="W87" s="113">
        <v>0</v>
      </c>
      <c r="X87" s="113">
        <f t="shared" si="35"/>
        <v>-139912</v>
      </c>
      <c r="Y87" s="113">
        <v>0</v>
      </c>
      <c r="Z87" s="113">
        <v>0</v>
      </c>
      <c r="AA87" s="113">
        <v>0</v>
      </c>
      <c r="AB87" s="113">
        <f t="shared" si="36"/>
        <v>0</v>
      </c>
      <c r="AC87" s="113">
        <f t="shared" si="37"/>
        <v>-139912</v>
      </c>
      <c r="AD87" s="114">
        <f t="shared" si="38"/>
        <v>-47290</v>
      </c>
      <c r="AE87" s="114">
        <f t="shared" si="39"/>
        <v>-2798</v>
      </c>
      <c r="AF87" s="113">
        <v>0</v>
      </c>
      <c r="AG87" s="113">
        <v>190000</v>
      </c>
      <c r="AH87" s="113">
        <v>0</v>
      </c>
      <c r="AI87" s="113">
        <f t="shared" si="40"/>
        <v>190000</v>
      </c>
      <c r="AJ87" s="113">
        <f t="shared" si="41"/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f t="shared" si="42"/>
        <v>0</v>
      </c>
      <c r="AQ87" s="115">
        <f t="shared" si="43"/>
        <v>0</v>
      </c>
      <c r="AR87" s="370">
        <f t="shared" si="44"/>
        <v>0</v>
      </c>
      <c r="AS87" s="112">
        <f t="shared" si="45"/>
        <v>21973012</v>
      </c>
      <c r="AT87" s="113">
        <f t="shared" si="46"/>
        <v>15747800</v>
      </c>
      <c r="AU87" s="113">
        <f t="shared" si="47"/>
        <v>57740</v>
      </c>
      <c r="AV87" s="113">
        <f t="shared" si="48"/>
        <v>0</v>
      </c>
      <c r="AW87" s="113">
        <f t="shared" si="49"/>
        <v>5322756</v>
      </c>
      <c r="AX87" s="113">
        <f t="shared" si="49"/>
        <v>314956</v>
      </c>
      <c r="AY87" s="113">
        <f t="shared" si="50"/>
        <v>587500</v>
      </c>
      <c r="AZ87" s="115">
        <f t="shared" si="51"/>
        <v>31.214600000000001</v>
      </c>
      <c r="BA87" s="115">
        <f t="shared" si="52"/>
        <v>23.811</v>
      </c>
      <c r="BB87" s="115">
        <f t="shared" si="53"/>
        <v>0.16669999999999999</v>
      </c>
      <c r="BC87" s="116">
        <f t="shared" si="54"/>
        <v>7.4036</v>
      </c>
    </row>
    <row r="88" spans="1:55" x14ac:dyDescent="0.2">
      <c r="A88" s="366">
        <v>16</v>
      </c>
      <c r="B88" s="367">
        <v>3452</v>
      </c>
      <c r="C88" s="367">
        <v>600078264</v>
      </c>
      <c r="D88" s="367">
        <v>72743557</v>
      </c>
      <c r="E88" s="365" t="s">
        <v>116</v>
      </c>
      <c r="F88" s="367">
        <v>3113</v>
      </c>
      <c r="G88" s="368" t="s">
        <v>316</v>
      </c>
      <c r="H88" s="369" t="s">
        <v>282</v>
      </c>
      <c r="I88" s="110">
        <v>2568290</v>
      </c>
      <c r="J88" s="111">
        <v>1880921</v>
      </c>
      <c r="K88" s="111">
        <v>0</v>
      </c>
      <c r="L88" s="111">
        <v>0</v>
      </c>
      <c r="M88" s="114">
        <v>635751</v>
      </c>
      <c r="N88" s="114">
        <v>37618</v>
      </c>
      <c r="O88" s="249">
        <v>14000</v>
      </c>
      <c r="P88" s="274">
        <v>5.4300000000000006</v>
      </c>
      <c r="Q88" s="287">
        <v>5.4300000000000006</v>
      </c>
      <c r="R88" s="404">
        <v>0</v>
      </c>
      <c r="S88" s="404">
        <v>0</v>
      </c>
      <c r="T88" s="112">
        <f t="shared" si="34"/>
        <v>0</v>
      </c>
      <c r="U88" s="113">
        <v>18940</v>
      </c>
      <c r="V88" s="113">
        <v>0</v>
      </c>
      <c r="W88" s="113">
        <v>0</v>
      </c>
      <c r="X88" s="113">
        <f t="shared" si="35"/>
        <v>18940</v>
      </c>
      <c r="Y88" s="113">
        <v>0</v>
      </c>
      <c r="Z88" s="113">
        <v>0</v>
      </c>
      <c r="AA88" s="113">
        <v>0</v>
      </c>
      <c r="AB88" s="113">
        <f t="shared" si="36"/>
        <v>0</v>
      </c>
      <c r="AC88" s="113">
        <f t="shared" si="37"/>
        <v>18940</v>
      </c>
      <c r="AD88" s="114">
        <f t="shared" si="38"/>
        <v>6402</v>
      </c>
      <c r="AE88" s="114">
        <f t="shared" si="39"/>
        <v>379</v>
      </c>
      <c r="AF88" s="113">
        <v>0</v>
      </c>
      <c r="AG88" s="113">
        <v>0</v>
      </c>
      <c r="AH88" s="113">
        <v>0</v>
      </c>
      <c r="AI88" s="113">
        <f t="shared" si="40"/>
        <v>0</v>
      </c>
      <c r="AJ88" s="113">
        <f t="shared" si="41"/>
        <v>25721</v>
      </c>
      <c r="AK88" s="115">
        <v>0</v>
      </c>
      <c r="AL88" s="115">
        <v>0</v>
      </c>
      <c r="AM88" s="115">
        <v>0.05</v>
      </c>
      <c r="AN88" s="115">
        <v>0</v>
      </c>
      <c r="AO88" s="115">
        <v>0</v>
      </c>
      <c r="AP88" s="115">
        <f t="shared" si="42"/>
        <v>0.05</v>
      </c>
      <c r="AQ88" s="115">
        <f t="shared" si="43"/>
        <v>0</v>
      </c>
      <c r="AR88" s="370">
        <f t="shared" si="44"/>
        <v>0.05</v>
      </c>
      <c r="AS88" s="112">
        <f t="shared" si="45"/>
        <v>2594011</v>
      </c>
      <c r="AT88" s="113">
        <f t="shared" si="46"/>
        <v>1899861</v>
      </c>
      <c r="AU88" s="113">
        <f t="shared" si="47"/>
        <v>0</v>
      </c>
      <c r="AV88" s="113">
        <f t="shared" si="48"/>
        <v>0</v>
      </c>
      <c r="AW88" s="113">
        <f t="shared" si="49"/>
        <v>642153</v>
      </c>
      <c r="AX88" s="113">
        <f t="shared" si="49"/>
        <v>37997</v>
      </c>
      <c r="AY88" s="113">
        <f t="shared" si="50"/>
        <v>14000</v>
      </c>
      <c r="AZ88" s="115">
        <f t="shared" si="51"/>
        <v>5.48</v>
      </c>
      <c r="BA88" s="115">
        <f t="shared" si="52"/>
        <v>5.48</v>
      </c>
      <c r="BB88" s="115">
        <f t="shared" si="53"/>
        <v>0</v>
      </c>
      <c r="BC88" s="116">
        <f t="shared" si="54"/>
        <v>0</v>
      </c>
    </row>
    <row r="89" spans="1:55" x14ac:dyDescent="0.2">
      <c r="A89" s="366">
        <v>16</v>
      </c>
      <c r="B89" s="367">
        <v>3452</v>
      </c>
      <c r="C89" s="367">
        <v>600078264</v>
      </c>
      <c r="D89" s="367">
        <v>72743557</v>
      </c>
      <c r="E89" s="365" t="s">
        <v>116</v>
      </c>
      <c r="F89" s="367">
        <v>3141</v>
      </c>
      <c r="G89" s="368" t="s">
        <v>319</v>
      </c>
      <c r="H89" s="369" t="s">
        <v>282</v>
      </c>
      <c r="I89" s="110">
        <v>2023825</v>
      </c>
      <c r="J89" s="111">
        <v>1479365</v>
      </c>
      <c r="K89" s="111">
        <v>0</v>
      </c>
      <c r="L89" s="111">
        <v>0</v>
      </c>
      <c r="M89" s="114">
        <v>500025</v>
      </c>
      <c r="N89" s="114">
        <v>29587</v>
      </c>
      <c r="O89" s="249">
        <v>14848</v>
      </c>
      <c r="P89" s="274">
        <v>5.03</v>
      </c>
      <c r="Q89" s="287">
        <v>0</v>
      </c>
      <c r="R89" s="404">
        <v>0</v>
      </c>
      <c r="S89" s="404">
        <v>5.03</v>
      </c>
      <c r="T89" s="112">
        <f t="shared" si="34"/>
        <v>0</v>
      </c>
      <c r="U89" s="113">
        <v>0</v>
      </c>
      <c r="V89" s="113">
        <v>0</v>
      </c>
      <c r="W89" s="113">
        <v>0</v>
      </c>
      <c r="X89" s="113">
        <f t="shared" si="35"/>
        <v>0</v>
      </c>
      <c r="Y89" s="113">
        <v>0</v>
      </c>
      <c r="Z89" s="113">
        <v>0</v>
      </c>
      <c r="AA89" s="113">
        <v>0</v>
      </c>
      <c r="AB89" s="113">
        <f t="shared" si="36"/>
        <v>0</v>
      </c>
      <c r="AC89" s="113">
        <f t="shared" si="37"/>
        <v>0</v>
      </c>
      <c r="AD89" s="114">
        <f t="shared" si="38"/>
        <v>0</v>
      </c>
      <c r="AE89" s="114">
        <f t="shared" si="39"/>
        <v>0</v>
      </c>
      <c r="AF89" s="113">
        <v>0</v>
      </c>
      <c r="AG89" s="113">
        <v>0</v>
      </c>
      <c r="AH89" s="113">
        <v>0</v>
      </c>
      <c r="AI89" s="113">
        <f t="shared" si="40"/>
        <v>0</v>
      </c>
      <c r="AJ89" s="113">
        <f t="shared" si="41"/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f t="shared" si="42"/>
        <v>0</v>
      </c>
      <c r="AQ89" s="115">
        <f t="shared" si="43"/>
        <v>0</v>
      </c>
      <c r="AR89" s="370">
        <f t="shared" si="44"/>
        <v>0</v>
      </c>
      <c r="AS89" s="112">
        <f t="shared" si="45"/>
        <v>2023825</v>
      </c>
      <c r="AT89" s="113">
        <f t="shared" si="46"/>
        <v>1479365</v>
      </c>
      <c r="AU89" s="113">
        <f t="shared" si="47"/>
        <v>0</v>
      </c>
      <c r="AV89" s="113">
        <f t="shared" si="48"/>
        <v>0</v>
      </c>
      <c r="AW89" s="113">
        <f t="shared" si="49"/>
        <v>500025</v>
      </c>
      <c r="AX89" s="113">
        <f t="shared" si="49"/>
        <v>29587</v>
      </c>
      <c r="AY89" s="113">
        <f t="shared" si="50"/>
        <v>14848</v>
      </c>
      <c r="AZ89" s="115">
        <f t="shared" si="51"/>
        <v>5.03</v>
      </c>
      <c r="BA89" s="115">
        <f t="shared" si="52"/>
        <v>0</v>
      </c>
      <c r="BB89" s="115">
        <f t="shared" si="53"/>
        <v>0</v>
      </c>
      <c r="BC89" s="116">
        <f t="shared" si="54"/>
        <v>5.03</v>
      </c>
    </row>
    <row r="90" spans="1:55" x14ac:dyDescent="0.2">
      <c r="A90" s="366">
        <v>16</v>
      </c>
      <c r="B90" s="367">
        <v>3452</v>
      </c>
      <c r="C90" s="367">
        <v>600078264</v>
      </c>
      <c r="D90" s="367">
        <v>72743557</v>
      </c>
      <c r="E90" s="365" t="s">
        <v>116</v>
      </c>
      <c r="F90" s="367">
        <v>3143</v>
      </c>
      <c r="G90" s="368" t="s">
        <v>632</v>
      </c>
      <c r="H90" s="392" t="s">
        <v>281</v>
      </c>
      <c r="I90" s="110">
        <v>1769099</v>
      </c>
      <c r="J90" s="111">
        <v>1302723</v>
      </c>
      <c r="K90" s="111">
        <v>0</v>
      </c>
      <c r="L90" s="111">
        <v>0</v>
      </c>
      <c r="M90" s="114">
        <v>440321</v>
      </c>
      <c r="N90" s="114">
        <v>26055</v>
      </c>
      <c r="O90" s="249">
        <v>0</v>
      </c>
      <c r="P90" s="274">
        <v>2.8035999999999999</v>
      </c>
      <c r="Q90" s="287">
        <v>2.8035999999999999</v>
      </c>
      <c r="R90" s="404">
        <v>0</v>
      </c>
      <c r="S90" s="404">
        <v>0</v>
      </c>
      <c r="T90" s="112">
        <f t="shared" si="34"/>
        <v>0</v>
      </c>
      <c r="U90" s="113">
        <v>0</v>
      </c>
      <c r="V90" s="113">
        <v>0</v>
      </c>
      <c r="W90" s="113">
        <v>0</v>
      </c>
      <c r="X90" s="113">
        <f t="shared" si="35"/>
        <v>0</v>
      </c>
      <c r="Y90" s="113">
        <v>0</v>
      </c>
      <c r="Z90" s="113">
        <v>0</v>
      </c>
      <c r="AA90" s="113">
        <v>0</v>
      </c>
      <c r="AB90" s="113">
        <f t="shared" si="36"/>
        <v>0</v>
      </c>
      <c r="AC90" s="113">
        <f t="shared" si="37"/>
        <v>0</v>
      </c>
      <c r="AD90" s="114">
        <f t="shared" si="38"/>
        <v>0</v>
      </c>
      <c r="AE90" s="114">
        <f t="shared" si="39"/>
        <v>0</v>
      </c>
      <c r="AF90" s="113">
        <v>0</v>
      </c>
      <c r="AG90" s="113">
        <v>0</v>
      </c>
      <c r="AH90" s="113">
        <v>0</v>
      </c>
      <c r="AI90" s="113">
        <f t="shared" si="40"/>
        <v>0</v>
      </c>
      <c r="AJ90" s="113">
        <f t="shared" si="41"/>
        <v>0</v>
      </c>
      <c r="AK90" s="115"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f t="shared" si="42"/>
        <v>0</v>
      </c>
      <c r="AQ90" s="115">
        <f t="shared" si="43"/>
        <v>0</v>
      </c>
      <c r="AR90" s="370">
        <f t="shared" si="44"/>
        <v>0</v>
      </c>
      <c r="AS90" s="112">
        <f t="shared" si="45"/>
        <v>1769099</v>
      </c>
      <c r="AT90" s="113">
        <f t="shared" si="46"/>
        <v>1302723</v>
      </c>
      <c r="AU90" s="113">
        <f t="shared" si="47"/>
        <v>0</v>
      </c>
      <c r="AV90" s="113">
        <f t="shared" si="48"/>
        <v>0</v>
      </c>
      <c r="AW90" s="113">
        <f t="shared" si="49"/>
        <v>440321</v>
      </c>
      <c r="AX90" s="113">
        <f t="shared" si="49"/>
        <v>26055</v>
      </c>
      <c r="AY90" s="113">
        <f t="shared" si="50"/>
        <v>0</v>
      </c>
      <c r="AZ90" s="115">
        <f t="shared" si="51"/>
        <v>2.8035999999999999</v>
      </c>
      <c r="BA90" s="115">
        <f t="shared" si="52"/>
        <v>2.8035999999999999</v>
      </c>
      <c r="BB90" s="115">
        <f t="shared" si="53"/>
        <v>0</v>
      </c>
      <c r="BC90" s="116">
        <f t="shared" si="54"/>
        <v>0</v>
      </c>
    </row>
    <row r="91" spans="1:55" x14ac:dyDescent="0.2">
      <c r="A91" s="366">
        <v>16</v>
      </c>
      <c r="B91" s="367">
        <v>3452</v>
      </c>
      <c r="C91" s="367">
        <v>600078264</v>
      </c>
      <c r="D91" s="367">
        <v>72743557</v>
      </c>
      <c r="E91" s="365" t="s">
        <v>116</v>
      </c>
      <c r="F91" s="367">
        <v>3143</v>
      </c>
      <c r="G91" s="368" t="s">
        <v>633</v>
      </c>
      <c r="H91" s="392" t="s">
        <v>282</v>
      </c>
      <c r="I91" s="110">
        <v>42835</v>
      </c>
      <c r="J91" s="111">
        <v>30195</v>
      </c>
      <c r="K91" s="111">
        <v>0</v>
      </c>
      <c r="L91" s="111">
        <v>0</v>
      </c>
      <c r="M91" s="114">
        <v>10206</v>
      </c>
      <c r="N91" s="114">
        <v>604</v>
      </c>
      <c r="O91" s="249">
        <v>1830</v>
      </c>
      <c r="P91" s="274">
        <v>0.13</v>
      </c>
      <c r="Q91" s="287">
        <v>0</v>
      </c>
      <c r="R91" s="404">
        <v>0</v>
      </c>
      <c r="S91" s="404">
        <v>0.13</v>
      </c>
      <c r="T91" s="112">
        <f t="shared" si="34"/>
        <v>0</v>
      </c>
      <c r="U91" s="113">
        <v>0</v>
      </c>
      <c r="V91" s="113">
        <v>0</v>
      </c>
      <c r="W91" s="113">
        <v>0</v>
      </c>
      <c r="X91" s="113">
        <f t="shared" si="35"/>
        <v>0</v>
      </c>
      <c r="Y91" s="113">
        <v>0</v>
      </c>
      <c r="Z91" s="113">
        <v>0</v>
      </c>
      <c r="AA91" s="113">
        <v>0</v>
      </c>
      <c r="AB91" s="113">
        <f t="shared" si="36"/>
        <v>0</v>
      </c>
      <c r="AC91" s="113">
        <f t="shared" si="37"/>
        <v>0</v>
      </c>
      <c r="AD91" s="114">
        <f t="shared" si="38"/>
        <v>0</v>
      </c>
      <c r="AE91" s="114">
        <f t="shared" si="39"/>
        <v>0</v>
      </c>
      <c r="AF91" s="113">
        <v>0</v>
      </c>
      <c r="AG91" s="113">
        <v>0</v>
      </c>
      <c r="AH91" s="113">
        <v>0</v>
      </c>
      <c r="AI91" s="113">
        <f t="shared" si="40"/>
        <v>0</v>
      </c>
      <c r="AJ91" s="113">
        <f t="shared" si="41"/>
        <v>0</v>
      </c>
      <c r="AK91" s="115"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f t="shared" si="42"/>
        <v>0</v>
      </c>
      <c r="AQ91" s="115">
        <f t="shared" si="43"/>
        <v>0</v>
      </c>
      <c r="AR91" s="370">
        <f t="shared" si="44"/>
        <v>0</v>
      </c>
      <c r="AS91" s="112">
        <f t="shared" si="45"/>
        <v>42835</v>
      </c>
      <c r="AT91" s="113">
        <f t="shared" si="46"/>
        <v>30195</v>
      </c>
      <c r="AU91" s="113">
        <f t="shared" si="47"/>
        <v>0</v>
      </c>
      <c r="AV91" s="113">
        <f t="shared" si="48"/>
        <v>0</v>
      </c>
      <c r="AW91" s="113">
        <f t="shared" si="49"/>
        <v>10206</v>
      </c>
      <c r="AX91" s="113">
        <f t="shared" si="49"/>
        <v>604</v>
      </c>
      <c r="AY91" s="113">
        <f t="shared" si="50"/>
        <v>1830</v>
      </c>
      <c r="AZ91" s="115">
        <f t="shared" si="51"/>
        <v>0.13</v>
      </c>
      <c r="BA91" s="115">
        <f t="shared" si="52"/>
        <v>0</v>
      </c>
      <c r="BB91" s="115">
        <f t="shared" si="53"/>
        <v>0</v>
      </c>
      <c r="BC91" s="116">
        <f t="shared" si="54"/>
        <v>0.13</v>
      </c>
    </row>
    <row r="92" spans="1:55" x14ac:dyDescent="0.2">
      <c r="A92" s="237">
        <v>16</v>
      </c>
      <c r="B92" s="31">
        <v>3452</v>
      </c>
      <c r="C92" s="31">
        <v>600078264</v>
      </c>
      <c r="D92" s="31">
        <v>72743557</v>
      </c>
      <c r="E92" s="246" t="s">
        <v>117</v>
      </c>
      <c r="F92" s="31"/>
      <c r="G92" s="236"/>
      <c r="H92" s="326"/>
      <c r="I92" s="5">
        <v>29825183</v>
      </c>
      <c r="J92" s="8">
        <v>21640321</v>
      </c>
      <c r="K92" s="8">
        <v>57740</v>
      </c>
      <c r="L92" s="8">
        <v>0</v>
      </c>
      <c r="M92" s="8">
        <v>7314428</v>
      </c>
      <c r="N92" s="8">
        <v>432806</v>
      </c>
      <c r="O92" s="8">
        <v>437628</v>
      </c>
      <c r="P92" s="9">
        <v>47.086800000000011</v>
      </c>
      <c r="Q92" s="9">
        <v>34.012300000000003</v>
      </c>
      <c r="R92" s="38">
        <v>0.16669999999999999</v>
      </c>
      <c r="S92" s="38">
        <v>13.074500000000002</v>
      </c>
      <c r="T92" s="5">
        <f t="shared" ref="T92:BC92" si="57">SUM(T86:T91)</f>
        <v>0</v>
      </c>
      <c r="U92" s="8">
        <f t="shared" si="57"/>
        <v>18940</v>
      </c>
      <c r="V92" s="8">
        <f t="shared" si="57"/>
        <v>-139912</v>
      </c>
      <c r="W92" s="8">
        <f t="shared" si="57"/>
        <v>0</v>
      </c>
      <c r="X92" s="8">
        <f t="shared" si="57"/>
        <v>-120972</v>
      </c>
      <c r="Y92" s="8">
        <f t="shared" si="57"/>
        <v>0</v>
      </c>
      <c r="Z92" s="8">
        <f t="shared" si="57"/>
        <v>0</v>
      </c>
      <c r="AA92" s="8">
        <f t="shared" si="57"/>
        <v>0</v>
      </c>
      <c r="AB92" s="8">
        <f t="shared" si="57"/>
        <v>0</v>
      </c>
      <c r="AC92" s="8">
        <f t="shared" si="57"/>
        <v>-120972</v>
      </c>
      <c r="AD92" s="8">
        <f t="shared" si="57"/>
        <v>-40888</v>
      </c>
      <c r="AE92" s="8">
        <f t="shared" si="57"/>
        <v>-2419</v>
      </c>
      <c r="AF92" s="8">
        <f t="shared" si="57"/>
        <v>0</v>
      </c>
      <c r="AG92" s="8">
        <f t="shared" si="57"/>
        <v>190000</v>
      </c>
      <c r="AH92" s="8">
        <f t="shared" si="57"/>
        <v>0</v>
      </c>
      <c r="AI92" s="8">
        <f t="shared" si="57"/>
        <v>190000</v>
      </c>
      <c r="AJ92" s="8">
        <f t="shared" si="57"/>
        <v>25721</v>
      </c>
      <c r="AK92" s="9">
        <f t="shared" si="57"/>
        <v>0</v>
      </c>
      <c r="AL92" s="9">
        <f t="shared" si="57"/>
        <v>0</v>
      </c>
      <c r="AM92" s="9">
        <f t="shared" si="57"/>
        <v>0.05</v>
      </c>
      <c r="AN92" s="9">
        <f t="shared" si="57"/>
        <v>0</v>
      </c>
      <c r="AO92" s="9">
        <f t="shared" si="57"/>
        <v>0</v>
      </c>
      <c r="AP92" s="9">
        <f t="shared" si="57"/>
        <v>0.05</v>
      </c>
      <c r="AQ92" s="9">
        <f t="shared" si="57"/>
        <v>0</v>
      </c>
      <c r="AR92" s="38">
        <f t="shared" si="57"/>
        <v>0.05</v>
      </c>
      <c r="AS92" s="5">
        <f t="shared" si="57"/>
        <v>29850904</v>
      </c>
      <c r="AT92" s="8">
        <f t="shared" si="57"/>
        <v>21519349</v>
      </c>
      <c r="AU92" s="8">
        <f t="shared" si="57"/>
        <v>57740</v>
      </c>
      <c r="AV92" s="8">
        <f t="shared" si="57"/>
        <v>0</v>
      </c>
      <c r="AW92" s="8">
        <f t="shared" si="57"/>
        <v>7273540</v>
      </c>
      <c r="AX92" s="8">
        <f t="shared" si="57"/>
        <v>430387</v>
      </c>
      <c r="AY92" s="8">
        <f t="shared" si="57"/>
        <v>627628</v>
      </c>
      <c r="AZ92" s="9">
        <f t="shared" si="57"/>
        <v>47.136800000000015</v>
      </c>
      <c r="BA92" s="9">
        <f t="shared" si="57"/>
        <v>34.0623</v>
      </c>
      <c r="BB92" s="9">
        <f t="shared" si="57"/>
        <v>0.16669999999999999</v>
      </c>
      <c r="BC92" s="78">
        <f t="shared" si="57"/>
        <v>13.074500000000002</v>
      </c>
    </row>
    <row r="93" spans="1:55" x14ac:dyDescent="0.2">
      <c r="A93" s="366">
        <v>17</v>
      </c>
      <c r="B93" s="367">
        <v>3445</v>
      </c>
      <c r="C93" s="367">
        <v>600078604</v>
      </c>
      <c r="D93" s="367">
        <v>70695849</v>
      </c>
      <c r="E93" s="365" t="s">
        <v>118</v>
      </c>
      <c r="F93" s="367">
        <v>3111</v>
      </c>
      <c r="G93" s="368" t="s">
        <v>315</v>
      </c>
      <c r="H93" s="369" t="s">
        <v>281</v>
      </c>
      <c r="I93" s="110">
        <v>1567915</v>
      </c>
      <c r="J93" s="111">
        <v>1102286</v>
      </c>
      <c r="K93" s="111">
        <v>0</v>
      </c>
      <c r="L93" s="111">
        <v>45000</v>
      </c>
      <c r="M93" s="114">
        <v>387783</v>
      </c>
      <c r="N93" s="114">
        <v>22046</v>
      </c>
      <c r="O93" s="249">
        <v>10800</v>
      </c>
      <c r="P93" s="274">
        <v>2.2709000000000001</v>
      </c>
      <c r="Q93" s="287">
        <v>2</v>
      </c>
      <c r="R93" s="404">
        <v>0</v>
      </c>
      <c r="S93" s="404">
        <v>0.27090000000000003</v>
      </c>
      <c r="T93" s="112">
        <f t="shared" si="34"/>
        <v>0</v>
      </c>
      <c r="U93" s="113">
        <v>0</v>
      </c>
      <c r="V93" s="113">
        <v>0</v>
      </c>
      <c r="W93" s="113">
        <v>0</v>
      </c>
      <c r="X93" s="113">
        <f t="shared" si="35"/>
        <v>0</v>
      </c>
      <c r="Y93" s="113">
        <v>0</v>
      </c>
      <c r="Z93" s="113">
        <v>0</v>
      </c>
      <c r="AA93" s="113">
        <v>0</v>
      </c>
      <c r="AB93" s="113">
        <f t="shared" si="36"/>
        <v>0</v>
      </c>
      <c r="AC93" s="113">
        <f t="shared" si="37"/>
        <v>0</v>
      </c>
      <c r="AD93" s="114">
        <f t="shared" si="38"/>
        <v>0</v>
      </c>
      <c r="AE93" s="114">
        <f t="shared" si="39"/>
        <v>0</v>
      </c>
      <c r="AF93" s="113">
        <v>0</v>
      </c>
      <c r="AG93" s="113">
        <v>0</v>
      </c>
      <c r="AH93" s="113">
        <v>0</v>
      </c>
      <c r="AI93" s="113">
        <f t="shared" si="40"/>
        <v>0</v>
      </c>
      <c r="AJ93" s="113">
        <f t="shared" si="41"/>
        <v>0</v>
      </c>
      <c r="AK93" s="115"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f t="shared" si="42"/>
        <v>0</v>
      </c>
      <c r="AQ93" s="115">
        <f t="shared" si="43"/>
        <v>0</v>
      </c>
      <c r="AR93" s="370">
        <f t="shared" si="44"/>
        <v>0</v>
      </c>
      <c r="AS93" s="112">
        <f t="shared" si="45"/>
        <v>1567915</v>
      </c>
      <c r="AT93" s="113">
        <f t="shared" si="46"/>
        <v>1102286</v>
      </c>
      <c r="AU93" s="113">
        <f t="shared" si="47"/>
        <v>0</v>
      </c>
      <c r="AV93" s="113">
        <f t="shared" si="48"/>
        <v>45000</v>
      </c>
      <c r="AW93" s="113">
        <f t="shared" si="49"/>
        <v>387783</v>
      </c>
      <c r="AX93" s="113">
        <f t="shared" si="49"/>
        <v>22046</v>
      </c>
      <c r="AY93" s="113">
        <f t="shared" si="50"/>
        <v>10800</v>
      </c>
      <c r="AZ93" s="115">
        <f t="shared" si="51"/>
        <v>2.2709000000000001</v>
      </c>
      <c r="BA93" s="115">
        <f t="shared" si="52"/>
        <v>2</v>
      </c>
      <c r="BB93" s="115">
        <f t="shared" si="53"/>
        <v>0</v>
      </c>
      <c r="BC93" s="116">
        <f t="shared" si="54"/>
        <v>0.27090000000000003</v>
      </c>
    </row>
    <row r="94" spans="1:55" x14ac:dyDescent="0.2">
      <c r="A94" s="366">
        <v>17</v>
      </c>
      <c r="B94" s="367">
        <v>3445</v>
      </c>
      <c r="C94" s="367">
        <v>600078604</v>
      </c>
      <c r="D94" s="367">
        <v>70695849</v>
      </c>
      <c r="E94" s="365" t="s">
        <v>118</v>
      </c>
      <c r="F94" s="367">
        <v>3117</v>
      </c>
      <c r="G94" s="368" t="s">
        <v>318</v>
      </c>
      <c r="H94" s="369" t="s">
        <v>281</v>
      </c>
      <c r="I94" s="110">
        <v>2321618</v>
      </c>
      <c r="J94" s="111">
        <v>1643294</v>
      </c>
      <c r="K94" s="111">
        <v>0</v>
      </c>
      <c r="L94" s="111">
        <v>43000</v>
      </c>
      <c r="M94" s="114">
        <v>569968</v>
      </c>
      <c r="N94" s="114">
        <v>32866</v>
      </c>
      <c r="O94" s="249">
        <v>32490</v>
      </c>
      <c r="P94" s="274">
        <v>3.0987000000000005</v>
      </c>
      <c r="Q94" s="287">
        <v>2.2730000000000001</v>
      </c>
      <c r="R94" s="404">
        <v>0</v>
      </c>
      <c r="S94" s="404">
        <v>0.8257000000000001</v>
      </c>
      <c r="T94" s="112">
        <f t="shared" si="34"/>
        <v>0</v>
      </c>
      <c r="U94" s="113">
        <v>0</v>
      </c>
      <c r="V94" s="113">
        <v>0</v>
      </c>
      <c r="W94" s="113">
        <v>0</v>
      </c>
      <c r="X94" s="113">
        <f t="shared" si="35"/>
        <v>0</v>
      </c>
      <c r="Y94" s="113">
        <v>0</v>
      </c>
      <c r="Z94" s="113">
        <v>0</v>
      </c>
      <c r="AA94" s="113">
        <v>0</v>
      </c>
      <c r="AB94" s="113">
        <f t="shared" si="36"/>
        <v>0</v>
      </c>
      <c r="AC94" s="113">
        <f t="shared" si="37"/>
        <v>0</v>
      </c>
      <c r="AD94" s="114">
        <f t="shared" si="38"/>
        <v>0</v>
      </c>
      <c r="AE94" s="114">
        <f t="shared" si="39"/>
        <v>0</v>
      </c>
      <c r="AF94" s="113">
        <v>0</v>
      </c>
      <c r="AG94" s="113">
        <v>0</v>
      </c>
      <c r="AH94" s="113">
        <v>0</v>
      </c>
      <c r="AI94" s="113">
        <f t="shared" si="40"/>
        <v>0</v>
      </c>
      <c r="AJ94" s="113">
        <f t="shared" si="41"/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f t="shared" si="42"/>
        <v>0</v>
      </c>
      <c r="AQ94" s="115">
        <f t="shared" si="43"/>
        <v>0</v>
      </c>
      <c r="AR94" s="370">
        <f t="shared" si="44"/>
        <v>0</v>
      </c>
      <c r="AS94" s="112">
        <f t="shared" si="45"/>
        <v>2321618</v>
      </c>
      <c r="AT94" s="113">
        <f t="shared" si="46"/>
        <v>1643294</v>
      </c>
      <c r="AU94" s="113">
        <f t="shared" si="47"/>
        <v>0</v>
      </c>
      <c r="AV94" s="113">
        <f t="shared" si="48"/>
        <v>43000</v>
      </c>
      <c r="AW94" s="113">
        <f t="shared" si="49"/>
        <v>569968</v>
      </c>
      <c r="AX94" s="113">
        <f t="shared" si="49"/>
        <v>32866</v>
      </c>
      <c r="AY94" s="113">
        <f t="shared" si="50"/>
        <v>32490</v>
      </c>
      <c r="AZ94" s="115">
        <f t="shared" si="51"/>
        <v>3.0987000000000005</v>
      </c>
      <c r="BA94" s="115">
        <f t="shared" si="52"/>
        <v>2.2730000000000001</v>
      </c>
      <c r="BB94" s="115">
        <f t="shared" si="53"/>
        <v>0</v>
      </c>
      <c r="BC94" s="116">
        <f t="shared" si="54"/>
        <v>0.8257000000000001</v>
      </c>
    </row>
    <row r="95" spans="1:55" x14ac:dyDescent="0.2">
      <c r="A95" s="366">
        <v>17</v>
      </c>
      <c r="B95" s="367">
        <v>3445</v>
      </c>
      <c r="C95" s="367">
        <v>600078604</v>
      </c>
      <c r="D95" s="367">
        <v>70695849</v>
      </c>
      <c r="E95" s="365" t="s">
        <v>118</v>
      </c>
      <c r="F95" s="367">
        <v>3117</v>
      </c>
      <c r="G95" s="368" t="s">
        <v>316</v>
      </c>
      <c r="H95" s="369" t="s">
        <v>282</v>
      </c>
      <c r="I95" s="110">
        <v>368563</v>
      </c>
      <c r="J95" s="111">
        <v>271401</v>
      </c>
      <c r="K95" s="111">
        <v>0</v>
      </c>
      <c r="L95" s="111">
        <v>0</v>
      </c>
      <c r="M95" s="114">
        <v>91734</v>
      </c>
      <c r="N95" s="114">
        <v>5428</v>
      </c>
      <c r="O95" s="249">
        <v>0</v>
      </c>
      <c r="P95" s="274">
        <v>0.77</v>
      </c>
      <c r="Q95" s="287">
        <v>0.77</v>
      </c>
      <c r="R95" s="404">
        <v>0</v>
      </c>
      <c r="S95" s="404">
        <v>0</v>
      </c>
      <c r="T95" s="112">
        <f t="shared" si="34"/>
        <v>0</v>
      </c>
      <c r="U95" s="113">
        <v>0</v>
      </c>
      <c r="V95" s="113">
        <v>0</v>
      </c>
      <c r="W95" s="113">
        <v>0</v>
      </c>
      <c r="X95" s="113">
        <f t="shared" si="35"/>
        <v>0</v>
      </c>
      <c r="Y95" s="113">
        <v>0</v>
      </c>
      <c r="Z95" s="113">
        <v>0</v>
      </c>
      <c r="AA95" s="113">
        <v>0</v>
      </c>
      <c r="AB95" s="113">
        <f t="shared" si="36"/>
        <v>0</v>
      </c>
      <c r="AC95" s="113">
        <f t="shared" si="37"/>
        <v>0</v>
      </c>
      <c r="AD95" s="114">
        <f t="shared" si="38"/>
        <v>0</v>
      </c>
      <c r="AE95" s="114">
        <f t="shared" si="39"/>
        <v>0</v>
      </c>
      <c r="AF95" s="113">
        <v>0</v>
      </c>
      <c r="AG95" s="113">
        <v>0</v>
      </c>
      <c r="AH95" s="113">
        <v>0</v>
      </c>
      <c r="AI95" s="113">
        <f t="shared" si="40"/>
        <v>0</v>
      </c>
      <c r="AJ95" s="113">
        <f t="shared" si="41"/>
        <v>0</v>
      </c>
      <c r="AK95" s="115">
        <v>0</v>
      </c>
      <c r="AL95" s="115">
        <v>0</v>
      </c>
      <c r="AM95" s="115">
        <v>0</v>
      </c>
      <c r="AN95" s="115">
        <v>0</v>
      </c>
      <c r="AO95" s="115">
        <v>0</v>
      </c>
      <c r="AP95" s="115">
        <f t="shared" si="42"/>
        <v>0</v>
      </c>
      <c r="AQ95" s="115">
        <f t="shared" si="43"/>
        <v>0</v>
      </c>
      <c r="AR95" s="370">
        <f t="shared" si="44"/>
        <v>0</v>
      </c>
      <c r="AS95" s="112">
        <f t="shared" si="45"/>
        <v>368563</v>
      </c>
      <c r="AT95" s="113">
        <f t="shared" si="46"/>
        <v>271401</v>
      </c>
      <c r="AU95" s="113">
        <f t="shared" si="47"/>
        <v>0</v>
      </c>
      <c r="AV95" s="113">
        <f t="shared" si="48"/>
        <v>0</v>
      </c>
      <c r="AW95" s="113">
        <f t="shared" si="49"/>
        <v>91734</v>
      </c>
      <c r="AX95" s="113">
        <f t="shared" si="49"/>
        <v>5428</v>
      </c>
      <c r="AY95" s="113">
        <f t="shared" si="50"/>
        <v>0</v>
      </c>
      <c r="AZ95" s="115">
        <f t="shared" si="51"/>
        <v>0.77</v>
      </c>
      <c r="BA95" s="115">
        <f t="shared" si="52"/>
        <v>0.77</v>
      </c>
      <c r="BB95" s="115">
        <f t="shared" si="53"/>
        <v>0</v>
      </c>
      <c r="BC95" s="116">
        <f t="shared" si="54"/>
        <v>0</v>
      </c>
    </row>
    <row r="96" spans="1:55" x14ac:dyDescent="0.2">
      <c r="A96" s="366">
        <v>17</v>
      </c>
      <c r="B96" s="367">
        <v>3445</v>
      </c>
      <c r="C96" s="367">
        <v>600078604</v>
      </c>
      <c r="D96" s="367">
        <v>70695849</v>
      </c>
      <c r="E96" s="365" t="s">
        <v>118</v>
      </c>
      <c r="F96" s="367">
        <v>3141</v>
      </c>
      <c r="G96" s="368" t="s">
        <v>319</v>
      </c>
      <c r="H96" s="369" t="s">
        <v>282</v>
      </c>
      <c r="I96" s="110">
        <v>595706</v>
      </c>
      <c r="J96" s="111">
        <v>426974</v>
      </c>
      <c r="K96" s="111">
        <v>0</v>
      </c>
      <c r="L96" s="111">
        <v>10000</v>
      </c>
      <c r="M96" s="114">
        <v>147698</v>
      </c>
      <c r="N96" s="114">
        <v>8540</v>
      </c>
      <c r="O96" s="249">
        <v>2494</v>
      </c>
      <c r="P96" s="274">
        <v>1.49</v>
      </c>
      <c r="Q96" s="287">
        <v>0</v>
      </c>
      <c r="R96" s="404">
        <v>0</v>
      </c>
      <c r="S96" s="404">
        <v>1.49</v>
      </c>
      <c r="T96" s="112">
        <f t="shared" si="34"/>
        <v>0</v>
      </c>
      <c r="U96" s="113">
        <v>0</v>
      </c>
      <c r="V96" s="113">
        <v>0</v>
      </c>
      <c r="W96" s="113">
        <v>0</v>
      </c>
      <c r="X96" s="113">
        <f t="shared" si="35"/>
        <v>0</v>
      </c>
      <c r="Y96" s="113">
        <v>0</v>
      </c>
      <c r="Z96" s="113">
        <v>0</v>
      </c>
      <c r="AA96" s="113">
        <v>0</v>
      </c>
      <c r="AB96" s="113">
        <f t="shared" si="36"/>
        <v>0</v>
      </c>
      <c r="AC96" s="113">
        <f t="shared" si="37"/>
        <v>0</v>
      </c>
      <c r="AD96" s="114">
        <f t="shared" si="38"/>
        <v>0</v>
      </c>
      <c r="AE96" s="114">
        <f t="shared" si="39"/>
        <v>0</v>
      </c>
      <c r="AF96" s="113">
        <v>0</v>
      </c>
      <c r="AG96" s="113">
        <v>0</v>
      </c>
      <c r="AH96" s="113">
        <v>0</v>
      </c>
      <c r="AI96" s="113">
        <f t="shared" si="40"/>
        <v>0</v>
      </c>
      <c r="AJ96" s="113">
        <f t="shared" si="41"/>
        <v>0</v>
      </c>
      <c r="AK96" s="115">
        <v>0</v>
      </c>
      <c r="AL96" s="115">
        <v>0</v>
      </c>
      <c r="AM96" s="115">
        <v>0</v>
      </c>
      <c r="AN96" s="115">
        <v>0</v>
      </c>
      <c r="AO96" s="115">
        <v>0</v>
      </c>
      <c r="AP96" s="115">
        <f t="shared" si="42"/>
        <v>0</v>
      </c>
      <c r="AQ96" s="115">
        <f t="shared" si="43"/>
        <v>0</v>
      </c>
      <c r="AR96" s="370">
        <f t="shared" si="44"/>
        <v>0</v>
      </c>
      <c r="AS96" s="112">
        <f t="shared" si="45"/>
        <v>595706</v>
      </c>
      <c r="AT96" s="113">
        <f t="shared" si="46"/>
        <v>426974</v>
      </c>
      <c r="AU96" s="113">
        <f t="shared" si="47"/>
        <v>0</v>
      </c>
      <c r="AV96" s="113">
        <f t="shared" si="48"/>
        <v>10000</v>
      </c>
      <c r="AW96" s="113">
        <f t="shared" si="49"/>
        <v>147698</v>
      </c>
      <c r="AX96" s="113">
        <f t="shared" si="49"/>
        <v>8540</v>
      </c>
      <c r="AY96" s="113">
        <f t="shared" si="50"/>
        <v>2494</v>
      </c>
      <c r="AZ96" s="115">
        <f t="shared" si="51"/>
        <v>1.49</v>
      </c>
      <c r="BA96" s="115">
        <f t="shared" si="52"/>
        <v>0</v>
      </c>
      <c r="BB96" s="115">
        <f t="shared" si="53"/>
        <v>0</v>
      </c>
      <c r="BC96" s="116">
        <f t="shared" si="54"/>
        <v>1.49</v>
      </c>
    </row>
    <row r="97" spans="1:57" s="3" customFormat="1" x14ac:dyDescent="0.2">
      <c r="A97" s="366">
        <v>17</v>
      </c>
      <c r="B97" s="367">
        <v>3445</v>
      </c>
      <c r="C97" s="367">
        <v>600078604</v>
      </c>
      <c r="D97" s="367">
        <v>70695849</v>
      </c>
      <c r="E97" s="365" t="s">
        <v>118</v>
      </c>
      <c r="F97" s="367">
        <v>3143</v>
      </c>
      <c r="G97" s="368" t="s">
        <v>632</v>
      </c>
      <c r="H97" s="392" t="s">
        <v>281</v>
      </c>
      <c r="I97" s="110">
        <v>533354</v>
      </c>
      <c r="J97" s="111">
        <v>392751</v>
      </c>
      <c r="K97" s="111">
        <v>0</v>
      </c>
      <c r="L97" s="111">
        <v>0</v>
      </c>
      <c r="M97" s="114">
        <v>132749</v>
      </c>
      <c r="N97" s="114">
        <v>7854</v>
      </c>
      <c r="O97" s="249">
        <v>0</v>
      </c>
      <c r="P97" s="274">
        <v>0.88329999999999997</v>
      </c>
      <c r="Q97" s="287">
        <v>0.88329999999999997</v>
      </c>
      <c r="R97" s="404">
        <v>0</v>
      </c>
      <c r="S97" s="404">
        <v>0</v>
      </c>
      <c r="T97" s="112">
        <f t="shared" si="34"/>
        <v>0</v>
      </c>
      <c r="U97" s="113">
        <v>0</v>
      </c>
      <c r="V97" s="113">
        <v>0</v>
      </c>
      <c r="W97" s="113">
        <v>0</v>
      </c>
      <c r="X97" s="113">
        <f t="shared" si="35"/>
        <v>0</v>
      </c>
      <c r="Y97" s="113">
        <v>0</v>
      </c>
      <c r="Z97" s="113">
        <v>0</v>
      </c>
      <c r="AA97" s="113">
        <v>0</v>
      </c>
      <c r="AB97" s="113">
        <f t="shared" si="36"/>
        <v>0</v>
      </c>
      <c r="AC97" s="113">
        <f t="shared" si="37"/>
        <v>0</v>
      </c>
      <c r="AD97" s="114">
        <f t="shared" si="38"/>
        <v>0</v>
      </c>
      <c r="AE97" s="114">
        <f t="shared" si="39"/>
        <v>0</v>
      </c>
      <c r="AF97" s="113">
        <v>0</v>
      </c>
      <c r="AG97" s="113">
        <v>0</v>
      </c>
      <c r="AH97" s="113">
        <v>0</v>
      </c>
      <c r="AI97" s="113">
        <f t="shared" si="40"/>
        <v>0</v>
      </c>
      <c r="AJ97" s="113">
        <f t="shared" si="41"/>
        <v>0</v>
      </c>
      <c r="AK97" s="115">
        <v>0</v>
      </c>
      <c r="AL97" s="115">
        <v>0</v>
      </c>
      <c r="AM97" s="115">
        <v>0</v>
      </c>
      <c r="AN97" s="115">
        <v>0</v>
      </c>
      <c r="AO97" s="115">
        <v>0</v>
      </c>
      <c r="AP97" s="115">
        <f t="shared" si="42"/>
        <v>0</v>
      </c>
      <c r="AQ97" s="115">
        <f t="shared" si="43"/>
        <v>0</v>
      </c>
      <c r="AR97" s="370">
        <f t="shared" si="44"/>
        <v>0</v>
      </c>
      <c r="AS97" s="112">
        <f t="shared" si="45"/>
        <v>533354</v>
      </c>
      <c r="AT97" s="113">
        <f t="shared" si="46"/>
        <v>392751</v>
      </c>
      <c r="AU97" s="113">
        <f t="shared" si="47"/>
        <v>0</v>
      </c>
      <c r="AV97" s="113">
        <f t="shared" si="48"/>
        <v>0</v>
      </c>
      <c r="AW97" s="113">
        <f t="shared" si="49"/>
        <v>132749</v>
      </c>
      <c r="AX97" s="113">
        <f t="shared" si="49"/>
        <v>7854</v>
      </c>
      <c r="AY97" s="113">
        <f t="shared" si="50"/>
        <v>0</v>
      </c>
      <c r="AZ97" s="115">
        <f t="shared" si="51"/>
        <v>0.88329999999999997</v>
      </c>
      <c r="BA97" s="115">
        <f t="shared" si="52"/>
        <v>0.88329999999999997</v>
      </c>
      <c r="BB97" s="115">
        <f t="shared" si="53"/>
        <v>0</v>
      </c>
      <c r="BC97" s="116">
        <f t="shared" si="54"/>
        <v>0</v>
      </c>
    </row>
    <row r="98" spans="1:57" s="3" customFormat="1" x14ac:dyDescent="0.2">
      <c r="A98" s="366">
        <v>17</v>
      </c>
      <c r="B98" s="367">
        <v>3445</v>
      </c>
      <c r="C98" s="367">
        <v>600078604</v>
      </c>
      <c r="D98" s="367">
        <v>70695849</v>
      </c>
      <c r="E98" s="365" t="s">
        <v>118</v>
      </c>
      <c r="F98" s="367">
        <v>3143</v>
      </c>
      <c r="G98" s="368" t="s">
        <v>633</v>
      </c>
      <c r="H98" s="392" t="s">
        <v>282</v>
      </c>
      <c r="I98" s="110">
        <v>13342</v>
      </c>
      <c r="J98" s="111">
        <v>9405</v>
      </c>
      <c r="K98" s="111">
        <v>0</v>
      </c>
      <c r="L98" s="111">
        <v>0</v>
      </c>
      <c r="M98" s="114">
        <v>3179</v>
      </c>
      <c r="N98" s="114">
        <v>188</v>
      </c>
      <c r="O98" s="249">
        <v>570</v>
      </c>
      <c r="P98" s="274">
        <v>0.04</v>
      </c>
      <c r="Q98" s="287">
        <v>0</v>
      </c>
      <c r="R98" s="404">
        <v>0</v>
      </c>
      <c r="S98" s="404">
        <v>0.04</v>
      </c>
      <c r="T98" s="112">
        <f t="shared" si="34"/>
        <v>0</v>
      </c>
      <c r="U98" s="113">
        <v>0</v>
      </c>
      <c r="V98" s="113">
        <v>0</v>
      </c>
      <c r="W98" s="113">
        <v>0</v>
      </c>
      <c r="X98" s="113">
        <f t="shared" si="35"/>
        <v>0</v>
      </c>
      <c r="Y98" s="113">
        <v>0</v>
      </c>
      <c r="Z98" s="113">
        <v>0</v>
      </c>
      <c r="AA98" s="113">
        <v>0</v>
      </c>
      <c r="AB98" s="113">
        <f t="shared" si="36"/>
        <v>0</v>
      </c>
      <c r="AC98" s="113">
        <f t="shared" si="37"/>
        <v>0</v>
      </c>
      <c r="AD98" s="114">
        <f t="shared" si="38"/>
        <v>0</v>
      </c>
      <c r="AE98" s="114">
        <f t="shared" si="39"/>
        <v>0</v>
      </c>
      <c r="AF98" s="113">
        <v>0</v>
      </c>
      <c r="AG98" s="113">
        <v>0</v>
      </c>
      <c r="AH98" s="113">
        <v>0</v>
      </c>
      <c r="AI98" s="113">
        <f t="shared" si="40"/>
        <v>0</v>
      </c>
      <c r="AJ98" s="113">
        <f t="shared" si="41"/>
        <v>0</v>
      </c>
      <c r="AK98" s="115"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f t="shared" si="42"/>
        <v>0</v>
      </c>
      <c r="AQ98" s="115">
        <f t="shared" si="43"/>
        <v>0</v>
      </c>
      <c r="AR98" s="370">
        <f t="shared" si="44"/>
        <v>0</v>
      </c>
      <c r="AS98" s="112">
        <f t="shared" si="45"/>
        <v>13342</v>
      </c>
      <c r="AT98" s="113">
        <f t="shared" si="46"/>
        <v>9405</v>
      </c>
      <c r="AU98" s="113">
        <f t="shared" si="47"/>
        <v>0</v>
      </c>
      <c r="AV98" s="113">
        <f t="shared" si="48"/>
        <v>0</v>
      </c>
      <c r="AW98" s="113">
        <f t="shared" si="49"/>
        <v>3179</v>
      </c>
      <c r="AX98" s="113">
        <f t="shared" si="49"/>
        <v>188</v>
      </c>
      <c r="AY98" s="113">
        <f t="shared" si="50"/>
        <v>570</v>
      </c>
      <c r="AZ98" s="115">
        <f t="shared" si="51"/>
        <v>0.04</v>
      </c>
      <c r="BA98" s="115">
        <f t="shared" si="52"/>
        <v>0</v>
      </c>
      <c r="BB98" s="115">
        <f t="shared" si="53"/>
        <v>0</v>
      </c>
      <c r="BC98" s="116">
        <f t="shared" si="54"/>
        <v>0.04</v>
      </c>
    </row>
    <row r="99" spans="1:57" ht="13.5" thickBot="1" x14ac:dyDescent="0.25">
      <c r="A99" s="241">
        <v>17</v>
      </c>
      <c r="B99" s="59">
        <v>3445</v>
      </c>
      <c r="C99" s="59">
        <v>600078604</v>
      </c>
      <c r="D99" s="59">
        <v>70695849</v>
      </c>
      <c r="E99" s="402" t="s">
        <v>119</v>
      </c>
      <c r="F99" s="59"/>
      <c r="G99" s="242"/>
      <c r="H99" s="403"/>
      <c r="I99" s="332">
        <v>5400498</v>
      </c>
      <c r="J99" s="76">
        <v>3846111</v>
      </c>
      <c r="K99" s="76">
        <v>0</v>
      </c>
      <c r="L99" s="76">
        <v>98000</v>
      </c>
      <c r="M99" s="76">
        <v>1333111</v>
      </c>
      <c r="N99" s="76">
        <v>76922</v>
      </c>
      <c r="O99" s="76">
        <v>46354</v>
      </c>
      <c r="P99" s="233">
        <v>8.5528999999999993</v>
      </c>
      <c r="Q99" s="233">
        <v>5.9262999999999995</v>
      </c>
      <c r="R99" s="333">
        <v>0</v>
      </c>
      <c r="S99" s="333">
        <v>2.6265999999999998</v>
      </c>
      <c r="T99" s="799">
        <f t="shared" ref="T99:BC99" si="58">SUM(T93:T98)</f>
        <v>0</v>
      </c>
      <c r="U99" s="800">
        <f t="shared" si="58"/>
        <v>0</v>
      </c>
      <c r="V99" s="800">
        <f t="shared" si="58"/>
        <v>0</v>
      </c>
      <c r="W99" s="800">
        <f t="shared" si="58"/>
        <v>0</v>
      </c>
      <c r="X99" s="800">
        <f t="shared" si="58"/>
        <v>0</v>
      </c>
      <c r="Y99" s="800">
        <f t="shared" si="58"/>
        <v>0</v>
      </c>
      <c r="Z99" s="800">
        <f t="shared" si="58"/>
        <v>0</v>
      </c>
      <c r="AA99" s="800">
        <f t="shared" si="58"/>
        <v>0</v>
      </c>
      <c r="AB99" s="800">
        <f t="shared" si="58"/>
        <v>0</v>
      </c>
      <c r="AC99" s="800">
        <f t="shared" si="58"/>
        <v>0</v>
      </c>
      <c r="AD99" s="800">
        <f t="shared" si="58"/>
        <v>0</v>
      </c>
      <c r="AE99" s="800">
        <f t="shared" si="58"/>
        <v>0</v>
      </c>
      <c r="AF99" s="800">
        <f t="shared" si="58"/>
        <v>0</v>
      </c>
      <c r="AG99" s="800">
        <f t="shared" si="58"/>
        <v>0</v>
      </c>
      <c r="AH99" s="800">
        <f t="shared" si="58"/>
        <v>0</v>
      </c>
      <c r="AI99" s="800">
        <f t="shared" si="58"/>
        <v>0</v>
      </c>
      <c r="AJ99" s="800">
        <f t="shared" si="58"/>
        <v>0</v>
      </c>
      <c r="AK99" s="801">
        <f t="shared" si="58"/>
        <v>0</v>
      </c>
      <c r="AL99" s="801">
        <f t="shared" si="58"/>
        <v>0</v>
      </c>
      <c r="AM99" s="801">
        <f t="shared" si="58"/>
        <v>0</v>
      </c>
      <c r="AN99" s="801">
        <f t="shared" si="58"/>
        <v>0</v>
      </c>
      <c r="AO99" s="801">
        <f t="shared" si="58"/>
        <v>0</v>
      </c>
      <c r="AP99" s="801">
        <f t="shared" si="58"/>
        <v>0</v>
      </c>
      <c r="AQ99" s="801">
        <f t="shared" si="58"/>
        <v>0</v>
      </c>
      <c r="AR99" s="922">
        <f t="shared" si="58"/>
        <v>0</v>
      </c>
      <c r="AS99" s="799">
        <f t="shared" si="58"/>
        <v>5400498</v>
      </c>
      <c r="AT99" s="800">
        <f t="shared" si="58"/>
        <v>3846111</v>
      </c>
      <c r="AU99" s="800">
        <f t="shared" si="58"/>
        <v>0</v>
      </c>
      <c r="AV99" s="800">
        <f t="shared" si="58"/>
        <v>98000</v>
      </c>
      <c r="AW99" s="800">
        <f t="shared" si="58"/>
        <v>1333111</v>
      </c>
      <c r="AX99" s="800">
        <f t="shared" si="58"/>
        <v>76922</v>
      </c>
      <c r="AY99" s="800">
        <f t="shared" si="58"/>
        <v>46354</v>
      </c>
      <c r="AZ99" s="801">
        <f t="shared" si="58"/>
        <v>8.5528999999999993</v>
      </c>
      <c r="BA99" s="801">
        <f t="shared" si="58"/>
        <v>5.9262999999999995</v>
      </c>
      <c r="BB99" s="801">
        <f t="shared" si="58"/>
        <v>0</v>
      </c>
      <c r="BC99" s="802">
        <f t="shared" si="58"/>
        <v>2.6265999999999998</v>
      </c>
    </row>
    <row r="100" spans="1:57" ht="13.5" thickBot="1" x14ac:dyDescent="0.25">
      <c r="A100" s="243"/>
      <c r="B100" s="54"/>
      <c r="C100" s="54"/>
      <c r="D100" s="54"/>
      <c r="E100" s="136" t="s">
        <v>795</v>
      </c>
      <c r="F100" s="54"/>
      <c r="G100" s="244"/>
      <c r="H100" s="334"/>
      <c r="I100" s="67">
        <f>I15+I17+I23+I28+I30+I37+I44+I48+I54+I61+I65+I71+I75+I81+I85+I92+I99</f>
        <v>244630263</v>
      </c>
      <c r="J100" s="55">
        <f t="shared" ref="J100:BC100" si="59">J15+J17+J23+J28+J30+J37+J44+J48+J54+J61+J65+J71+J75+J81+J85+J92+J99</f>
        <v>175945835</v>
      </c>
      <c r="K100" s="55">
        <f t="shared" si="59"/>
        <v>288700</v>
      </c>
      <c r="L100" s="55">
        <f t="shared" si="59"/>
        <v>1333650</v>
      </c>
      <c r="M100" s="55">
        <f t="shared" si="59"/>
        <v>59920469</v>
      </c>
      <c r="N100" s="55">
        <f t="shared" si="59"/>
        <v>3518914</v>
      </c>
      <c r="O100" s="55">
        <f t="shared" si="59"/>
        <v>3911395</v>
      </c>
      <c r="P100" s="56">
        <f t="shared" si="59"/>
        <v>389.80740000000014</v>
      </c>
      <c r="Q100" s="56">
        <f t="shared" si="59"/>
        <v>284.99110000000002</v>
      </c>
      <c r="R100" s="56">
        <f t="shared" si="59"/>
        <v>0.83339999999999992</v>
      </c>
      <c r="S100" s="77">
        <f t="shared" si="59"/>
        <v>104.81629999999998</v>
      </c>
      <c r="T100" s="797">
        <f t="shared" si="59"/>
        <v>23200</v>
      </c>
      <c r="U100" s="453">
        <f t="shared" si="59"/>
        <v>36624</v>
      </c>
      <c r="V100" s="453">
        <f t="shared" si="59"/>
        <v>-231959</v>
      </c>
      <c r="W100" s="453">
        <f t="shared" si="59"/>
        <v>0</v>
      </c>
      <c r="X100" s="453">
        <f t="shared" si="59"/>
        <v>-172135</v>
      </c>
      <c r="Y100" s="453">
        <f t="shared" si="59"/>
        <v>-23200</v>
      </c>
      <c r="Z100" s="453">
        <f t="shared" si="59"/>
        <v>0</v>
      </c>
      <c r="AA100" s="453">
        <f t="shared" si="59"/>
        <v>0</v>
      </c>
      <c r="AB100" s="453">
        <f t="shared" si="59"/>
        <v>-23200</v>
      </c>
      <c r="AC100" s="453">
        <f t="shared" si="59"/>
        <v>-195335</v>
      </c>
      <c r="AD100" s="453">
        <f t="shared" si="59"/>
        <v>-66023</v>
      </c>
      <c r="AE100" s="453">
        <f t="shared" si="59"/>
        <v>-3442</v>
      </c>
      <c r="AF100" s="453">
        <f t="shared" si="59"/>
        <v>4950</v>
      </c>
      <c r="AG100" s="453">
        <f t="shared" si="59"/>
        <v>315000</v>
      </c>
      <c r="AH100" s="453">
        <f t="shared" si="59"/>
        <v>0</v>
      </c>
      <c r="AI100" s="453">
        <f t="shared" si="59"/>
        <v>319950</v>
      </c>
      <c r="AJ100" s="453">
        <f t="shared" si="59"/>
        <v>55150</v>
      </c>
      <c r="AK100" s="454">
        <f t="shared" si="59"/>
        <v>0</v>
      </c>
      <c r="AL100" s="454">
        <f t="shared" si="59"/>
        <v>0.12</v>
      </c>
      <c r="AM100" s="454">
        <f t="shared" si="59"/>
        <v>0.09</v>
      </c>
      <c r="AN100" s="454">
        <f t="shared" si="59"/>
        <v>0</v>
      </c>
      <c r="AO100" s="454">
        <f t="shared" si="59"/>
        <v>0</v>
      </c>
      <c r="AP100" s="454">
        <f t="shared" si="59"/>
        <v>0.09</v>
      </c>
      <c r="AQ100" s="454">
        <f t="shared" si="59"/>
        <v>0.12</v>
      </c>
      <c r="AR100" s="798">
        <f t="shared" si="59"/>
        <v>0.21000000000000002</v>
      </c>
      <c r="AS100" s="452">
        <f t="shared" si="59"/>
        <v>244685413</v>
      </c>
      <c r="AT100" s="453">
        <f t="shared" si="59"/>
        <v>175773700</v>
      </c>
      <c r="AU100" s="453">
        <f t="shared" si="59"/>
        <v>288700</v>
      </c>
      <c r="AV100" s="453">
        <f t="shared" si="59"/>
        <v>1310450</v>
      </c>
      <c r="AW100" s="453">
        <f t="shared" si="59"/>
        <v>59854446</v>
      </c>
      <c r="AX100" s="453">
        <f t="shared" si="59"/>
        <v>3515472</v>
      </c>
      <c r="AY100" s="453">
        <f t="shared" si="59"/>
        <v>4231345</v>
      </c>
      <c r="AZ100" s="454">
        <f t="shared" si="59"/>
        <v>390.01740000000007</v>
      </c>
      <c r="BA100" s="454">
        <f t="shared" si="59"/>
        <v>285.08110000000005</v>
      </c>
      <c r="BB100" s="454">
        <f t="shared" si="59"/>
        <v>0.83339999999999992</v>
      </c>
      <c r="BC100" s="455">
        <f t="shared" si="59"/>
        <v>104.93629999999999</v>
      </c>
    </row>
    <row r="101" spans="1:57" x14ac:dyDescent="0.2">
      <c r="D101" s="16"/>
      <c r="E101" s="12"/>
      <c r="F101" s="16"/>
      <c r="G101" s="41"/>
      <c r="H101" s="12"/>
      <c r="I101" s="94">
        <f>J100+L100+M100+N100+O100</f>
        <v>244630263</v>
      </c>
      <c r="J101" s="94"/>
      <c r="K101" s="94"/>
      <c r="L101" s="94"/>
      <c r="M101" s="94"/>
      <c r="N101" s="94"/>
      <c r="O101" s="94"/>
      <c r="P101" s="95">
        <f>Q100+S100</f>
        <v>389.80740000000003</v>
      </c>
      <c r="Q101" s="95"/>
      <c r="R101" s="95"/>
      <c r="S101" s="95"/>
      <c r="T101" s="95"/>
      <c r="U101" s="95"/>
      <c r="V101" s="95"/>
      <c r="W101" s="95"/>
      <c r="X101" s="216">
        <f>SUM(T100:W100)</f>
        <v>-172135</v>
      </c>
      <c r="Y101" s="217"/>
      <c r="Z101" s="217"/>
      <c r="AA101" s="217"/>
      <c r="AB101" s="216">
        <f>SUM(Y100:AA100)</f>
        <v>-23200</v>
      </c>
      <c r="AC101" s="216">
        <f>X100+AB100</f>
        <v>-195335</v>
      </c>
      <c r="AD101" s="218"/>
      <c r="AE101" s="218"/>
      <c r="AF101" s="217"/>
      <c r="AG101" s="217"/>
      <c r="AH101" s="217"/>
      <c r="AI101" s="216">
        <f>SUM(AF100:AH100)</f>
        <v>319950</v>
      </c>
      <c r="AJ101" s="216">
        <f>AC100+AD100+AE100+AI100</f>
        <v>55150</v>
      </c>
      <c r="AK101" s="137"/>
      <c r="AL101" s="137"/>
      <c r="AM101" s="137"/>
      <c r="AN101" s="137"/>
      <c r="AO101" s="137"/>
      <c r="AP101" s="138">
        <f>AK100+AM100+AN100</f>
        <v>0.09</v>
      </c>
      <c r="AQ101" s="138">
        <f>AL100+AO100</f>
        <v>0.12</v>
      </c>
      <c r="AR101" s="138">
        <f>SUM(AP100:AQ100)</f>
        <v>0.21</v>
      </c>
      <c r="AS101" s="94">
        <f>AT100+AV100+AW100+AX100+AY100</f>
        <v>244685413</v>
      </c>
      <c r="AT101" s="93"/>
      <c r="AU101" s="93"/>
      <c r="AV101" s="93"/>
      <c r="AW101" s="93"/>
      <c r="AX101" s="93"/>
      <c r="AY101" s="93"/>
      <c r="AZ101" s="95">
        <f>BA100+BC100</f>
        <v>390.01740000000007</v>
      </c>
      <c r="BA101" s="141"/>
      <c r="BB101" s="141"/>
      <c r="BC101" s="141"/>
    </row>
    <row r="102" spans="1:57" ht="13.5" thickBot="1" x14ac:dyDescent="0.25">
      <c r="D102" s="16"/>
      <c r="E102" s="12"/>
      <c r="F102" s="16"/>
      <c r="G102" s="41"/>
      <c r="H102" s="12"/>
      <c r="I102" s="139">
        <f ca="1">J103+L103+M103+N103+O103</f>
        <v>244630263</v>
      </c>
      <c r="J102" s="91"/>
      <c r="K102" s="91"/>
      <c r="L102" s="91"/>
      <c r="M102" s="91"/>
      <c r="N102" s="91"/>
      <c r="O102" s="91"/>
      <c r="P102" s="140">
        <f ca="1">Q103+S103</f>
        <v>389.80740000000003</v>
      </c>
      <c r="Q102" s="266"/>
      <c r="R102" s="266"/>
      <c r="S102" s="266"/>
      <c r="T102" s="305"/>
      <c r="U102" s="305"/>
      <c r="V102" s="305"/>
      <c r="W102" s="305"/>
      <c r="X102" s="300">
        <f ca="1">SUM(T103:W103)</f>
        <v>-172135</v>
      </c>
      <c r="Y102" s="301"/>
      <c r="Z102" s="301"/>
      <c r="AA102" s="301"/>
      <c r="AB102" s="300">
        <f ca="1">SUM(Y103:AA103)</f>
        <v>-23200</v>
      </c>
      <c r="AC102" s="300">
        <f ca="1">X103+AB103</f>
        <v>-195335</v>
      </c>
      <c r="AD102" s="302"/>
      <c r="AE102" s="302"/>
      <c r="AF102" s="301"/>
      <c r="AG102" s="301"/>
      <c r="AH102" s="301"/>
      <c r="AI102" s="300">
        <f ca="1">SUM(AF103:AH103)</f>
        <v>319950</v>
      </c>
      <c r="AJ102" s="300">
        <f ca="1">AC103+AD103+AE103+AI103</f>
        <v>55150</v>
      </c>
      <c r="AK102" s="303"/>
      <c r="AL102" s="303"/>
      <c r="AM102" s="303"/>
      <c r="AN102" s="303"/>
      <c r="AO102" s="303"/>
      <c r="AP102" s="304">
        <f ca="1">AK103+AM103+AN103</f>
        <v>0.09</v>
      </c>
      <c r="AQ102" s="304">
        <f ca="1">AL103+AO103</f>
        <v>0.12</v>
      </c>
      <c r="AR102" s="304">
        <f ca="1">SUM(AP103:AQ103)</f>
        <v>0.21</v>
      </c>
      <c r="AS102" s="94">
        <f ca="1">AT103+AV103+AW103+AX103+AY103</f>
        <v>244685413</v>
      </c>
      <c r="AT102" s="93"/>
      <c r="AU102" s="93"/>
      <c r="AV102" s="93"/>
      <c r="AW102" s="93"/>
      <c r="AX102" s="93"/>
      <c r="AY102" s="93"/>
      <c r="AZ102" s="95">
        <f ca="1">BA103+BC103</f>
        <v>390.01739999999995</v>
      </c>
      <c r="BA102" s="141"/>
      <c r="BB102" s="141"/>
      <c r="BC102" s="141"/>
    </row>
    <row r="103" spans="1:57" ht="13.5" thickBot="1" x14ac:dyDescent="0.25">
      <c r="D103" s="16"/>
      <c r="E103" s="12"/>
      <c r="F103" s="16"/>
      <c r="G103" s="41"/>
      <c r="H103" s="208" t="s">
        <v>0</v>
      </c>
      <c r="I103" s="211">
        <f t="shared" ref="I103:BC103" ca="1" si="60">SUM(I104:I113)</f>
        <v>244630263</v>
      </c>
      <c r="J103" s="60">
        <f t="shared" ca="1" si="60"/>
        <v>175945835</v>
      </c>
      <c r="K103" s="60">
        <f t="shared" ref="K103" ca="1" si="61">SUM(K104:K113)</f>
        <v>288700</v>
      </c>
      <c r="L103" s="60">
        <f t="shared" ca="1" si="60"/>
        <v>1333650</v>
      </c>
      <c r="M103" s="60">
        <f t="shared" ca="1" si="60"/>
        <v>59920469</v>
      </c>
      <c r="N103" s="60">
        <f t="shared" ca="1" si="60"/>
        <v>3518914</v>
      </c>
      <c r="O103" s="60">
        <f t="shared" ca="1" si="60"/>
        <v>3911395</v>
      </c>
      <c r="P103" s="61">
        <f t="shared" ca="1" si="60"/>
        <v>389.80739999999997</v>
      </c>
      <c r="Q103" s="61">
        <f t="shared" ca="1" si="60"/>
        <v>284.99110000000002</v>
      </c>
      <c r="R103" s="61">
        <f t="shared" ref="R103" ca="1" si="62">SUM(R104:R113)</f>
        <v>0.83339999999999992</v>
      </c>
      <c r="S103" s="228">
        <f t="shared" ca="1" si="60"/>
        <v>104.81629999999998</v>
      </c>
      <c r="T103" s="211">
        <f t="shared" ca="1" si="60"/>
        <v>23200</v>
      </c>
      <c r="U103" s="229">
        <f t="shared" ca="1" si="60"/>
        <v>36624</v>
      </c>
      <c r="V103" s="229">
        <f t="shared" ca="1" si="60"/>
        <v>-231959</v>
      </c>
      <c r="W103" s="229">
        <f t="shared" ca="1" si="60"/>
        <v>0</v>
      </c>
      <c r="X103" s="229">
        <f t="shared" ca="1" si="60"/>
        <v>-172135</v>
      </c>
      <c r="Y103" s="229">
        <f t="shared" ca="1" si="60"/>
        <v>-23200</v>
      </c>
      <c r="Z103" s="229">
        <f t="shared" ca="1" si="60"/>
        <v>0</v>
      </c>
      <c r="AA103" s="229">
        <f t="shared" ca="1" si="60"/>
        <v>0</v>
      </c>
      <c r="AB103" s="229">
        <f t="shared" ca="1" si="60"/>
        <v>-23200</v>
      </c>
      <c r="AC103" s="229">
        <f t="shared" ca="1" si="60"/>
        <v>-195335</v>
      </c>
      <c r="AD103" s="229">
        <f t="shared" ca="1" si="60"/>
        <v>-66023</v>
      </c>
      <c r="AE103" s="229">
        <f t="shared" ca="1" si="60"/>
        <v>-3442</v>
      </c>
      <c r="AF103" s="229">
        <f t="shared" ca="1" si="60"/>
        <v>4950</v>
      </c>
      <c r="AG103" s="229">
        <f t="shared" ca="1" si="60"/>
        <v>315000</v>
      </c>
      <c r="AH103" s="229">
        <f t="shared" ca="1" si="60"/>
        <v>0</v>
      </c>
      <c r="AI103" s="229">
        <f t="shared" ca="1" si="60"/>
        <v>319950</v>
      </c>
      <c r="AJ103" s="229">
        <f t="shared" ca="1" si="60"/>
        <v>55150</v>
      </c>
      <c r="AK103" s="328">
        <f t="shared" ca="1" si="60"/>
        <v>0</v>
      </c>
      <c r="AL103" s="328">
        <f t="shared" ca="1" si="60"/>
        <v>0.12</v>
      </c>
      <c r="AM103" s="328">
        <f t="shared" ca="1" si="60"/>
        <v>0.09</v>
      </c>
      <c r="AN103" s="328">
        <f t="shared" ca="1" si="60"/>
        <v>0</v>
      </c>
      <c r="AO103" s="328">
        <f t="shared" ca="1" si="60"/>
        <v>0</v>
      </c>
      <c r="AP103" s="328">
        <f t="shared" ca="1" si="60"/>
        <v>0.09</v>
      </c>
      <c r="AQ103" s="328">
        <f t="shared" ca="1" si="60"/>
        <v>0.12</v>
      </c>
      <c r="AR103" s="313">
        <f t="shared" ca="1" si="60"/>
        <v>0.21</v>
      </c>
      <c r="AS103" s="229">
        <f t="shared" ca="1" si="60"/>
        <v>244685413</v>
      </c>
      <c r="AT103" s="229">
        <f t="shared" ca="1" si="60"/>
        <v>175773700</v>
      </c>
      <c r="AU103" s="229">
        <f t="shared" ref="AU103" ca="1" si="63">SUM(AU104:AU113)</f>
        <v>288700</v>
      </c>
      <c r="AV103" s="229">
        <f t="shared" ca="1" si="60"/>
        <v>1310450</v>
      </c>
      <c r="AW103" s="229">
        <f t="shared" ca="1" si="60"/>
        <v>59854446</v>
      </c>
      <c r="AX103" s="229">
        <f t="shared" ca="1" si="60"/>
        <v>3515472</v>
      </c>
      <c r="AY103" s="229">
        <f t="shared" ca="1" si="60"/>
        <v>4231345</v>
      </c>
      <c r="AZ103" s="328">
        <f t="shared" ca="1" si="60"/>
        <v>390.0173999999999</v>
      </c>
      <c r="BA103" s="328">
        <f t="shared" ca="1" si="60"/>
        <v>285.08109999999999</v>
      </c>
      <c r="BB103" s="328">
        <f t="shared" ref="BB103" ca="1" si="64">SUM(BB104:BB113)</f>
        <v>0.83339999999999992</v>
      </c>
      <c r="BC103" s="328">
        <f t="shared" ca="1" si="60"/>
        <v>104.93629999999999</v>
      </c>
    </row>
    <row r="104" spans="1:57" x14ac:dyDescent="0.2">
      <c r="D104" s="16"/>
      <c r="E104" s="12"/>
      <c r="F104" s="16"/>
      <c r="G104" s="41"/>
      <c r="H104" s="209">
        <v>3111</v>
      </c>
      <c r="I104" s="251">
        <f t="shared" ref="I104:BC104" ca="1" si="65">SUMIF($F$12:$F$427,"=3111",I$12:I$383)</f>
        <v>48221556</v>
      </c>
      <c r="J104" s="252">
        <f t="shared" ca="1" si="65"/>
        <v>34854665</v>
      </c>
      <c r="K104" s="252">
        <f t="shared" ca="1" si="65"/>
        <v>0</v>
      </c>
      <c r="L104" s="252">
        <f t="shared" ca="1" si="65"/>
        <v>244000</v>
      </c>
      <c r="M104" s="252">
        <f t="shared" ca="1" si="65"/>
        <v>11863349</v>
      </c>
      <c r="N104" s="252">
        <f t="shared" ca="1" si="65"/>
        <v>697093</v>
      </c>
      <c r="O104" s="252">
        <f t="shared" ca="1" si="65"/>
        <v>562449</v>
      </c>
      <c r="P104" s="253">
        <f t="shared" ca="1" si="65"/>
        <v>81.4452</v>
      </c>
      <c r="Q104" s="253">
        <f t="shared" ca="1" si="65"/>
        <v>62.636700000000005</v>
      </c>
      <c r="R104" s="253">
        <f t="shared" ca="1" si="65"/>
        <v>0</v>
      </c>
      <c r="S104" s="256">
        <f t="shared" ca="1" si="65"/>
        <v>18.808499999999999</v>
      </c>
      <c r="T104" s="251">
        <f t="shared" ca="1" si="65"/>
        <v>0</v>
      </c>
      <c r="U104" s="255">
        <f t="shared" ca="1" si="65"/>
        <v>-3969</v>
      </c>
      <c r="V104" s="255">
        <f t="shared" ca="1" si="65"/>
        <v>-84683</v>
      </c>
      <c r="W104" s="255">
        <f t="shared" ca="1" si="65"/>
        <v>0</v>
      </c>
      <c r="X104" s="255">
        <f t="shared" ca="1" si="65"/>
        <v>-88652</v>
      </c>
      <c r="Y104" s="255">
        <f t="shared" ca="1" si="65"/>
        <v>0</v>
      </c>
      <c r="Z104" s="255">
        <f t="shared" ca="1" si="65"/>
        <v>0</v>
      </c>
      <c r="AA104" s="255">
        <f t="shared" ca="1" si="65"/>
        <v>0</v>
      </c>
      <c r="AB104" s="255">
        <f t="shared" ca="1" si="65"/>
        <v>0</v>
      </c>
      <c r="AC104" s="255">
        <f t="shared" ca="1" si="65"/>
        <v>-88652</v>
      </c>
      <c r="AD104" s="255">
        <f t="shared" ca="1" si="65"/>
        <v>-29965</v>
      </c>
      <c r="AE104" s="255">
        <f t="shared" ca="1" si="65"/>
        <v>-1773</v>
      </c>
      <c r="AF104" s="255">
        <f t="shared" ca="1" si="65"/>
        <v>0</v>
      </c>
      <c r="AG104" s="255">
        <f t="shared" ca="1" si="65"/>
        <v>115000</v>
      </c>
      <c r="AH104" s="255">
        <f t="shared" ca="1" si="65"/>
        <v>0</v>
      </c>
      <c r="AI104" s="255">
        <f t="shared" ca="1" si="65"/>
        <v>115000</v>
      </c>
      <c r="AJ104" s="255">
        <f t="shared" ca="1" si="65"/>
        <v>-5390</v>
      </c>
      <c r="AK104" s="318">
        <f t="shared" ca="1" si="65"/>
        <v>0</v>
      </c>
      <c r="AL104" s="318">
        <f t="shared" ca="1" si="65"/>
        <v>0</v>
      </c>
      <c r="AM104" s="318">
        <f t="shared" ca="1" si="65"/>
        <v>-0.02</v>
      </c>
      <c r="AN104" s="318">
        <f t="shared" ca="1" si="65"/>
        <v>0</v>
      </c>
      <c r="AO104" s="318">
        <f t="shared" ca="1" si="65"/>
        <v>0</v>
      </c>
      <c r="AP104" s="318">
        <f t="shared" ca="1" si="65"/>
        <v>-0.02</v>
      </c>
      <c r="AQ104" s="318">
        <f t="shared" ca="1" si="65"/>
        <v>0</v>
      </c>
      <c r="AR104" s="329">
        <f t="shared" ca="1" si="65"/>
        <v>-0.02</v>
      </c>
      <c r="AS104" s="255">
        <f t="shared" ca="1" si="65"/>
        <v>48216166</v>
      </c>
      <c r="AT104" s="255">
        <f t="shared" ca="1" si="65"/>
        <v>34766013</v>
      </c>
      <c r="AU104" s="255">
        <f t="shared" ca="1" si="65"/>
        <v>0</v>
      </c>
      <c r="AV104" s="255">
        <f t="shared" ca="1" si="65"/>
        <v>244000</v>
      </c>
      <c r="AW104" s="255">
        <f t="shared" ca="1" si="65"/>
        <v>11833384</v>
      </c>
      <c r="AX104" s="255">
        <f t="shared" ca="1" si="65"/>
        <v>695320</v>
      </c>
      <c r="AY104" s="255">
        <f t="shared" ca="1" si="65"/>
        <v>677449</v>
      </c>
      <c r="AZ104" s="318">
        <f t="shared" ca="1" si="65"/>
        <v>81.425200000000004</v>
      </c>
      <c r="BA104" s="318">
        <f t="shared" ca="1" si="65"/>
        <v>62.616700000000002</v>
      </c>
      <c r="BB104" s="318">
        <f t="shared" ca="1" si="65"/>
        <v>0</v>
      </c>
      <c r="BC104" s="318">
        <f t="shared" ca="1" si="65"/>
        <v>18.808499999999999</v>
      </c>
      <c r="BE104" s="7"/>
    </row>
    <row r="105" spans="1:57" x14ac:dyDescent="0.2">
      <c r="D105" s="16"/>
      <c r="E105" s="12"/>
      <c r="F105" s="16"/>
      <c r="G105" s="41"/>
      <c r="H105" s="32">
        <v>3113</v>
      </c>
      <c r="I105" s="257">
        <f t="shared" ref="I105:BC105" si="66">SUMIF($F$12:$F$427,"=3113",I$12:I$427)</f>
        <v>137953010</v>
      </c>
      <c r="J105" s="28">
        <f t="shared" si="66"/>
        <v>99015253</v>
      </c>
      <c r="K105" s="28">
        <f t="shared" si="66"/>
        <v>288700</v>
      </c>
      <c r="L105" s="28">
        <f t="shared" si="66"/>
        <v>427650</v>
      </c>
      <c r="M105" s="28">
        <f t="shared" si="66"/>
        <v>33611704</v>
      </c>
      <c r="N105" s="28">
        <f t="shared" si="66"/>
        <v>1980304</v>
      </c>
      <c r="O105" s="28">
        <f t="shared" si="66"/>
        <v>2918099</v>
      </c>
      <c r="P105" s="21">
        <f t="shared" si="66"/>
        <v>206.19559999999996</v>
      </c>
      <c r="Q105" s="21">
        <f t="shared" si="66"/>
        <v>167.798</v>
      </c>
      <c r="R105" s="21">
        <f t="shared" si="66"/>
        <v>0.83339999999999992</v>
      </c>
      <c r="S105" s="259">
        <f t="shared" si="66"/>
        <v>38.397599999999997</v>
      </c>
      <c r="T105" s="257">
        <f t="shared" si="66"/>
        <v>0</v>
      </c>
      <c r="U105" s="258">
        <f t="shared" si="66"/>
        <v>40593</v>
      </c>
      <c r="V105" s="258">
        <f t="shared" si="66"/>
        <v>-139912</v>
      </c>
      <c r="W105" s="258">
        <f t="shared" si="66"/>
        <v>0</v>
      </c>
      <c r="X105" s="258">
        <f t="shared" si="66"/>
        <v>-99319</v>
      </c>
      <c r="Y105" s="258">
        <f t="shared" si="66"/>
        <v>0</v>
      </c>
      <c r="Z105" s="258">
        <f t="shared" si="66"/>
        <v>0</v>
      </c>
      <c r="AA105" s="258">
        <f t="shared" si="66"/>
        <v>0</v>
      </c>
      <c r="AB105" s="258">
        <f t="shared" si="66"/>
        <v>0</v>
      </c>
      <c r="AC105" s="258">
        <f t="shared" si="66"/>
        <v>-99319</v>
      </c>
      <c r="AD105" s="258">
        <f t="shared" si="66"/>
        <v>-33569</v>
      </c>
      <c r="AE105" s="258">
        <f t="shared" si="66"/>
        <v>-1986</v>
      </c>
      <c r="AF105" s="258">
        <f t="shared" si="66"/>
        <v>4950</v>
      </c>
      <c r="AG105" s="258">
        <f t="shared" si="66"/>
        <v>190000</v>
      </c>
      <c r="AH105" s="258">
        <f t="shared" si="66"/>
        <v>0</v>
      </c>
      <c r="AI105" s="258">
        <f t="shared" si="66"/>
        <v>194950</v>
      </c>
      <c r="AJ105" s="258">
        <f t="shared" si="66"/>
        <v>60076</v>
      </c>
      <c r="AK105" s="319">
        <f t="shared" si="66"/>
        <v>0</v>
      </c>
      <c r="AL105" s="319">
        <f t="shared" si="66"/>
        <v>0</v>
      </c>
      <c r="AM105" s="319">
        <f t="shared" si="66"/>
        <v>0.11</v>
      </c>
      <c r="AN105" s="319">
        <f t="shared" si="66"/>
        <v>0</v>
      </c>
      <c r="AO105" s="319">
        <f t="shared" si="66"/>
        <v>0</v>
      </c>
      <c r="AP105" s="319">
        <f t="shared" si="66"/>
        <v>0.11</v>
      </c>
      <c r="AQ105" s="319">
        <f t="shared" si="66"/>
        <v>0</v>
      </c>
      <c r="AR105" s="330">
        <f t="shared" si="66"/>
        <v>0.11</v>
      </c>
      <c r="AS105" s="258">
        <f t="shared" si="66"/>
        <v>138013086</v>
      </c>
      <c r="AT105" s="258">
        <f t="shared" si="66"/>
        <v>98915934</v>
      </c>
      <c r="AU105" s="258">
        <f t="shared" si="66"/>
        <v>288700</v>
      </c>
      <c r="AV105" s="258">
        <f t="shared" si="66"/>
        <v>427650</v>
      </c>
      <c r="AW105" s="258">
        <f t="shared" si="66"/>
        <v>33578135</v>
      </c>
      <c r="AX105" s="258">
        <f t="shared" si="66"/>
        <v>1978318</v>
      </c>
      <c r="AY105" s="258">
        <f t="shared" si="66"/>
        <v>3113049</v>
      </c>
      <c r="AZ105" s="319">
        <f t="shared" si="66"/>
        <v>206.30559999999994</v>
      </c>
      <c r="BA105" s="319">
        <f t="shared" si="66"/>
        <v>167.90799999999999</v>
      </c>
      <c r="BB105" s="319">
        <f t="shared" si="66"/>
        <v>0.83339999999999992</v>
      </c>
      <c r="BC105" s="319">
        <f t="shared" si="66"/>
        <v>38.397599999999997</v>
      </c>
      <c r="BE105" s="7"/>
    </row>
    <row r="106" spans="1:57" x14ac:dyDescent="0.2">
      <c r="D106" s="16"/>
      <c r="E106" s="12"/>
      <c r="F106" s="16"/>
      <c r="G106" s="41"/>
      <c r="H106" s="32">
        <v>3114</v>
      </c>
      <c r="I106" s="257">
        <f t="shared" ref="I106:BC106" si="67">SUMIF($F$12:$F$427,"=3114",I$12:I$427)</f>
        <v>0</v>
      </c>
      <c r="J106" s="28">
        <f t="shared" si="67"/>
        <v>0</v>
      </c>
      <c r="K106" s="28">
        <f t="shared" si="67"/>
        <v>0</v>
      </c>
      <c r="L106" s="28">
        <f t="shared" si="67"/>
        <v>0</v>
      </c>
      <c r="M106" s="28">
        <f t="shared" si="67"/>
        <v>0</v>
      </c>
      <c r="N106" s="28">
        <f t="shared" si="67"/>
        <v>0</v>
      </c>
      <c r="O106" s="28">
        <f t="shared" si="67"/>
        <v>0</v>
      </c>
      <c r="P106" s="21">
        <f t="shared" si="67"/>
        <v>0</v>
      </c>
      <c r="Q106" s="21">
        <f t="shared" si="67"/>
        <v>0</v>
      </c>
      <c r="R106" s="21">
        <f t="shared" si="67"/>
        <v>0</v>
      </c>
      <c r="S106" s="259">
        <f t="shared" si="67"/>
        <v>0</v>
      </c>
      <c r="T106" s="257">
        <f t="shared" si="67"/>
        <v>0</v>
      </c>
      <c r="U106" s="258">
        <f t="shared" si="67"/>
        <v>0</v>
      </c>
      <c r="V106" s="258">
        <f t="shared" si="67"/>
        <v>0</v>
      </c>
      <c r="W106" s="258">
        <f t="shared" si="67"/>
        <v>0</v>
      </c>
      <c r="X106" s="258">
        <f t="shared" si="67"/>
        <v>0</v>
      </c>
      <c r="Y106" s="258">
        <f t="shared" si="67"/>
        <v>0</v>
      </c>
      <c r="Z106" s="258">
        <f t="shared" si="67"/>
        <v>0</v>
      </c>
      <c r="AA106" s="258">
        <f t="shared" si="67"/>
        <v>0</v>
      </c>
      <c r="AB106" s="258">
        <f t="shared" si="67"/>
        <v>0</v>
      </c>
      <c r="AC106" s="258">
        <f t="shared" si="67"/>
        <v>0</v>
      </c>
      <c r="AD106" s="258">
        <f t="shared" si="67"/>
        <v>0</v>
      </c>
      <c r="AE106" s="258">
        <f t="shared" si="67"/>
        <v>0</v>
      </c>
      <c r="AF106" s="258">
        <f t="shared" si="67"/>
        <v>0</v>
      </c>
      <c r="AG106" s="258">
        <f t="shared" si="67"/>
        <v>0</v>
      </c>
      <c r="AH106" s="258">
        <f t="shared" si="67"/>
        <v>0</v>
      </c>
      <c r="AI106" s="258">
        <f t="shared" si="67"/>
        <v>0</v>
      </c>
      <c r="AJ106" s="258">
        <f t="shared" si="67"/>
        <v>0</v>
      </c>
      <c r="AK106" s="319">
        <f t="shared" si="67"/>
        <v>0</v>
      </c>
      <c r="AL106" s="319">
        <f t="shared" si="67"/>
        <v>0</v>
      </c>
      <c r="AM106" s="319">
        <f t="shared" si="67"/>
        <v>0</v>
      </c>
      <c r="AN106" s="319">
        <f t="shared" si="67"/>
        <v>0</v>
      </c>
      <c r="AO106" s="319">
        <f t="shared" si="67"/>
        <v>0</v>
      </c>
      <c r="AP106" s="319">
        <f t="shared" si="67"/>
        <v>0</v>
      </c>
      <c r="AQ106" s="319">
        <f t="shared" si="67"/>
        <v>0</v>
      </c>
      <c r="AR106" s="330">
        <f t="shared" si="67"/>
        <v>0</v>
      </c>
      <c r="AS106" s="258">
        <f t="shared" si="67"/>
        <v>0</v>
      </c>
      <c r="AT106" s="258">
        <f t="shared" si="67"/>
        <v>0</v>
      </c>
      <c r="AU106" s="258">
        <f t="shared" si="67"/>
        <v>0</v>
      </c>
      <c r="AV106" s="258">
        <f t="shared" si="67"/>
        <v>0</v>
      </c>
      <c r="AW106" s="258">
        <f t="shared" si="67"/>
        <v>0</v>
      </c>
      <c r="AX106" s="258">
        <f t="shared" si="67"/>
        <v>0</v>
      </c>
      <c r="AY106" s="258">
        <f t="shared" si="67"/>
        <v>0</v>
      </c>
      <c r="AZ106" s="319">
        <f t="shared" si="67"/>
        <v>0</v>
      </c>
      <c r="BA106" s="319">
        <f t="shared" si="67"/>
        <v>0</v>
      </c>
      <c r="BB106" s="319">
        <f t="shared" si="67"/>
        <v>0</v>
      </c>
      <c r="BC106" s="319">
        <f t="shared" si="67"/>
        <v>0</v>
      </c>
      <c r="BE106" s="7"/>
    </row>
    <row r="107" spans="1:57" x14ac:dyDescent="0.2">
      <c r="D107" s="16"/>
      <c r="E107" s="12"/>
      <c r="F107" s="16"/>
      <c r="G107" s="41"/>
      <c r="H107" s="32">
        <v>3117</v>
      </c>
      <c r="I107" s="257">
        <f t="shared" ref="I107:BC107" si="68">SUMIF($F$12:$F$427,"=3117",I$12:I$427)</f>
        <v>14055932</v>
      </c>
      <c r="J107" s="28">
        <f t="shared" si="68"/>
        <v>9969704</v>
      </c>
      <c r="K107" s="28">
        <f t="shared" si="68"/>
        <v>0</v>
      </c>
      <c r="L107" s="28">
        <f t="shared" si="68"/>
        <v>203000</v>
      </c>
      <c r="M107" s="28">
        <f t="shared" si="68"/>
        <v>3438374</v>
      </c>
      <c r="N107" s="28">
        <f t="shared" si="68"/>
        <v>199394</v>
      </c>
      <c r="O107" s="28">
        <f t="shared" si="68"/>
        <v>245460</v>
      </c>
      <c r="P107" s="21">
        <f t="shared" si="68"/>
        <v>20.860900000000001</v>
      </c>
      <c r="Q107" s="21">
        <f t="shared" si="68"/>
        <v>16.0641</v>
      </c>
      <c r="R107" s="21">
        <f t="shared" si="68"/>
        <v>0</v>
      </c>
      <c r="S107" s="259">
        <f t="shared" si="68"/>
        <v>4.7967999999999993</v>
      </c>
      <c r="T107" s="257">
        <f t="shared" si="68"/>
        <v>23200</v>
      </c>
      <c r="U107" s="258">
        <f t="shared" si="68"/>
        <v>0</v>
      </c>
      <c r="V107" s="258">
        <f t="shared" si="68"/>
        <v>-7364</v>
      </c>
      <c r="W107" s="258">
        <f t="shared" si="68"/>
        <v>0</v>
      </c>
      <c r="X107" s="258">
        <f t="shared" si="68"/>
        <v>15836</v>
      </c>
      <c r="Y107" s="258">
        <f t="shared" si="68"/>
        <v>-23200</v>
      </c>
      <c r="Z107" s="258">
        <f t="shared" si="68"/>
        <v>0</v>
      </c>
      <c r="AA107" s="258">
        <f t="shared" si="68"/>
        <v>0</v>
      </c>
      <c r="AB107" s="258">
        <f t="shared" si="68"/>
        <v>-23200</v>
      </c>
      <c r="AC107" s="258">
        <f t="shared" si="68"/>
        <v>-7364</v>
      </c>
      <c r="AD107" s="258">
        <f t="shared" si="68"/>
        <v>-2489</v>
      </c>
      <c r="AE107" s="258">
        <f t="shared" si="68"/>
        <v>317</v>
      </c>
      <c r="AF107" s="258">
        <f t="shared" si="68"/>
        <v>0</v>
      </c>
      <c r="AG107" s="258">
        <f t="shared" si="68"/>
        <v>10000</v>
      </c>
      <c r="AH107" s="258">
        <f t="shared" si="68"/>
        <v>0</v>
      </c>
      <c r="AI107" s="258">
        <f t="shared" si="68"/>
        <v>10000</v>
      </c>
      <c r="AJ107" s="258">
        <f t="shared" si="68"/>
        <v>464</v>
      </c>
      <c r="AK107" s="319">
        <f t="shared" si="68"/>
        <v>0</v>
      </c>
      <c r="AL107" s="319">
        <f t="shared" si="68"/>
        <v>0.12</v>
      </c>
      <c r="AM107" s="319">
        <f t="shared" si="68"/>
        <v>0</v>
      </c>
      <c r="AN107" s="319">
        <f t="shared" si="68"/>
        <v>0</v>
      </c>
      <c r="AO107" s="319">
        <f t="shared" si="68"/>
        <v>0</v>
      </c>
      <c r="AP107" s="319">
        <f t="shared" si="68"/>
        <v>0</v>
      </c>
      <c r="AQ107" s="319">
        <f t="shared" si="68"/>
        <v>0.12</v>
      </c>
      <c r="AR107" s="330">
        <f t="shared" si="68"/>
        <v>0.12</v>
      </c>
      <c r="AS107" s="258">
        <f t="shared" si="68"/>
        <v>14056396</v>
      </c>
      <c r="AT107" s="258">
        <f t="shared" si="68"/>
        <v>9985540</v>
      </c>
      <c r="AU107" s="258">
        <f t="shared" si="68"/>
        <v>0</v>
      </c>
      <c r="AV107" s="258">
        <f t="shared" si="68"/>
        <v>179800</v>
      </c>
      <c r="AW107" s="258">
        <f t="shared" si="68"/>
        <v>3435885</v>
      </c>
      <c r="AX107" s="258">
        <f t="shared" si="68"/>
        <v>199711</v>
      </c>
      <c r="AY107" s="258">
        <f t="shared" si="68"/>
        <v>255460</v>
      </c>
      <c r="AZ107" s="319">
        <f t="shared" si="68"/>
        <v>20.980900000000002</v>
      </c>
      <c r="BA107" s="319">
        <f t="shared" si="68"/>
        <v>16.0641</v>
      </c>
      <c r="BB107" s="319">
        <f t="shared" si="68"/>
        <v>0</v>
      </c>
      <c r="BC107" s="319">
        <f t="shared" si="68"/>
        <v>4.9167999999999994</v>
      </c>
      <c r="BE107" s="7"/>
    </row>
    <row r="108" spans="1:57" x14ac:dyDescent="0.2">
      <c r="D108" s="16"/>
      <c r="E108" s="12"/>
      <c r="F108" s="16"/>
      <c r="G108" s="41"/>
      <c r="H108" s="32">
        <v>3122</v>
      </c>
      <c r="I108" s="257">
        <f t="shared" ref="I108:BC108" si="69">SUMIF($F$12:$F$383,"=3122",I$12:I$383)</f>
        <v>0</v>
      </c>
      <c r="J108" s="28">
        <f t="shared" si="69"/>
        <v>0</v>
      </c>
      <c r="K108" s="28">
        <f t="shared" si="69"/>
        <v>0</v>
      </c>
      <c r="L108" s="28">
        <f t="shared" si="69"/>
        <v>0</v>
      </c>
      <c r="M108" s="28">
        <f t="shared" si="69"/>
        <v>0</v>
      </c>
      <c r="N108" s="28">
        <f t="shared" si="69"/>
        <v>0</v>
      </c>
      <c r="O108" s="28">
        <f t="shared" si="69"/>
        <v>0</v>
      </c>
      <c r="P108" s="21">
        <f t="shared" si="69"/>
        <v>0</v>
      </c>
      <c r="Q108" s="21">
        <f t="shared" si="69"/>
        <v>0</v>
      </c>
      <c r="R108" s="21">
        <f t="shared" si="69"/>
        <v>0</v>
      </c>
      <c r="S108" s="259">
        <f t="shared" si="69"/>
        <v>0</v>
      </c>
      <c r="T108" s="257">
        <f t="shared" si="69"/>
        <v>0</v>
      </c>
      <c r="U108" s="258">
        <f t="shared" si="69"/>
        <v>0</v>
      </c>
      <c r="V108" s="258">
        <f t="shared" si="69"/>
        <v>0</v>
      </c>
      <c r="W108" s="258">
        <f t="shared" si="69"/>
        <v>0</v>
      </c>
      <c r="X108" s="258">
        <f t="shared" si="69"/>
        <v>0</v>
      </c>
      <c r="Y108" s="258">
        <f t="shared" si="69"/>
        <v>0</v>
      </c>
      <c r="Z108" s="258">
        <f t="shared" si="69"/>
        <v>0</v>
      </c>
      <c r="AA108" s="258">
        <f t="shared" si="69"/>
        <v>0</v>
      </c>
      <c r="AB108" s="258">
        <f t="shared" si="69"/>
        <v>0</v>
      </c>
      <c r="AC108" s="258">
        <f t="shared" si="69"/>
        <v>0</v>
      </c>
      <c r="AD108" s="258">
        <f t="shared" si="69"/>
        <v>0</v>
      </c>
      <c r="AE108" s="258">
        <f t="shared" si="69"/>
        <v>0</v>
      </c>
      <c r="AF108" s="258">
        <f t="shared" si="69"/>
        <v>0</v>
      </c>
      <c r="AG108" s="258">
        <f t="shared" si="69"/>
        <v>0</v>
      </c>
      <c r="AH108" s="258">
        <f t="shared" si="69"/>
        <v>0</v>
      </c>
      <c r="AI108" s="258">
        <f t="shared" si="69"/>
        <v>0</v>
      </c>
      <c r="AJ108" s="258">
        <f t="shared" si="69"/>
        <v>0</v>
      </c>
      <c r="AK108" s="319">
        <f t="shared" si="69"/>
        <v>0</v>
      </c>
      <c r="AL108" s="319">
        <f t="shared" si="69"/>
        <v>0</v>
      </c>
      <c r="AM108" s="319">
        <f t="shared" si="69"/>
        <v>0</v>
      </c>
      <c r="AN108" s="319">
        <f t="shared" si="69"/>
        <v>0</v>
      </c>
      <c r="AO108" s="319">
        <f t="shared" si="69"/>
        <v>0</v>
      </c>
      <c r="AP108" s="319">
        <f t="shared" si="69"/>
        <v>0</v>
      </c>
      <c r="AQ108" s="319">
        <f t="shared" si="69"/>
        <v>0</v>
      </c>
      <c r="AR108" s="330">
        <f t="shared" si="69"/>
        <v>0</v>
      </c>
      <c r="AS108" s="258">
        <f t="shared" si="69"/>
        <v>0</v>
      </c>
      <c r="AT108" s="258">
        <f t="shared" si="69"/>
        <v>0</v>
      </c>
      <c r="AU108" s="258">
        <f t="shared" si="69"/>
        <v>0</v>
      </c>
      <c r="AV108" s="258">
        <f t="shared" si="69"/>
        <v>0</v>
      </c>
      <c r="AW108" s="258">
        <f t="shared" si="69"/>
        <v>0</v>
      </c>
      <c r="AX108" s="258">
        <f t="shared" si="69"/>
        <v>0</v>
      </c>
      <c r="AY108" s="258">
        <f t="shared" si="69"/>
        <v>0</v>
      </c>
      <c r="AZ108" s="319">
        <f t="shared" si="69"/>
        <v>0</v>
      </c>
      <c r="BA108" s="319">
        <f t="shared" si="69"/>
        <v>0</v>
      </c>
      <c r="BB108" s="319">
        <f t="shared" si="69"/>
        <v>0</v>
      </c>
      <c r="BC108" s="319">
        <f t="shared" si="69"/>
        <v>0</v>
      </c>
      <c r="BE108" s="7"/>
    </row>
    <row r="109" spans="1:57" x14ac:dyDescent="0.2">
      <c r="D109" s="16"/>
      <c r="E109" s="12"/>
      <c r="F109" s="16"/>
      <c r="G109" s="41"/>
      <c r="H109" s="32">
        <v>3124</v>
      </c>
      <c r="I109" s="257">
        <f t="shared" ref="I109:BC109" si="70">SUMIF($F$12:$F$383,"=3124",I$12:I$383)</f>
        <v>0</v>
      </c>
      <c r="J109" s="28">
        <f t="shared" si="70"/>
        <v>0</v>
      </c>
      <c r="K109" s="28">
        <f t="shared" si="70"/>
        <v>0</v>
      </c>
      <c r="L109" s="28">
        <f t="shared" si="70"/>
        <v>0</v>
      </c>
      <c r="M109" s="28">
        <f t="shared" si="70"/>
        <v>0</v>
      </c>
      <c r="N109" s="28">
        <f t="shared" si="70"/>
        <v>0</v>
      </c>
      <c r="O109" s="28">
        <f t="shared" si="70"/>
        <v>0</v>
      </c>
      <c r="P109" s="21">
        <f t="shared" si="70"/>
        <v>0</v>
      </c>
      <c r="Q109" s="21">
        <f t="shared" si="70"/>
        <v>0</v>
      </c>
      <c r="R109" s="21">
        <f t="shared" si="70"/>
        <v>0</v>
      </c>
      <c r="S109" s="259">
        <f t="shared" si="70"/>
        <v>0</v>
      </c>
      <c r="T109" s="257">
        <f t="shared" si="70"/>
        <v>0</v>
      </c>
      <c r="U109" s="258">
        <f t="shared" si="70"/>
        <v>0</v>
      </c>
      <c r="V109" s="258">
        <f t="shared" si="70"/>
        <v>0</v>
      </c>
      <c r="W109" s="258">
        <f t="shared" si="70"/>
        <v>0</v>
      </c>
      <c r="X109" s="258">
        <f t="shared" si="70"/>
        <v>0</v>
      </c>
      <c r="Y109" s="258">
        <f t="shared" si="70"/>
        <v>0</v>
      </c>
      <c r="Z109" s="258">
        <f t="shared" si="70"/>
        <v>0</v>
      </c>
      <c r="AA109" s="258">
        <f t="shared" si="70"/>
        <v>0</v>
      </c>
      <c r="AB109" s="258">
        <f t="shared" si="70"/>
        <v>0</v>
      </c>
      <c r="AC109" s="258">
        <f t="shared" si="70"/>
        <v>0</v>
      </c>
      <c r="AD109" s="258">
        <f t="shared" si="70"/>
        <v>0</v>
      </c>
      <c r="AE109" s="258">
        <f t="shared" si="70"/>
        <v>0</v>
      </c>
      <c r="AF109" s="258">
        <f t="shared" si="70"/>
        <v>0</v>
      </c>
      <c r="AG109" s="258">
        <f t="shared" si="70"/>
        <v>0</v>
      </c>
      <c r="AH109" s="258">
        <f t="shared" si="70"/>
        <v>0</v>
      </c>
      <c r="AI109" s="258">
        <f t="shared" si="70"/>
        <v>0</v>
      </c>
      <c r="AJ109" s="258">
        <f t="shared" si="70"/>
        <v>0</v>
      </c>
      <c r="AK109" s="319">
        <f t="shared" si="70"/>
        <v>0</v>
      </c>
      <c r="AL109" s="319">
        <f t="shared" si="70"/>
        <v>0</v>
      </c>
      <c r="AM109" s="319">
        <f t="shared" si="70"/>
        <v>0</v>
      </c>
      <c r="AN109" s="319">
        <f t="shared" si="70"/>
        <v>0</v>
      </c>
      <c r="AO109" s="319">
        <f t="shared" si="70"/>
        <v>0</v>
      </c>
      <c r="AP109" s="319">
        <f t="shared" si="70"/>
        <v>0</v>
      </c>
      <c r="AQ109" s="319">
        <f t="shared" si="70"/>
        <v>0</v>
      </c>
      <c r="AR109" s="330">
        <f t="shared" si="70"/>
        <v>0</v>
      </c>
      <c r="AS109" s="258">
        <f t="shared" si="70"/>
        <v>0</v>
      </c>
      <c r="AT109" s="258">
        <f t="shared" si="70"/>
        <v>0</v>
      </c>
      <c r="AU109" s="258">
        <f t="shared" si="70"/>
        <v>0</v>
      </c>
      <c r="AV109" s="258">
        <f t="shared" si="70"/>
        <v>0</v>
      </c>
      <c r="AW109" s="258">
        <f t="shared" si="70"/>
        <v>0</v>
      </c>
      <c r="AX109" s="258">
        <f t="shared" si="70"/>
        <v>0</v>
      </c>
      <c r="AY109" s="258">
        <f t="shared" si="70"/>
        <v>0</v>
      </c>
      <c r="AZ109" s="319">
        <f t="shared" si="70"/>
        <v>0</v>
      </c>
      <c r="BA109" s="319">
        <f t="shared" si="70"/>
        <v>0</v>
      </c>
      <c r="BB109" s="319">
        <f t="shared" si="70"/>
        <v>0</v>
      </c>
      <c r="BC109" s="319">
        <f t="shared" si="70"/>
        <v>0</v>
      </c>
      <c r="BE109" s="7"/>
    </row>
    <row r="110" spans="1:57" x14ac:dyDescent="0.2">
      <c r="D110" s="16"/>
      <c r="E110" s="12"/>
      <c r="F110" s="16"/>
      <c r="G110" s="41"/>
      <c r="H110" s="32">
        <v>3141</v>
      </c>
      <c r="I110" s="257">
        <f t="shared" ref="I110:BC110" si="71">SUMIF($F$12:$F$427,"=3141",I$12:I$427)</f>
        <v>15351315</v>
      </c>
      <c r="J110" s="28">
        <f t="shared" si="71"/>
        <v>11162165</v>
      </c>
      <c r="K110" s="28">
        <f t="shared" si="71"/>
        <v>0</v>
      </c>
      <c r="L110" s="28">
        <f t="shared" si="71"/>
        <v>72000</v>
      </c>
      <c r="M110" s="28">
        <f t="shared" si="71"/>
        <v>3797147</v>
      </c>
      <c r="N110" s="28">
        <f t="shared" si="71"/>
        <v>223243</v>
      </c>
      <c r="O110" s="28">
        <f t="shared" si="71"/>
        <v>96760</v>
      </c>
      <c r="P110" s="21">
        <f t="shared" si="71"/>
        <v>38.03</v>
      </c>
      <c r="Q110" s="21">
        <f t="shared" si="71"/>
        <v>0</v>
      </c>
      <c r="R110" s="21">
        <f t="shared" si="71"/>
        <v>0</v>
      </c>
      <c r="S110" s="259">
        <f t="shared" si="71"/>
        <v>38.03</v>
      </c>
      <c r="T110" s="257">
        <f t="shared" si="71"/>
        <v>0</v>
      </c>
      <c r="U110" s="258">
        <f t="shared" si="71"/>
        <v>0</v>
      </c>
      <c r="V110" s="258">
        <f t="shared" si="71"/>
        <v>0</v>
      </c>
      <c r="W110" s="258">
        <f t="shared" si="71"/>
        <v>0</v>
      </c>
      <c r="X110" s="258">
        <f t="shared" si="71"/>
        <v>0</v>
      </c>
      <c r="Y110" s="258">
        <f t="shared" si="71"/>
        <v>0</v>
      </c>
      <c r="Z110" s="258">
        <f t="shared" si="71"/>
        <v>0</v>
      </c>
      <c r="AA110" s="258">
        <f t="shared" si="71"/>
        <v>0</v>
      </c>
      <c r="AB110" s="258">
        <f t="shared" si="71"/>
        <v>0</v>
      </c>
      <c r="AC110" s="258">
        <f t="shared" si="71"/>
        <v>0</v>
      </c>
      <c r="AD110" s="258">
        <f t="shared" si="71"/>
        <v>0</v>
      </c>
      <c r="AE110" s="258">
        <f t="shared" si="71"/>
        <v>0</v>
      </c>
      <c r="AF110" s="258">
        <f t="shared" si="71"/>
        <v>0</v>
      </c>
      <c r="AG110" s="258">
        <f t="shared" si="71"/>
        <v>0</v>
      </c>
      <c r="AH110" s="258">
        <f t="shared" si="71"/>
        <v>0</v>
      </c>
      <c r="AI110" s="258">
        <f t="shared" si="71"/>
        <v>0</v>
      </c>
      <c r="AJ110" s="258">
        <f t="shared" si="71"/>
        <v>0</v>
      </c>
      <c r="AK110" s="319">
        <f t="shared" si="71"/>
        <v>0</v>
      </c>
      <c r="AL110" s="319">
        <f t="shared" si="71"/>
        <v>0</v>
      </c>
      <c r="AM110" s="319">
        <f t="shared" si="71"/>
        <v>0</v>
      </c>
      <c r="AN110" s="319">
        <f t="shared" si="71"/>
        <v>0</v>
      </c>
      <c r="AO110" s="319">
        <f t="shared" si="71"/>
        <v>0</v>
      </c>
      <c r="AP110" s="319">
        <f t="shared" si="71"/>
        <v>0</v>
      </c>
      <c r="AQ110" s="319">
        <f t="shared" si="71"/>
        <v>0</v>
      </c>
      <c r="AR110" s="330">
        <f t="shared" si="71"/>
        <v>0</v>
      </c>
      <c r="AS110" s="258">
        <f t="shared" si="71"/>
        <v>15351315</v>
      </c>
      <c r="AT110" s="258">
        <f t="shared" si="71"/>
        <v>11162165</v>
      </c>
      <c r="AU110" s="258">
        <f t="shared" si="71"/>
        <v>0</v>
      </c>
      <c r="AV110" s="258">
        <f t="shared" si="71"/>
        <v>72000</v>
      </c>
      <c r="AW110" s="258">
        <f t="shared" si="71"/>
        <v>3797147</v>
      </c>
      <c r="AX110" s="258">
        <f t="shared" si="71"/>
        <v>223243</v>
      </c>
      <c r="AY110" s="258">
        <f t="shared" si="71"/>
        <v>96760</v>
      </c>
      <c r="AZ110" s="319">
        <f t="shared" si="71"/>
        <v>38.03</v>
      </c>
      <c r="BA110" s="319">
        <f t="shared" si="71"/>
        <v>0</v>
      </c>
      <c r="BB110" s="319">
        <f t="shared" si="71"/>
        <v>0</v>
      </c>
      <c r="BC110" s="319">
        <f t="shared" si="71"/>
        <v>38.03</v>
      </c>
      <c r="BE110" s="7"/>
    </row>
    <row r="111" spans="1:57" x14ac:dyDescent="0.2">
      <c r="D111" s="16"/>
      <c r="E111" s="12"/>
      <c r="F111" s="16"/>
      <c r="G111" s="41"/>
      <c r="H111" s="32">
        <v>3143</v>
      </c>
      <c r="I111" s="257">
        <f t="shared" ref="I111:BC111" si="72">SUMIF($F$12:$F$427,"=3143",I$12:I$427)</f>
        <v>12271410</v>
      </c>
      <c r="J111" s="28">
        <f t="shared" si="72"/>
        <v>8884834</v>
      </c>
      <c r="K111" s="28">
        <f t="shared" si="72"/>
        <v>0</v>
      </c>
      <c r="L111" s="28">
        <f t="shared" si="72"/>
        <v>142000</v>
      </c>
      <c r="M111" s="28">
        <f t="shared" si="72"/>
        <v>3051070</v>
      </c>
      <c r="N111" s="28">
        <f t="shared" si="72"/>
        <v>177696</v>
      </c>
      <c r="O111" s="28">
        <f t="shared" si="72"/>
        <v>15810</v>
      </c>
      <c r="P111" s="21">
        <f t="shared" si="72"/>
        <v>19.243499999999997</v>
      </c>
      <c r="Q111" s="21">
        <f t="shared" si="72"/>
        <v>18.153499999999998</v>
      </c>
      <c r="R111" s="21">
        <f t="shared" si="72"/>
        <v>0</v>
      </c>
      <c r="S111" s="259">
        <f t="shared" si="72"/>
        <v>1.0900000000000003</v>
      </c>
      <c r="T111" s="257">
        <f t="shared" si="72"/>
        <v>0</v>
      </c>
      <c r="U111" s="258">
        <f t="shared" si="72"/>
        <v>0</v>
      </c>
      <c r="V111" s="258">
        <f t="shared" si="72"/>
        <v>0</v>
      </c>
      <c r="W111" s="258">
        <f t="shared" si="72"/>
        <v>0</v>
      </c>
      <c r="X111" s="258">
        <f t="shared" si="72"/>
        <v>0</v>
      </c>
      <c r="Y111" s="258">
        <f t="shared" si="72"/>
        <v>0</v>
      </c>
      <c r="Z111" s="258">
        <f t="shared" si="72"/>
        <v>0</v>
      </c>
      <c r="AA111" s="258">
        <f t="shared" si="72"/>
        <v>0</v>
      </c>
      <c r="AB111" s="258">
        <f t="shared" si="72"/>
        <v>0</v>
      </c>
      <c r="AC111" s="258">
        <f t="shared" si="72"/>
        <v>0</v>
      </c>
      <c r="AD111" s="258">
        <f t="shared" si="72"/>
        <v>0</v>
      </c>
      <c r="AE111" s="258">
        <f t="shared" si="72"/>
        <v>0</v>
      </c>
      <c r="AF111" s="258">
        <f t="shared" si="72"/>
        <v>0</v>
      </c>
      <c r="AG111" s="258">
        <f t="shared" si="72"/>
        <v>0</v>
      </c>
      <c r="AH111" s="258">
        <f t="shared" si="72"/>
        <v>0</v>
      </c>
      <c r="AI111" s="258">
        <f t="shared" si="72"/>
        <v>0</v>
      </c>
      <c r="AJ111" s="258">
        <f t="shared" si="72"/>
        <v>0</v>
      </c>
      <c r="AK111" s="319">
        <f t="shared" si="72"/>
        <v>0</v>
      </c>
      <c r="AL111" s="319">
        <f t="shared" si="72"/>
        <v>0</v>
      </c>
      <c r="AM111" s="319">
        <f t="shared" si="72"/>
        <v>0</v>
      </c>
      <c r="AN111" s="319">
        <f t="shared" si="72"/>
        <v>0</v>
      </c>
      <c r="AO111" s="319">
        <f t="shared" si="72"/>
        <v>0</v>
      </c>
      <c r="AP111" s="319">
        <f t="shared" si="72"/>
        <v>0</v>
      </c>
      <c r="AQ111" s="319">
        <f t="shared" si="72"/>
        <v>0</v>
      </c>
      <c r="AR111" s="330">
        <f t="shared" si="72"/>
        <v>0</v>
      </c>
      <c r="AS111" s="258">
        <f t="shared" si="72"/>
        <v>12271410</v>
      </c>
      <c r="AT111" s="258">
        <f t="shared" si="72"/>
        <v>8884834</v>
      </c>
      <c r="AU111" s="258">
        <f t="shared" si="72"/>
        <v>0</v>
      </c>
      <c r="AV111" s="258">
        <f t="shared" si="72"/>
        <v>142000</v>
      </c>
      <c r="AW111" s="258">
        <f t="shared" si="72"/>
        <v>3051070</v>
      </c>
      <c r="AX111" s="258">
        <f t="shared" si="72"/>
        <v>177696</v>
      </c>
      <c r="AY111" s="258">
        <f t="shared" si="72"/>
        <v>15810</v>
      </c>
      <c r="AZ111" s="319">
        <f t="shared" si="72"/>
        <v>19.243499999999997</v>
      </c>
      <c r="BA111" s="319">
        <f t="shared" si="72"/>
        <v>18.153499999999998</v>
      </c>
      <c r="BB111" s="319">
        <f t="shared" si="72"/>
        <v>0</v>
      </c>
      <c r="BC111" s="319">
        <f t="shared" si="72"/>
        <v>1.0900000000000003</v>
      </c>
      <c r="BE111" s="7"/>
    </row>
    <row r="112" spans="1:57" x14ac:dyDescent="0.2">
      <c r="D112" s="16"/>
      <c r="E112" s="12"/>
      <c r="F112" s="16"/>
      <c r="G112" s="41"/>
      <c r="H112" s="32">
        <v>3231</v>
      </c>
      <c r="I112" s="257">
        <f t="shared" ref="I112:BC112" si="73">SUMIF($F$12:$F$427,"=3231",I$12:I$427)</f>
        <v>13480440</v>
      </c>
      <c r="J112" s="28">
        <f t="shared" si="73"/>
        <v>9752551</v>
      </c>
      <c r="K112" s="28">
        <f t="shared" si="73"/>
        <v>0</v>
      </c>
      <c r="L112" s="28">
        <f t="shared" si="73"/>
        <v>145000</v>
      </c>
      <c r="M112" s="28">
        <f t="shared" si="73"/>
        <v>3345373</v>
      </c>
      <c r="N112" s="28">
        <f t="shared" si="73"/>
        <v>195051</v>
      </c>
      <c r="O112" s="28">
        <f t="shared" si="73"/>
        <v>42465</v>
      </c>
      <c r="P112" s="21">
        <f t="shared" si="73"/>
        <v>18.722200000000001</v>
      </c>
      <c r="Q112" s="21">
        <f t="shared" si="73"/>
        <v>16.908799999999999</v>
      </c>
      <c r="R112" s="21">
        <f t="shared" si="73"/>
        <v>0</v>
      </c>
      <c r="S112" s="259">
        <f t="shared" si="73"/>
        <v>1.8134000000000001</v>
      </c>
      <c r="T112" s="257">
        <f t="shared" si="73"/>
        <v>0</v>
      </c>
      <c r="U112" s="258">
        <f t="shared" si="73"/>
        <v>0</v>
      </c>
      <c r="V112" s="258">
        <f t="shared" si="73"/>
        <v>0</v>
      </c>
      <c r="W112" s="258">
        <f t="shared" si="73"/>
        <v>0</v>
      </c>
      <c r="X112" s="258">
        <f t="shared" si="73"/>
        <v>0</v>
      </c>
      <c r="Y112" s="258">
        <f t="shared" si="73"/>
        <v>0</v>
      </c>
      <c r="Z112" s="258">
        <f t="shared" si="73"/>
        <v>0</v>
      </c>
      <c r="AA112" s="258">
        <f t="shared" si="73"/>
        <v>0</v>
      </c>
      <c r="AB112" s="258">
        <f t="shared" si="73"/>
        <v>0</v>
      </c>
      <c r="AC112" s="258">
        <f t="shared" si="73"/>
        <v>0</v>
      </c>
      <c r="AD112" s="258">
        <f t="shared" si="73"/>
        <v>0</v>
      </c>
      <c r="AE112" s="258">
        <f t="shared" si="73"/>
        <v>0</v>
      </c>
      <c r="AF112" s="258">
        <f t="shared" si="73"/>
        <v>0</v>
      </c>
      <c r="AG112" s="258">
        <f t="shared" si="73"/>
        <v>0</v>
      </c>
      <c r="AH112" s="258">
        <f t="shared" si="73"/>
        <v>0</v>
      </c>
      <c r="AI112" s="258">
        <f t="shared" si="73"/>
        <v>0</v>
      </c>
      <c r="AJ112" s="258">
        <f t="shared" si="73"/>
        <v>0</v>
      </c>
      <c r="AK112" s="319">
        <f t="shared" si="73"/>
        <v>0</v>
      </c>
      <c r="AL112" s="319">
        <f t="shared" si="73"/>
        <v>0</v>
      </c>
      <c r="AM112" s="319">
        <f t="shared" si="73"/>
        <v>0</v>
      </c>
      <c r="AN112" s="319">
        <f t="shared" si="73"/>
        <v>0</v>
      </c>
      <c r="AO112" s="319">
        <f t="shared" si="73"/>
        <v>0</v>
      </c>
      <c r="AP112" s="319">
        <f t="shared" si="73"/>
        <v>0</v>
      </c>
      <c r="AQ112" s="319">
        <f t="shared" si="73"/>
        <v>0</v>
      </c>
      <c r="AR112" s="330">
        <f t="shared" si="73"/>
        <v>0</v>
      </c>
      <c r="AS112" s="258">
        <f t="shared" si="73"/>
        <v>13480440</v>
      </c>
      <c r="AT112" s="258">
        <f t="shared" si="73"/>
        <v>9752551</v>
      </c>
      <c r="AU112" s="258">
        <f t="shared" si="73"/>
        <v>0</v>
      </c>
      <c r="AV112" s="258">
        <f t="shared" si="73"/>
        <v>145000</v>
      </c>
      <c r="AW112" s="258">
        <f t="shared" si="73"/>
        <v>3345373</v>
      </c>
      <c r="AX112" s="258">
        <f t="shared" si="73"/>
        <v>195051</v>
      </c>
      <c r="AY112" s="258">
        <f t="shared" si="73"/>
        <v>42465</v>
      </c>
      <c r="AZ112" s="319">
        <f t="shared" si="73"/>
        <v>18.722200000000001</v>
      </c>
      <c r="BA112" s="319">
        <f t="shared" si="73"/>
        <v>16.908799999999999</v>
      </c>
      <c r="BB112" s="319">
        <f t="shared" si="73"/>
        <v>0</v>
      </c>
      <c r="BC112" s="319">
        <f t="shared" si="73"/>
        <v>1.8134000000000001</v>
      </c>
      <c r="BE112" s="7"/>
    </row>
    <row r="113" spans="4:57" ht="13.5" thickBot="1" x14ac:dyDescent="0.25">
      <c r="D113" s="16"/>
      <c r="E113" s="12"/>
      <c r="F113" s="16"/>
      <c r="G113" s="41"/>
      <c r="H113" s="210">
        <v>3233</v>
      </c>
      <c r="I113" s="260">
        <f t="shared" ref="I113:BC113" si="74">SUMIF($F$12:$F$427,"=3233",I$12:I$427)</f>
        <v>3296600</v>
      </c>
      <c r="J113" s="261">
        <f t="shared" si="74"/>
        <v>2306663</v>
      </c>
      <c r="K113" s="261">
        <f t="shared" si="74"/>
        <v>0</v>
      </c>
      <c r="L113" s="261">
        <f t="shared" si="74"/>
        <v>100000</v>
      </c>
      <c r="M113" s="261">
        <f t="shared" si="74"/>
        <v>813452</v>
      </c>
      <c r="N113" s="261">
        <f t="shared" si="74"/>
        <v>46133</v>
      </c>
      <c r="O113" s="261">
        <f t="shared" si="74"/>
        <v>30352</v>
      </c>
      <c r="P113" s="262">
        <f t="shared" si="74"/>
        <v>5.31</v>
      </c>
      <c r="Q113" s="262">
        <f t="shared" si="74"/>
        <v>3.4299999999999997</v>
      </c>
      <c r="R113" s="262">
        <f t="shared" si="74"/>
        <v>0</v>
      </c>
      <c r="S113" s="265">
        <f t="shared" si="74"/>
        <v>1.88</v>
      </c>
      <c r="T113" s="260">
        <f t="shared" si="74"/>
        <v>0</v>
      </c>
      <c r="U113" s="264">
        <f t="shared" si="74"/>
        <v>0</v>
      </c>
      <c r="V113" s="264">
        <f t="shared" si="74"/>
        <v>0</v>
      </c>
      <c r="W113" s="264">
        <f t="shared" si="74"/>
        <v>0</v>
      </c>
      <c r="X113" s="264">
        <f t="shared" si="74"/>
        <v>0</v>
      </c>
      <c r="Y113" s="264">
        <f t="shared" si="74"/>
        <v>0</v>
      </c>
      <c r="Z113" s="264">
        <f t="shared" si="74"/>
        <v>0</v>
      </c>
      <c r="AA113" s="264">
        <f t="shared" si="74"/>
        <v>0</v>
      </c>
      <c r="AB113" s="264">
        <f t="shared" si="74"/>
        <v>0</v>
      </c>
      <c r="AC113" s="264">
        <f t="shared" si="74"/>
        <v>0</v>
      </c>
      <c r="AD113" s="264">
        <f t="shared" si="74"/>
        <v>0</v>
      </c>
      <c r="AE113" s="264">
        <f t="shared" si="74"/>
        <v>0</v>
      </c>
      <c r="AF113" s="264">
        <f t="shared" si="74"/>
        <v>0</v>
      </c>
      <c r="AG113" s="264">
        <f t="shared" si="74"/>
        <v>0</v>
      </c>
      <c r="AH113" s="264">
        <f t="shared" si="74"/>
        <v>0</v>
      </c>
      <c r="AI113" s="264">
        <f t="shared" si="74"/>
        <v>0</v>
      </c>
      <c r="AJ113" s="264">
        <f t="shared" si="74"/>
        <v>0</v>
      </c>
      <c r="AK113" s="320">
        <f t="shared" si="74"/>
        <v>0</v>
      </c>
      <c r="AL113" s="320">
        <f t="shared" si="74"/>
        <v>0</v>
      </c>
      <c r="AM113" s="320">
        <f t="shared" si="74"/>
        <v>0</v>
      </c>
      <c r="AN113" s="320">
        <f t="shared" si="74"/>
        <v>0</v>
      </c>
      <c r="AO113" s="320">
        <f t="shared" si="74"/>
        <v>0</v>
      </c>
      <c r="AP113" s="320">
        <f t="shared" si="74"/>
        <v>0</v>
      </c>
      <c r="AQ113" s="320">
        <f t="shared" si="74"/>
        <v>0</v>
      </c>
      <c r="AR113" s="331">
        <f t="shared" si="74"/>
        <v>0</v>
      </c>
      <c r="AS113" s="264">
        <f t="shared" si="74"/>
        <v>3296600</v>
      </c>
      <c r="AT113" s="264">
        <f t="shared" si="74"/>
        <v>2306663</v>
      </c>
      <c r="AU113" s="264">
        <f t="shared" si="74"/>
        <v>0</v>
      </c>
      <c r="AV113" s="264">
        <f t="shared" si="74"/>
        <v>100000</v>
      </c>
      <c r="AW113" s="264">
        <f t="shared" si="74"/>
        <v>813452</v>
      </c>
      <c r="AX113" s="264">
        <f t="shared" si="74"/>
        <v>46133</v>
      </c>
      <c r="AY113" s="264">
        <f t="shared" si="74"/>
        <v>30352</v>
      </c>
      <c r="AZ113" s="320">
        <f t="shared" si="74"/>
        <v>5.31</v>
      </c>
      <c r="BA113" s="320">
        <f t="shared" si="74"/>
        <v>3.4299999999999997</v>
      </c>
      <c r="BB113" s="320">
        <f t="shared" si="74"/>
        <v>0</v>
      </c>
      <c r="BC113" s="320">
        <f t="shared" si="74"/>
        <v>1.88</v>
      </c>
      <c r="BE113" s="7"/>
    </row>
    <row r="114" spans="4:57" x14ac:dyDescent="0.2">
      <c r="D114" s="12"/>
      <c r="E114" s="12"/>
      <c r="F114" s="12"/>
      <c r="G114" s="41"/>
      <c r="H114" s="12"/>
      <c r="I114" s="27"/>
      <c r="J114" s="27"/>
      <c r="K114" s="27"/>
      <c r="L114" s="27"/>
      <c r="M114" s="27"/>
      <c r="N114" s="27"/>
      <c r="O114" s="27"/>
      <c r="P114" s="7"/>
      <c r="Q114" s="7"/>
      <c r="R114" s="7"/>
      <c r="S114" s="7"/>
    </row>
    <row r="116" spans="4:57" x14ac:dyDescent="0.2">
      <c r="P116" s="15"/>
      <c r="Q116" s="15"/>
      <c r="R116" s="15"/>
      <c r="S116" s="15"/>
      <c r="U116" s="15"/>
    </row>
    <row r="117" spans="4:57" x14ac:dyDescent="0.2">
      <c r="P117" s="15"/>
      <c r="Q117" s="15"/>
      <c r="R117" s="15"/>
      <c r="S117" s="15"/>
      <c r="U117" s="15"/>
    </row>
  </sheetData>
  <mergeCells count="51">
    <mergeCell ref="AS6:BC7"/>
    <mergeCell ref="AS8:AS10"/>
    <mergeCell ref="AT8:AY8"/>
    <mergeCell ref="AZ8:AZ10"/>
    <mergeCell ref="AJ7:AJ10"/>
    <mergeCell ref="AK8:AL9"/>
    <mergeCell ref="AM8:AM9"/>
    <mergeCell ref="T6:AR6"/>
    <mergeCell ref="AK7:AR7"/>
    <mergeCell ref="AN8:AO9"/>
    <mergeCell ref="AP8:AR9"/>
    <mergeCell ref="AB9:AB10"/>
    <mergeCell ref="AI9:AI10"/>
    <mergeCell ref="AF7:AI8"/>
    <mergeCell ref="X9:X10"/>
    <mergeCell ref="Y9:Y10"/>
    <mergeCell ref="AH9:AH10"/>
    <mergeCell ref="AG9:AG10"/>
    <mergeCell ref="T7:X8"/>
    <mergeCell ref="Y7:AB8"/>
    <mergeCell ref="AE7:AE10"/>
    <mergeCell ref="T9:T10"/>
    <mergeCell ref="U9:U10"/>
    <mergeCell ref="V9:V10"/>
    <mergeCell ref="W9:W10"/>
    <mergeCell ref="Z9:Z10"/>
    <mergeCell ref="AA9:AA10"/>
    <mergeCell ref="AF9:AF10"/>
    <mergeCell ref="AD7:AD10"/>
    <mergeCell ref="AC7:AC10"/>
    <mergeCell ref="A3:E3"/>
    <mergeCell ref="I8:I10"/>
    <mergeCell ref="I6:S7"/>
    <mergeCell ref="P8:P10"/>
    <mergeCell ref="J8:O8"/>
    <mergeCell ref="Q8:S8"/>
    <mergeCell ref="J9:L9"/>
    <mergeCell ref="M9:M10"/>
    <mergeCell ref="N9:N10"/>
    <mergeCell ref="O9:O10"/>
    <mergeCell ref="Q9:Q10"/>
    <mergeCell ref="S9:S10"/>
    <mergeCell ref="R9:R10"/>
    <mergeCell ref="BA8:BC8"/>
    <mergeCell ref="AT9:AV9"/>
    <mergeCell ref="AW9:AW10"/>
    <mergeCell ref="BA9:BA10"/>
    <mergeCell ref="AY9:AY10"/>
    <mergeCell ref="BC9:BC10"/>
    <mergeCell ref="BB9:BB10"/>
    <mergeCell ref="AX9:AX10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E93"/>
  <sheetViews>
    <sheetView workbookViewId="0">
      <pane xSplit="8" ySplit="11" topLeftCell="AN62" activePane="bottomRight" state="frozen"/>
      <selection activeCell="BA176" sqref="BA176"/>
      <selection pane="topRight" activeCell="BA176" sqref="BA176"/>
      <selection pane="bottomLeft" activeCell="BA176" sqref="BA176"/>
      <selection pane="bottomRight" activeCell="AS6" sqref="AS6:BC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5703125" customWidth="1"/>
    <col min="6" max="6" width="4.42578125" customWidth="1"/>
    <col min="7" max="7" width="10.28515625" style="81" customWidth="1"/>
    <col min="8" max="8" width="8" customWidth="1"/>
    <col min="9" max="15" width="10.7109375" style="15" customWidth="1"/>
    <col min="16" max="16" width="11.7109375" style="14" customWidth="1"/>
    <col min="17" max="19" width="10.7109375" style="14" customWidth="1"/>
    <col min="20" max="20" width="10.7109375" style="15" customWidth="1"/>
    <col min="21" max="21" width="10.7109375" customWidth="1"/>
    <col min="22" max="22" width="11.7109375" customWidth="1"/>
    <col min="23" max="36" width="10.7109375" customWidth="1"/>
    <col min="37" max="44" width="10.7109375" style="14" customWidth="1"/>
    <col min="45" max="51" width="10.7109375" customWidth="1"/>
    <col min="52" max="52" width="11.7109375" style="14" customWidth="1"/>
    <col min="53" max="55" width="10.7109375" style="14" customWidth="1"/>
    <col min="228" max="228" width="7" customWidth="1"/>
    <col min="229" max="229" width="33.140625" customWidth="1"/>
    <col min="230" max="230" width="6.42578125" customWidth="1"/>
    <col min="231" max="231" width="29" customWidth="1"/>
    <col min="232" max="232" width="11.42578125" customWidth="1"/>
    <col min="233" max="233" width="10.7109375" customWidth="1"/>
    <col min="234" max="234" width="10.85546875" customWidth="1"/>
    <col min="235" max="235" width="11.28515625" customWidth="1"/>
    <col min="237" max="237" width="9.7109375" customWidth="1"/>
    <col min="240" max="240" width="10.42578125" customWidth="1"/>
    <col min="484" max="484" width="7" customWidth="1"/>
    <col min="485" max="485" width="33.140625" customWidth="1"/>
    <col min="486" max="486" width="6.42578125" customWidth="1"/>
    <col min="487" max="487" width="29" customWidth="1"/>
    <col min="488" max="488" width="11.42578125" customWidth="1"/>
    <col min="489" max="489" width="10.7109375" customWidth="1"/>
    <col min="490" max="490" width="10.85546875" customWidth="1"/>
    <col min="491" max="491" width="11.28515625" customWidth="1"/>
    <col min="493" max="493" width="9.7109375" customWidth="1"/>
    <col min="496" max="496" width="10.42578125" customWidth="1"/>
    <col min="740" max="740" width="7" customWidth="1"/>
    <col min="741" max="741" width="33.140625" customWidth="1"/>
    <col min="742" max="742" width="6.42578125" customWidth="1"/>
    <col min="743" max="743" width="29" customWidth="1"/>
    <col min="744" max="744" width="11.42578125" customWidth="1"/>
    <col min="745" max="745" width="10.7109375" customWidth="1"/>
    <col min="746" max="746" width="10.85546875" customWidth="1"/>
    <col min="747" max="747" width="11.28515625" customWidth="1"/>
    <col min="749" max="749" width="9.7109375" customWidth="1"/>
    <col min="752" max="752" width="10.42578125" customWidth="1"/>
    <col min="996" max="996" width="7" customWidth="1"/>
    <col min="997" max="997" width="33.140625" customWidth="1"/>
    <col min="998" max="998" width="6.42578125" customWidth="1"/>
    <col min="999" max="999" width="29" customWidth="1"/>
    <col min="1000" max="1000" width="11.42578125" customWidth="1"/>
    <col min="1001" max="1001" width="10.7109375" customWidth="1"/>
    <col min="1002" max="1002" width="10.85546875" customWidth="1"/>
    <col min="1003" max="1003" width="11.28515625" customWidth="1"/>
    <col min="1005" max="1005" width="9.7109375" customWidth="1"/>
    <col min="1008" max="1008" width="10.42578125" customWidth="1"/>
    <col min="1252" max="1252" width="7" customWidth="1"/>
    <col min="1253" max="1253" width="33.140625" customWidth="1"/>
    <col min="1254" max="1254" width="6.42578125" customWidth="1"/>
    <col min="1255" max="1255" width="29" customWidth="1"/>
    <col min="1256" max="1256" width="11.42578125" customWidth="1"/>
    <col min="1257" max="1257" width="10.7109375" customWidth="1"/>
    <col min="1258" max="1258" width="10.85546875" customWidth="1"/>
    <col min="1259" max="1259" width="11.28515625" customWidth="1"/>
    <col min="1261" max="1261" width="9.7109375" customWidth="1"/>
    <col min="1264" max="1264" width="10.42578125" customWidth="1"/>
    <col min="1508" max="1508" width="7" customWidth="1"/>
    <col min="1509" max="1509" width="33.140625" customWidth="1"/>
    <col min="1510" max="1510" width="6.42578125" customWidth="1"/>
    <col min="1511" max="1511" width="29" customWidth="1"/>
    <col min="1512" max="1512" width="11.42578125" customWidth="1"/>
    <col min="1513" max="1513" width="10.7109375" customWidth="1"/>
    <col min="1514" max="1514" width="10.85546875" customWidth="1"/>
    <col min="1515" max="1515" width="11.28515625" customWidth="1"/>
    <col min="1517" max="1517" width="9.7109375" customWidth="1"/>
    <col min="1520" max="1520" width="10.42578125" customWidth="1"/>
    <col min="1764" max="1764" width="7" customWidth="1"/>
    <col min="1765" max="1765" width="33.140625" customWidth="1"/>
    <col min="1766" max="1766" width="6.42578125" customWidth="1"/>
    <col min="1767" max="1767" width="29" customWidth="1"/>
    <col min="1768" max="1768" width="11.42578125" customWidth="1"/>
    <col min="1769" max="1769" width="10.7109375" customWidth="1"/>
    <col min="1770" max="1770" width="10.85546875" customWidth="1"/>
    <col min="1771" max="1771" width="11.28515625" customWidth="1"/>
    <col min="1773" max="1773" width="9.7109375" customWidth="1"/>
    <col min="1776" max="1776" width="10.42578125" customWidth="1"/>
    <col min="2020" max="2020" width="7" customWidth="1"/>
    <col min="2021" max="2021" width="33.140625" customWidth="1"/>
    <col min="2022" max="2022" width="6.42578125" customWidth="1"/>
    <col min="2023" max="2023" width="29" customWidth="1"/>
    <col min="2024" max="2024" width="11.42578125" customWidth="1"/>
    <col min="2025" max="2025" width="10.7109375" customWidth="1"/>
    <col min="2026" max="2026" width="10.85546875" customWidth="1"/>
    <col min="2027" max="2027" width="11.28515625" customWidth="1"/>
    <col min="2029" max="2029" width="9.7109375" customWidth="1"/>
    <col min="2032" max="2032" width="10.42578125" customWidth="1"/>
    <col min="2276" max="2276" width="7" customWidth="1"/>
    <col min="2277" max="2277" width="33.140625" customWidth="1"/>
    <col min="2278" max="2278" width="6.42578125" customWidth="1"/>
    <col min="2279" max="2279" width="29" customWidth="1"/>
    <col min="2280" max="2280" width="11.42578125" customWidth="1"/>
    <col min="2281" max="2281" width="10.7109375" customWidth="1"/>
    <col min="2282" max="2282" width="10.85546875" customWidth="1"/>
    <col min="2283" max="2283" width="11.28515625" customWidth="1"/>
    <col min="2285" max="2285" width="9.7109375" customWidth="1"/>
    <col min="2288" max="2288" width="10.42578125" customWidth="1"/>
    <col min="2532" max="2532" width="7" customWidth="1"/>
    <col min="2533" max="2533" width="33.140625" customWidth="1"/>
    <col min="2534" max="2534" width="6.42578125" customWidth="1"/>
    <col min="2535" max="2535" width="29" customWidth="1"/>
    <col min="2536" max="2536" width="11.42578125" customWidth="1"/>
    <col min="2537" max="2537" width="10.7109375" customWidth="1"/>
    <col min="2538" max="2538" width="10.85546875" customWidth="1"/>
    <col min="2539" max="2539" width="11.28515625" customWidth="1"/>
    <col min="2541" max="2541" width="9.7109375" customWidth="1"/>
    <col min="2544" max="2544" width="10.42578125" customWidth="1"/>
    <col min="2788" max="2788" width="7" customWidth="1"/>
    <col min="2789" max="2789" width="33.140625" customWidth="1"/>
    <col min="2790" max="2790" width="6.42578125" customWidth="1"/>
    <col min="2791" max="2791" width="29" customWidth="1"/>
    <col min="2792" max="2792" width="11.42578125" customWidth="1"/>
    <col min="2793" max="2793" width="10.7109375" customWidth="1"/>
    <col min="2794" max="2794" width="10.85546875" customWidth="1"/>
    <col min="2795" max="2795" width="11.28515625" customWidth="1"/>
    <col min="2797" max="2797" width="9.7109375" customWidth="1"/>
    <col min="2800" max="2800" width="10.42578125" customWidth="1"/>
    <col min="3044" max="3044" width="7" customWidth="1"/>
    <col min="3045" max="3045" width="33.140625" customWidth="1"/>
    <col min="3046" max="3046" width="6.42578125" customWidth="1"/>
    <col min="3047" max="3047" width="29" customWidth="1"/>
    <col min="3048" max="3048" width="11.42578125" customWidth="1"/>
    <col min="3049" max="3049" width="10.7109375" customWidth="1"/>
    <col min="3050" max="3050" width="10.85546875" customWidth="1"/>
    <col min="3051" max="3051" width="11.28515625" customWidth="1"/>
    <col min="3053" max="3053" width="9.7109375" customWidth="1"/>
    <col min="3056" max="3056" width="10.42578125" customWidth="1"/>
    <col min="3300" max="3300" width="7" customWidth="1"/>
    <col min="3301" max="3301" width="33.140625" customWidth="1"/>
    <col min="3302" max="3302" width="6.42578125" customWidth="1"/>
    <col min="3303" max="3303" width="29" customWidth="1"/>
    <col min="3304" max="3304" width="11.42578125" customWidth="1"/>
    <col min="3305" max="3305" width="10.7109375" customWidth="1"/>
    <col min="3306" max="3306" width="10.85546875" customWidth="1"/>
    <col min="3307" max="3307" width="11.28515625" customWidth="1"/>
    <col min="3309" max="3309" width="9.7109375" customWidth="1"/>
    <col min="3312" max="3312" width="10.42578125" customWidth="1"/>
    <col min="3556" max="3556" width="7" customWidth="1"/>
    <col min="3557" max="3557" width="33.140625" customWidth="1"/>
    <col min="3558" max="3558" width="6.42578125" customWidth="1"/>
    <col min="3559" max="3559" width="29" customWidth="1"/>
    <col min="3560" max="3560" width="11.42578125" customWidth="1"/>
    <col min="3561" max="3561" width="10.7109375" customWidth="1"/>
    <col min="3562" max="3562" width="10.85546875" customWidth="1"/>
    <col min="3563" max="3563" width="11.28515625" customWidth="1"/>
    <col min="3565" max="3565" width="9.7109375" customWidth="1"/>
    <col min="3568" max="3568" width="10.42578125" customWidth="1"/>
    <col min="3812" max="3812" width="7" customWidth="1"/>
    <col min="3813" max="3813" width="33.140625" customWidth="1"/>
    <col min="3814" max="3814" width="6.42578125" customWidth="1"/>
    <col min="3815" max="3815" width="29" customWidth="1"/>
    <col min="3816" max="3816" width="11.42578125" customWidth="1"/>
    <col min="3817" max="3817" width="10.7109375" customWidth="1"/>
    <col min="3818" max="3818" width="10.85546875" customWidth="1"/>
    <col min="3819" max="3819" width="11.28515625" customWidth="1"/>
    <col min="3821" max="3821" width="9.7109375" customWidth="1"/>
    <col min="3824" max="3824" width="10.42578125" customWidth="1"/>
    <col min="4068" max="4068" width="7" customWidth="1"/>
    <col min="4069" max="4069" width="33.140625" customWidth="1"/>
    <col min="4070" max="4070" width="6.42578125" customWidth="1"/>
    <col min="4071" max="4071" width="29" customWidth="1"/>
    <col min="4072" max="4072" width="11.42578125" customWidth="1"/>
    <col min="4073" max="4073" width="10.7109375" customWidth="1"/>
    <col min="4074" max="4074" width="10.85546875" customWidth="1"/>
    <col min="4075" max="4075" width="11.28515625" customWidth="1"/>
    <col min="4077" max="4077" width="9.7109375" customWidth="1"/>
    <col min="4080" max="4080" width="10.42578125" customWidth="1"/>
    <col min="4324" max="4324" width="7" customWidth="1"/>
    <col min="4325" max="4325" width="33.140625" customWidth="1"/>
    <col min="4326" max="4326" width="6.42578125" customWidth="1"/>
    <col min="4327" max="4327" width="29" customWidth="1"/>
    <col min="4328" max="4328" width="11.42578125" customWidth="1"/>
    <col min="4329" max="4329" width="10.7109375" customWidth="1"/>
    <col min="4330" max="4330" width="10.85546875" customWidth="1"/>
    <col min="4331" max="4331" width="11.28515625" customWidth="1"/>
    <col min="4333" max="4333" width="9.7109375" customWidth="1"/>
    <col min="4336" max="4336" width="10.42578125" customWidth="1"/>
    <col min="4580" max="4580" width="7" customWidth="1"/>
    <col min="4581" max="4581" width="33.140625" customWidth="1"/>
    <col min="4582" max="4582" width="6.42578125" customWidth="1"/>
    <col min="4583" max="4583" width="29" customWidth="1"/>
    <col min="4584" max="4584" width="11.42578125" customWidth="1"/>
    <col min="4585" max="4585" width="10.7109375" customWidth="1"/>
    <col min="4586" max="4586" width="10.85546875" customWidth="1"/>
    <col min="4587" max="4587" width="11.28515625" customWidth="1"/>
    <col min="4589" max="4589" width="9.7109375" customWidth="1"/>
    <col min="4592" max="4592" width="10.42578125" customWidth="1"/>
    <col min="4836" max="4836" width="7" customWidth="1"/>
    <col min="4837" max="4837" width="33.140625" customWidth="1"/>
    <col min="4838" max="4838" width="6.42578125" customWidth="1"/>
    <col min="4839" max="4839" width="29" customWidth="1"/>
    <col min="4840" max="4840" width="11.42578125" customWidth="1"/>
    <col min="4841" max="4841" width="10.7109375" customWidth="1"/>
    <col min="4842" max="4842" width="10.85546875" customWidth="1"/>
    <col min="4843" max="4843" width="11.28515625" customWidth="1"/>
    <col min="4845" max="4845" width="9.7109375" customWidth="1"/>
    <col min="4848" max="4848" width="10.42578125" customWidth="1"/>
    <col min="5092" max="5092" width="7" customWidth="1"/>
    <col min="5093" max="5093" width="33.140625" customWidth="1"/>
    <col min="5094" max="5094" width="6.42578125" customWidth="1"/>
    <col min="5095" max="5095" width="29" customWidth="1"/>
    <col min="5096" max="5096" width="11.42578125" customWidth="1"/>
    <col min="5097" max="5097" width="10.7109375" customWidth="1"/>
    <col min="5098" max="5098" width="10.85546875" customWidth="1"/>
    <col min="5099" max="5099" width="11.28515625" customWidth="1"/>
    <col min="5101" max="5101" width="9.7109375" customWidth="1"/>
    <col min="5104" max="5104" width="10.42578125" customWidth="1"/>
    <col min="5348" max="5348" width="7" customWidth="1"/>
    <col min="5349" max="5349" width="33.140625" customWidth="1"/>
    <col min="5350" max="5350" width="6.42578125" customWidth="1"/>
    <col min="5351" max="5351" width="29" customWidth="1"/>
    <col min="5352" max="5352" width="11.42578125" customWidth="1"/>
    <col min="5353" max="5353" width="10.7109375" customWidth="1"/>
    <col min="5354" max="5354" width="10.85546875" customWidth="1"/>
    <col min="5355" max="5355" width="11.28515625" customWidth="1"/>
    <col min="5357" max="5357" width="9.7109375" customWidth="1"/>
    <col min="5360" max="5360" width="10.42578125" customWidth="1"/>
    <col min="5604" max="5604" width="7" customWidth="1"/>
    <col min="5605" max="5605" width="33.140625" customWidth="1"/>
    <col min="5606" max="5606" width="6.42578125" customWidth="1"/>
    <col min="5607" max="5607" width="29" customWidth="1"/>
    <col min="5608" max="5608" width="11.42578125" customWidth="1"/>
    <col min="5609" max="5609" width="10.7109375" customWidth="1"/>
    <col min="5610" max="5610" width="10.85546875" customWidth="1"/>
    <col min="5611" max="5611" width="11.28515625" customWidth="1"/>
    <col min="5613" max="5613" width="9.7109375" customWidth="1"/>
    <col min="5616" max="5616" width="10.42578125" customWidth="1"/>
    <col min="5860" max="5860" width="7" customWidth="1"/>
    <col min="5861" max="5861" width="33.140625" customWidth="1"/>
    <col min="5862" max="5862" width="6.42578125" customWidth="1"/>
    <col min="5863" max="5863" width="29" customWidth="1"/>
    <col min="5864" max="5864" width="11.42578125" customWidth="1"/>
    <col min="5865" max="5865" width="10.7109375" customWidth="1"/>
    <col min="5866" max="5866" width="10.85546875" customWidth="1"/>
    <col min="5867" max="5867" width="11.28515625" customWidth="1"/>
    <col min="5869" max="5869" width="9.7109375" customWidth="1"/>
    <col min="5872" max="5872" width="10.42578125" customWidth="1"/>
    <col min="6116" max="6116" width="7" customWidth="1"/>
    <col min="6117" max="6117" width="33.140625" customWidth="1"/>
    <col min="6118" max="6118" width="6.42578125" customWidth="1"/>
    <col min="6119" max="6119" width="29" customWidth="1"/>
    <col min="6120" max="6120" width="11.42578125" customWidth="1"/>
    <col min="6121" max="6121" width="10.7109375" customWidth="1"/>
    <col min="6122" max="6122" width="10.85546875" customWidth="1"/>
    <col min="6123" max="6123" width="11.28515625" customWidth="1"/>
    <col min="6125" max="6125" width="9.7109375" customWidth="1"/>
    <col min="6128" max="6128" width="10.42578125" customWidth="1"/>
    <col min="6372" max="6372" width="7" customWidth="1"/>
    <col min="6373" max="6373" width="33.140625" customWidth="1"/>
    <col min="6374" max="6374" width="6.42578125" customWidth="1"/>
    <col min="6375" max="6375" width="29" customWidth="1"/>
    <col min="6376" max="6376" width="11.42578125" customWidth="1"/>
    <col min="6377" max="6377" width="10.7109375" customWidth="1"/>
    <col min="6378" max="6378" width="10.85546875" customWidth="1"/>
    <col min="6379" max="6379" width="11.28515625" customWidth="1"/>
    <col min="6381" max="6381" width="9.7109375" customWidth="1"/>
    <col min="6384" max="6384" width="10.42578125" customWidth="1"/>
    <col min="6628" max="6628" width="7" customWidth="1"/>
    <col min="6629" max="6629" width="33.140625" customWidth="1"/>
    <col min="6630" max="6630" width="6.42578125" customWidth="1"/>
    <col min="6631" max="6631" width="29" customWidth="1"/>
    <col min="6632" max="6632" width="11.42578125" customWidth="1"/>
    <col min="6633" max="6633" width="10.7109375" customWidth="1"/>
    <col min="6634" max="6634" width="10.85546875" customWidth="1"/>
    <col min="6635" max="6635" width="11.28515625" customWidth="1"/>
    <col min="6637" max="6637" width="9.7109375" customWidth="1"/>
    <col min="6640" max="6640" width="10.42578125" customWidth="1"/>
    <col min="6884" max="6884" width="7" customWidth="1"/>
    <col min="6885" max="6885" width="33.140625" customWidth="1"/>
    <col min="6886" max="6886" width="6.42578125" customWidth="1"/>
    <col min="6887" max="6887" width="29" customWidth="1"/>
    <col min="6888" max="6888" width="11.42578125" customWidth="1"/>
    <col min="6889" max="6889" width="10.7109375" customWidth="1"/>
    <col min="6890" max="6890" width="10.85546875" customWidth="1"/>
    <col min="6891" max="6891" width="11.28515625" customWidth="1"/>
    <col min="6893" max="6893" width="9.7109375" customWidth="1"/>
    <col min="6896" max="6896" width="10.42578125" customWidth="1"/>
    <col min="7140" max="7140" width="7" customWidth="1"/>
    <col min="7141" max="7141" width="33.140625" customWidth="1"/>
    <col min="7142" max="7142" width="6.42578125" customWidth="1"/>
    <col min="7143" max="7143" width="29" customWidth="1"/>
    <col min="7144" max="7144" width="11.42578125" customWidth="1"/>
    <col min="7145" max="7145" width="10.7109375" customWidth="1"/>
    <col min="7146" max="7146" width="10.85546875" customWidth="1"/>
    <col min="7147" max="7147" width="11.28515625" customWidth="1"/>
    <col min="7149" max="7149" width="9.7109375" customWidth="1"/>
    <col min="7152" max="7152" width="10.42578125" customWidth="1"/>
    <col min="7396" max="7396" width="7" customWidth="1"/>
    <col min="7397" max="7397" width="33.140625" customWidth="1"/>
    <col min="7398" max="7398" width="6.42578125" customWidth="1"/>
    <col min="7399" max="7399" width="29" customWidth="1"/>
    <col min="7400" max="7400" width="11.42578125" customWidth="1"/>
    <col min="7401" max="7401" width="10.7109375" customWidth="1"/>
    <col min="7402" max="7402" width="10.85546875" customWidth="1"/>
    <col min="7403" max="7403" width="11.28515625" customWidth="1"/>
    <col min="7405" max="7405" width="9.7109375" customWidth="1"/>
    <col min="7408" max="7408" width="10.42578125" customWidth="1"/>
    <col min="7652" max="7652" width="7" customWidth="1"/>
    <col min="7653" max="7653" width="33.140625" customWidth="1"/>
    <col min="7654" max="7654" width="6.42578125" customWidth="1"/>
    <col min="7655" max="7655" width="29" customWidth="1"/>
    <col min="7656" max="7656" width="11.42578125" customWidth="1"/>
    <col min="7657" max="7657" width="10.7109375" customWidth="1"/>
    <col min="7658" max="7658" width="10.85546875" customWidth="1"/>
    <col min="7659" max="7659" width="11.28515625" customWidth="1"/>
    <col min="7661" max="7661" width="9.7109375" customWidth="1"/>
    <col min="7664" max="7664" width="10.42578125" customWidth="1"/>
    <col min="7908" max="7908" width="7" customWidth="1"/>
    <col min="7909" max="7909" width="33.140625" customWidth="1"/>
    <col min="7910" max="7910" width="6.42578125" customWidth="1"/>
    <col min="7911" max="7911" width="29" customWidth="1"/>
    <col min="7912" max="7912" width="11.42578125" customWidth="1"/>
    <col min="7913" max="7913" width="10.7109375" customWidth="1"/>
    <col min="7914" max="7914" width="10.85546875" customWidth="1"/>
    <col min="7915" max="7915" width="11.28515625" customWidth="1"/>
    <col min="7917" max="7917" width="9.7109375" customWidth="1"/>
    <col min="7920" max="7920" width="10.42578125" customWidth="1"/>
    <col min="8164" max="8164" width="7" customWidth="1"/>
    <col min="8165" max="8165" width="33.140625" customWidth="1"/>
    <col min="8166" max="8166" width="6.42578125" customWidth="1"/>
    <col min="8167" max="8167" width="29" customWidth="1"/>
    <col min="8168" max="8168" width="11.42578125" customWidth="1"/>
    <col min="8169" max="8169" width="10.7109375" customWidth="1"/>
    <col min="8170" max="8170" width="10.85546875" customWidth="1"/>
    <col min="8171" max="8171" width="11.28515625" customWidth="1"/>
    <col min="8173" max="8173" width="9.7109375" customWidth="1"/>
    <col min="8176" max="8176" width="10.42578125" customWidth="1"/>
    <col min="8420" max="8420" width="7" customWidth="1"/>
    <col min="8421" max="8421" width="33.140625" customWidth="1"/>
    <col min="8422" max="8422" width="6.42578125" customWidth="1"/>
    <col min="8423" max="8423" width="29" customWidth="1"/>
    <col min="8424" max="8424" width="11.42578125" customWidth="1"/>
    <col min="8425" max="8425" width="10.7109375" customWidth="1"/>
    <col min="8426" max="8426" width="10.85546875" customWidth="1"/>
    <col min="8427" max="8427" width="11.28515625" customWidth="1"/>
    <col min="8429" max="8429" width="9.7109375" customWidth="1"/>
    <col min="8432" max="8432" width="10.42578125" customWidth="1"/>
    <col min="8676" max="8676" width="7" customWidth="1"/>
    <col min="8677" max="8677" width="33.140625" customWidth="1"/>
    <col min="8678" max="8678" width="6.42578125" customWidth="1"/>
    <col min="8679" max="8679" width="29" customWidth="1"/>
    <col min="8680" max="8680" width="11.42578125" customWidth="1"/>
    <col min="8681" max="8681" width="10.7109375" customWidth="1"/>
    <col min="8682" max="8682" width="10.85546875" customWidth="1"/>
    <col min="8683" max="8683" width="11.28515625" customWidth="1"/>
    <col min="8685" max="8685" width="9.7109375" customWidth="1"/>
    <col min="8688" max="8688" width="10.42578125" customWidth="1"/>
    <col min="8932" max="8932" width="7" customWidth="1"/>
    <col min="8933" max="8933" width="33.140625" customWidth="1"/>
    <col min="8934" max="8934" width="6.42578125" customWidth="1"/>
    <col min="8935" max="8935" width="29" customWidth="1"/>
    <col min="8936" max="8936" width="11.42578125" customWidth="1"/>
    <col min="8937" max="8937" width="10.7109375" customWidth="1"/>
    <col min="8938" max="8938" width="10.85546875" customWidth="1"/>
    <col min="8939" max="8939" width="11.28515625" customWidth="1"/>
    <col min="8941" max="8941" width="9.7109375" customWidth="1"/>
    <col min="8944" max="8944" width="10.42578125" customWidth="1"/>
    <col min="9188" max="9188" width="7" customWidth="1"/>
    <col min="9189" max="9189" width="33.140625" customWidth="1"/>
    <col min="9190" max="9190" width="6.42578125" customWidth="1"/>
    <col min="9191" max="9191" width="29" customWidth="1"/>
    <col min="9192" max="9192" width="11.42578125" customWidth="1"/>
    <col min="9193" max="9193" width="10.7109375" customWidth="1"/>
    <col min="9194" max="9194" width="10.85546875" customWidth="1"/>
    <col min="9195" max="9195" width="11.28515625" customWidth="1"/>
    <col min="9197" max="9197" width="9.7109375" customWidth="1"/>
    <col min="9200" max="9200" width="10.42578125" customWidth="1"/>
    <col min="9444" max="9444" width="7" customWidth="1"/>
    <col min="9445" max="9445" width="33.140625" customWidth="1"/>
    <col min="9446" max="9446" width="6.42578125" customWidth="1"/>
    <col min="9447" max="9447" width="29" customWidth="1"/>
    <col min="9448" max="9448" width="11.42578125" customWidth="1"/>
    <col min="9449" max="9449" width="10.7109375" customWidth="1"/>
    <col min="9450" max="9450" width="10.85546875" customWidth="1"/>
    <col min="9451" max="9451" width="11.28515625" customWidth="1"/>
    <col min="9453" max="9453" width="9.7109375" customWidth="1"/>
    <col min="9456" max="9456" width="10.42578125" customWidth="1"/>
    <col min="9700" max="9700" width="7" customWidth="1"/>
    <col min="9701" max="9701" width="33.140625" customWidth="1"/>
    <col min="9702" max="9702" width="6.42578125" customWidth="1"/>
    <col min="9703" max="9703" width="29" customWidth="1"/>
    <col min="9704" max="9704" width="11.42578125" customWidth="1"/>
    <col min="9705" max="9705" width="10.7109375" customWidth="1"/>
    <col min="9706" max="9706" width="10.85546875" customWidth="1"/>
    <col min="9707" max="9707" width="11.28515625" customWidth="1"/>
    <col min="9709" max="9709" width="9.7109375" customWidth="1"/>
    <col min="9712" max="9712" width="10.42578125" customWidth="1"/>
    <col min="9956" max="9956" width="7" customWidth="1"/>
    <col min="9957" max="9957" width="33.140625" customWidth="1"/>
    <col min="9958" max="9958" width="6.42578125" customWidth="1"/>
    <col min="9959" max="9959" width="29" customWidth="1"/>
    <col min="9960" max="9960" width="11.42578125" customWidth="1"/>
    <col min="9961" max="9961" width="10.7109375" customWidth="1"/>
    <col min="9962" max="9962" width="10.85546875" customWidth="1"/>
    <col min="9963" max="9963" width="11.28515625" customWidth="1"/>
    <col min="9965" max="9965" width="9.7109375" customWidth="1"/>
    <col min="9968" max="9968" width="10.42578125" customWidth="1"/>
    <col min="10212" max="10212" width="7" customWidth="1"/>
    <col min="10213" max="10213" width="33.140625" customWidth="1"/>
    <col min="10214" max="10214" width="6.42578125" customWidth="1"/>
    <col min="10215" max="10215" width="29" customWidth="1"/>
    <col min="10216" max="10216" width="11.42578125" customWidth="1"/>
    <col min="10217" max="10217" width="10.7109375" customWidth="1"/>
    <col min="10218" max="10218" width="10.85546875" customWidth="1"/>
    <col min="10219" max="10219" width="11.28515625" customWidth="1"/>
    <col min="10221" max="10221" width="9.7109375" customWidth="1"/>
    <col min="10224" max="10224" width="10.42578125" customWidth="1"/>
    <col min="10468" max="10468" width="7" customWidth="1"/>
    <col min="10469" max="10469" width="33.140625" customWidth="1"/>
    <col min="10470" max="10470" width="6.42578125" customWidth="1"/>
    <col min="10471" max="10471" width="29" customWidth="1"/>
    <col min="10472" max="10472" width="11.42578125" customWidth="1"/>
    <col min="10473" max="10473" width="10.7109375" customWidth="1"/>
    <col min="10474" max="10474" width="10.85546875" customWidth="1"/>
    <col min="10475" max="10475" width="11.28515625" customWidth="1"/>
    <col min="10477" max="10477" width="9.7109375" customWidth="1"/>
    <col min="10480" max="10480" width="10.42578125" customWidth="1"/>
    <col min="10724" max="10724" width="7" customWidth="1"/>
    <col min="10725" max="10725" width="33.140625" customWidth="1"/>
    <col min="10726" max="10726" width="6.42578125" customWidth="1"/>
    <col min="10727" max="10727" width="29" customWidth="1"/>
    <col min="10728" max="10728" width="11.42578125" customWidth="1"/>
    <col min="10729" max="10729" width="10.7109375" customWidth="1"/>
    <col min="10730" max="10730" width="10.85546875" customWidth="1"/>
    <col min="10731" max="10731" width="11.28515625" customWidth="1"/>
    <col min="10733" max="10733" width="9.7109375" customWidth="1"/>
    <col min="10736" max="10736" width="10.42578125" customWidth="1"/>
    <col min="10980" max="10980" width="7" customWidth="1"/>
    <col min="10981" max="10981" width="33.140625" customWidth="1"/>
    <col min="10982" max="10982" width="6.42578125" customWidth="1"/>
    <col min="10983" max="10983" width="29" customWidth="1"/>
    <col min="10984" max="10984" width="11.42578125" customWidth="1"/>
    <col min="10985" max="10985" width="10.7109375" customWidth="1"/>
    <col min="10986" max="10986" width="10.85546875" customWidth="1"/>
    <col min="10987" max="10987" width="11.28515625" customWidth="1"/>
    <col min="10989" max="10989" width="9.7109375" customWidth="1"/>
    <col min="10992" max="10992" width="10.42578125" customWidth="1"/>
    <col min="11236" max="11236" width="7" customWidth="1"/>
    <col min="11237" max="11237" width="33.140625" customWidth="1"/>
    <col min="11238" max="11238" width="6.42578125" customWidth="1"/>
    <col min="11239" max="11239" width="29" customWidth="1"/>
    <col min="11240" max="11240" width="11.42578125" customWidth="1"/>
    <col min="11241" max="11241" width="10.7109375" customWidth="1"/>
    <col min="11242" max="11242" width="10.85546875" customWidth="1"/>
    <col min="11243" max="11243" width="11.28515625" customWidth="1"/>
    <col min="11245" max="11245" width="9.7109375" customWidth="1"/>
    <col min="11248" max="11248" width="10.42578125" customWidth="1"/>
    <col min="11492" max="11492" width="7" customWidth="1"/>
    <col min="11493" max="11493" width="33.140625" customWidth="1"/>
    <col min="11494" max="11494" width="6.42578125" customWidth="1"/>
    <col min="11495" max="11495" width="29" customWidth="1"/>
    <col min="11496" max="11496" width="11.42578125" customWidth="1"/>
    <col min="11497" max="11497" width="10.7109375" customWidth="1"/>
    <col min="11498" max="11498" width="10.85546875" customWidth="1"/>
    <col min="11499" max="11499" width="11.28515625" customWidth="1"/>
    <col min="11501" max="11501" width="9.7109375" customWidth="1"/>
    <col min="11504" max="11504" width="10.42578125" customWidth="1"/>
    <col min="11748" max="11748" width="7" customWidth="1"/>
    <col min="11749" max="11749" width="33.140625" customWidth="1"/>
    <col min="11750" max="11750" width="6.42578125" customWidth="1"/>
    <col min="11751" max="11751" width="29" customWidth="1"/>
    <col min="11752" max="11752" width="11.42578125" customWidth="1"/>
    <col min="11753" max="11753" width="10.7109375" customWidth="1"/>
    <col min="11754" max="11754" width="10.85546875" customWidth="1"/>
    <col min="11755" max="11755" width="11.28515625" customWidth="1"/>
    <col min="11757" max="11757" width="9.7109375" customWidth="1"/>
    <col min="11760" max="11760" width="10.42578125" customWidth="1"/>
    <col min="12004" max="12004" width="7" customWidth="1"/>
    <col min="12005" max="12005" width="33.140625" customWidth="1"/>
    <col min="12006" max="12006" width="6.42578125" customWidth="1"/>
    <col min="12007" max="12007" width="29" customWidth="1"/>
    <col min="12008" max="12008" width="11.42578125" customWidth="1"/>
    <col min="12009" max="12009" width="10.7109375" customWidth="1"/>
    <col min="12010" max="12010" width="10.85546875" customWidth="1"/>
    <col min="12011" max="12011" width="11.28515625" customWidth="1"/>
    <col min="12013" max="12013" width="9.7109375" customWidth="1"/>
    <col min="12016" max="12016" width="10.42578125" customWidth="1"/>
    <col min="12260" max="12260" width="7" customWidth="1"/>
    <col min="12261" max="12261" width="33.140625" customWidth="1"/>
    <col min="12262" max="12262" width="6.42578125" customWidth="1"/>
    <col min="12263" max="12263" width="29" customWidth="1"/>
    <col min="12264" max="12264" width="11.42578125" customWidth="1"/>
    <col min="12265" max="12265" width="10.7109375" customWidth="1"/>
    <col min="12266" max="12266" width="10.85546875" customWidth="1"/>
    <col min="12267" max="12267" width="11.28515625" customWidth="1"/>
    <col min="12269" max="12269" width="9.7109375" customWidth="1"/>
    <col min="12272" max="12272" width="10.42578125" customWidth="1"/>
    <col min="12516" max="12516" width="7" customWidth="1"/>
    <col min="12517" max="12517" width="33.140625" customWidth="1"/>
    <col min="12518" max="12518" width="6.42578125" customWidth="1"/>
    <col min="12519" max="12519" width="29" customWidth="1"/>
    <col min="12520" max="12520" width="11.42578125" customWidth="1"/>
    <col min="12521" max="12521" width="10.7109375" customWidth="1"/>
    <col min="12522" max="12522" width="10.85546875" customWidth="1"/>
    <col min="12523" max="12523" width="11.28515625" customWidth="1"/>
    <col min="12525" max="12525" width="9.7109375" customWidth="1"/>
    <col min="12528" max="12528" width="10.42578125" customWidth="1"/>
    <col min="12772" max="12772" width="7" customWidth="1"/>
    <col min="12773" max="12773" width="33.140625" customWidth="1"/>
    <col min="12774" max="12774" width="6.42578125" customWidth="1"/>
    <col min="12775" max="12775" width="29" customWidth="1"/>
    <col min="12776" max="12776" width="11.42578125" customWidth="1"/>
    <col min="12777" max="12777" width="10.7109375" customWidth="1"/>
    <col min="12778" max="12778" width="10.85546875" customWidth="1"/>
    <col min="12779" max="12779" width="11.28515625" customWidth="1"/>
    <col min="12781" max="12781" width="9.7109375" customWidth="1"/>
    <col min="12784" max="12784" width="10.42578125" customWidth="1"/>
    <col min="13028" max="13028" width="7" customWidth="1"/>
    <col min="13029" max="13029" width="33.140625" customWidth="1"/>
    <col min="13030" max="13030" width="6.42578125" customWidth="1"/>
    <col min="13031" max="13031" width="29" customWidth="1"/>
    <col min="13032" max="13032" width="11.42578125" customWidth="1"/>
    <col min="13033" max="13033" width="10.7109375" customWidth="1"/>
    <col min="13034" max="13034" width="10.85546875" customWidth="1"/>
    <col min="13035" max="13035" width="11.28515625" customWidth="1"/>
    <col min="13037" max="13037" width="9.7109375" customWidth="1"/>
    <col min="13040" max="13040" width="10.42578125" customWidth="1"/>
    <col min="13284" max="13284" width="7" customWidth="1"/>
    <col min="13285" max="13285" width="33.140625" customWidth="1"/>
    <col min="13286" max="13286" width="6.42578125" customWidth="1"/>
    <col min="13287" max="13287" width="29" customWidth="1"/>
    <col min="13288" max="13288" width="11.42578125" customWidth="1"/>
    <col min="13289" max="13289" width="10.7109375" customWidth="1"/>
    <col min="13290" max="13290" width="10.85546875" customWidth="1"/>
    <col min="13291" max="13291" width="11.28515625" customWidth="1"/>
    <col min="13293" max="13293" width="9.7109375" customWidth="1"/>
    <col min="13296" max="13296" width="10.42578125" customWidth="1"/>
    <col min="13540" max="13540" width="7" customWidth="1"/>
    <col min="13541" max="13541" width="33.140625" customWidth="1"/>
    <col min="13542" max="13542" width="6.42578125" customWidth="1"/>
    <col min="13543" max="13543" width="29" customWidth="1"/>
    <col min="13544" max="13544" width="11.42578125" customWidth="1"/>
    <col min="13545" max="13545" width="10.7109375" customWidth="1"/>
    <col min="13546" max="13546" width="10.85546875" customWidth="1"/>
    <col min="13547" max="13547" width="11.28515625" customWidth="1"/>
    <col min="13549" max="13549" width="9.7109375" customWidth="1"/>
    <col min="13552" max="13552" width="10.42578125" customWidth="1"/>
    <col min="13796" max="13796" width="7" customWidth="1"/>
    <col min="13797" max="13797" width="33.140625" customWidth="1"/>
    <col min="13798" max="13798" width="6.42578125" customWidth="1"/>
    <col min="13799" max="13799" width="29" customWidth="1"/>
    <col min="13800" max="13800" width="11.42578125" customWidth="1"/>
    <col min="13801" max="13801" width="10.7109375" customWidth="1"/>
    <col min="13802" max="13802" width="10.85546875" customWidth="1"/>
    <col min="13803" max="13803" width="11.28515625" customWidth="1"/>
    <col min="13805" max="13805" width="9.7109375" customWidth="1"/>
    <col min="13808" max="13808" width="10.42578125" customWidth="1"/>
    <col min="14052" max="14052" width="7" customWidth="1"/>
    <col min="14053" max="14053" width="33.140625" customWidth="1"/>
    <col min="14054" max="14054" width="6.42578125" customWidth="1"/>
    <col min="14055" max="14055" width="29" customWidth="1"/>
    <col min="14056" max="14056" width="11.42578125" customWidth="1"/>
    <col min="14057" max="14057" width="10.7109375" customWidth="1"/>
    <col min="14058" max="14058" width="10.85546875" customWidth="1"/>
    <col min="14059" max="14059" width="11.28515625" customWidth="1"/>
    <col min="14061" max="14061" width="9.7109375" customWidth="1"/>
    <col min="14064" max="14064" width="10.42578125" customWidth="1"/>
    <col min="14308" max="14308" width="7" customWidth="1"/>
    <col min="14309" max="14309" width="33.140625" customWidth="1"/>
    <col min="14310" max="14310" width="6.42578125" customWidth="1"/>
    <col min="14311" max="14311" width="29" customWidth="1"/>
    <col min="14312" max="14312" width="11.42578125" customWidth="1"/>
    <col min="14313" max="14313" width="10.7109375" customWidth="1"/>
    <col min="14314" max="14314" width="10.85546875" customWidth="1"/>
    <col min="14315" max="14315" width="11.28515625" customWidth="1"/>
    <col min="14317" max="14317" width="9.7109375" customWidth="1"/>
    <col min="14320" max="14320" width="10.42578125" customWidth="1"/>
    <col min="14564" max="14564" width="7" customWidth="1"/>
    <col min="14565" max="14565" width="33.140625" customWidth="1"/>
    <col min="14566" max="14566" width="6.42578125" customWidth="1"/>
    <col min="14567" max="14567" width="29" customWidth="1"/>
    <col min="14568" max="14568" width="11.42578125" customWidth="1"/>
    <col min="14569" max="14569" width="10.7109375" customWidth="1"/>
    <col min="14570" max="14570" width="10.85546875" customWidth="1"/>
    <col min="14571" max="14571" width="11.28515625" customWidth="1"/>
    <col min="14573" max="14573" width="9.7109375" customWidth="1"/>
    <col min="14576" max="14576" width="10.42578125" customWidth="1"/>
    <col min="14820" max="14820" width="7" customWidth="1"/>
    <col min="14821" max="14821" width="33.140625" customWidth="1"/>
    <col min="14822" max="14822" width="6.42578125" customWidth="1"/>
    <col min="14823" max="14823" width="29" customWidth="1"/>
    <col min="14824" max="14824" width="11.42578125" customWidth="1"/>
    <col min="14825" max="14825" width="10.7109375" customWidth="1"/>
    <col min="14826" max="14826" width="10.85546875" customWidth="1"/>
    <col min="14827" max="14827" width="11.28515625" customWidth="1"/>
    <col min="14829" max="14829" width="9.7109375" customWidth="1"/>
    <col min="14832" max="14832" width="10.42578125" customWidth="1"/>
    <col min="15076" max="15076" width="7" customWidth="1"/>
    <col min="15077" max="15077" width="33.140625" customWidth="1"/>
    <col min="15078" max="15078" width="6.42578125" customWidth="1"/>
    <col min="15079" max="15079" width="29" customWidth="1"/>
    <col min="15080" max="15080" width="11.42578125" customWidth="1"/>
    <col min="15081" max="15081" width="10.7109375" customWidth="1"/>
    <col min="15082" max="15082" width="10.85546875" customWidth="1"/>
    <col min="15083" max="15083" width="11.28515625" customWidth="1"/>
    <col min="15085" max="15085" width="9.7109375" customWidth="1"/>
    <col min="15088" max="15088" width="10.42578125" customWidth="1"/>
    <col min="15332" max="15332" width="7" customWidth="1"/>
    <col min="15333" max="15333" width="33.140625" customWidth="1"/>
    <col min="15334" max="15334" width="6.42578125" customWidth="1"/>
    <col min="15335" max="15335" width="29" customWidth="1"/>
    <col min="15336" max="15336" width="11.42578125" customWidth="1"/>
    <col min="15337" max="15337" width="10.7109375" customWidth="1"/>
    <col min="15338" max="15338" width="10.85546875" customWidth="1"/>
    <col min="15339" max="15339" width="11.28515625" customWidth="1"/>
    <col min="15341" max="15341" width="9.7109375" customWidth="1"/>
    <col min="15344" max="15344" width="10.42578125" customWidth="1"/>
    <col min="15588" max="15588" width="7" customWidth="1"/>
    <col min="15589" max="15589" width="33.140625" customWidth="1"/>
    <col min="15590" max="15590" width="6.42578125" customWidth="1"/>
    <col min="15591" max="15591" width="29" customWidth="1"/>
    <col min="15592" max="15592" width="11.42578125" customWidth="1"/>
    <col min="15593" max="15593" width="10.7109375" customWidth="1"/>
    <col min="15594" max="15594" width="10.85546875" customWidth="1"/>
    <col min="15595" max="15595" width="11.28515625" customWidth="1"/>
    <col min="15597" max="15597" width="9.7109375" customWidth="1"/>
    <col min="15600" max="15600" width="10.42578125" customWidth="1"/>
    <col min="15844" max="15844" width="7" customWidth="1"/>
    <col min="15845" max="15845" width="33.140625" customWidth="1"/>
    <col min="15846" max="15846" width="6.42578125" customWidth="1"/>
    <col min="15847" max="15847" width="29" customWidth="1"/>
    <col min="15848" max="15848" width="11.42578125" customWidth="1"/>
    <col min="15849" max="15849" width="10.7109375" customWidth="1"/>
    <col min="15850" max="15850" width="10.85546875" customWidth="1"/>
    <col min="15851" max="15851" width="11.28515625" customWidth="1"/>
    <col min="15853" max="15853" width="9.7109375" customWidth="1"/>
    <col min="15856" max="15856" width="10.42578125" customWidth="1"/>
    <col min="16100" max="16100" width="7" customWidth="1"/>
    <col min="16101" max="16101" width="33.140625" customWidth="1"/>
    <col min="16102" max="16102" width="6.42578125" customWidth="1"/>
    <col min="16103" max="16103" width="29" customWidth="1"/>
    <col min="16104" max="16104" width="11.42578125" customWidth="1"/>
    <col min="16105" max="16105" width="10.7109375" customWidth="1"/>
    <col min="16106" max="16106" width="10.85546875" customWidth="1"/>
    <col min="16107" max="16107" width="11.28515625" customWidth="1"/>
    <col min="16109" max="16109" width="9.7109375" customWidth="1"/>
    <col min="16112" max="16112" width="10.42578125" customWidth="1"/>
  </cols>
  <sheetData>
    <row r="1" spans="1:56" ht="15" x14ac:dyDescent="0.25">
      <c r="A1" s="90" t="s">
        <v>2</v>
      </c>
      <c r="B1" s="90"/>
      <c r="C1" s="81"/>
      <c r="D1" s="90"/>
      <c r="E1" s="90"/>
      <c r="F1" s="144"/>
      <c r="G1" s="144"/>
      <c r="H1" s="144"/>
      <c r="I1" s="935"/>
      <c r="J1" s="145"/>
      <c r="K1" s="145"/>
      <c r="L1" s="145"/>
      <c r="M1" s="145"/>
      <c r="N1" s="145"/>
      <c r="O1" s="145"/>
      <c r="P1" s="936"/>
      <c r="Q1" s="146"/>
      <c r="R1" s="146"/>
      <c r="S1" s="146"/>
      <c r="T1" s="146"/>
      <c r="U1" s="96"/>
      <c r="V1" s="96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1"/>
      <c r="AL1" s="381"/>
      <c r="AM1" s="381"/>
      <c r="AN1" s="97"/>
      <c r="AO1" s="97"/>
      <c r="AP1" s="97"/>
      <c r="AQ1" s="97"/>
      <c r="AR1" s="97"/>
      <c r="AS1" s="96"/>
      <c r="AT1" s="96"/>
      <c r="AU1" s="96"/>
      <c r="AV1" s="96"/>
      <c r="AW1" s="96"/>
      <c r="AX1" s="96"/>
      <c r="AY1" s="97"/>
      <c r="AZ1" s="97"/>
      <c r="BA1" s="97"/>
      <c r="BB1" s="97"/>
      <c r="BC1" s="97"/>
    </row>
    <row r="2" spans="1:56" ht="15" x14ac:dyDescent="0.25">
      <c r="A2" s="90" t="s">
        <v>3</v>
      </c>
      <c r="B2" s="90"/>
      <c r="C2" s="81"/>
      <c r="D2" s="90"/>
      <c r="E2" s="90"/>
      <c r="F2" s="144"/>
      <c r="G2" s="144"/>
      <c r="H2" s="144"/>
      <c r="I2" s="178"/>
      <c r="J2" s="178"/>
      <c r="K2" s="178"/>
      <c r="L2" s="178"/>
      <c r="M2" s="178"/>
      <c r="N2" s="178"/>
      <c r="O2" s="178"/>
      <c r="P2" s="223"/>
      <c r="Q2" s="223"/>
      <c r="R2" s="223"/>
      <c r="S2" s="223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223"/>
      <c r="AK2" s="223"/>
      <c r="AL2" s="223"/>
      <c r="AM2" s="223"/>
      <c r="AN2" s="223"/>
      <c r="AO2" s="223"/>
      <c r="AP2" s="223"/>
      <c r="AQ2" s="223"/>
      <c r="AR2" s="223"/>
      <c r="AS2" s="178"/>
      <c r="AT2" s="178"/>
      <c r="AU2" s="178"/>
      <c r="AV2" s="178"/>
      <c r="AW2" s="178"/>
      <c r="AX2" s="178"/>
      <c r="AY2" s="223"/>
      <c r="AZ2" s="223"/>
      <c r="BA2" s="223"/>
      <c r="BB2" s="223"/>
      <c r="BC2" s="97"/>
    </row>
    <row r="3" spans="1:56" ht="12.75" customHeight="1" x14ac:dyDescent="0.25">
      <c r="A3" s="958" t="s">
        <v>4</v>
      </c>
      <c r="B3" s="958"/>
      <c r="C3" s="958"/>
      <c r="D3" s="958"/>
      <c r="E3" s="958"/>
      <c r="F3" s="144"/>
      <c r="G3" s="144"/>
      <c r="H3" s="144"/>
      <c r="I3" s="178"/>
      <c r="J3" s="178"/>
      <c r="K3" s="178"/>
      <c r="L3" s="178"/>
      <c r="M3" s="178"/>
      <c r="N3" s="178"/>
      <c r="O3" s="178"/>
      <c r="P3" s="223"/>
      <c r="Q3" s="223"/>
      <c r="R3" s="223"/>
      <c r="S3" s="223"/>
      <c r="T3" s="181"/>
      <c r="U3" s="181"/>
      <c r="V3" s="181"/>
      <c r="W3" s="181"/>
      <c r="X3" s="181"/>
      <c r="Y3" s="181"/>
      <c r="Z3" s="181"/>
      <c r="AA3" s="181"/>
      <c r="AB3" s="182"/>
      <c r="AC3" s="182"/>
      <c r="AD3" s="182"/>
      <c r="AE3" s="183"/>
      <c r="AF3" s="183"/>
      <c r="AG3" s="183"/>
      <c r="AH3" s="183"/>
      <c r="AI3" s="182"/>
      <c r="AJ3" s="179"/>
      <c r="AK3" s="179"/>
      <c r="AL3" s="179"/>
      <c r="AM3" s="179"/>
      <c r="AN3" s="179"/>
      <c r="AO3" s="179"/>
      <c r="AP3" s="179"/>
      <c r="AQ3" s="179"/>
      <c r="AR3" s="223"/>
      <c r="AS3" s="178"/>
      <c r="AT3" s="178"/>
      <c r="AU3" s="178"/>
      <c r="AV3" s="178"/>
      <c r="AW3" s="178"/>
      <c r="AX3" s="178"/>
      <c r="AY3" s="223"/>
      <c r="AZ3" s="223"/>
      <c r="BA3" s="223"/>
      <c r="BB3" s="223"/>
      <c r="BC3" s="97"/>
    </row>
    <row r="4" spans="1:56" ht="12.75" customHeight="1" x14ac:dyDescent="0.25">
      <c r="A4" s="143"/>
      <c r="B4" s="90"/>
      <c r="C4" s="90"/>
      <c r="D4" s="90"/>
      <c r="E4" s="90"/>
      <c r="F4" s="144"/>
      <c r="G4" s="144"/>
      <c r="H4" s="144"/>
      <c r="I4" s="178"/>
      <c r="J4" s="178"/>
      <c r="K4" s="178"/>
      <c r="L4" s="178"/>
      <c r="M4" s="178"/>
      <c r="N4" s="178"/>
      <c r="O4" s="178"/>
      <c r="P4" s="223"/>
      <c r="Q4" s="223"/>
      <c r="R4" s="223"/>
      <c r="S4" s="223"/>
      <c r="T4" s="181"/>
      <c r="U4" s="181"/>
      <c r="V4" s="181"/>
      <c r="W4" s="181"/>
      <c r="X4" s="181"/>
      <c r="Y4" s="181"/>
      <c r="Z4" s="181"/>
      <c r="AA4" s="181"/>
      <c r="AB4" s="182"/>
      <c r="AC4" s="182"/>
      <c r="AD4" s="182"/>
      <c r="AE4" s="183"/>
      <c r="AF4" s="183"/>
      <c r="AG4" s="183"/>
      <c r="AH4" s="183"/>
      <c r="AI4" s="182"/>
      <c r="AJ4" s="179"/>
      <c r="AK4" s="179"/>
      <c r="AL4" s="179"/>
      <c r="AM4" s="179"/>
      <c r="AN4" s="179"/>
      <c r="AO4" s="179"/>
      <c r="AP4" s="179"/>
      <c r="AQ4" s="179"/>
      <c r="AR4" s="223"/>
      <c r="AS4" s="178"/>
      <c r="AT4" s="178"/>
      <c r="AU4" s="178"/>
      <c r="AV4" s="178"/>
      <c r="AW4" s="178"/>
      <c r="AX4" s="178"/>
      <c r="AY4" s="223"/>
      <c r="AZ4" s="223"/>
      <c r="BA4" s="223"/>
      <c r="BB4" s="223"/>
      <c r="BC4" s="97"/>
    </row>
    <row r="5" spans="1:56" ht="16.5" thickBot="1" x14ac:dyDescent="0.3">
      <c r="A5" s="290" t="s">
        <v>856</v>
      </c>
      <c r="B5" s="91"/>
      <c r="C5" s="91"/>
      <c r="D5" s="91"/>
      <c r="E5" s="92"/>
      <c r="F5" s="485"/>
      <c r="G5" s="485"/>
      <c r="H5" s="92"/>
      <c r="I5" s="184"/>
      <c r="J5" s="184"/>
      <c r="K5" s="184"/>
      <c r="L5" s="184"/>
      <c r="M5" s="184"/>
      <c r="N5" s="184"/>
      <c r="O5" s="184"/>
      <c r="P5" s="272"/>
      <c r="Q5" s="272"/>
      <c r="R5" s="272"/>
      <c r="S5" s="272"/>
      <c r="T5" s="181"/>
      <c r="U5" s="181"/>
      <c r="V5" s="181"/>
      <c r="W5" s="181"/>
      <c r="X5" s="96"/>
      <c r="Y5" s="181"/>
      <c r="Z5" s="181"/>
      <c r="AA5" s="181"/>
      <c r="AB5" s="182"/>
      <c r="AC5" s="182"/>
      <c r="AD5" s="182"/>
      <c r="AE5" s="183"/>
      <c r="AF5" s="183"/>
      <c r="AG5" s="183"/>
      <c r="AH5" s="183"/>
      <c r="AI5" s="182"/>
      <c r="AJ5" s="97"/>
      <c r="AK5" s="97"/>
      <c r="AL5" s="180"/>
      <c r="AM5" s="180"/>
      <c r="AN5" s="180"/>
      <c r="AO5" s="180"/>
      <c r="AP5" s="180"/>
      <c r="AQ5" s="180"/>
      <c r="AR5" s="272"/>
      <c r="AS5" s="184"/>
      <c r="AT5" s="184"/>
      <c r="AU5" s="184"/>
      <c r="AV5" s="184"/>
      <c r="AW5" s="184"/>
      <c r="AX5" s="184"/>
      <c r="AY5" s="272"/>
      <c r="AZ5" s="272"/>
      <c r="BA5" s="272"/>
      <c r="BB5" s="272"/>
      <c r="BC5" s="97"/>
    </row>
    <row r="6" spans="1:56" ht="15" x14ac:dyDescent="0.25">
      <c r="A6" s="144"/>
      <c r="B6" s="143"/>
      <c r="C6" s="143"/>
      <c r="D6" s="143"/>
      <c r="E6" s="144"/>
      <c r="F6" s="144"/>
      <c r="G6" s="144"/>
      <c r="H6" s="144"/>
      <c r="I6" s="952" t="s">
        <v>849</v>
      </c>
      <c r="J6" s="953"/>
      <c r="K6" s="953"/>
      <c r="L6" s="953"/>
      <c r="M6" s="953"/>
      <c r="N6" s="953"/>
      <c r="O6" s="953"/>
      <c r="P6" s="953"/>
      <c r="Q6" s="953"/>
      <c r="R6" s="953"/>
      <c r="S6" s="954"/>
      <c r="T6" s="968" t="s">
        <v>829</v>
      </c>
      <c r="U6" s="969"/>
      <c r="V6" s="969"/>
      <c r="W6" s="969"/>
      <c r="X6" s="969"/>
      <c r="Y6" s="969"/>
      <c r="Z6" s="969"/>
      <c r="AA6" s="969"/>
      <c r="AB6" s="969"/>
      <c r="AC6" s="969"/>
      <c r="AD6" s="969"/>
      <c r="AE6" s="969"/>
      <c r="AF6" s="969"/>
      <c r="AG6" s="969"/>
      <c r="AH6" s="969"/>
      <c r="AI6" s="969"/>
      <c r="AJ6" s="969"/>
      <c r="AK6" s="969"/>
      <c r="AL6" s="969"/>
      <c r="AM6" s="969"/>
      <c r="AN6" s="969"/>
      <c r="AO6" s="969"/>
      <c r="AP6" s="969"/>
      <c r="AQ6" s="969"/>
      <c r="AR6" s="970"/>
      <c r="AS6" s="1015" t="s">
        <v>857</v>
      </c>
      <c r="AT6" s="1016"/>
      <c r="AU6" s="1016"/>
      <c r="AV6" s="1016"/>
      <c r="AW6" s="1016"/>
      <c r="AX6" s="1016"/>
      <c r="AY6" s="1016"/>
      <c r="AZ6" s="1016"/>
      <c r="BA6" s="1016"/>
      <c r="BB6" s="1016"/>
      <c r="BC6" s="1017"/>
    </row>
    <row r="7" spans="1:56" ht="16.5" thickBot="1" x14ac:dyDescent="0.3">
      <c r="A7" s="143"/>
      <c r="B7" s="13"/>
      <c r="D7" s="17"/>
      <c r="E7" s="13"/>
      <c r="F7" s="144"/>
      <c r="G7" s="144"/>
      <c r="H7" s="144"/>
      <c r="I7" s="955"/>
      <c r="J7" s="956"/>
      <c r="K7" s="956"/>
      <c r="L7" s="956"/>
      <c r="M7" s="956"/>
      <c r="N7" s="956"/>
      <c r="O7" s="956"/>
      <c r="P7" s="956"/>
      <c r="Q7" s="956"/>
      <c r="R7" s="956"/>
      <c r="S7" s="957"/>
      <c r="T7" s="995" t="s">
        <v>287</v>
      </c>
      <c r="U7" s="996"/>
      <c r="V7" s="996"/>
      <c r="W7" s="996"/>
      <c r="X7" s="997"/>
      <c r="Y7" s="1007" t="s">
        <v>288</v>
      </c>
      <c r="Z7" s="996"/>
      <c r="AA7" s="996"/>
      <c r="AB7" s="997"/>
      <c r="AC7" s="959" t="s">
        <v>289</v>
      </c>
      <c r="AD7" s="959" t="s">
        <v>5</v>
      </c>
      <c r="AE7" s="959" t="s">
        <v>290</v>
      </c>
      <c r="AF7" s="1009" t="s">
        <v>291</v>
      </c>
      <c r="AG7" s="1010"/>
      <c r="AH7" s="1010"/>
      <c r="AI7" s="1011"/>
      <c r="AJ7" s="959" t="s">
        <v>313</v>
      </c>
      <c r="AK7" s="1021" t="s">
        <v>292</v>
      </c>
      <c r="AL7" s="1022"/>
      <c r="AM7" s="1022"/>
      <c r="AN7" s="1022"/>
      <c r="AO7" s="1022"/>
      <c r="AP7" s="1022"/>
      <c r="AQ7" s="1022"/>
      <c r="AR7" s="1023"/>
      <c r="AS7" s="1018"/>
      <c r="AT7" s="1019"/>
      <c r="AU7" s="1019"/>
      <c r="AV7" s="1019"/>
      <c r="AW7" s="1019"/>
      <c r="AX7" s="1019"/>
      <c r="AY7" s="1019"/>
      <c r="AZ7" s="1019"/>
      <c r="BA7" s="1019"/>
      <c r="BB7" s="1019"/>
      <c r="BC7" s="1020"/>
    </row>
    <row r="8" spans="1:56" ht="15" customHeight="1" x14ac:dyDescent="0.25">
      <c r="A8" s="187"/>
      <c r="B8" s="147"/>
      <c r="C8" s="147"/>
      <c r="D8" s="147"/>
      <c r="E8" s="147"/>
      <c r="F8" s="147"/>
      <c r="G8" s="147"/>
      <c r="H8" s="147"/>
      <c r="I8" s="962" t="s">
        <v>6</v>
      </c>
      <c r="J8" s="978" t="s">
        <v>823</v>
      </c>
      <c r="K8" s="979"/>
      <c r="L8" s="979"/>
      <c r="M8" s="979"/>
      <c r="N8" s="979"/>
      <c r="O8" s="980"/>
      <c r="P8" s="965" t="s">
        <v>284</v>
      </c>
      <c r="Q8" s="978" t="s">
        <v>824</v>
      </c>
      <c r="R8" s="979"/>
      <c r="S8" s="983"/>
      <c r="T8" s="998"/>
      <c r="U8" s="999"/>
      <c r="V8" s="999"/>
      <c r="W8" s="999"/>
      <c r="X8" s="1000"/>
      <c r="Y8" s="1008"/>
      <c r="Z8" s="999"/>
      <c r="AA8" s="999"/>
      <c r="AB8" s="1000"/>
      <c r="AC8" s="960"/>
      <c r="AD8" s="960"/>
      <c r="AE8" s="960"/>
      <c r="AF8" s="1012"/>
      <c r="AG8" s="1013"/>
      <c r="AH8" s="1013"/>
      <c r="AI8" s="1014"/>
      <c r="AJ8" s="960"/>
      <c r="AK8" s="1024" t="s">
        <v>293</v>
      </c>
      <c r="AL8" s="1025"/>
      <c r="AM8" s="993" t="s">
        <v>294</v>
      </c>
      <c r="AN8" s="1024" t="s">
        <v>295</v>
      </c>
      <c r="AO8" s="1025"/>
      <c r="AP8" s="1028" t="s">
        <v>296</v>
      </c>
      <c r="AQ8" s="1029"/>
      <c r="AR8" s="1030"/>
      <c r="AS8" s="962" t="s">
        <v>6</v>
      </c>
      <c r="AT8" s="990" t="s">
        <v>823</v>
      </c>
      <c r="AU8" s="991"/>
      <c r="AV8" s="991"/>
      <c r="AW8" s="991"/>
      <c r="AX8" s="991"/>
      <c r="AY8" s="992"/>
      <c r="AZ8" s="965" t="s">
        <v>284</v>
      </c>
      <c r="BA8" s="978" t="s">
        <v>825</v>
      </c>
      <c r="BB8" s="979"/>
      <c r="BC8" s="983"/>
    </row>
    <row r="9" spans="1:56" ht="13.5" customHeight="1" thickBot="1" x14ac:dyDescent="0.25">
      <c r="A9" s="20" t="s">
        <v>816</v>
      </c>
      <c r="D9" s="20"/>
      <c r="F9" s="101"/>
      <c r="G9" s="102"/>
      <c r="H9" s="102"/>
      <c r="I9" s="963"/>
      <c r="J9" s="971" t="s">
        <v>830</v>
      </c>
      <c r="K9" s="972"/>
      <c r="L9" s="973"/>
      <c r="M9" s="974" t="s">
        <v>5</v>
      </c>
      <c r="N9" s="974" t="s">
        <v>1</v>
      </c>
      <c r="O9" s="976" t="s">
        <v>7</v>
      </c>
      <c r="P9" s="966"/>
      <c r="Q9" s="950" t="s">
        <v>285</v>
      </c>
      <c r="R9" s="950" t="s">
        <v>846</v>
      </c>
      <c r="S9" s="981" t="s">
        <v>286</v>
      </c>
      <c r="T9" s="1005" t="s">
        <v>297</v>
      </c>
      <c r="U9" s="1003" t="s">
        <v>294</v>
      </c>
      <c r="V9" s="1003" t="s">
        <v>842</v>
      </c>
      <c r="W9" s="1003" t="s">
        <v>295</v>
      </c>
      <c r="X9" s="1003" t="s">
        <v>788</v>
      </c>
      <c r="Y9" s="1001" t="s">
        <v>298</v>
      </c>
      <c r="Z9" s="1003" t="s">
        <v>822</v>
      </c>
      <c r="AA9" s="1001" t="s">
        <v>299</v>
      </c>
      <c r="AB9" s="1003" t="s">
        <v>789</v>
      </c>
      <c r="AC9" s="960"/>
      <c r="AD9" s="960"/>
      <c r="AE9" s="960"/>
      <c r="AF9" s="1003" t="s">
        <v>294</v>
      </c>
      <c r="AG9" s="988" t="s">
        <v>844</v>
      </c>
      <c r="AH9" s="1003" t="s">
        <v>300</v>
      </c>
      <c r="AI9" s="1003" t="s">
        <v>790</v>
      </c>
      <c r="AJ9" s="960"/>
      <c r="AK9" s="1026"/>
      <c r="AL9" s="1027"/>
      <c r="AM9" s="994"/>
      <c r="AN9" s="1026"/>
      <c r="AO9" s="1027"/>
      <c r="AP9" s="1031"/>
      <c r="AQ9" s="1032"/>
      <c r="AR9" s="1033"/>
      <c r="AS9" s="963"/>
      <c r="AT9" s="984" t="s">
        <v>830</v>
      </c>
      <c r="AU9" s="985"/>
      <c r="AV9" s="985"/>
      <c r="AW9" s="986" t="s">
        <v>5</v>
      </c>
      <c r="AX9" s="986" t="s">
        <v>1</v>
      </c>
      <c r="AY9" s="986" t="s">
        <v>7</v>
      </c>
      <c r="AZ9" s="966"/>
      <c r="BA9" s="950" t="s">
        <v>285</v>
      </c>
      <c r="BB9" s="950" t="s">
        <v>846</v>
      </c>
      <c r="BC9" s="981" t="s">
        <v>286</v>
      </c>
    </row>
    <row r="10" spans="1:56" ht="34.5" thickBot="1" x14ac:dyDescent="0.25">
      <c r="A10" s="103" t="s">
        <v>797</v>
      </c>
      <c r="B10" s="104" t="s">
        <v>563</v>
      </c>
      <c r="C10" s="104" t="s">
        <v>564</v>
      </c>
      <c r="D10" s="104" t="s">
        <v>268</v>
      </c>
      <c r="E10" s="245" t="s">
        <v>799</v>
      </c>
      <c r="F10" s="104" t="s">
        <v>0</v>
      </c>
      <c r="G10" s="191" t="s">
        <v>269</v>
      </c>
      <c r="H10" s="71" t="s">
        <v>280</v>
      </c>
      <c r="I10" s="964"/>
      <c r="J10" s="72" t="s">
        <v>278</v>
      </c>
      <c r="K10" s="886" t="s">
        <v>843</v>
      </c>
      <c r="L10" s="72" t="s">
        <v>288</v>
      </c>
      <c r="M10" s="975"/>
      <c r="N10" s="975"/>
      <c r="O10" s="977"/>
      <c r="P10" s="967"/>
      <c r="Q10" s="951"/>
      <c r="R10" s="951"/>
      <c r="S10" s="982"/>
      <c r="T10" s="1006"/>
      <c r="U10" s="1004"/>
      <c r="V10" s="1004"/>
      <c r="W10" s="1004"/>
      <c r="X10" s="1004"/>
      <c r="Y10" s="1002"/>
      <c r="Z10" s="1004"/>
      <c r="AA10" s="1002"/>
      <c r="AB10" s="1004"/>
      <c r="AC10" s="961"/>
      <c r="AD10" s="961"/>
      <c r="AE10" s="961"/>
      <c r="AF10" s="1004"/>
      <c r="AG10" s="989"/>
      <c r="AH10" s="1004"/>
      <c r="AI10" s="1004"/>
      <c r="AJ10" s="961"/>
      <c r="AK10" s="250" t="s">
        <v>285</v>
      </c>
      <c r="AL10" s="267" t="s">
        <v>286</v>
      </c>
      <c r="AM10" s="250" t="s">
        <v>285</v>
      </c>
      <c r="AN10" s="250" t="s">
        <v>285</v>
      </c>
      <c r="AO10" s="267" t="s">
        <v>286</v>
      </c>
      <c r="AP10" s="250" t="s">
        <v>285</v>
      </c>
      <c r="AQ10" s="267" t="s">
        <v>286</v>
      </c>
      <c r="AR10" s="271" t="s">
        <v>309</v>
      </c>
      <c r="AS10" s="964"/>
      <c r="AT10" s="73" t="s">
        <v>278</v>
      </c>
      <c r="AU10" s="886" t="s">
        <v>843</v>
      </c>
      <c r="AV10" s="785" t="s">
        <v>288</v>
      </c>
      <c r="AW10" s="987"/>
      <c r="AX10" s="987"/>
      <c r="AY10" s="987"/>
      <c r="AZ10" s="967"/>
      <c r="BA10" s="951"/>
      <c r="BB10" s="951"/>
      <c r="BC10" s="982"/>
    </row>
    <row r="11" spans="1:56" s="192" customFormat="1" ht="11.25" customHeight="1" thickBot="1" x14ac:dyDescent="0.25">
      <c r="A11" s="203" t="s">
        <v>565</v>
      </c>
      <c r="B11" s="204" t="s">
        <v>566</v>
      </c>
      <c r="C11" s="204" t="s">
        <v>270</v>
      </c>
      <c r="D11" s="204" t="s">
        <v>271</v>
      </c>
      <c r="E11" s="204" t="s">
        <v>567</v>
      </c>
      <c r="F11" s="204" t="s">
        <v>0</v>
      </c>
      <c r="G11" s="204" t="s">
        <v>568</v>
      </c>
      <c r="H11" s="205" t="s">
        <v>793</v>
      </c>
      <c r="I11" s="206" t="s">
        <v>272</v>
      </c>
      <c r="J11" s="207" t="s">
        <v>273</v>
      </c>
      <c r="K11" s="207" t="s">
        <v>273</v>
      </c>
      <c r="L11" s="207" t="s">
        <v>279</v>
      </c>
      <c r="M11" s="207" t="s">
        <v>274</v>
      </c>
      <c r="N11" s="207" t="s">
        <v>275</v>
      </c>
      <c r="O11" s="207" t="s">
        <v>276</v>
      </c>
      <c r="P11" s="342" t="s">
        <v>277</v>
      </c>
      <c r="Q11" s="339" t="s">
        <v>569</v>
      </c>
      <c r="R11" s="339" t="s">
        <v>569</v>
      </c>
      <c r="S11" s="839" t="s">
        <v>570</v>
      </c>
      <c r="T11" s="212" t="s">
        <v>301</v>
      </c>
      <c r="U11" s="341" t="s">
        <v>301</v>
      </c>
      <c r="V11" s="213" t="s">
        <v>301</v>
      </c>
      <c r="W11" s="213" t="s">
        <v>301</v>
      </c>
      <c r="X11" s="213" t="s">
        <v>301</v>
      </c>
      <c r="Y11" s="213" t="s">
        <v>302</v>
      </c>
      <c r="Z11" s="213" t="s">
        <v>302</v>
      </c>
      <c r="AA11" s="213" t="s">
        <v>303</v>
      </c>
      <c r="AB11" s="213" t="s">
        <v>302</v>
      </c>
      <c r="AC11" s="213" t="s">
        <v>304</v>
      </c>
      <c r="AD11" s="213" t="s">
        <v>305</v>
      </c>
      <c r="AE11" s="213" t="s">
        <v>306</v>
      </c>
      <c r="AF11" s="213" t="s">
        <v>308</v>
      </c>
      <c r="AG11" s="213" t="s">
        <v>307</v>
      </c>
      <c r="AH11" s="213" t="s">
        <v>307</v>
      </c>
      <c r="AI11" s="213" t="s">
        <v>307</v>
      </c>
      <c r="AJ11" s="213" t="s">
        <v>314</v>
      </c>
      <c r="AK11" s="214" t="s">
        <v>310</v>
      </c>
      <c r="AL11" s="214" t="s">
        <v>311</v>
      </c>
      <c r="AM11" s="214" t="s">
        <v>310</v>
      </c>
      <c r="AN11" s="214" t="s">
        <v>310</v>
      </c>
      <c r="AO11" s="214" t="s">
        <v>311</v>
      </c>
      <c r="AP11" s="214" t="s">
        <v>310</v>
      </c>
      <c r="AQ11" s="214" t="s">
        <v>311</v>
      </c>
      <c r="AR11" s="215" t="s">
        <v>312</v>
      </c>
      <c r="AS11" s="212" t="s">
        <v>272</v>
      </c>
      <c r="AT11" s="213" t="s">
        <v>273</v>
      </c>
      <c r="AU11" s="213" t="s">
        <v>845</v>
      </c>
      <c r="AV11" s="213" t="s">
        <v>279</v>
      </c>
      <c r="AW11" s="213" t="s">
        <v>274</v>
      </c>
      <c r="AX11" s="213" t="s">
        <v>275</v>
      </c>
      <c r="AY11" s="213" t="s">
        <v>276</v>
      </c>
      <c r="AZ11" s="214" t="s">
        <v>277</v>
      </c>
      <c r="BA11" s="214" t="s">
        <v>569</v>
      </c>
      <c r="BB11" s="214" t="s">
        <v>569</v>
      </c>
      <c r="BC11" s="273" t="s">
        <v>570</v>
      </c>
    </row>
    <row r="12" spans="1:56" ht="13.5" customHeight="1" x14ac:dyDescent="0.2">
      <c r="A12" s="397">
        <v>1</v>
      </c>
      <c r="B12" s="398">
        <v>3475</v>
      </c>
      <c r="C12" s="398">
        <v>691008604</v>
      </c>
      <c r="D12" s="398">
        <v>4624548</v>
      </c>
      <c r="E12" s="399" t="s">
        <v>120</v>
      </c>
      <c r="F12" s="398">
        <v>3111</v>
      </c>
      <c r="G12" s="400" t="s">
        <v>315</v>
      </c>
      <c r="H12" s="401" t="s">
        <v>281</v>
      </c>
      <c r="I12" s="110">
        <v>3399024</v>
      </c>
      <c r="J12" s="111">
        <v>2486395</v>
      </c>
      <c r="K12" s="111">
        <v>0</v>
      </c>
      <c r="L12" s="111">
        <v>0</v>
      </c>
      <c r="M12" s="114">
        <v>840401</v>
      </c>
      <c r="N12" s="114">
        <v>49728</v>
      </c>
      <c r="O12" s="111">
        <v>22500</v>
      </c>
      <c r="P12" s="414">
        <v>5.5542999999999996</v>
      </c>
      <c r="Q12" s="415">
        <v>4.0644999999999998</v>
      </c>
      <c r="R12" s="418">
        <v>0</v>
      </c>
      <c r="S12" s="418">
        <v>1.4898</v>
      </c>
      <c r="T12" s="291">
        <f>Y12*-1</f>
        <v>0</v>
      </c>
      <c r="U12" s="219">
        <v>0</v>
      </c>
      <c r="V12" s="219">
        <v>-29455</v>
      </c>
      <c r="W12" s="219">
        <v>0</v>
      </c>
      <c r="X12" s="219">
        <f>SUM(T12:W12)</f>
        <v>-29455</v>
      </c>
      <c r="Y12" s="219">
        <v>0</v>
      </c>
      <c r="Z12" s="219">
        <v>0</v>
      </c>
      <c r="AA12" s="219">
        <v>0</v>
      </c>
      <c r="AB12" s="219">
        <f>SUM(Y12:AA12)</f>
        <v>0</v>
      </c>
      <c r="AC12" s="219">
        <f>X12+AB12</f>
        <v>-29455</v>
      </c>
      <c r="AD12" s="220">
        <f>ROUND((X12+Y12+Z12)*33.8%,0)</f>
        <v>-9956</v>
      </c>
      <c r="AE12" s="220">
        <f>ROUND(X12*2%,0)</f>
        <v>-589</v>
      </c>
      <c r="AF12" s="219">
        <v>0</v>
      </c>
      <c r="AG12" s="219">
        <v>40000</v>
      </c>
      <c r="AH12" s="219">
        <v>0</v>
      </c>
      <c r="AI12" s="219">
        <f>SUM(AF12:AH12)</f>
        <v>40000</v>
      </c>
      <c r="AJ12" s="219">
        <f>AC12+AD12+AE12+AI12</f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f>AK12+AM12+AN12</f>
        <v>0</v>
      </c>
      <c r="AQ12" s="221">
        <f>AL12+AO12</f>
        <v>0</v>
      </c>
      <c r="AR12" s="887">
        <f>SUM(AP12:AQ12)</f>
        <v>0</v>
      </c>
      <c r="AS12" s="291">
        <f>I12+AJ12</f>
        <v>3399024</v>
      </c>
      <c r="AT12" s="219">
        <f>J12+X12</f>
        <v>2456940</v>
      </c>
      <c r="AU12" s="219">
        <f>K12</f>
        <v>0</v>
      </c>
      <c r="AV12" s="219">
        <f>L12+AB12</f>
        <v>0</v>
      </c>
      <c r="AW12" s="219">
        <f>M12+AD12</f>
        <v>830445</v>
      </c>
      <c r="AX12" s="219">
        <f>N12+AE12</f>
        <v>49139</v>
      </c>
      <c r="AY12" s="219">
        <f>O12+AI12</f>
        <v>62500</v>
      </c>
      <c r="AZ12" s="221">
        <f>P12+AR12</f>
        <v>5.5542999999999996</v>
      </c>
      <c r="BA12" s="221">
        <f>Q12+AP12</f>
        <v>4.0644999999999998</v>
      </c>
      <c r="BB12" s="221">
        <f>R12</f>
        <v>0</v>
      </c>
      <c r="BC12" s="222">
        <f>S12+AQ12</f>
        <v>1.4898</v>
      </c>
      <c r="BD12" s="15"/>
    </row>
    <row r="13" spans="1:56" ht="13.5" customHeight="1" x14ac:dyDescent="0.2">
      <c r="A13" s="366">
        <v>1</v>
      </c>
      <c r="B13" s="367">
        <v>3475</v>
      </c>
      <c r="C13" s="367">
        <v>691008604</v>
      </c>
      <c r="D13" s="367">
        <v>4624548</v>
      </c>
      <c r="E13" s="365" t="s">
        <v>121</v>
      </c>
      <c r="F13" s="367">
        <v>3111</v>
      </c>
      <c r="G13" s="368" t="s">
        <v>316</v>
      </c>
      <c r="H13" s="369" t="s">
        <v>282</v>
      </c>
      <c r="I13" s="110">
        <v>274440</v>
      </c>
      <c r="J13" s="111">
        <v>202092</v>
      </c>
      <c r="K13" s="111">
        <v>0</v>
      </c>
      <c r="L13" s="111">
        <v>0</v>
      </c>
      <c r="M13" s="114">
        <v>68307</v>
      </c>
      <c r="N13" s="114">
        <v>4041</v>
      </c>
      <c r="O13" s="111">
        <v>0</v>
      </c>
      <c r="P13" s="274">
        <v>0.57999999999999996</v>
      </c>
      <c r="Q13" s="287">
        <v>0.57999999999999996</v>
      </c>
      <c r="R13" s="404">
        <v>0</v>
      </c>
      <c r="S13" s="404">
        <v>0</v>
      </c>
      <c r="T13" s="112">
        <f t="shared" ref="T13:T72" si="0">Y13*-1</f>
        <v>0</v>
      </c>
      <c r="U13" s="113">
        <v>0</v>
      </c>
      <c r="V13" s="113">
        <v>0</v>
      </c>
      <c r="W13" s="113">
        <v>0</v>
      </c>
      <c r="X13" s="113">
        <f t="shared" ref="X13:X72" si="1">SUM(T13:W13)</f>
        <v>0</v>
      </c>
      <c r="Y13" s="113">
        <v>0</v>
      </c>
      <c r="Z13" s="113">
        <v>0</v>
      </c>
      <c r="AA13" s="113">
        <v>0</v>
      </c>
      <c r="AB13" s="113">
        <f t="shared" ref="AB13:AB72" si="2">SUM(Y13:AA13)</f>
        <v>0</v>
      </c>
      <c r="AC13" s="113">
        <f t="shared" ref="AC13:AC72" si="3">X13+AB13</f>
        <v>0</v>
      </c>
      <c r="AD13" s="114">
        <f t="shared" ref="AD13:AD72" si="4">ROUND((X13+Y13+Z13)*33.8%,0)</f>
        <v>0</v>
      </c>
      <c r="AE13" s="114">
        <f t="shared" ref="AE13:AE72" si="5">ROUND(X13*2%,0)</f>
        <v>0</v>
      </c>
      <c r="AF13" s="113">
        <v>0</v>
      </c>
      <c r="AG13" s="113">
        <v>0</v>
      </c>
      <c r="AH13" s="113">
        <v>0</v>
      </c>
      <c r="AI13" s="113">
        <f t="shared" ref="AI13:AI72" si="6">SUM(AF13:AH13)</f>
        <v>0</v>
      </c>
      <c r="AJ13" s="113">
        <f t="shared" ref="AJ13:AJ72" si="7">AC13+AD13+AE13+AI13</f>
        <v>0</v>
      </c>
      <c r="AK13" s="115">
        <v>0</v>
      </c>
      <c r="AL13" s="115">
        <v>0</v>
      </c>
      <c r="AM13" s="115">
        <v>0</v>
      </c>
      <c r="AN13" s="115">
        <v>0</v>
      </c>
      <c r="AO13" s="115">
        <v>0</v>
      </c>
      <c r="AP13" s="115">
        <f t="shared" ref="AP13:AP72" si="8">AK13+AM13+AN13</f>
        <v>0</v>
      </c>
      <c r="AQ13" s="115">
        <f t="shared" ref="AQ13:AQ72" si="9">AL13+AO13</f>
        <v>0</v>
      </c>
      <c r="AR13" s="370">
        <f t="shared" ref="AR13:AR72" si="10">SUM(AP13:AQ13)</f>
        <v>0</v>
      </c>
      <c r="AS13" s="112">
        <f t="shared" ref="AS13:AS72" si="11">I13+AJ13</f>
        <v>274440</v>
      </c>
      <c r="AT13" s="113">
        <f t="shared" ref="AT13:AT72" si="12">J13+X13</f>
        <v>202092</v>
      </c>
      <c r="AU13" s="113">
        <f t="shared" ref="AU13:AU72" si="13">K13</f>
        <v>0</v>
      </c>
      <c r="AV13" s="113">
        <f t="shared" ref="AV13:AV72" si="14">L13+AB13</f>
        <v>0</v>
      </c>
      <c r="AW13" s="113">
        <f t="shared" ref="AW13:AX72" si="15">M13+AD13</f>
        <v>68307</v>
      </c>
      <c r="AX13" s="113">
        <f t="shared" si="15"/>
        <v>4041</v>
      </c>
      <c r="AY13" s="113">
        <f t="shared" ref="AY13:AY72" si="16">O13+AI13</f>
        <v>0</v>
      </c>
      <c r="AZ13" s="115">
        <f t="shared" ref="AZ13:AZ72" si="17">P13+AR13</f>
        <v>0.57999999999999996</v>
      </c>
      <c r="BA13" s="115">
        <f t="shared" ref="BA13:BA72" si="18">Q13+AP13</f>
        <v>0.57999999999999996</v>
      </c>
      <c r="BB13" s="115">
        <f t="shared" ref="BB13:BB72" si="19">R13</f>
        <v>0</v>
      </c>
      <c r="BC13" s="116">
        <f t="shared" ref="BC13:BC72" si="20">S13+AQ13</f>
        <v>0</v>
      </c>
      <c r="BD13" s="15"/>
    </row>
    <row r="14" spans="1:56" ht="13.5" customHeight="1" x14ac:dyDescent="0.2">
      <c r="A14" s="366">
        <v>1</v>
      </c>
      <c r="B14" s="367">
        <v>3475</v>
      </c>
      <c r="C14" s="367">
        <v>691008604</v>
      </c>
      <c r="D14" s="367">
        <v>4624548</v>
      </c>
      <c r="E14" s="365" t="s">
        <v>121</v>
      </c>
      <c r="F14" s="367">
        <v>3141</v>
      </c>
      <c r="G14" s="368" t="s">
        <v>319</v>
      </c>
      <c r="H14" s="369" t="s">
        <v>282</v>
      </c>
      <c r="I14" s="110">
        <v>633694</v>
      </c>
      <c r="J14" s="111">
        <v>444797</v>
      </c>
      <c r="K14" s="111">
        <v>0</v>
      </c>
      <c r="L14" s="111">
        <v>20000</v>
      </c>
      <c r="M14" s="114">
        <v>157101</v>
      </c>
      <c r="N14" s="114">
        <v>8896</v>
      </c>
      <c r="O14" s="111">
        <v>2900</v>
      </c>
      <c r="P14" s="274">
        <v>1.58</v>
      </c>
      <c r="Q14" s="287">
        <v>0</v>
      </c>
      <c r="R14" s="404">
        <v>0</v>
      </c>
      <c r="S14" s="404">
        <v>1.58</v>
      </c>
      <c r="T14" s="112">
        <f t="shared" si="0"/>
        <v>-27000</v>
      </c>
      <c r="U14" s="113">
        <v>0</v>
      </c>
      <c r="V14" s="113">
        <v>0</v>
      </c>
      <c r="W14" s="113">
        <v>0</v>
      </c>
      <c r="X14" s="113">
        <f t="shared" si="1"/>
        <v>-27000</v>
      </c>
      <c r="Y14" s="113">
        <v>27000</v>
      </c>
      <c r="Z14" s="113">
        <v>0</v>
      </c>
      <c r="AA14" s="113">
        <v>0</v>
      </c>
      <c r="AB14" s="113">
        <f t="shared" si="2"/>
        <v>27000</v>
      </c>
      <c r="AC14" s="113">
        <f t="shared" si="3"/>
        <v>0</v>
      </c>
      <c r="AD14" s="114">
        <f t="shared" si="4"/>
        <v>0</v>
      </c>
      <c r="AE14" s="114">
        <f t="shared" si="5"/>
        <v>-540</v>
      </c>
      <c r="AF14" s="113">
        <v>0</v>
      </c>
      <c r="AG14" s="113">
        <v>0</v>
      </c>
      <c r="AH14" s="113">
        <v>0</v>
      </c>
      <c r="AI14" s="113">
        <f t="shared" si="6"/>
        <v>0</v>
      </c>
      <c r="AJ14" s="113">
        <f t="shared" si="7"/>
        <v>-540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f t="shared" si="8"/>
        <v>0</v>
      </c>
      <c r="AQ14" s="115">
        <f t="shared" si="9"/>
        <v>0</v>
      </c>
      <c r="AR14" s="370">
        <f t="shared" si="10"/>
        <v>0</v>
      </c>
      <c r="AS14" s="112">
        <f t="shared" si="11"/>
        <v>633154</v>
      </c>
      <c r="AT14" s="113">
        <f t="shared" si="12"/>
        <v>417797</v>
      </c>
      <c r="AU14" s="113">
        <f t="shared" si="13"/>
        <v>0</v>
      </c>
      <c r="AV14" s="113">
        <f t="shared" si="14"/>
        <v>47000</v>
      </c>
      <c r="AW14" s="113">
        <f t="shared" si="15"/>
        <v>157101</v>
      </c>
      <c r="AX14" s="113">
        <f t="shared" si="15"/>
        <v>8356</v>
      </c>
      <c r="AY14" s="113">
        <f t="shared" si="16"/>
        <v>2900</v>
      </c>
      <c r="AZ14" s="115">
        <f t="shared" si="17"/>
        <v>1.58</v>
      </c>
      <c r="BA14" s="115">
        <f t="shared" si="18"/>
        <v>0</v>
      </c>
      <c r="BB14" s="115">
        <f t="shared" si="19"/>
        <v>0</v>
      </c>
      <c r="BC14" s="116">
        <f t="shared" si="20"/>
        <v>1.58</v>
      </c>
      <c r="BD14" s="15"/>
    </row>
    <row r="15" spans="1:56" ht="13.5" customHeight="1" x14ac:dyDescent="0.2">
      <c r="A15" s="237">
        <v>1</v>
      </c>
      <c r="B15" s="31">
        <v>3475</v>
      </c>
      <c r="C15" s="31">
        <v>691008604</v>
      </c>
      <c r="D15" s="31">
        <v>4624548</v>
      </c>
      <c r="E15" s="246" t="s">
        <v>122</v>
      </c>
      <c r="F15" s="31"/>
      <c r="G15" s="236"/>
      <c r="H15" s="326"/>
      <c r="I15" s="5">
        <v>4307158</v>
      </c>
      <c r="J15" s="8">
        <v>3133284</v>
      </c>
      <c r="K15" s="8">
        <v>0</v>
      </c>
      <c r="L15" s="8">
        <v>20000</v>
      </c>
      <c r="M15" s="8">
        <v>1065809</v>
      </c>
      <c r="N15" s="8">
        <v>62665</v>
      </c>
      <c r="O15" s="8">
        <v>25400</v>
      </c>
      <c r="P15" s="9">
        <v>7.7142999999999997</v>
      </c>
      <c r="Q15" s="9">
        <v>4.6444999999999999</v>
      </c>
      <c r="R15" s="38">
        <v>0</v>
      </c>
      <c r="S15" s="38">
        <v>3.0697999999999999</v>
      </c>
      <c r="T15" s="5">
        <f t="shared" ref="T15:BC15" si="21">SUM(T12:T14)</f>
        <v>-27000</v>
      </c>
      <c r="U15" s="8">
        <f t="shared" si="21"/>
        <v>0</v>
      </c>
      <c r="V15" s="8">
        <f t="shared" si="21"/>
        <v>-29455</v>
      </c>
      <c r="W15" s="8">
        <f t="shared" si="21"/>
        <v>0</v>
      </c>
      <c r="X15" s="8">
        <f t="shared" si="21"/>
        <v>-56455</v>
      </c>
      <c r="Y15" s="8">
        <f t="shared" si="21"/>
        <v>27000</v>
      </c>
      <c r="Z15" s="8">
        <f t="shared" si="21"/>
        <v>0</v>
      </c>
      <c r="AA15" s="8">
        <f t="shared" si="21"/>
        <v>0</v>
      </c>
      <c r="AB15" s="8">
        <f t="shared" si="21"/>
        <v>27000</v>
      </c>
      <c r="AC15" s="8">
        <f t="shared" si="21"/>
        <v>-29455</v>
      </c>
      <c r="AD15" s="8">
        <f t="shared" si="21"/>
        <v>-9956</v>
      </c>
      <c r="AE15" s="8">
        <f t="shared" si="21"/>
        <v>-1129</v>
      </c>
      <c r="AF15" s="8">
        <f t="shared" si="21"/>
        <v>0</v>
      </c>
      <c r="AG15" s="8">
        <f t="shared" si="21"/>
        <v>40000</v>
      </c>
      <c r="AH15" s="8">
        <f t="shared" si="21"/>
        <v>0</v>
      </c>
      <c r="AI15" s="8">
        <f t="shared" si="21"/>
        <v>40000</v>
      </c>
      <c r="AJ15" s="8">
        <f t="shared" si="21"/>
        <v>-540</v>
      </c>
      <c r="AK15" s="9">
        <f t="shared" si="21"/>
        <v>0</v>
      </c>
      <c r="AL15" s="9">
        <f t="shared" si="21"/>
        <v>0</v>
      </c>
      <c r="AM15" s="9">
        <f t="shared" si="21"/>
        <v>0</v>
      </c>
      <c r="AN15" s="9">
        <f t="shared" si="21"/>
        <v>0</v>
      </c>
      <c r="AO15" s="9">
        <f t="shared" si="21"/>
        <v>0</v>
      </c>
      <c r="AP15" s="9">
        <f t="shared" si="21"/>
        <v>0</v>
      </c>
      <c r="AQ15" s="9">
        <f t="shared" si="21"/>
        <v>0</v>
      </c>
      <c r="AR15" s="38">
        <f t="shared" si="21"/>
        <v>0</v>
      </c>
      <c r="AS15" s="5">
        <f t="shared" si="21"/>
        <v>4306618</v>
      </c>
      <c r="AT15" s="8">
        <f t="shared" si="21"/>
        <v>3076829</v>
      </c>
      <c r="AU15" s="8">
        <f t="shared" si="21"/>
        <v>0</v>
      </c>
      <c r="AV15" s="8">
        <f t="shared" si="21"/>
        <v>47000</v>
      </c>
      <c r="AW15" s="8">
        <f t="shared" si="21"/>
        <v>1055853</v>
      </c>
      <c r="AX15" s="8">
        <f t="shared" si="21"/>
        <v>61536</v>
      </c>
      <c r="AY15" s="8">
        <f t="shared" si="21"/>
        <v>65400</v>
      </c>
      <c r="AZ15" s="9">
        <f t="shared" si="21"/>
        <v>7.7142999999999997</v>
      </c>
      <c r="BA15" s="9">
        <f t="shared" si="21"/>
        <v>4.6444999999999999</v>
      </c>
      <c r="BB15" s="9">
        <f t="shared" si="21"/>
        <v>0</v>
      </c>
      <c r="BC15" s="78">
        <f t="shared" si="21"/>
        <v>3.0697999999999999</v>
      </c>
      <c r="BD15" s="15"/>
    </row>
    <row r="16" spans="1:56" ht="13.5" customHeight="1" x14ac:dyDescent="0.2">
      <c r="A16" s="366">
        <v>2</v>
      </c>
      <c r="B16" s="367">
        <v>3449</v>
      </c>
      <c r="C16" s="367">
        <v>600078116</v>
      </c>
      <c r="D16" s="367">
        <v>70695016</v>
      </c>
      <c r="E16" s="365" t="s">
        <v>123</v>
      </c>
      <c r="F16" s="367">
        <v>3111</v>
      </c>
      <c r="G16" s="368" t="s">
        <v>315</v>
      </c>
      <c r="H16" s="369" t="s">
        <v>281</v>
      </c>
      <c r="I16" s="110">
        <v>5078594</v>
      </c>
      <c r="J16" s="111">
        <v>3714576</v>
      </c>
      <c r="K16" s="111">
        <v>0</v>
      </c>
      <c r="L16" s="111">
        <v>0</v>
      </c>
      <c r="M16" s="114">
        <v>1255526</v>
      </c>
      <c r="N16" s="114">
        <v>74292</v>
      </c>
      <c r="O16" s="111">
        <v>34200</v>
      </c>
      <c r="P16" s="274">
        <v>8.1341999999999999</v>
      </c>
      <c r="Q16" s="287">
        <v>6</v>
      </c>
      <c r="R16" s="404">
        <v>0</v>
      </c>
      <c r="S16" s="404">
        <v>2.1341999999999999</v>
      </c>
      <c r="T16" s="112">
        <f t="shared" si="0"/>
        <v>-10000</v>
      </c>
      <c r="U16" s="113">
        <v>0</v>
      </c>
      <c r="V16" s="113">
        <v>0</v>
      </c>
      <c r="W16" s="113">
        <v>0</v>
      </c>
      <c r="X16" s="113">
        <f t="shared" si="1"/>
        <v>-10000</v>
      </c>
      <c r="Y16" s="113">
        <v>10000</v>
      </c>
      <c r="Z16" s="113">
        <v>0</v>
      </c>
      <c r="AA16" s="113">
        <v>0</v>
      </c>
      <c r="AB16" s="113">
        <f t="shared" si="2"/>
        <v>10000</v>
      </c>
      <c r="AC16" s="113">
        <f t="shared" si="3"/>
        <v>0</v>
      </c>
      <c r="AD16" s="114">
        <f t="shared" si="4"/>
        <v>0</v>
      </c>
      <c r="AE16" s="114">
        <f t="shared" si="5"/>
        <v>-200</v>
      </c>
      <c r="AF16" s="113">
        <v>0</v>
      </c>
      <c r="AG16" s="113">
        <v>0</v>
      </c>
      <c r="AH16" s="113">
        <v>0</v>
      </c>
      <c r="AI16" s="113">
        <f t="shared" si="6"/>
        <v>0</v>
      </c>
      <c r="AJ16" s="113">
        <f t="shared" si="7"/>
        <v>-200</v>
      </c>
      <c r="AK16" s="115">
        <v>0</v>
      </c>
      <c r="AL16" s="115">
        <v>0</v>
      </c>
      <c r="AM16" s="115">
        <v>0</v>
      </c>
      <c r="AN16" s="115">
        <v>0</v>
      </c>
      <c r="AO16" s="115">
        <v>0</v>
      </c>
      <c r="AP16" s="115">
        <f t="shared" si="8"/>
        <v>0</v>
      </c>
      <c r="AQ16" s="115">
        <f t="shared" si="9"/>
        <v>0</v>
      </c>
      <c r="AR16" s="370">
        <f t="shared" si="10"/>
        <v>0</v>
      </c>
      <c r="AS16" s="112">
        <f t="shared" si="11"/>
        <v>5078394</v>
      </c>
      <c r="AT16" s="113">
        <f t="shared" si="12"/>
        <v>3704576</v>
      </c>
      <c r="AU16" s="113">
        <f t="shared" si="13"/>
        <v>0</v>
      </c>
      <c r="AV16" s="113">
        <f t="shared" si="14"/>
        <v>10000</v>
      </c>
      <c r="AW16" s="113">
        <f t="shared" si="15"/>
        <v>1255526</v>
      </c>
      <c r="AX16" s="113">
        <f t="shared" si="15"/>
        <v>74092</v>
      </c>
      <c r="AY16" s="113">
        <f t="shared" si="16"/>
        <v>34200</v>
      </c>
      <c r="AZ16" s="115">
        <f t="shared" si="17"/>
        <v>8.1341999999999999</v>
      </c>
      <c r="BA16" s="115">
        <f t="shared" si="18"/>
        <v>6</v>
      </c>
      <c r="BB16" s="115">
        <f t="shared" si="19"/>
        <v>0</v>
      </c>
      <c r="BC16" s="116">
        <f t="shared" si="20"/>
        <v>2.1341999999999999</v>
      </c>
      <c r="BD16" s="15"/>
    </row>
    <row r="17" spans="1:56" ht="13.5" customHeight="1" x14ac:dyDescent="0.2">
      <c r="A17" s="366">
        <v>2</v>
      </c>
      <c r="B17" s="367">
        <v>3449</v>
      </c>
      <c r="C17" s="367">
        <v>600078116</v>
      </c>
      <c r="D17" s="367">
        <v>70695016</v>
      </c>
      <c r="E17" s="365" t="s">
        <v>123</v>
      </c>
      <c r="F17" s="367">
        <v>3111</v>
      </c>
      <c r="G17" s="368" t="s">
        <v>316</v>
      </c>
      <c r="H17" s="369" t="s">
        <v>282</v>
      </c>
      <c r="I17" s="110">
        <v>117618</v>
      </c>
      <c r="J17" s="111">
        <v>86611</v>
      </c>
      <c r="K17" s="111">
        <v>0</v>
      </c>
      <c r="L17" s="111">
        <v>0</v>
      </c>
      <c r="M17" s="114">
        <v>29275</v>
      </c>
      <c r="N17" s="114">
        <v>1732</v>
      </c>
      <c r="O17" s="111">
        <v>0</v>
      </c>
      <c r="P17" s="274">
        <v>0.25</v>
      </c>
      <c r="Q17" s="287">
        <v>0.25</v>
      </c>
      <c r="R17" s="404">
        <v>0</v>
      </c>
      <c r="S17" s="404">
        <v>0</v>
      </c>
      <c r="T17" s="112">
        <f t="shared" si="0"/>
        <v>0</v>
      </c>
      <c r="U17" s="113">
        <v>0</v>
      </c>
      <c r="V17" s="113">
        <v>0</v>
      </c>
      <c r="W17" s="113">
        <v>0</v>
      </c>
      <c r="X17" s="113">
        <f t="shared" si="1"/>
        <v>0</v>
      </c>
      <c r="Y17" s="113">
        <v>0</v>
      </c>
      <c r="Z17" s="113">
        <v>0</v>
      </c>
      <c r="AA17" s="113">
        <v>0</v>
      </c>
      <c r="AB17" s="113">
        <f t="shared" si="2"/>
        <v>0</v>
      </c>
      <c r="AC17" s="113">
        <f t="shared" si="3"/>
        <v>0</v>
      </c>
      <c r="AD17" s="114">
        <f t="shared" si="4"/>
        <v>0</v>
      </c>
      <c r="AE17" s="114">
        <f t="shared" si="5"/>
        <v>0</v>
      </c>
      <c r="AF17" s="113">
        <v>0</v>
      </c>
      <c r="AG17" s="113">
        <v>0</v>
      </c>
      <c r="AH17" s="113">
        <v>0</v>
      </c>
      <c r="AI17" s="113">
        <f t="shared" si="6"/>
        <v>0</v>
      </c>
      <c r="AJ17" s="113">
        <f t="shared" si="7"/>
        <v>0</v>
      </c>
      <c r="AK17" s="115"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f t="shared" si="8"/>
        <v>0</v>
      </c>
      <c r="AQ17" s="115">
        <f t="shared" si="9"/>
        <v>0</v>
      </c>
      <c r="AR17" s="370">
        <f t="shared" si="10"/>
        <v>0</v>
      </c>
      <c r="AS17" s="112">
        <f t="shared" si="11"/>
        <v>117618</v>
      </c>
      <c r="AT17" s="113">
        <f t="shared" si="12"/>
        <v>86611</v>
      </c>
      <c r="AU17" s="113">
        <f t="shared" si="13"/>
        <v>0</v>
      </c>
      <c r="AV17" s="113">
        <f t="shared" si="14"/>
        <v>0</v>
      </c>
      <c r="AW17" s="113">
        <f t="shared" si="15"/>
        <v>29275</v>
      </c>
      <c r="AX17" s="113">
        <f t="shared" si="15"/>
        <v>1732</v>
      </c>
      <c r="AY17" s="113">
        <f t="shared" si="16"/>
        <v>0</v>
      </c>
      <c r="AZ17" s="115">
        <f t="shared" si="17"/>
        <v>0.25</v>
      </c>
      <c r="BA17" s="115">
        <f t="shared" si="18"/>
        <v>0.25</v>
      </c>
      <c r="BB17" s="115">
        <f t="shared" si="19"/>
        <v>0</v>
      </c>
      <c r="BC17" s="116">
        <f t="shared" si="20"/>
        <v>0</v>
      </c>
      <c r="BD17" s="15"/>
    </row>
    <row r="18" spans="1:56" ht="13.5" customHeight="1" x14ac:dyDescent="0.2">
      <c r="A18" s="366">
        <v>2</v>
      </c>
      <c r="B18" s="367">
        <v>3449</v>
      </c>
      <c r="C18" s="367">
        <v>600078116</v>
      </c>
      <c r="D18" s="367">
        <v>70695016</v>
      </c>
      <c r="E18" s="365" t="s">
        <v>123</v>
      </c>
      <c r="F18" s="367">
        <v>3141</v>
      </c>
      <c r="G18" s="368" t="s">
        <v>319</v>
      </c>
      <c r="H18" s="369" t="s">
        <v>282</v>
      </c>
      <c r="I18" s="110">
        <v>832924</v>
      </c>
      <c r="J18" s="111">
        <v>610014</v>
      </c>
      <c r="K18" s="111">
        <v>0</v>
      </c>
      <c r="L18" s="111">
        <v>0</v>
      </c>
      <c r="M18" s="114">
        <v>206185</v>
      </c>
      <c r="N18" s="114">
        <v>12201</v>
      </c>
      <c r="O18" s="111">
        <v>4524</v>
      </c>
      <c r="P18" s="274">
        <v>2.08</v>
      </c>
      <c r="Q18" s="287">
        <v>0</v>
      </c>
      <c r="R18" s="404">
        <v>0</v>
      </c>
      <c r="S18" s="404">
        <v>2.08</v>
      </c>
      <c r="T18" s="112">
        <f t="shared" si="0"/>
        <v>0</v>
      </c>
      <c r="U18" s="113">
        <v>0</v>
      </c>
      <c r="V18" s="113">
        <v>0</v>
      </c>
      <c r="W18" s="113">
        <v>0</v>
      </c>
      <c r="X18" s="113">
        <f t="shared" si="1"/>
        <v>0</v>
      </c>
      <c r="Y18" s="113">
        <v>0</v>
      </c>
      <c r="Z18" s="113">
        <v>0</v>
      </c>
      <c r="AA18" s="113">
        <v>0</v>
      </c>
      <c r="AB18" s="113">
        <f t="shared" si="2"/>
        <v>0</v>
      </c>
      <c r="AC18" s="113">
        <f t="shared" si="3"/>
        <v>0</v>
      </c>
      <c r="AD18" s="114">
        <f t="shared" si="4"/>
        <v>0</v>
      </c>
      <c r="AE18" s="114">
        <f t="shared" si="5"/>
        <v>0</v>
      </c>
      <c r="AF18" s="113">
        <v>0</v>
      </c>
      <c r="AG18" s="113">
        <v>0</v>
      </c>
      <c r="AH18" s="113">
        <v>0</v>
      </c>
      <c r="AI18" s="113">
        <f t="shared" si="6"/>
        <v>0</v>
      </c>
      <c r="AJ18" s="113">
        <f t="shared" si="7"/>
        <v>0</v>
      </c>
      <c r="AK18" s="115">
        <v>0</v>
      </c>
      <c r="AL18" s="115">
        <v>0</v>
      </c>
      <c r="AM18" s="115">
        <v>0</v>
      </c>
      <c r="AN18" s="115">
        <v>0</v>
      </c>
      <c r="AO18" s="115">
        <v>0</v>
      </c>
      <c r="AP18" s="115">
        <f t="shared" si="8"/>
        <v>0</v>
      </c>
      <c r="AQ18" s="115">
        <f t="shared" si="9"/>
        <v>0</v>
      </c>
      <c r="AR18" s="370">
        <f t="shared" si="10"/>
        <v>0</v>
      </c>
      <c r="AS18" s="112">
        <f t="shared" si="11"/>
        <v>832924</v>
      </c>
      <c r="AT18" s="113">
        <f t="shared" si="12"/>
        <v>610014</v>
      </c>
      <c r="AU18" s="113">
        <f t="shared" si="13"/>
        <v>0</v>
      </c>
      <c r="AV18" s="113">
        <f t="shared" si="14"/>
        <v>0</v>
      </c>
      <c r="AW18" s="113">
        <f t="shared" si="15"/>
        <v>206185</v>
      </c>
      <c r="AX18" s="113">
        <f t="shared" si="15"/>
        <v>12201</v>
      </c>
      <c r="AY18" s="113">
        <f t="shared" si="16"/>
        <v>4524</v>
      </c>
      <c r="AZ18" s="115">
        <f t="shared" si="17"/>
        <v>2.08</v>
      </c>
      <c r="BA18" s="115">
        <f t="shared" si="18"/>
        <v>0</v>
      </c>
      <c r="BB18" s="115">
        <f t="shared" si="19"/>
        <v>0</v>
      </c>
      <c r="BC18" s="116">
        <f t="shared" si="20"/>
        <v>2.08</v>
      </c>
      <c r="BD18" s="15"/>
    </row>
    <row r="19" spans="1:56" ht="13.5" customHeight="1" x14ac:dyDescent="0.2">
      <c r="A19" s="237">
        <v>2</v>
      </c>
      <c r="B19" s="31">
        <v>3449</v>
      </c>
      <c r="C19" s="31">
        <v>600078116</v>
      </c>
      <c r="D19" s="31">
        <v>70695016</v>
      </c>
      <c r="E19" s="246" t="s">
        <v>124</v>
      </c>
      <c r="F19" s="31"/>
      <c r="G19" s="236"/>
      <c r="H19" s="326"/>
      <c r="I19" s="5">
        <v>6029136</v>
      </c>
      <c r="J19" s="8">
        <v>4411201</v>
      </c>
      <c r="K19" s="8">
        <v>0</v>
      </c>
      <c r="L19" s="8">
        <v>0</v>
      </c>
      <c r="M19" s="8">
        <v>1490986</v>
      </c>
      <c r="N19" s="8">
        <v>88225</v>
      </c>
      <c r="O19" s="8">
        <v>38724</v>
      </c>
      <c r="P19" s="9">
        <v>10.4642</v>
      </c>
      <c r="Q19" s="9">
        <v>6.25</v>
      </c>
      <c r="R19" s="38">
        <v>0</v>
      </c>
      <c r="S19" s="38">
        <v>4.2141999999999999</v>
      </c>
      <c r="T19" s="5">
        <f t="shared" ref="T19:BC19" si="22">SUM(T16:T18)</f>
        <v>-10000</v>
      </c>
      <c r="U19" s="8">
        <f t="shared" si="22"/>
        <v>0</v>
      </c>
      <c r="V19" s="8">
        <f t="shared" si="22"/>
        <v>0</v>
      </c>
      <c r="W19" s="8">
        <f t="shared" si="22"/>
        <v>0</v>
      </c>
      <c r="X19" s="8">
        <f t="shared" si="22"/>
        <v>-10000</v>
      </c>
      <c r="Y19" s="8">
        <f t="shared" si="22"/>
        <v>10000</v>
      </c>
      <c r="Z19" s="8">
        <f t="shared" si="22"/>
        <v>0</v>
      </c>
      <c r="AA19" s="8">
        <f t="shared" si="22"/>
        <v>0</v>
      </c>
      <c r="AB19" s="8">
        <f t="shared" si="22"/>
        <v>10000</v>
      </c>
      <c r="AC19" s="8">
        <f t="shared" si="22"/>
        <v>0</v>
      </c>
      <c r="AD19" s="8">
        <f t="shared" si="22"/>
        <v>0</v>
      </c>
      <c r="AE19" s="8">
        <f t="shared" si="22"/>
        <v>-200</v>
      </c>
      <c r="AF19" s="8">
        <f t="shared" si="22"/>
        <v>0</v>
      </c>
      <c r="AG19" s="8">
        <f t="shared" si="22"/>
        <v>0</v>
      </c>
      <c r="AH19" s="8">
        <f t="shared" si="22"/>
        <v>0</v>
      </c>
      <c r="AI19" s="8">
        <f t="shared" si="22"/>
        <v>0</v>
      </c>
      <c r="AJ19" s="8">
        <f t="shared" si="22"/>
        <v>-200</v>
      </c>
      <c r="AK19" s="9">
        <f t="shared" si="22"/>
        <v>0</v>
      </c>
      <c r="AL19" s="9">
        <f t="shared" si="22"/>
        <v>0</v>
      </c>
      <c r="AM19" s="9">
        <f t="shared" si="22"/>
        <v>0</v>
      </c>
      <c r="AN19" s="9">
        <f t="shared" si="22"/>
        <v>0</v>
      </c>
      <c r="AO19" s="9">
        <f t="shared" si="22"/>
        <v>0</v>
      </c>
      <c r="AP19" s="9">
        <f t="shared" si="22"/>
        <v>0</v>
      </c>
      <c r="AQ19" s="9">
        <f t="shared" si="22"/>
        <v>0</v>
      </c>
      <c r="AR19" s="38">
        <f t="shared" si="22"/>
        <v>0</v>
      </c>
      <c r="AS19" s="5">
        <f t="shared" si="22"/>
        <v>6028936</v>
      </c>
      <c r="AT19" s="8">
        <f t="shared" si="22"/>
        <v>4401201</v>
      </c>
      <c r="AU19" s="8">
        <f t="shared" si="22"/>
        <v>0</v>
      </c>
      <c r="AV19" s="8">
        <f t="shared" si="22"/>
        <v>10000</v>
      </c>
      <c r="AW19" s="8">
        <f t="shared" si="22"/>
        <v>1490986</v>
      </c>
      <c r="AX19" s="8">
        <f t="shared" si="22"/>
        <v>88025</v>
      </c>
      <c r="AY19" s="8">
        <f t="shared" si="22"/>
        <v>38724</v>
      </c>
      <c r="AZ19" s="9">
        <f t="shared" si="22"/>
        <v>10.4642</v>
      </c>
      <c r="BA19" s="9">
        <f t="shared" si="22"/>
        <v>6.25</v>
      </c>
      <c r="BB19" s="9">
        <f t="shared" si="22"/>
        <v>0</v>
      </c>
      <c r="BC19" s="78">
        <f t="shared" si="22"/>
        <v>4.2141999999999999</v>
      </c>
      <c r="BD19" s="15"/>
    </row>
    <row r="20" spans="1:56" ht="13.5" customHeight="1" x14ac:dyDescent="0.2">
      <c r="A20" s="366">
        <v>3</v>
      </c>
      <c r="B20" s="367">
        <v>3451</v>
      </c>
      <c r="C20" s="367">
        <v>600078621</v>
      </c>
      <c r="D20" s="367">
        <v>70694991</v>
      </c>
      <c r="E20" s="365" t="s">
        <v>125</v>
      </c>
      <c r="F20" s="367">
        <v>3111</v>
      </c>
      <c r="G20" s="368" t="s">
        <v>315</v>
      </c>
      <c r="H20" s="369" t="s">
        <v>281</v>
      </c>
      <c r="I20" s="110">
        <v>5116388</v>
      </c>
      <c r="J20" s="111">
        <v>3720425</v>
      </c>
      <c r="K20" s="111">
        <v>0</v>
      </c>
      <c r="L20" s="111">
        <v>0</v>
      </c>
      <c r="M20" s="114">
        <v>1257505</v>
      </c>
      <c r="N20" s="114">
        <v>74409</v>
      </c>
      <c r="O20" s="111">
        <v>64049</v>
      </c>
      <c r="P20" s="274">
        <v>8.251199999999999</v>
      </c>
      <c r="Q20" s="287">
        <v>6.0200000000000005</v>
      </c>
      <c r="R20" s="404">
        <v>0</v>
      </c>
      <c r="S20" s="404">
        <v>2.2311999999999999</v>
      </c>
      <c r="T20" s="112">
        <f t="shared" si="0"/>
        <v>0</v>
      </c>
      <c r="U20" s="113">
        <v>0</v>
      </c>
      <c r="V20" s="113">
        <v>-14727</v>
      </c>
      <c r="W20" s="113">
        <v>0</v>
      </c>
      <c r="X20" s="113">
        <f t="shared" si="1"/>
        <v>-14727</v>
      </c>
      <c r="Y20" s="113">
        <v>0</v>
      </c>
      <c r="Z20" s="113">
        <v>0</v>
      </c>
      <c r="AA20" s="113">
        <v>0</v>
      </c>
      <c r="AB20" s="113">
        <f t="shared" si="2"/>
        <v>0</v>
      </c>
      <c r="AC20" s="113">
        <f t="shared" si="3"/>
        <v>-14727</v>
      </c>
      <c r="AD20" s="114">
        <f t="shared" si="4"/>
        <v>-4978</v>
      </c>
      <c r="AE20" s="114">
        <f t="shared" si="5"/>
        <v>-295</v>
      </c>
      <c r="AF20" s="113">
        <v>0</v>
      </c>
      <c r="AG20" s="113">
        <v>20000</v>
      </c>
      <c r="AH20" s="113">
        <v>0</v>
      </c>
      <c r="AI20" s="113">
        <f t="shared" si="6"/>
        <v>20000</v>
      </c>
      <c r="AJ20" s="113">
        <f t="shared" si="7"/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f t="shared" si="8"/>
        <v>0</v>
      </c>
      <c r="AQ20" s="115">
        <f t="shared" si="9"/>
        <v>0</v>
      </c>
      <c r="AR20" s="370">
        <f t="shared" si="10"/>
        <v>0</v>
      </c>
      <c r="AS20" s="112">
        <f t="shared" si="11"/>
        <v>5116388</v>
      </c>
      <c r="AT20" s="113">
        <f t="shared" si="12"/>
        <v>3705698</v>
      </c>
      <c r="AU20" s="113">
        <f t="shared" si="13"/>
        <v>0</v>
      </c>
      <c r="AV20" s="113">
        <f t="shared" si="14"/>
        <v>0</v>
      </c>
      <c r="AW20" s="113">
        <f t="shared" si="15"/>
        <v>1252527</v>
      </c>
      <c r="AX20" s="113">
        <f t="shared" si="15"/>
        <v>74114</v>
      </c>
      <c r="AY20" s="113">
        <f t="shared" si="16"/>
        <v>84049</v>
      </c>
      <c r="AZ20" s="115">
        <f t="shared" si="17"/>
        <v>8.251199999999999</v>
      </c>
      <c r="BA20" s="115">
        <f t="shared" si="18"/>
        <v>6.0200000000000005</v>
      </c>
      <c r="BB20" s="115">
        <f t="shared" si="19"/>
        <v>0</v>
      </c>
      <c r="BC20" s="116">
        <f t="shared" si="20"/>
        <v>2.2311999999999999</v>
      </c>
      <c r="BD20" s="15"/>
    </row>
    <row r="21" spans="1:56" ht="13.5" customHeight="1" x14ac:dyDescent="0.2">
      <c r="A21" s="366">
        <v>3</v>
      </c>
      <c r="B21" s="367">
        <v>3451</v>
      </c>
      <c r="C21" s="367">
        <v>600078621</v>
      </c>
      <c r="D21" s="367">
        <v>70694991</v>
      </c>
      <c r="E21" s="365" t="s">
        <v>125</v>
      </c>
      <c r="F21" s="367">
        <v>3111</v>
      </c>
      <c r="G21" s="368" t="s">
        <v>316</v>
      </c>
      <c r="H21" s="369" t="s">
        <v>282</v>
      </c>
      <c r="I21" s="110">
        <v>235235</v>
      </c>
      <c r="J21" s="111">
        <v>173222</v>
      </c>
      <c r="K21" s="111">
        <v>0</v>
      </c>
      <c r="L21" s="111">
        <v>0</v>
      </c>
      <c r="M21" s="114">
        <v>58549</v>
      </c>
      <c r="N21" s="114">
        <v>3464</v>
      </c>
      <c r="O21" s="111">
        <v>0</v>
      </c>
      <c r="P21" s="274">
        <v>0.5</v>
      </c>
      <c r="Q21" s="287">
        <v>0.5</v>
      </c>
      <c r="R21" s="404">
        <v>0</v>
      </c>
      <c r="S21" s="404">
        <v>0</v>
      </c>
      <c r="T21" s="112">
        <f t="shared" si="0"/>
        <v>0</v>
      </c>
      <c r="U21" s="113">
        <v>0</v>
      </c>
      <c r="V21" s="113">
        <v>0</v>
      </c>
      <c r="W21" s="113">
        <v>0</v>
      </c>
      <c r="X21" s="113">
        <f t="shared" si="1"/>
        <v>0</v>
      </c>
      <c r="Y21" s="113">
        <v>0</v>
      </c>
      <c r="Z21" s="113">
        <v>0</v>
      </c>
      <c r="AA21" s="113">
        <v>0</v>
      </c>
      <c r="AB21" s="113">
        <f t="shared" si="2"/>
        <v>0</v>
      </c>
      <c r="AC21" s="113">
        <f t="shared" si="3"/>
        <v>0</v>
      </c>
      <c r="AD21" s="114">
        <f t="shared" si="4"/>
        <v>0</v>
      </c>
      <c r="AE21" s="114">
        <f t="shared" si="5"/>
        <v>0</v>
      </c>
      <c r="AF21" s="113">
        <v>0</v>
      </c>
      <c r="AG21" s="113">
        <v>0</v>
      </c>
      <c r="AH21" s="113">
        <v>0</v>
      </c>
      <c r="AI21" s="113">
        <f t="shared" si="6"/>
        <v>0</v>
      </c>
      <c r="AJ21" s="113">
        <f t="shared" si="7"/>
        <v>0</v>
      </c>
      <c r="AK21" s="115"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f t="shared" si="8"/>
        <v>0</v>
      </c>
      <c r="AQ21" s="115">
        <f t="shared" si="9"/>
        <v>0</v>
      </c>
      <c r="AR21" s="370">
        <f t="shared" si="10"/>
        <v>0</v>
      </c>
      <c r="AS21" s="112">
        <f t="shared" si="11"/>
        <v>235235</v>
      </c>
      <c r="AT21" s="113">
        <f t="shared" si="12"/>
        <v>173222</v>
      </c>
      <c r="AU21" s="113">
        <f t="shared" si="13"/>
        <v>0</v>
      </c>
      <c r="AV21" s="113">
        <f t="shared" si="14"/>
        <v>0</v>
      </c>
      <c r="AW21" s="113">
        <f t="shared" si="15"/>
        <v>58549</v>
      </c>
      <c r="AX21" s="113">
        <f t="shared" si="15"/>
        <v>3464</v>
      </c>
      <c r="AY21" s="113">
        <f t="shared" si="16"/>
        <v>0</v>
      </c>
      <c r="AZ21" s="115">
        <f t="shared" si="17"/>
        <v>0.5</v>
      </c>
      <c r="BA21" s="115">
        <f t="shared" si="18"/>
        <v>0.5</v>
      </c>
      <c r="BB21" s="115">
        <f t="shared" si="19"/>
        <v>0</v>
      </c>
      <c r="BC21" s="116">
        <f t="shared" si="20"/>
        <v>0</v>
      </c>
      <c r="BD21" s="15"/>
    </row>
    <row r="22" spans="1:56" ht="13.5" customHeight="1" x14ac:dyDescent="0.2">
      <c r="A22" s="366">
        <v>3</v>
      </c>
      <c r="B22" s="367">
        <v>3451</v>
      </c>
      <c r="C22" s="367">
        <v>600078621</v>
      </c>
      <c r="D22" s="367">
        <v>70694991</v>
      </c>
      <c r="E22" s="365" t="s">
        <v>125</v>
      </c>
      <c r="F22" s="367">
        <v>3141</v>
      </c>
      <c r="G22" s="368" t="s">
        <v>319</v>
      </c>
      <c r="H22" s="369" t="s">
        <v>282</v>
      </c>
      <c r="I22" s="110">
        <v>757814</v>
      </c>
      <c r="J22" s="111">
        <v>535555</v>
      </c>
      <c r="K22" s="111">
        <v>0</v>
      </c>
      <c r="L22" s="111">
        <v>20000</v>
      </c>
      <c r="M22" s="114">
        <v>187778</v>
      </c>
      <c r="N22" s="114">
        <v>10711</v>
      </c>
      <c r="O22" s="111">
        <v>3770</v>
      </c>
      <c r="P22" s="274">
        <v>1.9</v>
      </c>
      <c r="Q22" s="287">
        <v>0</v>
      </c>
      <c r="R22" s="404">
        <v>0</v>
      </c>
      <c r="S22" s="404">
        <v>1.9</v>
      </c>
      <c r="T22" s="112">
        <f t="shared" si="0"/>
        <v>0</v>
      </c>
      <c r="U22" s="113">
        <v>0</v>
      </c>
      <c r="V22" s="113">
        <v>0</v>
      </c>
      <c r="W22" s="113">
        <v>0</v>
      </c>
      <c r="X22" s="113">
        <f t="shared" si="1"/>
        <v>0</v>
      </c>
      <c r="Y22" s="113">
        <v>0</v>
      </c>
      <c r="Z22" s="113">
        <v>0</v>
      </c>
      <c r="AA22" s="113">
        <v>0</v>
      </c>
      <c r="AB22" s="113">
        <f t="shared" si="2"/>
        <v>0</v>
      </c>
      <c r="AC22" s="113">
        <f t="shared" si="3"/>
        <v>0</v>
      </c>
      <c r="AD22" s="114">
        <f t="shared" si="4"/>
        <v>0</v>
      </c>
      <c r="AE22" s="114">
        <f t="shared" si="5"/>
        <v>0</v>
      </c>
      <c r="AF22" s="113">
        <v>0</v>
      </c>
      <c r="AG22" s="113">
        <v>0</v>
      </c>
      <c r="AH22" s="113">
        <v>0</v>
      </c>
      <c r="AI22" s="113">
        <f t="shared" si="6"/>
        <v>0</v>
      </c>
      <c r="AJ22" s="113">
        <f t="shared" si="7"/>
        <v>0</v>
      </c>
      <c r="AK22" s="115">
        <v>0</v>
      </c>
      <c r="AL22" s="115">
        <v>0</v>
      </c>
      <c r="AM22" s="115">
        <v>0</v>
      </c>
      <c r="AN22" s="115">
        <v>0</v>
      </c>
      <c r="AO22" s="115">
        <v>0</v>
      </c>
      <c r="AP22" s="115">
        <f t="shared" si="8"/>
        <v>0</v>
      </c>
      <c r="AQ22" s="115">
        <f t="shared" si="9"/>
        <v>0</v>
      </c>
      <c r="AR22" s="370">
        <f t="shared" si="10"/>
        <v>0</v>
      </c>
      <c r="AS22" s="112">
        <f t="shared" si="11"/>
        <v>757814</v>
      </c>
      <c r="AT22" s="113">
        <f t="shared" si="12"/>
        <v>535555</v>
      </c>
      <c r="AU22" s="113">
        <f t="shared" si="13"/>
        <v>0</v>
      </c>
      <c r="AV22" s="113">
        <f t="shared" si="14"/>
        <v>20000</v>
      </c>
      <c r="AW22" s="113">
        <f t="shared" si="15"/>
        <v>187778</v>
      </c>
      <c r="AX22" s="113">
        <f t="shared" si="15"/>
        <v>10711</v>
      </c>
      <c r="AY22" s="113">
        <f t="shared" si="16"/>
        <v>3770</v>
      </c>
      <c r="AZ22" s="115">
        <f t="shared" si="17"/>
        <v>1.9</v>
      </c>
      <c r="BA22" s="115">
        <f t="shared" si="18"/>
        <v>0</v>
      </c>
      <c r="BB22" s="115">
        <f t="shared" si="19"/>
        <v>0</v>
      </c>
      <c r="BC22" s="116">
        <f t="shared" si="20"/>
        <v>1.9</v>
      </c>
      <c r="BD22" s="15"/>
    </row>
    <row r="23" spans="1:56" ht="13.5" customHeight="1" x14ac:dyDescent="0.2">
      <c r="A23" s="237">
        <v>3</v>
      </c>
      <c r="B23" s="31">
        <v>3451</v>
      </c>
      <c r="C23" s="31">
        <v>600078621</v>
      </c>
      <c r="D23" s="31">
        <v>70694991</v>
      </c>
      <c r="E23" s="246" t="s">
        <v>126</v>
      </c>
      <c r="F23" s="31"/>
      <c r="G23" s="236"/>
      <c r="H23" s="326"/>
      <c r="I23" s="5">
        <v>6109437</v>
      </c>
      <c r="J23" s="8">
        <v>4429202</v>
      </c>
      <c r="K23" s="8">
        <v>0</v>
      </c>
      <c r="L23" s="8">
        <v>20000</v>
      </c>
      <c r="M23" s="8">
        <v>1503832</v>
      </c>
      <c r="N23" s="8">
        <v>88584</v>
      </c>
      <c r="O23" s="8">
        <v>67819</v>
      </c>
      <c r="P23" s="9">
        <v>10.651199999999999</v>
      </c>
      <c r="Q23" s="9">
        <v>6.5200000000000005</v>
      </c>
      <c r="R23" s="38">
        <v>0</v>
      </c>
      <c r="S23" s="38">
        <v>4.1311999999999998</v>
      </c>
      <c r="T23" s="5">
        <f t="shared" ref="T23:BC23" si="23">SUM(T20:T22)</f>
        <v>0</v>
      </c>
      <c r="U23" s="8">
        <f t="shared" si="23"/>
        <v>0</v>
      </c>
      <c r="V23" s="8">
        <f t="shared" si="23"/>
        <v>-14727</v>
      </c>
      <c r="W23" s="8">
        <f t="shared" si="23"/>
        <v>0</v>
      </c>
      <c r="X23" s="8">
        <f t="shared" si="23"/>
        <v>-14727</v>
      </c>
      <c r="Y23" s="8">
        <f t="shared" si="23"/>
        <v>0</v>
      </c>
      <c r="Z23" s="8">
        <f t="shared" si="23"/>
        <v>0</v>
      </c>
      <c r="AA23" s="8">
        <f t="shared" si="23"/>
        <v>0</v>
      </c>
      <c r="AB23" s="8">
        <f t="shared" si="23"/>
        <v>0</v>
      </c>
      <c r="AC23" s="8">
        <f t="shared" si="23"/>
        <v>-14727</v>
      </c>
      <c r="AD23" s="8">
        <f t="shared" si="23"/>
        <v>-4978</v>
      </c>
      <c r="AE23" s="8">
        <f t="shared" si="23"/>
        <v>-295</v>
      </c>
      <c r="AF23" s="8">
        <f t="shared" si="23"/>
        <v>0</v>
      </c>
      <c r="AG23" s="8">
        <f t="shared" si="23"/>
        <v>20000</v>
      </c>
      <c r="AH23" s="8">
        <f t="shared" si="23"/>
        <v>0</v>
      </c>
      <c r="AI23" s="8">
        <f t="shared" si="23"/>
        <v>20000</v>
      </c>
      <c r="AJ23" s="8">
        <f t="shared" si="23"/>
        <v>0</v>
      </c>
      <c r="AK23" s="9">
        <f t="shared" si="23"/>
        <v>0</v>
      </c>
      <c r="AL23" s="9">
        <f t="shared" si="23"/>
        <v>0</v>
      </c>
      <c r="AM23" s="9">
        <f t="shared" si="23"/>
        <v>0</v>
      </c>
      <c r="AN23" s="9">
        <f t="shared" si="23"/>
        <v>0</v>
      </c>
      <c r="AO23" s="9">
        <f t="shared" si="23"/>
        <v>0</v>
      </c>
      <c r="AP23" s="9">
        <f t="shared" si="23"/>
        <v>0</v>
      </c>
      <c r="AQ23" s="9">
        <f t="shared" si="23"/>
        <v>0</v>
      </c>
      <c r="AR23" s="38">
        <f t="shared" si="23"/>
        <v>0</v>
      </c>
      <c r="AS23" s="5">
        <f t="shared" si="23"/>
        <v>6109437</v>
      </c>
      <c r="AT23" s="8">
        <f t="shared" si="23"/>
        <v>4414475</v>
      </c>
      <c r="AU23" s="8">
        <f t="shared" si="23"/>
        <v>0</v>
      </c>
      <c r="AV23" s="8">
        <f t="shared" si="23"/>
        <v>20000</v>
      </c>
      <c r="AW23" s="8">
        <f t="shared" si="23"/>
        <v>1498854</v>
      </c>
      <c r="AX23" s="8">
        <f t="shared" si="23"/>
        <v>88289</v>
      </c>
      <c r="AY23" s="8">
        <f t="shared" si="23"/>
        <v>87819</v>
      </c>
      <c r="AZ23" s="9">
        <f t="shared" si="23"/>
        <v>10.651199999999999</v>
      </c>
      <c r="BA23" s="9">
        <f t="shared" si="23"/>
        <v>6.5200000000000005</v>
      </c>
      <c r="BB23" s="9">
        <f t="shared" si="23"/>
        <v>0</v>
      </c>
      <c r="BC23" s="78">
        <f t="shared" si="23"/>
        <v>4.1311999999999998</v>
      </c>
      <c r="BD23" s="15"/>
    </row>
    <row r="24" spans="1:56" ht="13.5" customHeight="1" x14ac:dyDescent="0.2">
      <c r="A24" s="366">
        <v>4</v>
      </c>
      <c r="B24" s="367">
        <v>3456</v>
      </c>
      <c r="C24" s="367">
        <v>600029051</v>
      </c>
      <c r="D24" s="367">
        <v>75125439</v>
      </c>
      <c r="E24" s="365" t="s">
        <v>127</v>
      </c>
      <c r="F24" s="367">
        <v>3233</v>
      </c>
      <c r="G24" s="368" t="s">
        <v>322</v>
      </c>
      <c r="H24" s="369" t="s">
        <v>282</v>
      </c>
      <c r="I24" s="110">
        <v>2198562</v>
      </c>
      <c r="J24" s="111">
        <v>1410912</v>
      </c>
      <c r="K24" s="111">
        <v>0</v>
      </c>
      <c r="L24" s="111">
        <v>200000</v>
      </c>
      <c r="M24" s="114">
        <v>544488</v>
      </c>
      <c r="N24" s="114">
        <v>28218</v>
      </c>
      <c r="O24" s="111">
        <v>14944</v>
      </c>
      <c r="P24" s="274">
        <v>3.13</v>
      </c>
      <c r="Q24" s="287">
        <v>2.2399999999999998</v>
      </c>
      <c r="R24" s="404">
        <v>0</v>
      </c>
      <c r="S24" s="404">
        <v>0.89</v>
      </c>
      <c r="T24" s="112">
        <f t="shared" si="0"/>
        <v>0</v>
      </c>
      <c r="U24" s="113">
        <v>0</v>
      </c>
      <c r="V24" s="113">
        <v>0</v>
      </c>
      <c r="W24" s="113">
        <v>0</v>
      </c>
      <c r="X24" s="113">
        <f t="shared" si="1"/>
        <v>0</v>
      </c>
      <c r="Y24" s="113">
        <v>0</v>
      </c>
      <c r="Z24" s="113">
        <v>0</v>
      </c>
      <c r="AA24" s="113">
        <v>0</v>
      </c>
      <c r="AB24" s="113">
        <f t="shared" si="2"/>
        <v>0</v>
      </c>
      <c r="AC24" s="113">
        <f t="shared" si="3"/>
        <v>0</v>
      </c>
      <c r="AD24" s="114">
        <f t="shared" si="4"/>
        <v>0</v>
      </c>
      <c r="AE24" s="114">
        <f t="shared" si="5"/>
        <v>0</v>
      </c>
      <c r="AF24" s="113">
        <v>0</v>
      </c>
      <c r="AG24" s="113">
        <v>0</v>
      </c>
      <c r="AH24" s="113">
        <v>0</v>
      </c>
      <c r="AI24" s="113">
        <f t="shared" si="6"/>
        <v>0</v>
      </c>
      <c r="AJ24" s="113">
        <f t="shared" si="7"/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f t="shared" si="8"/>
        <v>0</v>
      </c>
      <c r="AQ24" s="115">
        <f t="shared" si="9"/>
        <v>0</v>
      </c>
      <c r="AR24" s="370">
        <f t="shared" si="10"/>
        <v>0</v>
      </c>
      <c r="AS24" s="112">
        <f t="shared" si="11"/>
        <v>2198562</v>
      </c>
      <c r="AT24" s="113">
        <f t="shared" si="12"/>
        <v>1410912</v>
      </c>
      <c r="AU24" s="113">
        <f t="shared" si="13"/>
        <v>0</v>
      </c>
      <c r="AV24" s="113">
        <f t="shared" si="14"/>
        <v>200000</v>
      </c>
      <c r="AW24" s="113">
        <f t="shared" si="15"/>
        <v>544488</v>
      </c>
      <c r="AX24" s="113">
        <f t="shared" si="15"/>
        <v>28218</v>
      </c>
      <c r="AY24" s="113">
        <f t="shared" si="16"/>
        <v>14944</v>
      </c>
      <c r="AZ24" s="115">
        <f t="shared" si="17"/>
        <v>3.13</v>
      </c>
      <c r="BA24" s="115">
        <f t="shared" si="18"/>
        <v>2.2399999999999998</v>
      </c>
      <c r="BB24" s="115">
        <f t="shared" si="19"/>
        <v>0</v>
      </c>
      <c r="BC24" s="116">
        <f t="shared" si="20"/>
        <v>0.89</v>
      </c>
      <c r="BD24" s="15"/>
    </row>
    <row r="25" spans="1:56" ht="13.5" customHeight="1" x14ac:dyDescent="0.2">
      <c r="A25" s="237">
        <v>4</v>
      </c>
      <c r="B25" s="31">
        <v>3456</v>
      </c>
      <c r="C25" s="31">
        <v>600029051</v>
      </c>
      <c r="D25" s="31">
        <v>75125439</v>
      </c>
      <c r="E25" s="246" t="s">
        <v>128</v>
      </c>
      <c r="F25" s="31"/>
      <c r="G25" s="236"/>
      <c r="H25" s="326"/>
      <c r="I25" s="5">
        <v>2198562</v>
      </c>
      <c r="J25" s="8">
        <v>1410912</v>
      </c>
      <c r="K25" s="8">
        <v>0</v>
      </c>
      <c r="L25" s="8">
        <v>200000</v>
      </c>
      <c r="M25" s="8">
        <v>544488</v>
      </c>
      <c r="N25" s="8">
        <v>28218</v>
      </c>
      <c r="O25" s="8">
        <v>14944</v>
      </c>
      <c r="P25" s="9">
        <v>3.13</v>
      </c>
      <c r="Q25" s="9">
        <v>2.2399999999999998</v>
      </c>
      <c r="R25" s="38">
        <v>0</v>
      </c>
      <c r="S25" s="38">
        <v>0.89</v>
      </c>
      <c r="T25" s="5">
        <f t="shared" ref="T25:BC25" si="24">SUM(T24)</f>
        <v>0</v>
      </c>
      <c r="U25" s="8">
        <f t="shared" si="24"/>
        <v>0</v>
      </c>
      <c r="V25" s="8">
        <f t="shared" si="24"/>
        <v>0</v>
      </c>
      <c r="W25" s="8">
        <f t="shared" si="24"/>
        <v>0</v>
      </c>
      <c r="X25" s="8">
        <f t="shared" si="24"/>
        <v>0</v>
      </c>
      <c r="Y25" s="8">
        <f t="shared" si="24"/>
        <v>0</v>
      </c>
      <c r="Z25" s="8">
        <f t="shared" si="24"/>
        <v>0</v>
      </c>
      <c r="AA25" s="8">
        <f t="shared" si="24"/>
        <v>0</v>
      </c>
      <c r="AB25" s="8">
        <f t="shared" si="24"/>
        <v>0</v>
      </c>
      <c r="AC25" s="8">
        <f t="shared" si="24"/>
        <v>0</v>
      </c>
      <c r="AD25" s="8">
        <f t="shared" si="24"/>
        <v>0</v>
      </c>
      <c r="AE25" s="8">
        <f t="shared" si="24"/>
        <v>0</v>
      </c>
      <c r="AF25" s="8">
        <f t="shared" si="24"/>
        <v>0</v>
      </c>
      <c r="AG25" s="8">
        <f t="shared" si="24"/>
        <v>0</v>
      </c>
      <c r="AH25" s="8">
        <f t="shared" si="24"/>
        <v>0</v>
      </c>
      <c r="AI25" s="8">
        <f t="shared" si="24"/>
        <v>0</v>
      </c>
      <c r="AJ25" s="8">
        <f t="shared" si="24"/>
        <v>0</v>
      </c>
      <c r="AK25" s="9">
        <f t="shared" si="24"/>
        <v>0</v>
      </c>
      <c r="AL25" s="9">
        <f t="shared" si="24"/>
        <v>0</v>
      </c>
      <c r="AM25" s="9">
        <f t="shared" si="24"/>
        <v>0</v>
      </c>
      <c r="AN25" s="9">
        <f t="shared" si="24"/>
        <v>0</v>
      </c>
      <c r="AO25" s="9">
        <f t="shared" si="24"/>
        <v>0</v>
      </c>
      <c r="AP25" s="9">
        <f t="shared" si="24"/>
        <v>0</v>
      </c>
      <c r="AQ25" s="9">
        <f t="shared" si="24"/>
        <v>0</v>
      </c>
      <c r="AR25" s="38">
        <f t="shared" si="24"/>
        <v>0</v>
      </c>
      <c r="AS25" s="5">
        <f t="shared" si="24"/>
        <v>2198562</v>
      </c>
      <c r="AT25" s="8">
        <f t="shared" si="24"/>
        <v>1410912</v>
      </c>
      <c r="AU25" s="8">
        <f t="shared" si="24"/>
        <v>0</v>
      </c>
      <c r="AV25" s="8">
        <f t="shared" si="24"/>
        <v>200000</v>
      </c>
      <c r="AW25" s="8">
        <f t="shared" si="24"/>
        <v>544488</v>
      </c>
      <c r="AX25" s="8">
        <f t="shared" si="24"/>
        <v>28218</v>
      </c>
      <c r="AY25" s="8">
        <f t="shared" si="24"/>
        <v>14944</v>
      </c>
      <c r="AZ25" s="9">
        <f t="shared" si="24"/>
        <v>3.13</v>
      </c>
      <c r="BA25" s="9">
        <f t="shared" si="24"/>
        <v>2.2399999999999998</v>
      </c>
      <c r="BB25" s="9">
        <f t="shared" si="24"/>
        <v>0</v>
      </c>
      <c r="BC25" s="78">
        <f t="shared" si="24"/>
        <v>0.89</v>
      </c>
      <c r="BD25" s="15"/>
    </row>
    <row r="26" spans="1:56" ht="13.5" customHeight="1" x14ac:dyDescent="0.2">
      <c r="A26" s="366">
        <v>5</v>
      </c>
      <c r="B26" s="367">
        <v>3447</v>
      </c>
      <c r="C26" s="367">
        <v>600078531</v>
      </c>
      <c r="D26" s="367">
        <v>70694982</v>
      </c>
      <c r="E26" s="365" t="s">
        <v>129</v>
      </c>
      <c r="F26" s="367">
        <v>3113</v>
      </c>
      <c r="G26" s="368" t="s">
        <v>318</v>
      </c>
      <c r="H26" s="369" t="s">
        <v>281</v>
      </c>
      <c r="I26" s="110">
        <v>17532445</v>
      </c>
      <c r="J26" s="111">
        <v>12564318</v>
      </c>
      <c r="K26" s="111">
        <v>57740</v>
      </c>
      <c r="L26" s="111">
        <v>0</v>
      </c>
      <c r="M26" s="114">
        <v>4246740</v>
      </c>
      <c r="N26" s="114">
        <v>251287</v>
      </c>
      <c r="O26" s="111">
        <v>470100</v>
      </c>
      <c r="P26" s="274">
        <v>24.479600000000001</v>
      </c>
      <c r="Q26" s="287">
        <v>18.482099999999999</v>
      </c>
      <c r="R26" s="404">
        <v>0.16669999999999999</v>
      </c>
      <c r="S26" s="404">
        <v>5.9975000000000005</v>
      </c>
      <c r="T26" s="112">
        <f t="shared" si="0"/>
        <v>0</v>
      </c>
      <c r="U26" s="113">
        <v>0</v>
      </c>
      <c r="V26" s="113">
        <v>-73638</v>
      </c>
      <c r="W26" s="113">
        <v>0</v>
      </c>
      <c r="X26" s="113">
        <f t="shared" si="1"/>
        <v>-73638</v>
      </c>
      <c r="Y26" s="113">
        <v>0</v>
      </c>
      <c r="Z26" s="113">
        <v>0</v>
      </c>
      <c r="AA26" s="113">
        <v>0</v>
      </c>
      <c r="AB26" s="113">
        <f t="shared" si="2"/>
        <v>0</v>
      </c>
      <c r="AC26" s="113">
        <f t="shared" si="3"/>
        <v>-73638</v>
      </c>
      <c r="AD26" s="114">
        <f t="shared" si="4"/>
        <v>-24890</v>
      </c>
      <c r="AE26" s="114">
        <f t="shared" si="5"/>
        <v>-1473</v>
      </c>
      <c r="AF26" s="113">
        <v>0</v>
      </c>
      <c r="AG26" s="113">
        <v>100001</v>
      </c>
      <c r="AH26" s="113">
        <v>0</v>
      </c>
      <c r="AI26" s="113">
        <f t="shared" si="6"/>
        <v>100001</v>
      </c>
      <c r="AJ26" s="113">
        <f t="shared" si="7"/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f t="shared" si="8"/>
        <v>0</v>
      </c>
      <c r="AQ26" s="115">
        <f t="shared" si="9"/>
        <v>0</v>
      </c>
      <c r="AR26" s="370">
        <f t="shared" si="10"/>
        <v>0</v>
      </c>
      <c r="AS26" s="112">
        <f t="shared" si="11"/>
        <v>17532445</v>
      </c>
      <c r="AT26" s="113">
        <f t="shared" si="12"/>
        <v>12490680</v>
      </c>
      <c r="AU26" s="113">
        <f t="shared" si="13"/>
        <v>57740</v>
      </c>
      <c r="AV26" s="113">
        <f t="shared" si="14"/>
        <v>0</v>
      </c>
      <c r="AW26" s="113">
        <f t="shared" si="15"/>
        <v>4221850</v>
      </c>
      <c r="AX26" s="113">
        <f t="shared" si="15"/>
        <v>249814</v>
      </c>
      <c r="AY26" s="113">
        <f t="shared" si="16"/>
        <v>570101</v>
      </c>
      <c r="AZ26" s="115">
        <f t="shared" si="17"/>
        <v>24.479600000000001</v>
      </c>
      <c r="BA26" s="115">
        <f t="shared" si="18"/>
        <v>18.482099999999999</v>
      </c>
      <c r="BB26" s="115">
        <f t="shared" si="19"/>
        <v>0.16669999999999999</v>
      </c>
      <c r="BC26" s="116">
        <f t="shared" si="20"/>
        <v>5.9975000000000005</v>
      </c>
      <c r="BD26" s="15"/>
    </row>
    <row r="27" spans="1:56" ht="13.5" customHeight="1" x14ac:dyDescent="0.2">
      <c r="A27" s="366">
        <v>5</v>
      </c>
      <c r="B27" s="367">
        <v>3447</v>
      </c>
      <c r="C27" s="367">
        <v>600078531</v>
      </c>
      <c r="D27" s="367">
        <v>70694982</v>
      </c>
      <c r="E27" s="365" t="s">
        <v>129</v>
      </c>
      <c r="F27" s="367">
        <v>3113</v>
      </c>
      <c r="G27" s="368" t="s">
        <v>317</v>
      </c>
      <c r="H27" s="369" t="s">
        <v>281</v>
      </c>
      <c r="I27" s="110">
        <v>438525</v>
      </c>
      <c r="J27" s="111">
        <v>322920</v>
      </c>
      <c r="K27" s="111">
        <v>0</v>
      </c>
      <c r="L27" s="111">
        <v>0</v>
      </c>
      <c r="M27" s="114">
        <v>109147</v>
      </c>
      <c r="N27" s="114">
        <v>6458</v>
      </c>
      <c r="O27" s="111">
        <v>0</v>
      </c>
      <c r="P27" s="274">
        <v>0.75</v>
      </c>
      <c r="Q27" s="287">
        <v>0.75</v>
      </c>
      <c r="R27" s="404">
        <v>0</v>
      </c>
      <c r="S27" s="404">
        <v>0</v>
      </c>
      <c r="T27" s="112">
        <f t="shared" si="0"/>
        <v>0</v>
      </c>
      <c r="U27" s="113">
        <v>0</v>
      </c>
      <c r="V27" s="113">
        <v>0</v>
      </c>
      <c r="W27" s="113">
        <v>0</v>
      </c>
      <c r="X27" s="113">
        <f t="shared" si="1"/>
        <v>0</v>
      </c>
      <c r="Y27" s="113">
        <v>0</v>
      </c>
      <c r="Z27" s="113">
        <v>0</v>
      </c>
      <c r="AA27" s="113">
        <v>0</v>
      </c>
      <c r="AB27" s="113">
        <f t="shared" si="2"/>
        <v>0</v>
      </c>
      <c r="AC27" s="113">
        <f t="shared" si="3"/>
        <v>0</v>
      </c>
      <c r="AD27" s="114">
        <f t="shared" si="4"/>
        <v>0</v>
      </c>
      <c r="AE27" s="114">
        <f t="shared" si="5"/>
        <v>0</v>
      </c>
      <c r="AF27" s="113">
        <v>0</v>
      </c>
      <c r="AG27" s="113">
        <v>0</v>
      </c>
      <c r="AH27" s="113">
        <v>0</v>
      </c>
      <c r="AI27" s="113">
        <f t="shared" si="6"/>
        <v>0</v>
      </c>
      <c r="AJ27" s="113">
        <f t="shared" si="7"/>
        <v>0</v>
      </c>
      <c r="AK27" s="115">
        <v>0</v>
      </c>
      <c r="AL27" s="115">
        <v>0</v>
      </c>
      <c r="AM27" s="115">
        <v>0</v>
      </c>
      <c r="AN27" s="115">
        <v>0</v>
      </c>
      <c r="AO27" s="115">
        <v>0</v>
      </c>
      <c r="AP27" s="115">
        <f t="shared" si="8"/>
        <v>0</v>
      </c>
      <c r="AQ27" s="115">
        <f t="shared" si="9"/>
        <v>0</v>
      </c>
      <c r="AR27" s="370">
        <f t="shared" si="10"/>
        <v>0</v>
      </c>
      <c r="AS27" s="112">
        <f t="shared" si="11"/>
        <v>438525</v>
      </c>
      <c r="AT27" s="113">
        <f t="shared" si="12"/>
        <v>322920</v>
      </c>
      <c r="AU27" s="113">
        <f t="shared" si="13"/>
        <v>0</v>
      </c>
      <c r="AV27" s="113">
        <f t="shared" si="14"/>
        <v>0</v>
      </c>
      <c r="AW27" s="113">
        <f t="shared" si="15"/>
        <v>109147</v>
      </c>
      <c r="AX27" s="113">
        <f t="shared" si="15"/>
        <v>6458</v>
      </c>
      <c r="AY27" s="113">
        <f t="shared" si="16"/>
        <v>0</v>
      </c>
      <c r="AZ27" s="115">
        <f t="shared" si="17"/>
        <v>0.75</v>
      </c>
      <c r="BA27" s="115">
        <f t="shared" si="18"/>
        <v>0.75</v>
      </c>
      <c r="BB27" s="115">
        <f t="shared" si="19"/>
        <v>0</v>
      </c>
      <c r="BC27" s="116">
        <f t="shared" si="20"/>
        <v>0</v>
      </c>
      <c r="BD27" s="15"/>
    </row>
    <row r="28" spans="1:56" ht="13.5" customHeight="1" x14ac:dyDescent="0.2">
      <c r="A28" s="366">
        <v>5</v>
      </c>
      <c r="B28" s="367">
        <v>3447</v>
      </c>
      <c r="C28" s="367">
        <v>600078531</v>
      </c>
      <c r="D28" s="367">
        <v>70694982</v>
      </c>
      <c r="E28" s="365" t="s">
        <v>129</v>
      </c>
      <c r="F28" s="367">
        <v>3113</v>
      </c>
      <c r="G28" s="368" t="s">
        <v>323</v>
      </c>
      <c r="H28" s="369" t="s">
        <v>282</v>
      </c>
      <c r="I28" s="110">
        <v>1638198</v>
      </c>
      <c r="J28" s="111">
        <v>1204121</v>
      </c>
      <c r="K28" s="111">
        <v>0</v>
      </c>
      <c r="L28" s="111">
        <v>0</v>
      </c>
      <c r="M28" s="114">
        <v>406994</v>
      </c>
      <c r="N28" s="114">
        <v>24083</v>
      </c>
      <c r="O28" s="111">
        <v>3000</v>
      </c>
      <c r="P28" s="274">
        <v>3.3699999999999997</v>
      </c>
      <c r="Q28" s="287">
        <v>3.3699999999999997</v>
      </c>
      <c r="R28" s="404">
        <v>0</v>
      </c>
      <c r="S28" s="404">
        <v>0</v>
      </c>
      <c r="T28" s="112">
        <f t="shared" si="0"/>
        <v>0</v>
      </c>
      <c r="U28" s="113">
        <v>0</v>
      </c>
      <c r="V28" s="113">
        <v>0</v>
      </c>
      <c r="W28" s="113">
        <v>0</v>
      </c>
      <c r="X28" s="113">
        <f t="shared" si="1"/>
        <v>0</v>
      </c>
      <c r="Y28" s="113">
        <v>0</v>
      </c>
      <c r="Z28" s="113">
        <v>0</v>
      </c>
      <c r="AA28" s="113">
        <v>0</v>
      </c>
      <c r="AB28" s="113">
        <f t="shared" si="2"/>
        <v>0</v>
      </c>
      <c r="AC28" s="113">
        <f t="shared" si="3"/>
        <v>0</v>
      </c>
      <c r="AD28" s="114">
        <f t="shared" si="4"/>
        <v>0</v>
      </c>
      <c r="AE28" s="114">
        <f t="shared" si="5"/>
        <v>0</v>
      </c>
      <c r="AF28" s="113">
        <v>0</v>
      </c>
      <c r="AG28" s="113">
        <v>0</v>
      </c>
      <c r="AH28" s="113">
        <v>0</v>
      </c>
      <c r="AI28" s="113">
        <f t="shared" si="6"/>
        <v>0</v>
      </c>
      <c r="AJ28" s="113">
        <f t="shared" si="7"/>
        <v>0</v>
      </c>
      <c r="AK28" s="115"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f t="shared" si="8"/>
        <v>0</v>
      </c>
      <c r="AQ28" s="115">
        <f t="shared" si="9"/>
        <v>0</v>
      </c>
      <c r="AR28" s="370">
        <f t="shared" si="10"/>
        <v>0</v>
      </c>
      <c r="AS28" s="112">
        <f t="shared" si="11"/>
        <v>1638198</v>
      </c>
      <c r="AT28" s="113">
        <f t="shared" si="12"/>
        <v>1204121</v>
      </c>
      <c r="AU28" s="113">
        <f t="shared" si="13"/>
        <v>0</v>
      </c>
      <c r="AV28" s="113">
        <f t="shared" si="14"/>
        <v>0</v>
      </c>
      <c r="AW28" s="113">
        <f t="shared" si="15"/>
        <v>406994</v>
      </c>
      <c r="AX28" s="113">
        <f t="shared" si="15"/>
        <v>24083</v>
      </c>
      <c r="AY28" s="113">
        <f t="shared" si="16"/>
        <v>3000</v>
      </c>
      <c r="AZ28" s="115">
        <f t="shared" si="17"/>
        <v>3.3699999999999997</v>
      </c>
      <c r="BA28" s="115">
        <f t="shared" si="18"/>
        <v>3.3699999999999997</v>
      </c>
      <c r="BB28" s="115">
        <f t="shared" si="19"/>
        <v>0</v>
      </c>
      <c r="BC28" s="116">
        <f t="shared" si="20"/>
        <v>0</v>
      </c>
      <c r="BD28" s="15"/>
    </row>
    <row r="29" spans="1:56" ht="13.5" customHeight="1" x14ac:dyDescent="0.2">
      <c r="A29" s="366">
        <v>5</v>
      </c>
      <c r="B29" s="367">
        <v>3447</v>
      </c>
      <c r="C29" s="367">
        <v>600078531</v>
      </c>
      <c r="D29" s="367">
        <v>70694982</v>
      </c>
      <c r="E29" s="365" t="s">
        <v>129</v>
      </c>
      <c r="F29" s="367">
        <v>3141</v>
      </c>
      <c r="G29" s="368" t="s">
        <v>319</v>
      </c>
      <c r="H29" s="369" t="s">
        <v>282</v>
      </c>
      <c r="I29" s="110">
        <v>1382685</v>
      </c>
      <c r="J29" s="111">
        <v>1004023</v>
      </c>
      <c r="K29" s="111">
        <v>0</v>
      </c>
      <c r="L29" s="111">
        <v>6000</v>
      </c>
      <c r="M29" s="114">
        <v>341387</v>
      </c>
      <c r="N29" s="114">
        <v>20081</v>
      </c>
      <c r="O29" s="111">
        <v>11194</v>
      </c>
      <c r="P29" s="274">
        <v>3.44</v>
      </c>
      <c r="Q29" s="287">
        <v>0</v>
      </c>
      <c r="R29" s="404">
        <v>0</v>
      </c>
      <c r="S29" s="404">
        <v>3.44</v>
      </c>
      <c r="T29" s="112">
        <f t="shared" si="0"/>
        <v>0</v>
      </c>
      <c r="U29" s="113">
        <v>0</v>
      </c>
      <c r="V29" s="113">
        <v>0</v>
      </c>
      <c r="W29" s="113">
        <v>0</v>
      </c>
      <c r="X29" s="113">
        <f t="shared" si="1"/>
        <v>0</v>
      </c>
      <c r="Y29" s="113">
        <v>0</v>
      </c>
      <c r="Z29" s="113">
        <v>0</v>
      </c>
      <c r="AA29" s="113">
        <v>0</v>
      </c>
      <c r="AB29" s="113">
        <f t="shared" si="2"/>
        <v>0</v>
      </c>
      <c r="AC29" s="113">
        <f t="shared" si="3"/>
        <v>0</v>
      </c>
      <c r="AD29" s="114">
        <f t="shared" si="4"/>
        <v>0</v>
      </c>
      <c r="AE29" s="114">
        <f t="shared" si="5"/>
        <v>0</v>
      </c>
      <c r="AF29" s="113">
        <v>0</v>
      </c>
      <c r="AG29" s="113">
        <v>0</v>
      </c>
      <c r="AH29" s="113">
        <v>0</v>
      </c>
      <c r="AI29" s="113">
        <f t="shared" si="6"/>
        <v>0</v>
      </c>
      <c r="AJ29" s="113">
        <f t="shared" si="7"/>
        <v>0</v>
      </c>
      <c r="AK29" s="115"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f t="shared" si="8"/>
        <v>0</v>
      </c>
      <c r="AQ29" s="115">
        <f t="shared" si="9"/>
        <v>0</v>
      </c>
      <c r="AR29" s="370">
        <f t="shared" si="10"/>
        <v>0</v>
      </c>
      <c r="AS29" s="112">
        <f t="shared" si="11"/>
        <v>1382685</v>
      </c>
      <c r="AT29" s="113">
        <f t="shared" si="12"/>
        <v>1004023</v>
      </c>
      <c r="AU29" s="113">
        <f t="shared" si="13"/>
        <v>0</v>
      </c>
      <c r="AV29" s="113">
        <f t="shared" si="14"/>
        <v>6000</v>
      </c>
      <c r="AW29" s="113">
        <f t="shared" si="15"/>
        <v>341387</v>
      </c>
      <c r="AX29" s="113">
        <f t="shared" si="15"/>
        <v>20081</v>
      </c>
      <c r="AY29" s="113">
        <f t="shared" si="16"/>
        <v>11194</v>
      </c>
      <c r="AZ29" s="115">
        <f t="shared" si="17"/>
        <v>3.44</v>
      </c>
      <c r="BA29" s="115">
        <f t="shared" si="18"/>
        <v>0</v>
      </c>
      <c r="BB29" s="115">
        <f t="shared" si="19"/>
        <v>0</v>
      </c>
      <c r="BC29" s="116">
        <f t="shared" si="20"/>
        <v>3.44</v>
      </c>
      <c r="BD29" s="15"/>
    </row>
    <row r="30" spans="1:56" ht="13.5" customHeight="1" x14ac:dyDescent="0.2">
      <c r="A30" s="366">
        <v>5</v>
      </c>
      <c r="B30" s="367">
        <v>3447</v>
      </c>
      <c r="C30" s="367">
        <v>600078531</v>
      </c>
      <c r="D30" s="367">
        <v>70694982</v>
      </c>
      <c r="E30" s="365" t="s">
        <v>129</v>
      </c>
      <c r="F30" s="367">
        <v>3143</v>
      </c>
      <c r="G30" s="368" t="s">
        <v>632</v>
      </c>
      <c r="H30" s="392" t="s">
        <v>281</v>
      </c>
      <c r="I30" s="110">
        <v>1453151</v>
      </c>
      <c r="J30" s="111">
        <v>1061200</v>
      </c>
      <c r="K30" s="111">
        <v>0</v>
      </c>
      <c r="L30" s="111">
        <v>9000</v>
      </c>
      <c r="M30" s="114">
        <v>361728</v>
      </c>
      <c r="N30" s="114">
        <v>21223</v>
      </c>
      <c r="O30" s="111">
        <v>0</v>
      </c>
      <c r="P30" s="274">
        <v>2.17</v>
      </c>
      <c r="Q30" s="287">
        <v>2.17</v>
      </c>
      <c r="R30" s="404">
        <v>0</v>
      </c>
      <c r="S30" s="404">
        <v>0</v>
      </c>
      <c r="T30" s="112">
        <f t="shared" si="0"/>
        <v>0</v>
      </c>
      <c r="U30" s="113">
        <v>0</v>
      </c>
      <c r="V30" s="113">
        <v>0</v>
      </c>
      <c r="W30" s="113">
        <v>0</v>
      </c>
      <c r="X30" s="113">
        <f t="shared" si="1"/>
        <v>0</v>
      </c>
      <c r="Y30" s="113">
        <v>0</v>
      </c>
      <c r="Z30" s="113">
        <v>0</v>
      </c>
      <c r="AA30" s="113">
        <v>0</v>
      </c>
      <c r="AB30" s="113">
        <f t="shared" si="2"/>
        <v>0</v>
      </c>
      <c r="AC30" s="113">
        <f t="shared" si="3"/>
        <v>0</v>
      </c>
      <c r="AD30" s="114">
        <f t="shared" si="4"/>
        <v>0</v>
      </c>
      <c r="AE30" s="114">
        <f t="shared" si="5"/>
        <v>0</v>
      </c>
      <c r="AF30" s="113">
        <v>0</v>
      </c>
      <c r="AG30" s="113">
        <v>0</v>
      </c>
      <c r="AH30" s="113">
        <v>0</v>
      </c>
      <c r="AI30" s="113">
        <f t="shared" si="6"/>
        <v>0</v>
      </c>
      <c r="AJ30" s="113">
        <f t="shared" si="7"/>
        <v>0</v>
      </c>
      <c r="AK30" s="115">
        <v>0</v>
      </c>
      <c r="AL30" s="115">
        <v>0</v>
      </c>
      <c r="AM30" s="115">
        <v>0</v>
      </c>
      <c r="AN30" s="115">
        <v>0</v>
      </c>
      <c r="AO30" s="115">
        <v>0</v>
      </c>
      <c r="AP30" s="115">
        <f t="shared" si="8"/>
        <v>0</v>
      </c>
      <c r="AQ30" s="115">
        <f t="shared" si="9"/>
        <v>0</v>
      </c>
      <c r="AR30" s="370">
        <f t="shared" si="10"/>
        <v>0</v>
      </c>
      <c r="AS30" s="112">
        <f t="shared" si="11"/>
        <v>1453151</v>
      </c>
      <c r="AT30" s="113">
        <f t="shared" si="12"/>
        <v>1061200</v>
      </c>
      <c r="AU30" s="113">
        <f t="shared" si="13"/>
        <v>0</v>
      </c>
      <c r="AV30" s="113">
        <f t="shared" si="14"/>
        <v>9000</v>
      </c>
      <c r="AW30" s="113">
        <f t="shared" si="15"/>
        <v>361728</v>
      </c>
      <c r="AX30" s="113">
        <f t="shared" si="15"/>
        <v>21223</v>
      </c>
      <c r="AY30" s="113">
        <f t="shared" si="16"/>
        <v>0</v>
      </c>
      <c r="AZ30" s="115">
        <f t="shared" si="17"/>
        <v>2.17</v>
      </c>
      <c r="BA30" s="115">
        <f t="shared" si="18"/>
        <v>2.17</v>
      </c>
      <c r="BB30" s="115">
        <f t="shared" si="19"/>
        <v>0</v>
      </c>
      <c r="BC30" s="116">
        <f t="shared" si="20"/>
        <v>0</v>
      </c>
      <c r="BD30" s="15"/>
    </row>
    <row r="31" spans="1:56" ht="13.5" customHeight="1" x14ac:dyDescent="0.2">
      <c r="A31" s="366">
        <v>5</v>
      </c>
      <c r="B31" s="367">
        <v>3447</v>
      </c>
      <c r="C31" s="367">
        <v>600078531</v>
      </c>
      <c r="D31" s="367">
        <v>70694982</v>
      </c>
      <c r="E31" s="365" t="s">
        <v>129</v>
      </c>
      <c r="F31" s="367">
        <v>3143</v>
      </c>
      <c r="G31" s="368" t="s">
        <v>633</v>
      </c>
      <c r="H31" s="392" t="s">
        <v>282</v>
      </c>
      <c r="I31" s="110">
        <v>42133</v>
      </c>
      <c r="J31" s="111">
        <v>29700</v>
      </c>
      <c r="K31" s="111">
        <v>0</v>
      </c>
      <c r="L31" s="111">
        <v>0</v>
      </c>
      <c r="M31" s="114">
        <v>10039</v>
      </c>
      <c r="N31" s="114">
        <v>594</v>
      </c>
      <c r="O31" s="111">
        <v>1800</v>
      </c>
      <c r="P31" s="274">
        <v>0.13</v>
      </c>
      <c r="Q31" s="287">
        <v>0</v>
      </c>
      <c r="R31" s="404">
        <v>0</v>
      </c>
      <c r="S31" s="404">
        <v>0.13</v>
      </c>
      <c r="T31" s="112">
        <f t="shared" si="0"/>
        <v>0</v>
      </c>
      <c r="U31" s="113">
        <v>0</v>
      </c>
      <c r="V31" s="113">
        <v>0</v>
      </c>
      <c r="W31" s="113">
        <v>0</v>
      </c>
      <c r="X31" s="113">
        <f t="shared" si="1"/>
        <v>0</v>
      </c>
      <c r="Y31" s="113">
        <v>0</v>
      </c>
      <c r="Z31" s="113">
        <v>0</v>
      </c>
      <c r="AA31" s="113">
        <v>0</v>
      </c>
      <c r="AB31" s="113">
        <f t="shared" si="2"/>
        <v>0</v>
      </c>
      <c r="AC31" s="113">
        <f t="shared" si="3"/>
        <v>0</v>
      </c>
      <c r="AD31" s="114">
        <f t="shared" si="4"/>
        <v>0</v>
      </c>
      <c r="AE31" s="114">
        <f t="shared" si="5"/>
        <v>0</v>
      </c>
      <c r="AF31" s="113">
        <v>0</v>
      </c>
      <c r="AG31" s="113">
        <v>0</v>
      </c>
      <c r="AH31" s="113">
        <v>0</v>
      </c>
      <c r="AI31" s="113">
        <f t="shared" si="6"/>
        <v>0</v>
      </c>
      <c r="AJ31" s="113">
        <f t="shared" si="7"/>
        <v>0</v>
      </c>
      <c r="AK31" s="115"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f t="shared" si="8"/>
        <v>0</v>
      </c>
      <c r="AQ31" s="115">
        <f t="shared" si="9"/>
        <v>0</v>
      </c>
      <c r="AR31" s="370">
        <f t="shared" si="10"/>
        <v>0</v>
      </c>
      <c r="AS31" s="112">
        <f t="shared" si="11"/>
        <v>42133</v>
      </c>
      <c r="AT31" s="113">
        <f t="shared" si="12"/>
        <v>29700</v>
      </c>
      <c r="AU31" s="113">
        <f t="shared" si="13"/>
        <v>0</v>
      </c>
      <c r="AV31" s="113">
        <f t="shared" si="14"/>
        <v>0</v>
      </c>
      <c r="AW31" s="113">
        <f t="shared" si="15"/>
        <v>10039</v>
      </c>
      <c r="AX31" s="113">
        <f t="shared" si="15"/>
        <v>594</v>
      </c>
      <c r="AY31" s="113">
        <f t="shared" si="16"/>
        <v>1800</v>
      </c>
      <c r="AZ31" s="115">
        <f t="shared" si="17"/>
        <v>0.13</v>
      </c>
      <c r="BA31" s="115">
        <f t="shared" si="18"/>
        <v>0</v>
      </c>
      <c r="BB31" s="115">
        <f t="shared" si="19"/>
        <v>0</v>
      </c>
      <c r="BC31" s="116">
        <f t="shared" si="20"/>
        <v>0.13</v>
      </c>
      <c r="BD31" s="15"/>
    </row>
    <row r="32" spans="1:56" ht="13.5" customHeight="1" x14ac:dyDescent="0.2">
      <c r="A32" s="237">
        <v>5</v>
      </c>
      <c r="B32" s="31">
        <v>3447</v>
      </c>
      <c r="C32" s="31">
        <v>600078531</v>
      </c>
      <c r="D32" s="31">
        <v>70694982</v>
      </c>
      <c r="E32" s="246" t="s">
        <v>130</v>
      </c>
      <c r="F32" s="31"/>
      <c r="G32" s="236"/>
      <c r="H32" s="326"/>
      <c r="I32" s="5">
        <v>22487137</v>
      </c>
      <c r="J32" s="8">
        <v>16186282</v>
      </c>
      <c r="K32" s="8">
        <v>57740</v>
      </c>
      <c r="L32" s="8">
        <v>15000</v>
      </c>
      <c r="M32" s="8">
        <v>5476035</v>
      </c>
      <c r="N32" s="8">
        <v>323726</v>
      </c>
      <c r="O32" s="8">
        <v>486094</v>
      </c>
      <c r="P32" s="9">
        <v>34.339600000000004</v>
      </c>
      <c r="Q32" s="9">
        <v>24.772100000000002</v>
      </c>
      <c r="R32" s="38">
        <v>0.16669999999999999</v>
      </c>
      <c r="S32" s="38">
        <v>9.5675000000000008</v>
      </c>
      <c r="T32" s="5">
        <f t="shared" ref="T32:BC32" si="25">SUM(T26:T31)</f>
        <v>0</v>
      </c>
      <c r="U32" s="8">
        <f t="shared" si="25"/>
        <v>0</v>
      </c>
      <c r="V32" s="8">
        <f t="shared" si="25"/>
        <v>-73638</v>
      </c>
      <c r="W32" s="8">
        <f t="shared" si="25"/>
        <v>0</v>
      </c>
      <c r="X32" s="8">
        <f t="shared" si="25"/>
        <v>-73638</v>
      </c>
      <c r="Y32" s="8">
        <f t="shared" si="25"/>
        <v>0</v>
      </c>
      <c r="Z32" s="8">
        <f t="shared" si="25"/>
        <v>0</v>
      </c>
      <c r="AA32" s="8">
        <f t="shared" si="25"/>
        <v>0</v>
      </c>
      <c r="AB32" s="8">
        <f t="shared" si="25"/>
        <v>0</v>
      </c>
      <c r="AC32" s="8">
        <f t="shared" si="25"/>
        <v>-73638</v>
      </c>
      <c r="AD32" s="8">
        <f t="shared" si="25"/>
        <v>-24890</v>
      </c>
      <c r="AE32" s="8">
        <f t="shared" si="25"/>
        <v>-1473</v>
      </c>
      <c r="AF32" s="8">
        <f t="shared" si="25"/>
        <v>0</v>
      </c>
      <c r="AG32" s="8">
        <f t="shared" si="25"/>
        <v>100001</v>
      </c>
      <c r="AH32" s="8">
        <f t="shared" si="25"/>
        <v>0</v>
      </c>
      <c r="AI32" s="8">
        <f t="shared" si="25"/>
        <v>100001</v>
      </c>
      <c r="AJ32" s="8">
        <f t="shared" si="25"/>
        <v>0</v>
      </c>
      <c r="AK32" s="9">
        <f t="shared" si="25"/>
        <v>0</v>
      </c>
      <c r="AL32" s="9">
        <f t="shared" si="25"/>
        <v>0</v>
      </c>
      <c r="AM32" s="9">
        <f t="shared" si="25"/>
        <v>0</v>
      </c>
      <c r="AN32" s="9">
        <f t="shared" si="25"/>
        <v>0</v>
      </c>
      <c r="AO32" s="9">
        <f t="shared" si="25"/>
        <v>0</v>
      </c>
      <c r="AP32" s="9">
        <f t="shared" si="25"/>
        <v>0</v>
      </c>
      <c r="AQ32" s="9">
        <f t="shared" si="25"/>
        <v>0</v>
      </c>
      <c r="AR32" s="38">
        <f t="shared" si="25"/>
        <v>0</v>
      </c>
      <c r="AS32" s="5">
        <f t="shared" si="25"/>
        <v>22487137</v>
      </c>
      <c r="AT32" s="8">
        <f t="shared" si="25"/>
        <v>16112644</v>
      </c>
      <c r="AU32" s="8">
        <f t="shared" si="25"/>
        <v>57740</v>
      </c>
      <c r="AV32" s="8">
        <f t="shared" si="25"/>
        <v>15000</v>
      </c>
      <c r="AW32" s="8">
        <f t="shared" si="25"/>
        <v>5451145</v>
      </c>
      <c r="AX32" s="8">
        <f t="shared" si="25"/>
        <v>322253</v>
      </c>
      <c r="AY32" s="8">
        <f t="shared" si="25"/>
        <v>586095</v>
      </c>
      <c r="AZ32" s="9">
        <f t="shared" si="25"/>
        <v>34.339600000000004</v>
      </c>
      <c r="BA32" s="9">
        <f t="shared" si="25"/>
        <v>24.772100000000002</v>
      </c>
      <c r="BB32" s="9">
        <f t="shared" si="25"/>
        <v>0.16669999999999999</v>
      </c>
      <c r="BC32" s="78">
        <f t="shared" si="25"/>
        <v>9.5675000000000008</v>
      </c>
      <c r="BD32" s="15"/>
    </row>
    <row r="33" spans="1:56" ht="13.5" customHeight="1" x14ac:dyDescent="0.2">
      <c r="A33" s="366">
        <v>6</v>
      </c>
      <c r="B33" s="367">
        <v>3446</v>
      </c>
      <c r="C33" s="367">
        <v>600078515</v>
      </c>
      <c r="D33" s="367">
        <v>70694974</v>
      </c>
      <c r="E33" s="365" t="s">
        <v>131</v>
      </c>
      <c r="F33" s="367">
        <v>3113</v>
      </c>
      <c r="G33" s="368" t="s">
        <v>318</v>
      </c>
      <c r="H33" s="369" t="s">
        <v>281</v>
      </c>
      <c r="I33" s="110">
        <v>23765456</v>
      </c>
      <c r="J33" s="111">
        <v>17052031</v>
      </c>
      <c r="K33" s="111">
        <v>0</v>
      </c>
      <c r="L33" s="111">
        <v>92600</v>
      </c>
      <c r="M33" s="114">
        <v>5794885</v>
      </c>
      <c r="N33" s="114">
        <v>341040</v>
      </c>
      <c r="O33" s="111">
        <v>484900</v>
      </c>
      <c r="P33" s="274">
        <v>32.427</v>
      </c>
      <c r="Q33" s="287">
        <v>25.535200000000003</v>
      </c>
      <c r="R33" s="404">
        <v>0</v>
      </c>
      <c r="S33" s="404">
        <v>6.8917999999999999</v>
      </c>
      <c r="T33" s="112">
        <f t="shared" si="0"/>
        <v>0</v>
      </c>
      <c r="U33" s="113">
        <v>0</v>
      </c>
      <c r="V33" s="113">
        <v>0</v>
      </c>
      <c r="W33" s="113">
        <v>0</v>
      </c>
      <c r="X33" s="113">
        <f t="shared" si="1"/>
        <v>0</v>
      </c>
      <c r="Y33" s="113">
        <v>0</v>
      </c>
      <c r="Z33" s="113">
        <v>0</v>
      </c>
      <c r="AA33" s="113">
        <v>0</v>
      </c>
      <c r="AB33" s="113">
        <f t="shared" si="2"/>
        <v>0</v>
      </c>
      <c r="AC33" s="113">
        <f t="shared" si="3"/>
        <v>0</v>
      </c>
      <c r="AD33" s="114">
        <f t="shared" si="4"/>
        <v>0</v>
      </c>
      <c r="AE33" s="114">
        <f t="shared" si="5"/>
        <v>0</v>
      </c>
      <c r="AF33" s="113">
        <v>0</v>
      </c>
      <c r="AG33" s="113">
        <v>0</v>
      </c>
      <c r="AH33" s="113">
        <v>0</v>
      </c>
      <c r="AI33" s="113">
        <f t="shared" si="6"/>
        <v>0</v>
      </c>
      <c r="AJ33" s="113">
        <f t="shared" si="7"/>
        <v>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f t="shared" si="8"/>
        <v>0</v>
      </c>
      <c r="AQ33" s="115">
        <f t="shared" si="9"/>
        <v>0</v>
      </c>
      <c r="AR33" s="370">
        <f t="shared" si="10"/>
        <v>0</v>
      </c>
      <c r="AS33" s="112">
        <f t="shared" si="11"/>
        <v>23765456</v>
      </c>
      <c r="AT33" s="113">
        <f t="shared" si="12"/>
        <v>17052031</v>
      </c>
      <c r="AU33" s="113">
        <f t="shared" si="13"/>
        <v>0</v>
      </c>
      <c r="AV33" s="113">
        <f t="shared" si="14"/>
        <v>92600</v>
      </c>
      <c r="AW33" s="113">
        <f t="shared" si="15"/>
        <v>5794885</v>
      </c>
      <c r="AX33" s="113">
        <f t="shared" si="15"/>
        <v>341040</v>
      </c>
      <c r="AY33" s="113">
        <f t="shared" si="16"/>
        <v>484900</v>
      </c>
      <c r="AZ33" s="115">
        <f t="shared" si="17"/>
        <v>32.427</v>
      </c>
      <c r="BA33" s="115">
        <f t="shared" si="18"/>
        <v>25.535200000000003</v>
      </c>
      <c r="BB33" s="115">
        <f t="shared" si="19"/>
        <v>0</v>
      </c>
      <c r="BC33" s="116">
        <f t="shared" si="20"/>
        <v>6.8917999999999999</v>
      </c>
      <c r="BD33" s="15"/>
    </row>
    <row r="34" spans="1:56" ht="13.5" customHeight="1" x14ac:dyDescent="0.2">
      <c r="A34" s="366">
        <v>6</v>
      </c>
      <c r="B34" s="367">
        <v>3446</v>
      </c>
      <c r="C34" s="367">
        <v>600078515</v>
      </c>
      <c r="D34" s="367">
        <v>70694974</v>
      </c>
      <c r="E34" s="365" t="s">
        <v>131</v>
      </c>
      <c r="F34" s="367">
        <v>3113</v>
      </c>
      <c r="G34" s="368" t="s">
        <v>316</v>
      </c>
      <c r="H34" s="369" t="s">
        <v>282</v>
      </c>
      <c r="I34" s="110">
        <v>1222847</v>
      </c>
      <c r="J34" s="111">
        <v>900476</v>
      </c>
      <c r="K34" s="111">
        <v>0</v>
      </c>
      <c r="L34" s="111">
        <v>0</v>
      </c>
      <c r="M34" s="114">
        <v>304361</v>
      </c>
      <c r="N34" s="114">
        <v>18010</v>
      </c>
      <c r="O34" s="111">
        <v>0</v>
      </c>
      <c r="P34" s="274">
        <v>2.58</v>
      </c>
      <c r="Q34" s="287">
        <v>2.58</v>
      </c>
      <c r="R34" s="404">
        <v>0</v>
      </c>
      <c r="S34" s="404">
        <v>0</v>
      </c>
      <c r="T34" s="112">
        <f t="shared" si="0"/>
        <v>0</v>
      </c>
      <c r="U34" s="113">
        <v>0</v>
      </c>
      <c r="V34" s="113">
        <v>0</v>
      </c>
      <c r="W34" s="113">
        <v>0</v>
      </c>
      <c r="X34" s="113">
        <f t="shared" si="1"/>
        <v>0</v>
      </c>
      <c r="Y34" s="113">
        <v>0</v>
      </c>
      <c r="Z34" s="113">
        <v>0</v>
      </c>
      <c r="AA34" s="113">
        <v>0</v>
      </c>
      <c r="AB34" s="113">
        <f t="shared" si="2"/>
        <v>0</v>
      </c>
      <c r="AC34" s="113">
        <f t="shared" si="3"/>
        <v>0</v>
      </c>
      <c r="AD34" s="114">
        <f t="shared" si="4"/>
        <v>0</v>
      </c>
      <c r="AE34" s="114">
        <f t="shared" si="5"/>
        <v>0</v>
      </c>
      <c r="AF34" s="113">
        <v>0</v>
      </c>
      <c r="AG34" s="113">
        <v>0</v>
      </c>
      <c r="AH34" s="113">
        <v>0</v>
      </c>
      <c r="AI34" s="113">
        <f t="shared" si="6"/>
        <v>0</v>
      </c>
      <c r="AJ34" s="113">
        <f t="shared" si="7"/>
        <v>0</v>
      </c>
      <c r="AK34" s="115">
        <v>0</v>
      </c>
      <c r="AL34" s="115">
        <v>0</v>
      </c>
      <c r="AM34" s="115">
        <v>0</v>
      </c>
      <c r="AN34" s="115">
        <v>0</v>
      </c>
      <c r="AO34" s="115">
        <v>0</v>
      </c>
      <c r="AP34" s="115">
        <f t="shared" si="8"/>
        <v>0</v>
      </c>
      <c r="AQ34" s="115">
        <f t="shared" si="9"/>
        <v>0</v>
      </c>
      <c r="AR34" s="370">
        <f t="shared" si="10"/>
        <v>0</v>
      </c>
      <c r="AS34" s="112">
        <f t="shared" si="11"/>
        <v>1222847</v>
      </c>
      <c r="AT34" s="113">
        <f t="shared" si="12"/>
        <v>900476</v>
      </c>
      <c r="AU34" s="113">
        <f t="shared" si="13"/>
        <v>0</v>
      </c>
      <c r="AV34" s="113">
        <f t="shared" si="14"/>
        <v>0</v>
      </c>
      <c r="AW34" s="113">
        <f t="shared" si="15"/>
        <v>304361</v>
      </c>
      <c r="AX34" s="113">
        <f t="shared" si="15"/>
        <v>18010</v>
      </c>
      <c r="AY34" s="113">
        <f t="shared" si="16"/>
        <v>0</v>
      </c>
      <c r="AZ34" s="115">
        <f t="shared" si="17"/>
        <v>2.58</v>
      </c>
      <c r="BA34" s="115">
        <f t="shared" si="18"/>
        <v>2.58</v>
      </c>
      <c r="BB34" s="115">
        <f t="shared" si="19"/>
        <v>0</v>
      </c>
      <c r="BC34" s="116">
        <f t="shared" si="20"/>
        <v>0</v>
      </c>
      <c r="BD34" s="15"/>
    </row>
    <row r="35" spans="1:56" ht="13.5" customHeight="1" x14ac:dyDescent="0.2">
      <c r="A35" s="366">
        <v>6</v>
      </c>
      <c r="B35" s="367">
        <v>3446</v>
      </c>
      <c r="C35" s="367">
        <v>600078515</v>
      </c>
      <c r="D35" s="367">
        <v>70694974</v>
      </c>
      <c r="E35" s="365" t="s">
        <v>131</v>
      </c>
      <c r="F35" s="367">
        <v>3141</v>
      </c>
      <c r="G35" s="368" t="s">
        <v>319</v>
      </c>
      <c r="H35" s="369" t="s">
        <v>282</v>
      </c>
      <c r="I35" s="110">
        <v>2032689</v>
      </c>
      <c r="J35" s="111">
        <v>1435225</v>
      </c>
      <c r="K35" s="111">
        <v>0</v>
      </c>
      <c r="L35" s="111">
        <v>49000</v>
      </c>
      <c r="M35" s="114">
        <v>501668</v>
      </c>
      <c r="N35" s="114">
        <v>28704</v>
      </c>
      <c r="O35" s="111">
        <v>18092</v>
      </c>
      <c r="P35" s="274">
        <v>4.93</v>
      </c>
      <c r="Q35" s="287">
        <v>0</v>
      </c>
      <c r="R35" s="404">
        <v>0</v>
      </c>
      <c r="S35" s="404">
        <v>4.93</v>
      </c>
      <c r="T35" s="112">
        <f t="shared" si="0"/>
        <v>0</v>
      </c>
      <c r="U35" s="113">
        <v>0</v>
      </c>
      <c r="V35" s="113">
        <v>0</v>
      </c>
      <c r="W35" s="113">
        <v>0</v>
      </c>
      <c r="X35" s="113">
        <f t="shared" si="1"/>
        <v>0</v>
      </c>
      <c r="Y35" s="113">
        <v>0</v>
      </c>
      <c r="Z35" s="113">
        <v>0</v>
      </c>
      <c r="AA35" s="113">
        <v>0</v>
      </c>
      <c r="AB35" s="113">
        <f t="shared" si="2"/>
        <v>0</v>
      </c>
      <c r="AC35" s="113">
        <f t="shared" si="3"/>
        <v>0</v>
      </c>
      <c r="AD35" s="114">
        <f t="shared" si="4"/>
        <v>0</v>
      </c>
      <c r="AE35" s="114">
        <f t="shared" si="5"/>
        <v>0</v>
      </c>
      <c r="AF35" s="113">
        <v>0</v>
      </c>
      <c r="AG35" s="113">
        <v>0</v>
      </c>
      <c r="AH35" s="113">
        <v>0</v>
      </c>
      <c r="AI35" s="113">
        <f t="shared" si="6"/>
        <v>0</v>
      </c>
      <c r="AJ35" s="113">
        <f t="shared" si="7"/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f t="shared" si="8"/>
        <v>0</v>
      </c>
      <c r="AQ35" s="115">
        <f t="shared" si="9"/>
        <v>0</v>
      </c>
      <c r="AR35" s="370">
        <f t="shared" si="10"/>
        <v>0</v>
      </c>
      <c r="AS35" s="112">
        <f t="shared" si="11"/>
        <v>2032689</v>
      </c>
      <c r="AT35" s="113">
        <f t="shared" si="12"/>
        <v>1435225</v>
      </c>
      <c r="AU35" s="113">
        <f t="shared" si="13"/>
        <v>0</v>
      </c>
      <c r="AV35" s="113">
        <f t="shared" si="14"/>
        <v>49000</v>
      </c>
      <c r="AW35" s="113">
        <f t="shared" si="15"/>
        <v>501668</v>
      </c>
      <c r="AX35" s="113">
        <f t="shared" si="15"/>
        <v>28704</v>
      </c>
      <c r="AY35" s="113">
        <f t="shared" si="16"/>
        <v>18092</v>
      </c>
      <c r="AZ35" s="115">
        <f t="shared" si="17"/>
        <v>4.93</v>
      </c>
      <c r="BA35" s="115">
        <f t="shared" si="18"/>
        <v>0</v>
      </c>
      <c r="BB35" s="115">
        <f t="shared" si="19"/>
        <v>0</v>
      </c>
      <c r="BC35" s="116">
        <f t="shared" si="20"/>
        <v>4.93</v>
      </c>
      <c r="BD35" s="15"/>
    </row>
    <row r="36" spans="1:56" ht="13.5" customHeight="1" x14ac:dyDescent="0.2">
      <c r="A36" s="366">
        <v>6</v>
      </c>
      <c r="B36" s="367">
        <v>3446</v>
      </c>
      <c r="C36" s="367">
        <v>600078515</v>
      </c>
      <c r="D36" s="367">
        <v>70694974</v>
      </c>
      <c r="E36" s="365" t="s">
        <v>131</v>
      </c>
      <c r="F36" s="367">
        <v>3143</v>
      </c>
      <c r="G36" s="368" t="s">
        <v>632</v>
      </c>
      <c r="H36" s="392" t="s">
        <v>281</v>
      </c>
      <c r="I36" s="110">
        <v>1415823</v>
      </c>
      <c r="J36" s="111">
        <v>1042579</v>
      </c>
      <c r="K36" s="111">
        <v>0</v>
      </c>
      <c r="L36" s="111">
        <v>0</v>
      </c>
      <c r="M36" s="114">
        <v>352392</v>
      </c>
      <c r="N36" s="114">
        <v>20852</v>
      </c>
      <c r="O36" s="111">
        <v>0</v>
      </c>
      <c r="P36" s="274">
        <v>2.5720999999999998</v>
      </c>
      <c r="Q36" s="287">
        <v>2.5720999999999998</v>
      </c>
      <c r="R36" s="404">
        <v>0</v>
      </c>
      <c r="S36" s="404">
        <v>0</v>
      </c>
      <c r="T36" s="112">
        <f t="shared" si="0"/>
        <v>0</v>
      </c>
      <c r="U36" s="113">
        <v>0</v>
      </c>
      <c r="V36" s="113">
        <v>0</v>
      </c>
      <c r="W36" s="113">
        <v>0</v>
      </c>
      <c r="X36" s="113">
        <f t="shared" si="1"/>
        <v>0</v>
      </c>
      <c r="Y36" s="113">
        <v>0</v>
      </c>
      <c r="Z36" s="113">
        <v>0</v>
      </c>
      <c r="AA36" s="113">
        <v>0</v>
      </c>
      <c r="AB36" s="113">
        <f t="shared" si="2"/>
        <v>0</v>
      </c>
      <c r="AC36" s="113">
        <f t="shared" si="3"/>
        <v>0</v>
      </c>
      <c r="AD36" s="114">
        <f t="shared" si="4"/>
        <v>0</v>
      </c>
      <c r="AE36" s="114">
        <f t="shared" si="5"/>
        <v>0</v>
      </c>
      <c r="AF36" s="113">
        <v>0</v>
      </c>
      <c r="AG36" s="113">
        <v>0</v>
      </c>
      <c r="AH36" s="113">
        <v>0</v>
      </c>
      <c r="AI36" s="113">
        <f t="shared" si="6"/>
        <v>0</v>
      </c>
      <c r="AJ36" s="113">
        <f t="shared" si="7"/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f t="shared" si="8"/>
        <v>0</v>
      </c>
      <c r="AQ36" s="115">
        <f t="shared" si="9"/>
        <v>0</v>
      </c>
      <c r="AR36" s="370">
        <f t="shared" si="10"/>
        <v>0</v>
      </c>
      <c r="AS36" s="112">
        <f t="shared" si="11"/>
        <v>1415823</v>
      </c>
      <c r="AT36" s="113">
        <f t="shared" si="12"/>
        <v>1042579</v>
      </c>
      <c r="AU36" s="113">
        <f t="shared" si="13"/>
        <v>0</v>
      </c>
      <c r="AV36" s="113">
        <f t="shared" si="14"/>
        <v>0</v>
      </c>
      <c r="AW36" s="113">
        <f t="shared" si="15"/>
        <v>352392</v>
      </c>
      <c r="AX36" s="113">
        <f t="shared" si="15"/>
        <v>20852</v>
      </c>
      <c r="AY36" s="113">
        <f t="shared" si="16"/>
        <v>0</v>
      </c>
      <c r="AZ36" s="115">
        <f t="shared" si="17"/>
        <v>2.5720999999999998</v>
      </c>
      <c r="BA36" s="115">
        <f t="shared" si="18"/>
        <v>2.5720999999999998</v>
      </c>
      <c r="BB36" s="115">
        <f t="shared" si="19"/>
        <v>0</v>
      </c>
      <c r="BC36" s="116">
        <f t="shared" si="20"/>
        <v>0</v>
      </c>
      <c r="BD36" s="15"/>
    </row>
    <row r="37" spans="1:56" ht="13.5" customHeight="1" x14ac:dyDescent="0.2">
      <c r="A37" s="366">
        <v>6</v>
      </c>
      <c r="B37" s="367">
        <v>3446</v>
      </c>
      <c r="C37" s="367">
        <v>600078515</v>
      </c>
      <c r="D37" s="367">
        <v>70694974</v>
      </c>
      <c r="E37" s="365" t="s">
        <v>131</v>
      </c>
      <c r="F37" s="367">
        <v>3143</v>
      </c>
      <c r="G37" s="368" t="s">
        <v>633</v>
      </c>
      <c r="H37" s="392" t="s">
        <v>282</v>
      </c>
      <c r="I37" s="110">
        <v>39323</v>
      </c>
      <c r="J37" s="111">
        <v>27720</v>
      </c>
      <c r="K37" s="111">
        <v>0</v>
      </c>
      <c r="L37" s="111">
        <v>0</v>
      </c>
      <c r="M37" s="114">
        <v>9369</v>
      </c>
      <c r="N37" s="114">
        <v>554</v>
      </c>
      <c r="O37" s="111">
        <v>1680</v>
      </c>
      <c r="P37" s="274">
        <v>0.12</v>
      </c>
      <c r="Q37" s="287">
        <v>0</v>
      </c>
      <c r="R37" s="404">
        <v>0</v>
      </c>
      <c r="S37" s="404">
        <v>0.12</v>
      </c>
      <c r="T37" s="112">
        <f t="shared" si="0"/>
        <v>0</v>
      </c>
      <c r="U37" s="113">
        <v>0</v>
      </c>
      <c r="V37" s="113">
        <v>0</v>
      </c>
      <c r="W37" s="113">
        <v>0</v>
      </c>
      <c r="X37" s="113">
        <f t="shared" si="1"/>
        <v>0</v>
      </c>
      <c r="Y37" s="113">
        <v>0</v>
      </c>
      <c r="Z37" s="113">
        <v>0</v>
      </c>
      <c r="AA37" s="113">
        <v>0</v>
      </c>
      <c r="AB37" s="113">
        <f t="shared" si="2"/>
        <v>0</v>
      </c>
      <c r="AC37" s="113">
        <f t="shared" si="3"/>
        <v>0</v>
      </c>
      <c r="AD37" s="114">
        <f t="shared" si="4"/>
        <v>0</v>
      </c>
      <c r="AE37" s="114">
        <f t="shared" si="5"/>
        <v>0</v>
      </c>
      <c r="AF37" s="113">
        <v>0</v>
      </c>
      <c r="AG37" s="113">
        <v>0</v>
      </c>
      <c r="AH37" s="113">
        <v>0</v>
      </c>
      <c r="AI37" s="113">
        <f t="shared" si="6"/>
        <v>0</v>
      </c>
      <c r="AJ37" s="113">
        <f t="shared" si="7"/>
        <v>0</v>
      </c>
      <c r="AK37" s="115"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f t="shared" si="8"/>
        <v>0</v>
      </c>
      <c r="AQ37" s="115">
        <f t="shared" si="9"/>
        <v>0</v>
      </c>
      <c r="AR37" s="370">
        <f t="shared" si="10"/>
        <v>0</v>
      </c>
      <c r="AS37" s="112">
        <f t="shared" si="11"/>
        <v>39323</v>
      </c>
      <c r="AT37" s="113">
        <f t="shared" si="12"/>
        <v>27720</v>
      </c>
      <c r="AU37" s="113">
        <f t="shared" si="13"/>
        <v>0</v>
      </c>
      <c r="AV37" s="113">
        <f t="shared" si="14"/>
        <v>0</v>
      </c>
      <c r="AW37" s="113">
        <f t="shared" si="15"/>
        <v>9369</v>
      </c>
      <c r="AX37" s="113">
        <f t="shared" si="15"/>
        <v>554</v>
      </c>
      <c r="AY37" s="113">
        <f t="shared" si="16"/>
        <v>1680</v>
      </c>
      <c r="AZ37" s="115">
        <f t="shared" si="17"/>
        <v>0.12</v>
      </c>
      <c r="BA37" s="115">
        <f t="shared" si="18"/>
        <v>0</v>
      </c>
      <c r="BB37" s="115">
        <f t="shared" si="19"/>
        <v>0</v>
      </c>
      <c r="BC37" s="116">
        <f t="shared" si="20"/>
        <v>0.12</v>
      </c>
      <c r="BD37" s="15"/>
    </row>
    <row r="38" spans="1:56" ht="13.5" customHeight="1" x14ac:dyDescent="0.2">
      <c r="A38" s="237">
        <v>6</v>
      </c>
      <c r="B38" s="31">
        <v>3446</v>
      </c>
      <c r="C38" s="31">
        <v>600078515</v>
      </c>
      <c r="D38" s="31">
        <v>70694974</v>
      </c>
      <c r="E38" s="246" t="s">
        <v>132</v>
      </c>
      <c r="F38" s="31"/>
      <c r="G38" s="236"/>
      <c r="H38" s="326"/>
      <c r="I38" s="5">
        <v>28476138</v>
      </c>
      <c r="J38" s="8">
        <v>20458031</v>
      </c>
      <c r="K38" s="8">
        <v>0</v>
      </c>
      <c r="L38" s="8">
        <v>141600</v>
      </c>
      <c r="M38" s="8">
        <v>6962675</v>
      </c>
      <c r="N38" s="8">
        <v>409160</v>
      </c>
      <c r="O38" s="8">
        <v>504672</v>
      </c>
      <c r="P38" s="9">
        <v>42.629099999999994</v>
      </c>
      <c r="Q38" s="9">
        <v>30.6873</v>
      </c>
      <c r="R38" s="38">
        <v>0</v>
      </c>
      <c r="S38" s="38">
        <v>11.941799999999999</v>
      </c>
      <c r="T38" s="5">
        <f t="shared" ref="T38:BC38" si="26">SUM(T33:T37)</f>
        <v>0</v>
      </c>
      <c r="U38" s="8">
        <f t="shared" si="26"/>
        <v>0</v>
      </c>
      <c r="V38" s="8">
        <f t="shared" si="26"/>
        <v>0</v>
      </c>
      <c r="W38" s="8">
        <f t="shared" si="26"/>
        <v>0</v>
      </c>
      <c r="X38" s="8">
        <f t="shared" si="26"/>
        <v>0</v>
      </c>
      <c r="Y38" s="8">
        <f t="shared" si="26"/>
        <v>0</v>
      </c>
      <c r="Z38" s="8">
        <f t="shared" si="26"/>
        <v>0</v>
      </c>
      <c r="AA38" s="8">
        <f t="shared" si="26"/>
        <v>0</v>
      </c>
      <c r="AB38" s="8">
        <f t="shared" si="26"/>
        <v>0</v>
      </c>
      <c r="AC38" s="8">
        <f t="shared" si="26"/>
        <v>0</v>
      </c>
      <c r="AD38" s="8">
        <f t="shared" si="26"/>
        <v>0</v>
      </c>
      <c r="AE38" s="8">
        <f t="shared" si="26"/>
        <v>0</v>
      </c>
      <c r="AF38" s="8">
        <f t="shared" si="26"/>
        <v>0</v>
      </c>
      <c r="AG38" s="8">
        <f t="shared" si="26"/>
        <v>0</v>
      </c>
      <c r="AH38" s="8">
        <f t="shared" si="26"/>
        <v>0</v>
      </c>
      <c r="AI38" s="8">
        <f t="shared" si="26"/>
        <v>0</v>
      </c>
      <c r="AJ38" s="8">
        <f t="shared" si="26"/>
        <v>0</v>
      </c>
      <c r="AK38" s="9">
        <f t="shared" si="26"/>
        <v>0</v>
      </c>
      <c r="AL38" s="9">
        <f t="shared" si="26"/>
        <v>0</v>
      </c>
      <c r="AM38" s="9">
        <f t="shared" si="26"/>
        <v>0</v>
      </c>
      <c r="AN38" s="9">
        <f t="shared" si="26"/>
        <v>0</v>
      </c>
      <c r="AO38" s="9">
        <f t="shared" si="26"/>
        <v>0</v>
      </c>
      <c r="AP38" s="9">
        <f t="shared" si="26"/>
        <v>0</v>
      </c>
      <c r="AQ38" s="9">
        <f t="shared" si="26"/>
        <v>0</v>
      </c>
      <c r="AR38" s="38">
        <f t="shared" si="26"/>
        <v>0</v>
      </c>
      <c r="AS38" s="5">
        <f t="shared" si="26"/>
        <v>28476138</v>
      </c>
      <c r="AT38" s="8">
        <f t="shared" si="26"/>
        <v>20458031</v>
      </c>
      <c r="AU38" s="8">
        <f t="shared" si="26"/>
        <v>0</v>
      </c>
      <c r="AV38" s="8">
        <f t="shared" si="26"/>
        <v>141600</v>
      </c>
      <c r="AW38" s="8">
        <f t="shared" si="26"/>
        <v>6962675</v>
      </c>
      <c r="AX38" s="8">
        <f t="shared" si="26"/>
        <v>409160</v>
      </c>
      <c r="AY38" s="8">
        <f t="shared" si="26"/>
        <v>504672</v>
      </c>
      <c r="AZ38" s="9">
        <f t="shared" si="26"/>
        <v>42.629099999999994</v>
      </c>
      <c r="BA38" s="9">
        <f t="shared" si="26"/>
        <v>30.6873</v>
      </c>
      <c r="BB38" s="9">
        <f t="shared" si="26"/>
        <v>0</v>
      </c>
      <c r="BC38" s="78">
        <f t="shared" si="26"/>
        <v>11.941799999999999</v>
      </c>
      <c r="BD38" s="15"/>
    </row>
    <row r="39" spans="1:56" ht="13.5" customHeight="1" x14ac:dyDescent="0.2">
      <c r="A39" s="366">
        <v>7</v>
      </c>
      <c r="B39" s="367">
        <v>3457</v>
      </c>
      <c r="C39" s="367">
        <v>651040230</v>
      </c>
      <c r="D39" s="367">
        <v>75125412</v>
      </c>
      <c r="E39" s="365" t="s">
        <v>133</v>
      </c>
      <c r="F39" s="367">
        <v>3231</v>
      </c>
      <c r="G39" s="368"/>
      <c r="H39" s="369" t="s">
        <v>281</v>
      </c>
      <c r="I39" s="110">
        <v>10013066</v>
      </c>
      <c r="J39" s="111">
        <v>7307238</v>
      </c>
      <c r="K39" s="111">
        <v>0</v>
      </c>
      <c r="L39" s="111">
        <v>42000</v>
      </c>
      <c r="M39" s="114">
        <v>2484043</v>
      </c>
      <c r="N39" s="114">
        <v>146145</v>
      </c>
      <c r="O39" s="111">
        <v>33640</v>
      </c>
      <c r="P39" s="274">
        <v>14.115900000000002</v>
      </c>
      <c r="Q39" s="287">
        <v>12.5222</v>
      </c>
      <c r="R39" s="404">
        <v>0</v>
      </c>
      <c r="S39" s="404">
        <v>1.5937000000000001</v>
      </c>
      <c r="T39" s="112">
        <f t="shared" si="0"/>
        <v>0</v>
      </c>
      <c r="U39" s="113">
        <v>0</v>
      </c>
      <c r="V39" s="113">
        <v>-29455</v>
      </c>
      <c r="W39" s="113">
        <v>0</v>
      </c>
      <c r="X39" s="113">
        <f t="shared" si="1"/>
        <v>-29455</v>
      </c>
      <c r="Y39" s="113">
        <v>0</v>
      </c>
      <c r="Z39" s="113">
        <v>0</v>
      </c>
      <c r="AA39" s="113">
        <v>0</v>
      </c>
      <c r="AB39" s="113">
        <f t="shared" si="2"/>
        <v>0</v>
      </c>
      <c r="AC39" s="113">
        <f t="shared" si="3"/>
        <v>-29455</v>
      </c>
      <c r="AD39" s="114">
        <f t="shared" si="4"/>
        <v>-9956</v>
      </c>
      <c r="AE39" s="114">
        <f t="shared" si="5"/>
        <v>-589</v>
      </c>
      <c r="AF39" s="113">
        <v>0</v>
      </c>
      <c r="AG39" s="113">
        <v>40000</v>
      </c>
      <c r="AH39" s="113">
        <v>0</v>
      </c>
      <c r="AI39" s="113">
        <f t="shared" si="6"/>
        <v>40000</v>
      </c>
      <c r="AJ39" s="113">
        <f t="shared" si="7"/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f t="shared" si="8"/>
        <v>0</v>
      </c>
      <c r="AQ39" s="115">
        <f t="shared" si="9"/>
        <v>0</v>
      </c>
      <c r="AR39" s="370">
        <f t="shared" si="10"/>
        <v>0</v>
      </c>
      <c r="AS39" s="112">
        <f t="shared" si="11"/>
        <v>10013066</v>
      </c>
      <c r="AT39" s="113">
        <f t="shared" si="12"/>
        <v>7277783</v>
      </c>
      <c r="AU39" s="113">
        <f t="shared" si="13"/>
        <v>0</v>
      </c>
      <c r="AV39" s="113">
        <f t="shared" si="14"/>
        <v>42000</v>
      </c>
      <c r="AW39" s="113">
        <f t="shared" si="15"/>
        <v>2474087</v>
      </c>
      <c r="AX39" s="113">
        <f t="shared" si="15"/>
        <v>145556</v>
      </c>
      <c r="AY39" s="113">
        <f t="shared" si="16"/>
        <v>73640</v>
      </c>
      <c r="AZ39" s="115">
        <f t="shared" si="17"/>
        <v>14.115900000000002</v>
      </c>
      <c r="BA39" s="115">
        <f t="shared" si="18"/>
        <v>12.5222</v>
      </c>
      <c r="BB39" s="115">
        <f t="shared" si="19"/>
        <v>0</v>
      </c>
      <c r="BC39" s="116">
        <f t="shared" si="20"/>
        <v>1.5937000000000001</v>
      </c>
      <c r="BD39" s="15"/>
    </row>
    <row r="40" spans="1:56" ht="13.5" customHeight="1" x14ac:dyDescent="0.2">
      <c r="A40" s="237">
        <v>7</v>
      </c>
      <c r="B40" s="31">
        <v>3457</v>
      </c>
      <c r="C40" s="31">
        <v>651040230</v>
      </c>
      <c r="D40" s="31">
        <v>75125412</v>
      </c>
      <c r="E40" s="246" t="s">
        <v>134</v>
      </c>
      <c r="F40" s="31"/>
      <c r="G40" s="236"/>
      <c r="H40" s="326"/>
      <c r="I40" s="6">
        <v>10013066</v>
      </c>
      <c r="J40" s="10">
        <v>7307238</v>
      </c>
      <c r="K40" s="10">
        <v>0</v>
      </c>
      <c r="L40" s="10">
        <v>42000</v>
      </c>
      <c r="M40" s="10">
        <v>2484043</v>
      </c>
      <c r="N40" s="10">
        <v>146145</v>
      </c>
      <c r="O40" s="10">
        <v>33640</v>
      </c>
      <c r="P40" s="11">
        <v>14.115900000000002</v>
      </c>
      <c r="Q40" s="11">
        <v>12.5222</v>
      </c>
      <c r="R40" s="37">
        <v>0</v>
      </c>
      <c r="S40" s="37">
        <v>1.5937000000000001</v>
      </c>
      <c r="T40" s="6">
        <f t="shared" ref="T40:BC40" si="27">SUM(T39)</f>
        <v>0</v>
      </c>
      <c r="U40" s="10">
        <f t="shared" si="27"/>
        <v>0</v>
      </c>
      <c r="V40" s="10">
        <f t="shared" si="27"/>
        <v>-29455</v>
      </c>
      <c r="W40" s="10">
        <f t="shared" si="27"/>
        <v>0</v>
      </c>
      <c r="X40" s="10">
        <f t="shared" si="27"/>
        <v>-29455</v>
      </c>
      <c r="Y40" s="10">
        <f t="shared" si="27"/>
        <v>0</v>
      </c>
      <c r="Z40" s="10">
        <f t="shared" si="27"/>
        <v>0</v>
      </c>
      <c r="AA40" s="10">
        <f t="shared" si="27"/>
        <v>0</v>
      </c>
      <c r="AB40" s="10">
        <f t="shared" si="27"/>
        <v>0</v>
      </c>
      <c r="AC40" s="10">
        <f t="shared" si="27"/>
        <v>-29455</v>
      </c>
      <c r="AD40" s="10">
        <f t="shared" si="27"/>
        <v>-9956</v>
      </c>
      <c r="AE40" s="10">
        <f t="shared" si="27"/>
        <v>-589</v>
      </c>
      <c r="AF40" s="10">
        <f t="shared" si="27"/>
        <v>0</v>
      </c>
      <c r="AG40" s="10">
        <f t="shared" si="27"/>
        <v>40000</v>
      </c>
      <c r="AH40" s="10">
        <f t="shared" si="27"/>
        <v>0</v>
      </c>
      <c r="AI40" s="10">
        <f t="shared" si="27"/>
        <v>40000</v>
      </c>
      <c r="AJ40" s="10">
        <f t="shared" si="27"/>
        <v>0</v>
      </c>
      <c r="AK40" s="11">
        <f t="shared" si="27"/>
        <v>0</v>
      </c>
      <c r="AL40" s="11">
        <f t="shared" si="27"/>
        <v>0</v>
      </c>
      <c r="AM40" s="11">
        <f t="shared" si="27"/>
        <v>0</v>
      </c>
      <c r="AN40" s="11">
        <f t="shared" si="27"/>
        <v>0</v>
      </c>
      <c r="AO40" s="11">
        <f t="shared" si="27"/>
        <v>0</v>
      </c>
      <c r="AP40" s="11">
        <f t="shared" si="27"/>
        <v>0</v>
      </c>
      <c r="AQ40" s="11">
        <f t="shared" si="27"/>
        <v>0</v>
      </c>
      <c r="AR40" s="37">
        <f t="shared" si="27"/>
        <v>0</v>
      </c>
      <c r="AS40" s="6">
        <f t="shared" si="27"/>
        <v>10013066</v>
      </c>
      <c r="AT40" s="10">
        <f t="shared" si="27"/>
        <v>7277783</v>
      </c>
      <c r="AU40" s="10">
        <f t="shared" si="27"/>
        <v>0</v>
      </c>
      <c r="AV40" s="10">
        <f t="shared" si="27"/>
        <v>42000</v>
      </c>
      <c r="AW40" s="10">
        <f t="shared" si="27"/>
        <v>2474087</v>
      </c>
      <c r="AX40" s="10">
        <f t="shared" si="27"/>
        <v>145556</v>
      </c>
      <c r="AY40" s="10">
        <f t="shared" si="27"/>
        <v>73640</v>
      </c>
      <c r="AZ40" s="11">
        <f t="shared" si="27"/>
        <v>14.115900000000002</v>
      </c>
      <c r="BA40" s="11">
        <f t="shared" si="27"/>
        <v>12.5222</v>
      </c>
      <c r="BB40" s="11">
        <f t="shared" si="27"/>
        <v>0</v>
      </c>
      <c r="BC40" s="79">
        <f t="shared" si="27"/>
        <v>1.5937000000000001</v>
      </c>
      <c r="BD40" s="15"/>
    </row>
    <row r="41" spans="1:56" ht="13.5" customHeight="1" x14ac:dyDescent="0.2">
      <c r="A41" s="366">
        <v>8</v>
      </c>
      <c r="B41" s="367">
        <v>3423</v>
      </c>
      <c r="C41" s="367">
        <v>600078108</v>
      </c>
      <c r="D41" s="367">
        <v>70695059</v>
      </c>
      <c r="E41" s="365" t="s">
        <v>135</v>
      </c>
      <c r="F41" s="367">
        <v>3111</v>
      </c>
      <c r="G41" s="368" t="s">
        <v>315</v>
      </c>
      <c r="H41" s="369" t="s">
        <v>281</v>
      </c>
      <c r="I41" s="110">
        <v>3264136</v>
      </c>
      <c r="J41" s="111">
        <v>2367360</v>
      </c>
      <c r="K41" s="111">
        <v>0</v>
      </c>
      <c r="L41" s="111">
        <v>20000</v>
      </c>
      <c r="M41" s="114">
        <v>806928</v>
      </c>
      <c r="N41" s="114">
        <v>47348</v>
      </c>
      <c r="O41" s="111">
        <v>22500</v>
      </c>
      <c r="P41" s="274">
        <v>5.3336000000000006</v>
      </c>
      <c r="Q41" s="287">
        <v>3.8438000000000003</v>
      </c>
      <c r="R41" s="404">
        <v>0</v>
      </c>
      <c r="S41" s="404">
        <v>1.4898</v>
      </c>
      <c r="T41" s="112">
        <f t="shared" si="0"/>
        <v>20000</v>
      </c>
      <c r="U41" s="113">
        <v>0</v>
      </c>
      <c r="V41" s="113">
        <v>0</v>
      </c>
      <c r="W41" s="113">
        <v>0</v>
      </c>
      <c r="X41" s="113">
        <f t="shared" si="1"/>
        <v>20000</v>
      </c>
      <c r="Y41" s="113">
        <v>-20000</v>
      </c>
      <c r="Z41" s="113">
        <v>0</v>
      </c>
      <c r="AA41" s="113">
        <v>0</v>
      </c>
      <c r="AB41" s="113">
        <f t="shared" si="2"/>
        <v>-20000</v>
      </c>
      <c r="AC41" s="113">
        <f t="shared" si="3"/>
        <v>0</v>
      </c>
      <c r="AD41" s="114">
        <f t="shared" si="4"/>
        <v>0</v>
      </c>
      <c r="AE41" s="114">
        <f t="shared" si="5"/>
        <v>400</v>
      </c>
      <c r="AF41" s="113">
        <v>0</v>
      </c>
      <c r="AG41" s="113">
        <v>0</v>
      </c>
      <c r="AH41" s="113">
        <v>0</v>
      </c>
      <c r="AI41" s="113">
        <f t="shared" si="6"/>
        <v>0</v>
      </c>
      <c r="AJ41" s="113">
        <f t="shared" si="7"/>
        <v>400</v>
      </c>
      <c r="AK41" s="115">
        <v>0.05</v>
      </c>
      <c r="AL41" s="115">
        <v>0</v>
      </c>
      <c r="AM41" s="115">
        <v>0</v>
      </c>
      <c r="AN41" s="115">
        <v>0</v>
      </c>
      <c r="AO41" s="115">
        <v>0</v>
      </c>
      <c r="AP41" s="115">
        <f t="shared" si="8"/>
        <v>0.05</v>
      </c>
      <c r="AQ41" s="115">
        <f t="shared" si="9"/>
        <v>0</v>
      </c>
      <c r="AR41" s="370">
        <f t="shared" si="10"/>
        <v>0.05</v>
      </c>
      <c r="AS41" s="112">
        <f t="shared" si="11"/>
        <v>3264536</v>
      </c>
      <c r="AT41" s="113">
        <f t="shared" si="12"/>
        <v>2387360</v>
      </c>
      <c r="AU41" s="113">
        <f t="shared" si="13"/>
        <v>0</v>
      </c>
      <c r="AV41" s="113">
        <f t="shared" si="14"/>
        <v>0</v>
      </c>
      <c r="AW41" s="113">
        <f t="shared" si="15"/>
        <v>806928</v>
      </c>
      <c r="AX41" s="113">
        <f t="shared" si="15"/>
        <v>47748</v>
      </c>
      <c r="AY41" s="113">
        <f t="shared" si="16"/>
        <v>22500</v>
      </c>
      <c r="AZ41" s="115">
        <f t="shared" si="17"/>
        <v>5.3836000000000004</v>
      </c>
      <c r="BA41" s="115">
        <f t="shared" si="18"/>
        <v>3.8938000000000001</v>
      </c>
      <c r="BB41" s="115">
        <f t="shared" si="19"/>
        <v>0</v>
      </c>
      <c r="BC41" s="116">
        <f t="shared" si="20"/>
        <v>1.4898</v>
      </c>
      <c r="BD41" s="15"/>
    </row>
    <row r="42" spans="1:56" ht="13.5" customHeight="1" x14ac:dyDescent="0.2">
      <c r="A42" s="366">
        <v>8</v>
      </c>
      <c r="B42" s="367">
        <v>3423</v>
      </c>
      <c r="C42" s="367">
        <v>600078108</v>
      </c>
      <c r="D42" s="367">
        <v>70695059</v>
      </c>
      <c r="E42" s="365" t="s">
        <v>135</v>
      </c>
      <c r="F42" s="367">
        <v>3141</v>
      </c>
      <c r="G42" s="368" t="s">
        <v>319</v>
      </c>
      <c r="H42" s="369" t="s">
        <v>282</v>
      </c>
      <c r="I42" s="110">
        <v>1177662</v>
      </c>
      <c r="J42" s="111">
        <v>852824</v>
      </c>
      <c r="K42" s="111">
        <v>0</v>
      </c>
      <c r="L42" s="111">
        <v>10000</v>
      </c>
      <c r="M42" s="114">
        <v>291634</v>
      </c>
      <c r="N42" s="114">
        <v>17056</v>
      </c>
      <c r="O42" s="111">
        <v>6148</v>
      </c>
      <c r="P42" s="274">
        <v>2.94</v>
      </c>
      <c r="Q42" s="287">
        <v>0</v>
      </c>
      <c r="R42" s="404">
        <v>0</v>
      </c>
      <c r="S42" s="404">
        <v>2.94</v>
      </c>
      <c r="T42" s="112">
        <f t="shared" si="0"/>
        <v>7600</v>
      </c>
      <c r="U42" s="113">
        <v>0</v>
      </c>
      <c r="V42" s="113">
        <v>0</v>
      </c>
      <c r="W42" s="113">
        <v>0</v>
      </c>
      <c r="X42" s="113">
        <f t="shared" si="1"/>
        <v>7600</v>
      </c>
      <c r="Y42" s="113">
        <v>-7600</v>
      </c>
      <c r="Z42" s="113">
        <v>0</v>
      </c>
      <c r="AA42" s="113">
        <v>0</v>
      </c>
      <c r="AB42" s="113">
        <f t="shared" si="2"/>
        <v>-7600</v>
      </c>
      <c r="AC42" s="113">
        <f t="shared" si="3"/>
        <v>0</v>
      </c>
      <c r="AD42" s="114">
        <f t="shared" si="4"/>
        <v>0</v>
      </c>
      <c r="AE42" s="114">
        <f t="shared" si="5"/>
        <v>152</v>
      </c>
      <c r="AF42" s="113">
        <v>0</v>
      </c>
      <c r="AG42" s="113">
        <v>0</v>
      </c>
      <c r="AH42" s="113">
        <v>0</v>
      </c>
      <c r="AI42" s="113">
        <f t="shared" si="6"/>
        <v>0</v>
      </c>
      <c r="AJ42" s="113">
        <f t="shared" si="7"/>
        <v>152</v>
      </c>
      <c r="AK42" s="115"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f t="shared" si="8"/>
        <v>0</v>
      </c>
      <c r="AQ42" s="115">
        <f t="shared" si="9"/>
        <v>0</v>
      </c>
      <c r="AR42" s="370">
        <f t="shared" si="10"/>
        <v>0</v>
      </c>
      <c r="AS42" s="112">
        <f t="shared" si="11"/>
        <v>1177814</v>
      </c>
      <c r="AT42" s="113">
        <f t="shared" si="12"/>
        <v>860424</v>
      </c>
      <c r="AU42" s="113">
        <f t="shared" si="13"/>
        <v>0</v>
      </c>
      <c r="AV42" s="113">
        <f t="shared" si="14"/>
        <v>2400</v>
      </c>
      <c r="AW42" s="113">
        <f t="shared" si="15"/>
        <v>291634</v>
      </c>
      <c r="AX42" s="113">
        <f t="shared" si="15"/>
        <v>17208</v>
      </c>
      <c r="AY42" s="113">
        <f t="shared" si="16"/>
        <v>6148</v>
      </c>
      <c r="AZ42" s="115">
        <f t="shared" si="17"/>
        <v>2.94</v>
      </c>
      <c r="BA42" s="115">
        <f t="shared" si="18"/>
        <v>0</v>
      </c>
      <c r="BB42" s="115">
        <f t="shared" si="19"/>
        <v>0</v>
      </c>
      <c r="BC42" s="116">
        <f t="shared" si="20"/>
        <v>2.94</v>
      </c>
      <c r="BD42" s="15"/>
    </row>
    <row r="43" spans="1:56" ht="13.5" customHeight="1" x14ac:dyDescent="0.2">
      <c r="A43" s="237">
        <v>8</v>
      </c>
      <c r="B43" s="31">
        <v>3423</v>
      </c>
      <c r="C43" s="31">
        <v>600078108</v>
      </c>
      <c r="D43" s="31">
        <v>70695059</v>
      </c>
      <c r="E43" s="246" t="s">
        <v>136</v>
      </c>
      <c r="F43" s="31"/>
      <c r="G43" s="236"/>
      <c r="H43" s="326"/>
      <c r="I43" s="5">
        <v>4441798</v>
      </c>
      <c r="J43" s="8">
        <v>3220184</v>
      </c>
      <c r="K43" s="8">
        <v>0</v>
      </c>
      <c r="L43" s="8">
        <v>30000</v>
      </c>
      <c r="M43" s="8">
        <v>1098562</v>
      </c>
      <c r="N43" s="8">
        <v>64404</v>
      </c>
      <c r="O43" s="8">
        <v>28648</v>
      </c>
      <c r="P43" s="9">
        <v>8.2736000000000001</v>
      </c>
      <c r="Q43" s="9">
        <v>3.8438000000000003</v>
      </c>
      <c r="R43" s="38">
        <v>0</v>
      </c>
      <c r="S43" s="38">
        <v>4.4298000000000002</v>
      </c>
      <c r="T43" s="5">
        <f t="shared" ref="T43:BC43" si="28">SUM(T41:T42)</f>
        <v>27600</v>
      </c>
      <c r="U43" s="8">
        <f t="shared" si="28"/>
        <v>0</v>
      </c>
      <c r="V43" s="8">
        <f t="shared" si="28"/>
        <v>0</v>
      </c>
      <c r="W43" s="8">
        <f t="shared" si="28"/>
        <v>0</v>
      </c>
      <c r="X43" s="8">
        <f t="shared" si="28"/>
        <v>27600</v>
      </c>
      <c r="Y43" s="8">
        <f t="shared" si="28"/>
        <v>-27600</v>
      </c>
      <c r="Z43" s="8">
        <f t="shared" si="28"/>
        <v>0</v>
      </c>
      <c r="AA43" s="8">
        <f t="shared" si="28"/>
        <v>0</v>
      </c>
      <c r="AB43" s="8">
        <f t="shared" si="28"/>
        <v>-27600</v>
      </c>
      <c r="AC43" s="8">
        <f t="shared" si="28"/>
        <v>0</v>
      </c>
      <c r="AD43" s="8">
        <f t="shared" si="28"/>
        <v>0</v>
      </c>
      <c r="AE43" s="8">
        <f t="shared" si="28"/>
        <v>552</v>
      </c>
      <c r="AF43" s="8">
        <f t="shared" si="28"/>
        <v>0</v>
      </c>
      <c r="AG43" s="8">
        <f t="shared" si="28"/>
        <v>0</v>
      </c>
      <c r="AH43" s="8">
        <f t="shared" si="28"/>
        <v>0</v>
      </c>
      <c r="AI43" s="8">
        <f t="shared" si="28"/>
        <v>0</v>
      </c>
      <c r="AJ43" s="8">
        <f t="shared" si="28"/>
        <v>552</v>
      </c>
      <c r="AK43" s="9">
        <f t="shared" si="28"/>
        <v>0.05</v>
      </c>
      <c r="AL43" s="9">
        <f t="shared" si="28"/>
        <v>0</v>
      </c>
      <c r="AM43" s="9">
        <f t="shared" si="28"/>
        <v>0</v>
      </c>
      <c r="AN43" s="9">
        <f t="shared" si="28"/>
        <v>0</v>
      </c>
      <c r="AO43" s="9">
        <f t="shared" si="28"/>
        <v>0</v>
      </c>
      <c r="AP43" s="9">
        <f t="shared" si="28"/>
        <v>0.05</v>
      </c>
      <c r="AQ43" s="9">
        <f t="shared" si="28"/>
        <v>0</v>
      </c>
      <c r="AR43" s="38">
        <f t="shared" si="28"/>
        <v>0.05</v>
      </c>
      <c r="AS43" s="5">
        <f t="shared" si="28"/>
        <v>4442350</v>
      </c>
      <c r="AT43" s="8">
        <f t="shared" si="28"/>
        <v>3247784</v>
      </c>
      <c r="AU43" s="8">
        <f t="shared" si="28"/>
        <v>0</v>
      </c>
      <c r="AV43" s="8">
        <f t="shared" si="28"/>
        <v>2400</v>
      </c>
      <c r="AW43" s="8">
        <f t="shared" si="28"/>
        <v>1098562</v>
      </c>
      <c r="AX43" s="8">
        <f t="shared" si="28"/>
        <v>64956</v>
      </c>
      <c r="AY43" s="8">
        <f t="shared" si="28"/>
        <v>28648</v>
      </c>
      <c r="AZ43" s="9">
        <f t="shared" si="28"/>
        <v>8.3236000000000008</v>
      </c>
      <c r="BA43" s="9">
        <f t="shared" si="28"/>
        <v>3.8938000000000001</v>
      </c>
      <c r="BB43" s="9">
        <f t="shared" si="28"/>
        <v>0</v>
      </c>
      <c r="BC43" s="78">
        <f t="shared" si="28"/>
        <v>4.4298000000000002</v>
      </c>
      <c r="BD43" s="15"/>
    </row>
    <row r="44" spans="1:56" ht="13.5" customHeight="1" x14ac:dyDescent="0.2">
      <c r="A44" s="366">
        <v>9</v>
      </c>
      <c r="B44" s="367">
        <v>3448</v>
      </c>
      <c r="C44" s="367">
        <v>600078299</v>
      </c>
      <c r="D44" s="367">
        <v>70695041</v>
      </c>
      <c r="E44" s="365" t="s">
        <v>137</v>
      </c>
      <c r="F44" s="367">
        <v>3117</v>
      </c>
      <c r="G44" s="368" t="s">
        <v>318</v>
      </c>
      <c r="H44" s="369" t="s">
        <v>281</v>
      </c>
      <c r="I44" s="110">
        <v>4514820</v>
      </c>
      <c r="J44" s="111">
        <v>3248183</v>
      </c>
      <c r="K44" s="111">
        <v>0</v>
      </c>
      <c r="L44" s="111">
        <v>6000</v>
      </c>
      <c r="M44" s="114">
        <v>1099914</v>
      </c>
      <c r="N44" s="114">
        <v>64963</v>
      </c>
      <c r="O44" s="111">
        <v>95760</v>
      </c>
      <c r="P44" s="274">
        <v>6.7869000000000002</v>
      </c>
      <c r="Q44" s="287">
        <v>4.8668000000000005</v>
      </c>
      <c r="R44" s="404">
        <v>0</v>
      </c>
      <c r="S44" s="404">
        <v>1.9200999999999999</v>
      </c>
      <c r="T44" s="112">
        <f t="shared" si="0"/>
        <v>0</v>
      </c>
      <c r="U44" s="113">
        <v>0</v>
      </c>
      <c r="V44" s="113">
        <v>0</v>
      </c>
      <c r="W44" s="113">
        <v>0</v>
      </c>
      <c r="X44" s="113">
        <f t="shared" si="1"/>
        <v>0</v>
      </c>
      <c r="Y44" s="113">
        <v>0</v>
      </c>
      <c r="Z44" s="113">
        <v>0</v>
      </c>
      <c r="AA44" s="113">
        <v>0</v>
      </c>
      <c r="AB44" s="113">
        <f t="shared" si="2"/>
        <v>0</v>
      </c>
      <c r="AC44" s="113">
        <f t="shared" si="3"/>
        <v>0</v>
      </c>
      <c r="AD44" s="114">
        <f t="shared" si="4"/>
        <v>0</v>
      </c>
      <c r="AE44" s="114">
        <f t="shared" si="5"/>
        <v>0</v>
      </c>
      <c r="AF44" s="113">
        <v>0</v>
      </c>
      <c r="AG44" s="113">
        <v>0</v>
      </c>
      <c r="AH44" s="113">
        <v>0</v>
      </c>
      <c r="AI44" s="113">
        <f t="shared" si="6"/>
        <v>0</v>
      </c>
      <c r="AJ44" s="113">
        <f t="shared" si="7"/>
        <v>0</v>
      </c>
      <c r="AK44" s="115">
        <v>0</v>
      </c>
      <c r="AL44" s="115">
        <v>0</v>
      </c>
      <c r="AM44" s="115">
        <v>0</v>
      </c>
      <c r="AN44" s="115">
        <v>0</v>
      </c>
      <c r="AO44" s="115">
        <v>0</v>
      </c>
      <c r="AP44" s="115">
        <f t="shared" si="8"/>
        <v>0</v>
      </c>
      <c r="AQ44" s="115">
        <f t="shared" si="9"/>
        <v>0</v>
      </c>
      <c r="AR44" s="370">
        <f t="shared" si="10"/>
        <v>0</v>
      </c>
      <c r="AS44" s="112">
        <f t="shared" si="11"/>
        <v>4514820</v>
      </c>
      <c r="AT44" s="113">
        <f t="shared" si="12"/>
        <v>3248183</v>
      </c>
      <c r="AU44" s="113">
        <f t="shared" si="13"/>
        <v>0</v>
      </c>
      <c r="AV44" s="113">
        <f t="shared" si="14"/>
        <v>6000</v>
      </c>
      <c r="AW44" s="113">
        <f t="shared" si="15"/>
        <v>1099914</v>
      </c>
      <c r="AX44" s="113">
        <f t="shared" si="15"/>
        <v>64963</v>
      </c>
      <c r="AY44" s="113">
        <f t="shared" si="16"/>
        <v>95760</v>
      </c>
      <c r="AZ44" s="115">
        <f t="shared" si="17"/>
        <v>6.7869000000000002</v>
      </c>
      <c r="BA44" s="115">
        <f t="shared" si="18"/>
        <v>4.8668000000000005</v>
      </c>
      <c r="BB44" s="115">
        <f t="shared" si="19"/>
        <v>0</v>
      </c>
      <c r="BC44" s="116">
        <f t="shared" si="20"/>
        <v>1.9200999999999999</v>
      </c>
      <c r="BD44" s="15"/>
    </row>
    <row r="45" spans="1:56" ht="13.5" customHeight="1" x14ac:dyDescent="0.2">
      <c r="A45" s="366">
        <v>9</v>
      </c>
      <c r="B45" s="367">
        <v>3448</v>
      </c>
      <c r="C45" s="367">
        <v>600078299</v>
      </c>
      <c r="D45" s="367">
        <v>70695041</v>
      </c>
      <c r="E45" s="365" t="s">
        <v>137</v>
      </c>
      <c r="F45" s="367">
        <v>3117</v>
      </c>
      <c r="G45" s="368" t="s">
        <v>316</v>
      </c>
      <c r="H45" s="369" t="s">
        <v>282</v>
      </c>
      <c r="I45" s="110">
        <v>588089</v>
      </c>
      <c r="J45" s="111">
        <v>433055</v>
      </c>
      <c r="K45" s="111">
        <v>0</v>
      </c>
      <c r="L45" s="111">
        <v>0</v>
      </c>
      <c r="M45" s="114">
        <v>146373</v>
      </c>
      <c r="N45" s="114">
        <v>8661</v>
      </c>
      <c r="O45" s="111">
        <v>0</v>
      </c>
      <c r="P45" s="274">
        <v>1.25</v>
      </c>
      <c r="Q45" s="287">
        <v>1.25</v>
      </c>
      <c r="R45" s="404">
        <v>0</v>
      </c>
      <c r="S45" s="404">
        <v>0</v>
      </c>
      <c r="T45" s="112">
        <f t="shared" si="0"/>
        <v>0</v>
      </c>
      <c r="U45" s="113">
        <v>0</v>
      </c>
      <c r="V45" s="113">
        <v>0</v>
      </c>
      <c r="W45" s="113">
        <v>0</v>
      </c>
      <c r="X45" s="113">
        <f t="shared" si="1"/>
        <v>0</v>
      </c>
      <c r="Y45" s="113">
        <v>0</v>
      </c>
      <c r="Z45" s="113">
        <v>0</v>
      </c>
      <c r="AA45" s="113">
        <v>0</v>
      </c>
      <c r="AB45" s="113">
        <f t="shared" si="2"/>
        <v>0</v>
      </c>
      <c r="AC45" s="113">
        <f t="shared" si="3"/>
        <v>0</v>
      </c>
      <c r="AD45" s="114">
        <f t="shared" si="4"/>
        <v>0</v>
      </c>
      <c r="AE45" s="114">
        <f t="shared" si="5"/>
        <v>0</v>
      </c>
      <c r="AF45" s="113">
        <v>0</v>
      </c>
      <c r="AG45" s="113">
        <v>0</v>
      </c>
      <c r="AH45" s="113">
        <v>0</v>
      </c>
      <c r="AI45" s="113">
        <f t="shared" si="6"/>
        <v>0</v>
      </c>
      <c r="AJ45" s="113">
        <f t="shared" si="7"/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f t="shared" si="8"/>
        <v>0</v>
      </c>
      <c r="AQ45" s="115">
        <f t="shared" si="9"/>
        <v>0</v>
      </c>
      <c r="AR45" s="370">
        <f t="shared" si="10"/>
        <v>0</v>
      </c>
      <c r="AS45" s="112">
        <f t="shared" si="11"/>
        <v>588089</v>
      </c>
      <c r="AT45" s="113">
        <f t="shared" si="12"/>
        <v>433055</v>
      </c>
      <c r="AU45" s="113">
        <f t="shared" si="13"/>
        <v>0</v>
      </c>
      <c r="AV45" s="113">
        <f t="shared" si="14"/>
        <v>0</v>
      </c>
      <c r="AW45" s="113">
        <f t="shared" si="15"/>
        <v>146373</v>
      </c>
      <c r="AX45" s="113">
        <f t="shared" si="15"/>
        <v>8661</v>
      </c>
      <c r="AY45" s="113">
        <f t="shared" si="16"/>
        <v>0</v>
      </c>
      <c r="AZ45" s="115">
        <f t="shared" si="17"/>
        <v>1.25</v>
      </c>
      <c r="BA45" s="115">
        <f t="shared" si="18"/>
        <v>1.25</v>
      </c>
      <c r="BB45" s="115">
        <f t="shared" si="19"/>
        <v>0</v>
      </c>
      <c r="BC45" s="116">
        <f t="shared" si="20"/>
        <v>0</v>
      </c>
      <c r="BD45" s="15"/>
    </row>
    <row r="46" spans="1:56" ht="13.5" customHeight="1" x14ac:dyDescent="0.2">
      <c r="A46" s="366">
        <v>9</v>
      </c>
      <c r="B46" s="367">
        <v>3448</v>
      </c>
      <c r="C46" s="367">
        <v>600078299</v>
      </c>
      <c r="D46" s="367">
        <v>70695041</v>
      </c>
      <c r="E46" s="365" t="s">
        <v>137</v>
      </c>
      <c r="F46" s="367">
        <v>3143</v>
      </c>
      <c r="G46" s="368" t="s">
        <v>632</v>
      </c>
      <c r="H46" s="392" t="s">
        <v>281</v>
      </c>
      <c r="I46" s="110">
        <v>527618</v>
      </c>
      <c r="J46" s="111">
        <v>388526</v>
      </c>
      <c r="K46" s="111">
        <v>0</v>
      </c>
      <c r="L46" s="111">
        <v>0</v>
      </c>
      <c r="M46" s="114">
        <v>131321</v>
      </c>
      <c r="N46" s="114">
        <v>7771</v>
      </c>
      <c r="O46" s="111">
        <v>0</v>
      </c>
      <c r="P46" s="274">
        <v>0.75</v>
      </c>
      <c r="Q46" s="287">
        <v>0.75</v>
      </c>
      <c r="R46" s="404">
        <v>0</v>
      </c>
      <c r="S46" s="404">
        <v>0</v>
      </c>
      <c r="T46" s="112">
        <f t="shared" si="0"/>
        <v>0</v>
      </c>
      <c r="U46" s="113">
        <v>0</v>
      </c>
      <c r="V46" s="113">
        <v>0</v>
      </c>
      <c r="W46" s="113">
        <v>0</v>
      </c>
      <c r="X46" s="113">
        <f t="shared" si="1"/>
        <v>0</v>
      </c>
      <c r="Y46" s="113">
        <v>0</v>
      </c>
      <c r="Z46" s="113">
        <v>0</v>
      </c>
      <c r="AA46" s="113">
        <v>0</v>
      </c>
      <c r="AB46" s="113">
        <f t="shared" si="2"/>
        <v>0</v>
      </c>
      <c r="AC46" s="113">
        <f t="shared" si="3"/>
        <v>0</v>
      </c>
      <c r="AD46" s="114">
        <f t="shared" si="4"/>
        <v>0</v>
      </c>
      <c r="AE46" s="114">
        <f t="shared" si="5"/>
        <v>0</v>
      </c>
      <c r="AF46" s="113">
        <v>0</v>
      </c>
      <c r="AG46" s="113">
        <v>0</v>
      </c>
      <c r="AH46" s="113">
        <v>0</v>
      </c>
      <c r="AI46" s="113">
        <f t="shared" si="6"/>
        <v>0</v>
      </c>
      <c r="AJ46" s="113">
        <f t="shared" si="7"/>
        <v>0</v>
      </c>
      <c r="AK46" s="115">
        <v>0</v>
      </c>
      <c r="AL46" s="115">
        <v>0</v>
      </c>
      <c r="AM46" s="115">
        <v>0</v>
      </c>
      <c r="AN46" s="115">
        <v>0</v>
      </c>
      <c r="AO46" s="115">
        <v>0</v>
      </c>
      <c r="AP46" s="115">
        <f t="shared" si="8"/>
        <v>0</v>
      </c>
      <c r="AQ46" s="115">
        <f t="shared" si="9"/>
        <v>0</v>
      </c>
      <c r="AR46" s="370">
        <f t="shared" si="10"/>
        <v>0</v>
      </c>
      <c r="AS46" s="112">
        <f t="shared" si="11"/>
        <v>527618</v>
      </c>
      <c r="AT46" s="113">
        <f t="shared" si="12"/>
        <v>388526</v>
      </c>
      <c r="AU46" s="113">
        <f t="shared" si="13"/>
        <v>0</v>
      </c>
      <c r="AV46" s="113">
        <f t="shared" si="14"/>
        <v>0</v>
      </c>
      <c r="AW46" s="113">
        <f t="shared" si="15"/>
        <v>131321</v>
      </c>
      <c r="AX46" s="113">
        <f t="shared" si="15"/>
        <v>7771</v>
      </c>
      <c r="AY46" s="113">
        <f t="shared" si="16"/>
        <v>0</v>
      </c>
      <c r="AZ46" s="115">
        <f t="shared" si="17"/>
        <v>0.75</v>
      </c>
      <c r="BA46" s="115">
        <f t="shared" si="18"/>
        <v>0.75</v>
      </c>
      <c r="BB46" s="115">
        <f t="shared" si="19"/>
        <v>0</v>
      </c>
      <c r="BC46" s="116">
        <f t="shared" si="20"/>
        <v>0</v>
      </c>
      <c r="BD46" s="15"/>
    </row>
    <row r="47" spans="1:56" ht="13.5" customHeight="1" x14ac:dyDescent="0.2">
      <c r="A47" s="366">
        <v>9</v>
      </c>
      <c r="B47" s="367">
        <v>3448</v>
      </c>
      <c r="C47" s="367">
        <v>600078299</v>
      </c>
      <c r="D47" s="367">
        <v>70695041</v>
      </c>
      <c r="E47" s="365" t="s">
        <v>137</v>
      </c>
      <c r="F47" s="367">
        <v>3143</v>
      </c>
      <c r="G47" s="368" t="s">
        <v>633</v>
      </c>
      <c r="H47" s="392" t="s">
        <v>282</v>
      </c>
      <c r="I47" s="110">
        <v>21066</v>
      </c>
      <c r="J47" s="111">
        <v>14850</v>
      </c>
      <c r="K47" s="111">
        <v>0</v>
      </c>
      <c r="L47" s="111">
        <v>0</v>
      </c>
      <c r="M47" s="114">
        <v>5019</v>
      </c>
      <c r="N47" s="114">
        <v>297</v>
      </c>
      <c r="O47" s="111">
        <v>900</v>
      </c>
      <c r="P47" s="274">
        <v>0.06</v>
      </c>
      <c r="Q47" s="287">
        <v>0</v>
      </c>
      <c r="R47" s="404">
        <v>0</v>
      </c>
      <c r="S47" s="404">
        <v>0.06</v>
      </c>
      <c r="T47" s="112">
        <f t="shared" si="0"/>
        <v>0</v>
      </c>
      <c r="U47" s="113">
        <v>0</v>
      </c>
      <c r="V47" s="113">
        <v>0</v>
      </c>
      <c r="W47" s="113">
        <v>0</v>
      </c>
      <c r="X47" s="113">
        <f t="shared" si="1"/>
        <v>0</v>
      </c>
      <c r="Y47" s="113">
        <v>0</v>
      </c>
      <c r="Z47" s="113">
        <v>0</v>
      </c>
      <c r="AA47" s="113">
        <v>0</v>
      </c>
      <c r="AB47" s="113">
        <f t="shared" si="2"/>
        <v>0</v>
      </c>
      <c r="AC47" s="113">
        <f t="shared" si="3"/>
        <v>0</v>
      </c>
      <c r="AD47" s="114">
        <f t="shared" si="4"/>
        <v>0</v>
      </c>
      <c r="AE47" s="114">
        <f t="shared" si="5"/>
        <v>0</v>
      </c>
      <c r="AF47" s="113">
        <v>0</v>
      </c>
      <c r="AG47" s="113">
        <v>0</v>
      </c>
      <c r="AH47" s="113">
        <v>0</v>
      </c>
      <c r="AI47" s="113">
        <f t="shared" si="6"/>
        <v>0</v>
      </c>
      <c r="AJ47" s="113">
        <f t="shared" si="7"/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f t="shared" si="8"/>
        <v>0</v>
      </c>
      <c r="AQ47" s="115">
        <f t="shared" si="9"/>
        <v>0</v>
      </c>
      <c r="AR47" s="370">
        <f t="shared" si="10"/>
        <v>0</v>
      </c>
      <c r="AS47" s="112">
        <f t="shared" si="11"/>
        <v>21066</v>
      </c>
      <c r="AT47" s="113">
        <f t="shared" si="12"/>
        <v>14850</v>
      </c>
      <c r="AU47" s="113">
        <f t="shared" si="13"/>
        <v>0</v>
      </c>
      <c r="AV47" s="113">
        <f t="shared" si="14"/>
        <v>0</v>
      </c>
      <c r="AW47" s="113">
        <f t="shared" si="15"/>
        <v>5019</v>
      </c>
      <c r="AX47" s="113">
        <f t="shared" si="15"/>
        <v>297</v>
      </c>
      <c r="AY47" s="113">
        <f t="shared" si="16"/>
        <v>900</v>
      </c>
      <c r="AZ47" s="115">
        <f t="shared" si="17"/>
        <v>0.06</v>
      </c>
      <c r="BA47" s="115">
        <f t="shared" si="18"/>
        <v>0</v>
      </c>
      <c r="BB47" s="115">
        <f t="shared" si="19"/>
        <v>0</v>
      </c>
      <c r="BC47" s="116">
        <f t="shared" si="20"/>
        <v>0.06</v>
      </c>
      <c r="BD47" s="15"/>
    </row>
    <row r="48" spans="1:56" ht="13.5" customHeight="1" x14ac:dyDescent="0.2">
      <c r="A48" s="237">
        <v>9</v>
      </c>
      <c r="B48" s="31">
        <v>3448</v>
      </c>
      <c r="C48" s="31">
        <v>600078299</v>
      </c>
      <c r="D48" s="31">
        <v>70695041</v>
      </c>
      <c r="E48" s="246" t="s">
        <v>138</v>
      </c>
      <c r="F48" s="31"/>
      <c r="G48" s="236"/>
      <c r="H48" s="326"/>
      <c r="I48" s="5">
        <v>5651593</v>
      </c>
      <c r="J48" s="8">
        <v>4084614</v>
      </c>
      <c r="K48" s="8">
        <v>0</v>
      </c>
      <c r="L48" s="8">
        <v>6000</v>
      </c>
      <c r="M48" s="8">
        <v>1382627</v>
      </c>
      <c r="N48" s="8">
        <v>81692</v>
      </c>
      <c r="O48" s="8">
        <v>96660</v>
      </c>
      <c r="P48" s="9">
        <v>8.8468999999999998</v>
      </c>
      <c r="Q48" s="9">
        <v>6.8668000000000005</v>
      </c>
      <c r="R48" s="38">
        <v>0</v>
      </c>
      <c r="S48" s="38">
        <v>1.9801</v>
      </c>
      <c r="T48" s="5">
        <f t="shared" ref="T48:BC48" si="29">SUM(T44:T47)</f>
        <v>0</v>
      </c>
      <c r="U48" s="8">
        <f t="shared" si="29"/>
        <v>0</v>
      </c>
      <c r="V48" s="8">
        <f t="shared" si="29"/>
        <v>0</v>
      </c>
      <c r="W48" s="8">
        <f t="shared" si="29"/>
        <v>0</v>
      </c>
      <c r="X48" s="8">
        <f t="shared" si="29"/>
        <v>0</v>
      </c>
      <c r="Y48" s="8">
        <f t="shared" si="29"/>
        <v>0</v>
      </c>
      <c r="Z48" s="8">
        <f t="shared" si="29"/>
        <v>0</v>
      </c>
      <c r="AA48" s="8">
        <f t="shared" si="29"/>
        <v>0</v>
      </c>
      <c r="AB48" s="8">
        <f t="shared" si="29"/>
        <v>0</v>
      </c>
      <c r="AC48" s="8">
        <f t="shared" si="29"/>
        <v>0</v>
      </c>
      <c r="AD48" s="8">
        <f t="shared" si="29"/>
        <v>0</v>
      </c>
      <c r="AE48" s="8">
        <f t="shared" si="29"/>
        <v>0</v>
      </c>
      <c r="AF48" s="8">
        <f t="shared" si="29"/>
        <v>0</v>
      </c>
      <c r="AG48" s="8">
        <f t="shared" si="29"/>
        <v>0</v>
      </c>
      <c r="AH48" s="8">
        <f t="shared" si="29"/>
        <v>0</v>
      </c>
      <c r="AI48" s="8">
        <f t="shared" si="29"/>
        <v>0</v>
      </c>
      <c r="AJ48" s="8">
        <f t="shared" si="29"/>
        <v>0</v>
      </c>
      <c r="AK48" s="9">
        <f t="shared" si="29"/>
        <v>0</v>
      </c>
      <c r="AL48" s="9">
        <f t="shared" si="29"/>
        <v>0</v>
      </c>
      <c r="AM48" s="9">
        <f t="shared" si="29"/>
        <v>0</v>
      </c>
      <c r="AN48" s="9">
        <f t="shared" si="29"/>
        <v>0</v>
      </c>
      <c r="AO48" s="9">
        <f t="shared" si="29"/>
        <v>0</v>
      </c>
      <c r="AP48" s="9">
        <f t="shared" si="29"/>
        <v>0</v>
      </c>
      <c r="AQ48" s="9">
        <f t="shared" si="29"/>
        <v>0</v>
      </c>
      <c r="AR48" s="38">
        <f t="shared" si="29"/>
        <v>0</v>
      </c>
      <c r="AS48" s="5">
        <f t="shared" si="29"/>
        <v>5651593</v>
      </c>
      <c r="AT48" s="8">
        <f t="shared" si="29"/>
        <v>4084614</v>
      </c>
      <c r="AU48" s="8">
        <f t="shared" si="29"/>
        <v>0</v>
      </c>
      <c r="AV48" s="8">
        <f t="shared" si="29"/>
        <v>6000</v>
      </c>
      <c r="AW48" s="8">
        <f t="shared" si="29"/>
        <v>1382627</v>
      </c>
      <c r="AX48" s="8">
        <f t="shared" si="29"/>
        <v>81692</v>
      </c>
      <c r="AY48" s="8">
        <f t="shared" si="29"/>
        <v>96660</v>
      </c>
      <c r="AZ48" s="9">
        <f t="shared" si="29"/>
        <v>8.8468999999999998</v>
      </c>
      <c r="BA48" s="9">
        <f t="shared" si="29"/>
        <v>6.8668000000000005</v>
      </c>
      <c r="BB48" s="9">
        <f t="shared" si="29"/>
        <v>0</v>
      </c>
      <c r="BC48" s="78">
        <f t="shared" si="29"/>
        <v>1.9801</v>
      </c>
      <c r="BD48" s="15"/>
    </row>
    <row r="49" spans="1:56" ht="13.5" customHeight="1" x14ac:dyDescent="0.2">
      <c r="A49" s="366">
        <v>10</v>
      </c>
      <c r="B49" s="367">
        <v>3402</v>
      </c>
      <c r="C49" s="367">
        <v>600078124</v>
      </c>
      <c r="D49" s="367">
        <v>70982643</v>
      </c>
      <c r="E49" s="365" t="s">
        <v>139</v>
      </c>
      <c r="F49" s="367">
        <v>3111</v>
      </c>
      <c r="G49" s="368" t="s">
        <v>315</v>
      </c>
      <c r="H49" s="369" t="s">
        <v>281</v>
      </c>
      <c r="I49" s="110">
        <v>5022777</v>
      </c>
      <c r="J49" s="111">
        <v>3673805</v>
      </c>
      <c r="K49" s="111">
        <v>0</v>
      </c>
      <c r="L49" s="111">
        <v>0</v>
      </c>
      <c r="M49" s="114">
        <v>1241746</v>
      </c>
      <c r="N49" s="114">
        <v>73476</v>
      </c>
      <c r="O49" s="111">
        <v>33750</v>
      </c>
      <c r="P49" s="274">
        <v>8.2341999999999995</v>
      </c>
      <c r="Q49" s="287">
        <v>6.1</v>
      </c>
      <c r="R49" s="404">
        <v>0</v>
      </c>
      <c r="S49" s="404">
        <v>2.1341999999999999</v>
      </c>
      <c r="T49" s="112">
        <f t="shared" si="0"/>
        <v>0</v>
      </c>
      <c r="U49" s="113">
        <v>0</v>
      </c>
      <c r="V49" s="113">
        <v>-44183</v>
      </c>
      <c r="W49" s="113">
        <v>0</v>
      </c>
      <c r="X49" s="113">
        <f t="shared" si="1"/>
        <v>-44183</v>
      </c>
      <c r="Y49" s="113">
        <v>0</v>
      </c>
      <c r="Z49" s="113">
        <v>0</v>
      </c>
      <c r="AA49" s="113">
        <v>0</v>
      </c>
      <c r="AB49" s="113">
        <f t="shared" si="2"/>
        <v>0</v>
      </c>
      <c r="AC49" s="113">
        <f t="shared" si="3"/>
        <v>-44183</v>
      </c>
      <c r="AD49" s="114">
        <f t="shared" si="4"/>
        <v>-14934</v>
      </c>
      <c r="AE49" s="114">
        <f t="shared" si="5"/>
        <v>-884</v>
      </c>
      <c r="AF49" s="113">
        <v>0</v>
      </c>
      <c r="AG49" s="113">
        <v>60001</v>
      </c>
      <c r="AH49" s="113">
        <v>0</v>
      </c>
      <c r="AI49" s="113">
        <f t="shared" si="6"/>
        <v>60001</v>
      </c>
      <c r="AJ49" s="113">
        <f t="shared" si="7"/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f t="shared" si="8"/>
        <v>0</v>
      </c>
      <c r="AQ49" s="115">
        <f t="shared" si="9"/>
        <v>0</v>
      </c>
      <c r="AR49" s="370">
        <f t="shared" si="10"/>
        <v>0</v>
      </c>
      <c r="AS49" s="112">
        <f t="shared" si="11"/>
        <v>5022777</v>
      </c>
      <c r="AT49" s="113">
        <f t="shared" si="12"/>
        <v>3629622</v>
      </c>
      <c r="AU49" s="113">
        <f t="shared" si="13"/>
        <v>0</v>
      </c>
      <c r="AV49" s="113">
        <f t="shared" si="14"/>
        <v>0</v>
      </c>
      <c r="AW49" s="113">
        <f t="shared" si="15"/>
        <v>1226812</v>
      </c>
      <c r="AX49" s="113">
        <f t="shared" si="15"/>
        <v>72592</v>
      </c>
      <c r="AY49" s="113">
        <f t="shared" si="16"/>
        <v>93751</v>
      </c>
      <c r="AZ49" s="115">
        <f t="shared" si="17"/>
        <v>8.2341999999999995</v>
      </c>
      <c r="BA49" s="115">
        <f t="shared" si="18"/>
        <v>6.1</v>
      </c>
      <c r="BB49" s="115">
        <f t="shared" si="19"/>
        <v>0</v>
      </c>
      <c r="BC49" s="116">
        <f t="shared" si="20"/>
        <v>2.1341999999999999</v>
      </c>
      <c r="BD49" s="15"/>
    </row>
    <row r="50" spans="1:56" ht="13.5" customHeight="1" x14ac:dyDescent="0.2">
      <c r="A50" s="366">
        <v>10</v>
      </c>
      <c r="B50" s="367">
        <v>3402</v>
      </c>
      <c r="C50" s="367">
        <v>600078124</v>
      </c>
      <c r="D50" s="367">
        <v>70982643</v>
      </c>
      <c r="E50" s="365" t="s">
        <v>139</v>
      </c>
      <c r="F50" s="367">
        <v>3111</v>
      </c>
      <c r="G50" s="368" t="s">
        <v>316</v>
      </c>
      <c r="H50" s="369" t="s">
        <v>282</v>
      </c>
      <c r="I50" s="110">
        <v>499218</v>
      </c>
      <c r="J50" s="111">
        <v>367613</v>
      </c>
      <c r="K50" s="111">
        <v>0</v>
      </c>
      <c r="L50" s="111">
        <v>0</v>
      </c>
      <c r="M50" s="114">
        <v>124253</v>
      </c>
      <c r="N50" s="114">
        <v>7352</v>
      </c>
      <c r="O50" s="111">
        <v>0</v>
      </c>
      <c r="P50" s="274">
        <v>1.08</v>
      </c>
      <c r="Q50" s="287">
        <v>1.08</v>
      </c>
      <c r="R50" s="404">
        <v>0</v>
      </c>
      <c r="S50" s="404">
        <v>0</v>
      </c>
      <c r="T50" s="112">
        <f t="shared" si="0"/>
        <v>0</v>
      </c>
      <c r="U50" s="113">
        <v>0</v>
      </c>
      <c r="V50" s="113">
        <v>0</v>
      </c>
      <c r="W50" s="113">
        <v>0</v>
      </c>
      <c r="X50" s="113">
        <f t="shared" si="1"/>
        <v>0</v>
      </c>
      <c r="Y50" s="113">
        <v>0</v>
      </c>
      <c r="Z50" s="113">
        <v>0</v>
      </c>
      <c r="AA50" s="113">
        <v>0</v>
      </c>
      <c r="AB50" s="113">
        <f t="shared" si="2"/>
        <v>0</v>
      </c>
      <c r="AC50" s="113">
        <f t="shared" si="3"/>
        <v>0</v>
      </c>
      <c r="AD50" s="114">
        <f t="shared" si="4"/>
        <v>0</v>
      </c>
      <c r="AE50" s="114">
        <f t="shared" si="5"/>
        <v>0</v>
      </c>
      <c r="AF50" s="113">
        <v>0</v>
      </c>
      <c r="AG50" s="113">
        <v>0</v>
      </c>
      <c r="AH50" s="113">
        <v>0</v>
      </c>
      <c r="AI50" s="113">
        <f t="shared" si="6"/>
        <v>0</v>
      </c>
      <c r="AJ50" s="113">
        <f t="shared" si="7"/>
        <v>0</v>
      </c>
      <c r="AK50" s="115"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f t="shared" si="8"/>
        <v>0</v>
      </c>
      <c r="AQ50" s="115">
        <f t="shared" si="9"/>
        <v>0</v>
      </c>
      <c r="AR50" s="370">
        <f t="shared" si="10"/>
        <v>0</v>
      </c>
      <c r="AS50" s="112">
        <f t="shared" si="11"/>
        <v>499218</v>
      </c>
      <c r="AT50" s="113">
        <f t="shared" si="12"/>
        <v>367613</v>
      </c>
      <c r="AU50" s="113">
        <f t="shared" si="13"/>
        <v>0</v>
      </c>
      <c r="AV50" s="113">
        <f t="shared" si="14"/>
        <v>0</v>
      </c>
      <c r="AW50" s="113">
        <f t="shared" si="15"/>
        <v>124253</v>
      </c>
      <c r="AX50" s="113">
        <f t="shared" si="15"/>
        <v>7352</v>
      </c>
      <c r="AY50" s="113">
        <f t="shared" si="16"/>
        <v>0</v>
      </c>
      <c r="AZ50" s="115">
        <f t="shared" si="17"/>
        <v>1.08</v>
      </c>
      <c r="BA50" s="115">
        <f t="shared" si="18"/>
        <v>1.08</v>
      </c>
      <c r="BB50" s="115">
        <f t="shared" si="19"/>
        <v>0</v>
      </c>
      <c r="BC50" s="116">
        <f t="shared" si="20"/>
        <v>0</v>
      </c>
      <c r="BD50" s="15"/>
    </row>
    <row r="51" spans="1:56" x14ac:dyDescent="0.2">
      <c r="A51" s="366">
        <v>10</v>
      </c>
      <c r="B51" s="367">
        <v>3402</v>
      </c>
      <c r="C51" s="367">
        <v>600078124</v>
      </c>
      <c r="D51" s="367">
        <v>70982643</v>
      </c>
      <c r="E51" s="365" t="s">
        <v>139</v>
      </c>
      <c r="F51" s="367">
        <v>3141</v>
      </c>
      <c r="G51" s="368" t="s">
        <v>319</v>
      </c>
      <c r="H51" s="369" t="s">
        <v>282</v>
      </c>
      <c r="I51" s="110">
        <v>2360202</v>
      </c>
      <c r="J51" s="111">
        <v>1725271</v>
      </c>
      <c r="K51" s="111">
        <v>0</v>
      </c>
      <c r="L51" s="111">
        <v>0</v>
      </c>
      <c r="M51" s="114">
        <v>583141</v>
      </c>
      <c r="N51" s="114">
        <v>34506</v>
      </c>
      <c r="O51" s="111">
        <v>17284</v>
      </c>
      <c r="P51" s="274">
        <v>5.87</v>
      </c>
      <c r="Q51" s="287">
        <v>0</v>
      </c>
      <c r="R51" s="404">
        <v>0</v>
      </c>
      <c r="S51" s="404">
        <v>5.87</v>
      </c>
      <c r="T51" s="112">
        <f t="shared" si="0"/>
        <v>0</v>
      </c>
      <c r="U51" s="113">
        <v>0</v>
      </c>
      <c r="V51" s="113">
        <v>0</v>
      </c>
      <c r="W51" s="113">
        <v>0</v>
      </c>
      <c r="X51" s="113">
        <f t="shared" si="1"/>
        <v>0</v>
      </c>
      <c r="Y51" s="113">
        <v>0</v>
      </c>
      <c r="Z51" s="113">
        <v>0</v>
      </c>
      <c r="AA51" s="113">
        <v>0</v>
      </c>
      <c r="AB51" s="113">
        <f t="shared" si="2"/>
        <v>0</v>
      </c>
      <c r="AC51" s="113">
        <f t="shared" si="3"/>
        <v>0</v>
      </c>
      <c r="AD51" s="114">
        <f t="shared" si="4"/>
        <v>0</v>
      </c>
      <c r="AE51" s="114">
        <f t="shared" si="5"/>
        <v>0</v>
      </c>
      <c r="AF51" s="113">
        <v>0</v>
      </c>
      <c r="AG51" s="113">
        <v>0</v>
      </c>
      <c r="AH51" s="113">
        <v>0</v>
      </c>
      <c r="AI51" s="113">
        <f t="shared" si="6"/>
        <v>0</v>
      </c>
      <c r="AJ51" s="113">
        <f t="shared" si="7"/>
        <v>0</v>
      </c>
      <c r="AK51" s="115"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f t="shared" si="8"/>
        <v>0</v>
      </c>
      <c r="AQ51" s="115">
        <f t="shared" si="9"/>
        <v>0</v>
      </c>
      <c r="AR51" s="370">
        <f t="shared" si="10"/>
        <v>0</v>
      </c>
      <c r="AS51" s="112">
        <f t="shared" si="11"/>
        <v>2360202</v>
      </c>
      <c r="AT51" s="113">
        <f t="shared" si="12"/>
        <v>1725271</v>
      </c>
      <c r="AU51" s="113">
        <f t="shared" si="13"/>
        <v>0</v>
      </c>
      <c r="AV51" s="113">
        <f t="shared" si="14"/>
        <v>0</v>
      </c>
      <c r="AW51" s="113">
        <f t="shared" si="15"/>
        <v>583141</v>
      </c>
      <c r="AX51" s="113">
        <f t="shared" si="15"/>
        <v>34506</v>
      </c>
      <c r="AY51" s="113">
        <f t="shared" si="16"/>
        <v>17284</v>
      </c>
      <c r="AZ51" s="115">
        <f t="shared" si="17"/>
        <v>5.87</v>
      </c>
      <c r="BA51" s="115">
        <f t="shared" si="18"/>
        <v>0</v>
      </c>
      <c r="BB51" s="115">
        <f t="shared" si="19"/>
        <v>0</v>
      </c>
      <c r="BC51" s="116">
        <f t="shared" si="20"/>
        <v>5.87</v>
      </c>
      <c r="BD51" s="15"/>
    </row>
    <row r="52" spans="1:56" x14ac:dyDescent="0.2">
      <c r="A52" s="237">
        <v>10</v>
      </c>
      <c r="B52" s="31">
        <v>3402</v>
      </c>
      <c r="C52" s="31">
        <v>600078124</v>
      </c>
      <c r="D52" s="31">
        <v>70982643</v>
      </c>
      <c r="E52" s="246" t="s">
        <v>140</v>
      </c>
      <c r="F52" s="31"/>
      <c r="G52" s="236"/>
      <c r="H52" s="326"/>
      <c r="I52" s="5">
        <v>7882197</v>
      </c>
      <c r="J52" s="8">
        <v>5766689</v>
      </c>
      <c r="K52" s="8">
        <v>0</v>
      </c>
      <c r="L52" s="8">
        <v>0</v>
      </c>
      <c r="M52" s="8">
        <v>1949140</v>
      </c>
      <c r="N52" s="8">
        <v>115334</v>
      </c>
      <c r="O52" s="8">
        <v>51034</v>
      </c>
      <c r="P52" s="9">
        <v>15.184200000000001</v>
      </c>
      <c r="Q52" s="9">
        <v>7.18</v>
      </c>
      <c r="R52" s="38">
        <v>0</v>
      </c>
      <c r="S52" s="38">
        <v>8.0042000000000009</v>
      </c>
      <c r="T52" s="5">
        <f t="shared" ref="T52:BC52" si="30">SUM(T49:T51)</f>
        <v>0</v>
      </c>
      <c r="U52" s="8">
        <f t="shared" si="30"/>
        <v>0</v>
      </c>
      <c r="V52" s="8">
        <f t="shared" si="30"/>
        <v>-44183</v>
      </c>
      <c r="W52" s="8">
        <f t="shared" si="30"/>
        <v>0</v>
      </c>
      <c r="X52" s="8">
        <f t="shared" si="30"/>
        <v>-44183</v>
      </c>
      <c r="Y52" s="8">
        <f t="shared" si="30"/>
        <v>0</v>
      </c>
      <c r="Z52" s="8">
        <f t="shared" si="30"/>
        <v>0</v>
      </c>
      <c r="AA52" s="8">
        <f t="shared" si="30"/>
        <v>0</v>
      </c>
      <c r="AB52" s="8">
        <f t="shared" si="30"/>
        <v>0</v>
      </c>
      <c r="AC52" s="8">
        <f t="shared" si="30"/>
        <v>-44183</v>
      </c>
      <c r="AD52" s="8">
        <f t="shared" si="30"/>
        <v>-14934</v>
      </c>
      <c r="AE52" s="8">
        <f t="shared" si="30"/>
        <v>-884</v>
      </c>
      <c r="AF52" s="8">
        <f t="shared" si="30"/>
        <v>0</v>
      </c>
      <c r="AG52" s="8">
        <f t="shared" si="30"/>
        <v>60001</v>
      </c>
      <c r="AH52" s="8">
        <f t="shared" si="30"/>
        <v>0</v>
      </c>
      <c r="AI52" s="8">
        <f t="shared" si="30"/>
        <v>60001</v>
      </c>
      <c r="AJ52" s="8">
        <f t="shared" si="30"/>
        <v>0</v>
      </c>
      <c r="AK52" s="9">
        <f t="shared" si="30"/>
        <v>0</v>
      </c>
      <c r="AL52" s="9">
        <f t="shared" si="30"/>
        <v>0</v>
      </c>
      <c r="AM52" s="9">
        <f t="shared" si="30"/>
        <v>0</v>
      </c>
      <c r="AN52" s="9">
        <f t="shared" si="30"/>
        <v>0</v>
      </c>
      <c r="AO52" s="9">
        <f t="shared" si="30"/>
        <v>0</v>
      </c>
      <c r="AP52" s="9">
        <f t="shared" si="30"/>
        <v>0</v>
      </c>
      <c r="AQ52" s="9">
        <f t="shared" si="30"/>
        <v>0</v>
      </c>
      <c r="AR52" s="38">
        <f t="shared" si="30"/>
        <v>0</v>
      </c>
      <c r="AS52" s="5">
        <f t="shared" si="30"/>
        <v>7882197</v>
      </c>
      <c r="AT52" s="8">
        <f t="shared" si="30"/>
        <v>5722506</v>
      </c>
      <c r="AU52" s="8">
        <f t="shared" si="30"/>
        <v>0</v>
      </c>
      <c r="AV52" s="8">
        <f t="shared" si="30"/>
        <v>0</v>
      </c>
      <c r="AW52" s="8">
        <f t="shared" si="30"/>
        <v>1934206</v>
      </c>
      <c r="AX52" s="8">
        <f t="shared" si="30"/>
        <v>114450</v>
      </c>
      <c r="AY52" s="8">
        <f t="shared" si="30"/>
        <v>111035</v>
      </c>
      <c r="AZ52" s="9">
        <f t="shared" si="30"/>
        <v>15.184200000000001</v>
      </c>
      <c r="BA52" s="9">
        <f t="shared" si="30"/>
        <v>7.18</v>
      </c>
      <c r="BB52" s="9">
        <f t="shared" si="30"/>
        <v>0</v>
      </c>
      <c r="BC52" s="78">
        <f t="shared" si="30"/>
        <v>8.0042000000000009</v>
      </c>
      <c r="BD52" s="15"/>
    </row>
    <row r="53" spans="1:56" x14ac:dyDescent="0.2">
      <c r="A53" s="366">
        <v>11</v>
      </c>
      <c r="B53" s="367">
        <v>3429</v>
      </c>
      <c r="C53" s="367">
        <v>600078256</v>
      </c>
      <c r="D53" s="367">
        <v>43257151</v>
      </c>
      <c r="E53" s="365" t="s">
        <v>141</v>
      </c>
      <c r="F53" s="367">
        <v>3113</v>
      </c>
      <c r="G53" s="368" t="s">
        <v>318</v>
      </c>
      <c r="H53" s="369" t="s">
        <v>281</v>
      </c>
      <c r="I53" s="110">
        <v>16290570</v>
      </c>
      <c r="J53" s="111">
        <v>11476178</v>
      </c>
      <c r="K53" s="111">
        <v>0</v>
      </c>
      <c r="L53" s="111">
        <v>200000</v>
      </c>
      <c r="M53" s="114">
        <v>3946547</v>
      </c>
      <c r="N53" s="114">
        <v>229524</v>
      </c>
      <c r="O53" s="111">
        <v>438321</v>
      </c>
      <c r="P53" s="274">
        <v>19.7958</v>
      </c>
      <c r="Q53" s="287">
        <v>15.278199999999998</v>
      </c>
      <c r="R53" s="404">
        <v>0</v>
      </c>
      <c r="S53" s="404">
        <v>4.5176000000000007</v>
      </c>
      <c r="T53" s="112">
        <f t="shared" si="0"/>
        <v>0</v>
      </c>
      <c r="U53" s="113">
        <v>0</v>
      </c>
      <c r="V53" s="113">
        <v>0</v>
      </c>
      <c r="W53" s="113">
        <v>0</v>
      </c>
      <c r="X53" s="113">
        <f t="shared" si="1"/>
        <v>0</v>
      </c>
      <c r="Y53" s="113">
        <v>0</v>
      </c>
      <c r="Z53" s="113">
        <v>0</v>
      </c>
      <c r="AA53" s="113">
        <v>0</v>
      </c>
      <c r="AB53" s="113">
        <f t="shared" si="2"/>
        <v>0</v>
      </c>
      <c r="AC53" s="113">
        <f t="shared" si="3"/>
        <v>0</v>
      </c>
      <c r="AD53" s="114">
        <f t="shared" si="4"/>
        <v>0</v>
      </c>
      <c r="AE53" s="114">
        <f t="shared" si="5"/>
        <v>0</v>
      </c>
      <c r="AF53" s="113">
        <v>0</v>
      </c>
      <c r="AG53" s="113">
        <v>0</v>
      </c>
      <c r="AH53" s="113">
        <v>0</v>
      </c>
      <c r="AI53" s="113">
        <f t="shared" si="6"/>
        <v>0</v>
      </c>
      <c r="AJ53" s="113">
        <f t="shared" si="7"/>
        <v>0</v>
      </c>
      <c r="AK53" s="115"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f t="shared" si="8"/>
        <v>0</v>
      </c>
      <c r="AQ53" s="115">
        <f t="shared" si="9"/>
        <v>0</v>
      </c>
      <c r="AR53" s="370">
        <f t="shared" si="10"/>
        <v>0</v>
      </c>
      <c r="AS53" s="112">
        <f t="shared" si="11"/>
        <v>16290570</v>
      </c>
      <c r="AT53" s="113">
        <f t="shared" si="12"/>
        <v>11476178</v>
      </c>
      <c r="AU53" s="113">
        <f t="shared" si="13"/>
        <v>0</v>
      </c>
      <c r="AV53" s="113">
        <f t="shared" si="14"/>
        <v>200000</v>
      </c>
      <c r="AW53" s="113">
        <f t="shared" si="15"/>
        <v>3946547</v>
      </c>
      <c r="AX53" s="113">
        <f t="shared" si="15"/>
        <v>229524</v>
      </c>
      <c r="AY53" s="113">
        <f t="shared" si="16"/>
        <v>438321</v>
      </c>
      <c r="AZ53" s="115">
        <f t="shared" si="17"/>
        <v>19.7958</v>
      </c>
      <c r="BA53" s="115">
        <f t="shared" si="18"/>
        <v>15.278199999999998</v>
      </c>
      <c r="BB53" s="115">
        <f t="shared" si="19"/>
        <v>0</v>
      </c>
      <c r="BC53" s="116">
        <f t="shared" si="20"/>
        <v>4.5176000000000007</v>
      </c>
      <c r="BD53" s="15"/>
    </row>
    <row r="54" spans="1:56" x14ac:dyDescent="0.2">
      <c r="A54" s="366">
        <v>11</v>
      </c>
      <c r="B54" s="367">
        <v>3429</v>
      </c>
      <c r="C54" s="367">
        <v>600078256</v>
      </c>
      <c r="D54" s="367">
        <v>43257151</v>
      </c>
      <c r="E54" s="365" t="s">
        <v>141</v>
      </c>
      <c r="F54" s="367">
        <v>3113</v>
      </c>
      <c r="G54" s="368" t="s">
        <v>316</v>
      </c>
      <c r="H54" s="369" t="s">
        <v>282</v>
      </c>
      <c r="I54" s="110">
        <v>965328</v>
      </c>
      <c r="J54" s="111">
        <v>710845</v>
      </c>
      <c r="K54" s="111">
        <v>0</v>
      </c>
      <c r="L54" s="111">
        <v>0</v>
      </c>
      <c r="M54" s="114">
        <v>240266</v>
      </c>
      <c r="N54" s="114">
        <v>14217</v>
      </c>
      <c r="O54" s="111">
        <v>0</v>
      </c>
      <c r="P54" s="274">
        <v>2.23</v>
      </c>
      <c r="Q54" s="287">
        <v>2.23</v>
      </c>
      <c r="R54" s="404">
        <v>0</v>
      </c>
      <c r="S54" s="404">
        <v>0</v>
      </c>
      <c r="T54" s="112">
        <f t="shared" si="0"/>
        <v>0</v>
      </c>
      <c r="U54" s="113">
        <v>4765</v>
      </c>
      <c r="V54" s="113">
        <v>0</v>
      </c>
      <c r="W54" s="113">
        <v>0</v>
      </c>
      <c r="X54" s="113">
        <f t="shared" si="1"/>
        <v>4765</v>
      </c>
      <c r="Y54" s="113">
        <v>0</v>
      </c>
      <c r="Z54" s="113">
        <v>0</v>
      </c>
      <c r="AA54" s="113">
        <v>0</v>
      </c>
      <c r="AB54" s="113">
        <f t="shared" si="2"/>
        <v>0</v>
      </c>
      <c r="AC54" s="113">
        <f t="shared" si="3"/>
        <v>4765</v>
      </c>
      <c r="AD54" s="114">
        <f t="shared" si="4"/>
        <v>1611</v>
      </c>
      <c r="AE54" s="114">
        <f t="shared" si="5"/>
        <v>95</v>
      </c>
      <c r="AF54" s="113">
        <v>0</v>
      </c>
      <c r="AG54" s="113">
        <v>0</v>
      </c>
      <c r="AH54" s="113">
        <v>0</v>
      </c>
      <c r="AI54" s="113">
        <f t="shared" si="6"/>
        <v>0</v>
      </c>
      <c r="AJ54" s="113">
        <f t="shared" si="7"/>
        <v>6471</v>
      </c>
      <c r="AK54" s="115"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f t="shared" si="8"/>
        <v>0</v>
      </c>
      <c r="AQ54" s="115">
        <f t="shared" si="9"/>
        <v>0</v>
      </c>
      <c r="AR54" s="370">
        <f t="shared" si="10"/>
        <v>0</v>
      </c>
      <c r="AS54" s="112">
        <f t="shared" si="11"/>
        <v>971799</v>
      </c>
      <c r="AT54" s="113">
        <f t="shared" si="12"/>
        <v>715610</v>
      </c>
      <c r="AU54" s="113">
        <f t="shared" si="13"/>
        <v>0</v>
      </c>
      <c r="AV54" s="113">
        <f t="shared" si="14"/>
        <v>0</v>
      </c>
      <c r="AW54" s="113">
        <f t="shared" si="15"/>
        <v>241877</v>
      </c>
      <c r="AX54" s="113">
        <f t="shared" si="15"/>
        <v>14312</v>
      </c>
      <c r="AY54" s="113">
        <f t="shared" si="16"/>
        <v>0</v>
      </c>
      <c r="AZ54" s="115">
        <f t="shared" si="17"/>
        <v>2.23</v>
      </c>
      <c r="BA54" s="115">
        <f t="shared" si="18"/>
        <v>2.23</v>
      </c>
      <c r="BB54" s="115">
        <f t="shared" si="19"/>
        <v>0</v>
      </c>
      <c r="BC54" s="116">
        <f t="shared" si="20"/>
        <v>0</v>
      </c>
      <c r="BD54" s="15"/>
    </row>
    <row r="55" spans="1:56" s="3" customFormat="1" x14ac:dyDescent="0.2">
      <c r="A55" s="366">
        <v>11</v>
      </c>
      <c r="B55" s="367">
        <v>3429</v>
      </c>
      <c r="C55" s="367">
        <v>600078256</v>
      </c>
      <c r="D55" s="367">
        <v>43257151</v>
      </c>
      <c r="E55" s="365" t="s">
        <v>141</v>
      </c>
      <c r="F55" s="367">
        <v>3143</v>
      </c>
      <c r="G55" s="368" t="s">
        <v>632</v>
      </c>
      <c r="H55" s="392" t="s">
        <v>281</v>
      </c>
      <c r="I55" s="110">
        <v>1519424</v>
      </c>
      <c r="J55" s="111">
        <v>1118869</v>
      </c>
      <c r="K55" s="111">
        <v>0</v>
      </c>
      <c r="L55" s="111">
        <v>0</v>
      </c>
      <c r="M55" s="114">
        <v>378178</v>
      </c>
      <c r="N55" s="114">
        <v>22377</v>
      </c>
      <c r="O55" s="111">
        <v>0</v>
      </c>
      <c r="P55" s="274">
        <v>2.5356000000000001</v>
      </c>
      <c r="Q55" s="287">
        <v>2.5356000000000001</v>
      </c>
      <c r="R55" s="404">
        <v>0</v>
      </c>
      <c r="S55" s="404">
        <v>0</v>
      </c>
      <c r="T55" s="112">
        <f t="shared" si="0"/>
        <v>0</v>
      </c>
      <c r="U55" s="113">
        <v>0</v>
      </c>
      <c r="V55" s="113">
        <v>0</v>
      </c>
      <c r="W55" s="113">
        <v>0</v>
      </c>
      <c r="X55" s="113">
        <f t="shared" si="1"/>
        <v>0</v>
      </c>
      <c r="Y55" s="113">
        <v>0</v>
      </c>
      <c r="Z55" s="113">
        <v>0</v>
      </c>
      <c r="AA55" s="113">
        <v>0</v>
      </c>
      <c r="AB55" s="113">
        <f t="shared" si="2"/>
        <v>0</v>
      </c>
      <c r="AC55" s="113">
        <f t="shared" si="3"/>
        <v>0</v>
      </c>
      <c r="AD55" s="114">
        <f t="shared" si="4"/>
        <v>0</v>
      </c>
      <c r="AE55" s="114">
        <f t="shared" si="5"/>
        <v>0</v>
      </c>
      <c r="AF55" s="113">
        <v>0</v>
      </c>
      <c r="AG55" s="113">
        <v>0</v>
      </c>
      <c r="AH55" s="113">
        <v>0</v>
      </c>
      <c r="AI55" s="113">
        <f t="shared" si="6"/>
        <v>0</v>
      </c>
      <c r="AJ55" s="113">
        <f t="shared" si="7"/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f t="shared" si="8"/>
        <v>0</v>
      </c>
      <c r="AQ55" s="115">
        <f t="shared" si="9"/>
        <v>0</v>
      </c>
      <c r="AR55" s="370">
        <f t="shared" si="10"/>
        <v>0</v>
      </c>
      <c r="AS55" s="112">
        <f t="shared" si="11"/>
        <v>1519424</v>
      </c>
      <c r="AT55" s="113">
        <f t="shared" si="12"/>
        <v>1118869</v>
      </c>
      <c r="AU55" s="113">
        <f t="shared" si="13"/>
        <v>0</v>
      </c>
      <c r="AV55" s="113">
        <f t="shared" si="14"/>
        <v>0</v>
      </c>
      <c r="AW55" s="113">
        <f t="shared" si="15"/>
        <v>378178</v>
      </c>
      <c r="AX55" s="113">
        <f t="shared" si="15"/>
        <v>22377</v>
      </c>
      <c r="AY55" s="113">
        <f t="shared" si="16"/>
        <v>0</v>
      </c>
      <c r="AZ55" s="115">
        <f t="shared" si="17"/>
        <v>2.5356000000000001</v>
      </c>
      <c r="BA55" s="115">
        <f t="shared" si="18"/>
        <v>2.5356000000000001</v>
      </c>
      <c r="BB55" s="115">
        <f t="shared" si="19"/>
        <v>0</v>
      </c>
      <c r="BC55" s="116">
        <f t="shared" si="20"/>
        <v>0</v>
      </c>
      <c r="BD55" s="15"/>
    </row>
    <row r="56" spans="1:56" s="3" customFormat="1" x14ac:dyDescent="0.2">
      <c r="A56" s="366">
        <v>11</v>
      </c>
      <c r="B56" s="367">
        <v>3429</v>
      </c>
      <c r="C56" s="367">
        <v>600078256</v>
      </c>
      <c r="D56" s="367">
        <v>43257151</v>
      </c>
      <c r="E56" s="365" t="s">
        <v>141</v>
      </c>
      <c r="F56" s="367">
        <v>3143</v>
      </c>
      <c r="G56" s="368" t="s">
        <v>633</v>
      </c>
      <c r="H56" s="392" t="s">
        <v>282</v>
      </c>
      <c r="I56" s="110">
        <v>42133</v>
      </c>
      <c r="J56" s="111">
        <v>29700</v>
      </c>
      <c r="K56" s="111">
        <v>0</v>
      </c>
      <c r="L56" s="111">
        <v>0</v>
      </c>
      <c r="M56" s="114">
        <v>10039</v>
      </c>
      <c r="N56" s="114">
        <v>594</v>
      </c>
      <c r="O56" s="111">
        <v>1800</v>
      </c>
      <c r="P56" s="274">
        <v>0.13</v>
      </c>
      <c r="Q56" s="287">
        <v>0</v>
      </c>
      <c r="R56" s="404">
        <v>0</v>
      </c>
      <c r="S56" s="404">
        <v>0.13</v>
      </c>
      <c r="T56" s="112">
        <f t="shared" si="0"/>
        <v>0</v>
      </c>
      <c r="U56" s="113">
        <v>0</v>
      </c>
      <c r="V56" s="113">
        <v>0</v>
      </c>
      <c r="W56" s="113">
        <v>0</v>
      </c>
      <c r="X56" s="113">
        <f t="shared" si="1"/>
        <v>0</v>
      </c>
      <c r="Y56" s="113">
        <v>0</v>
      </c>
      <c r="Z56" s="113">
        <v>0</v>
      </c>
      <c r="AA56" s="113">
        <v>0</v>
      </c>
      <c r="AB56" s="113">
        <f t="shared" si="2"/>
        <v>0</v>
      </c>
      <c r="AC56" s="113">
        <f t="shared" si="3"/>
        <v>0</v>
      </c>
      <c r="AD56" s="114">
        <f t="shared" si="4"/>
        <v>0</v>
      </c>
      <c r="AE56" s="114">
        <f t="shared" si="5"/>
        <v>0</v>
      </c>
      <c r="AF56" s="113">
        <v>0</v>
      </c>
      <c r="AG56" s="113">
        <v>0</v>
      </c>
      <c r="AH56" s="113">
        <v>0</v>
      </c>
      <c r="AI56" s="113">
        <f t="shared" si="6"/>
        <v>0</v>
      </c>
      <c r="AJ56" s="113">
        <f t="shared" si="7"/>
        <v>0</v>
      </c>
      <c r="AK56" s="115">
        <v>0</v>
      </c>
      <c r="AL56" s="115">
        <v>0</v>
      </c>
      <c r="AM56" s="115">
        <v>0</v>
      </c>
      <c r="AN56" s="115">
        <v>0</v>
      </c>
      <c r="AO56" s="115">
        <v>0</v>
      </c>
      <c r="AP56" s="115">
        <f t="shared" si="8"/>
        <v>0</v>
      </c>
      <c r="AQ56" s="115">
        <f t="shared" si="9"/>
        <v>0</v>
      </c>
      <c r="AR56" s="370">
        <f t="shared" si="10"/>
        <v>0</v>
      </c>
      <c r="AS56" s="112">
        <f t="shared" si="11"/>
        <v>42133</v>
      </c>
      <c r="AT56" s="113">
        <f t="shared" si="12"/>
        <v>29700</v>
      </c>
      <c r="AU56" s="113">
        <f t="shared" si="13"/>
        <v>0</v>
      </c>
      <c r="AV56" s="113">
        <f t="shared" si="14"/>
        <v>0</v>
      </c>
      <c r="AW56" s="113">
        <f t="shared" si="15"/>
        <v>10039</v>
      </c>
      <c r="AX56" s="113">
        <f t="shared" si="15"/>
        <v>594</v>
      </c>
      <c r="AY56" s="113">
        <f t="shared" si="16"/>
        <v>1800</v>
      </c>
      <c r="AZ56" s="115">
        <f t="shared" si="17"/>
        <v>0.13</v>
      </c>
      <c r="BA56" s="115">
        <f t="shared" si="18"/>
        <v>0</v>
      </c>
      <c r="BB56" s="115">
        <f t="shared" si="19"/>
        <v>0</v>
      </c>
      <c r="BC56" s="116">
        <f t="shared" si="20"/>
        <v>0.13</v>
      </c>
      <c r="BD56" s="15"/>
    </row>
    <row r="57" spans="1:56" x14ac:dyDescent="0.2">
      <c r="A57" s="237">
        <v>11</v>
      </c>
      <c r="B57" s="31">
        <v>3429</v>
      </c>
      <c r="C57" s="31">
        <v>600078256</v>
      </c>
      <c r="D57" s="31">
        <v>43257151</v>
      </c>
      <c r="E57" s="246" t="s">
        <v>142</v>
      </c>
      <c r="F57" s="31"/>
      <c r="G57" s="236"/>
      <c r="H57" s="326"/>
      <c r="I57" s="5">
        <v>18817455</v>
      </c>
      <c r="J57" s="8">
        <v>13335592</v>
      </c>
      <c r="K57" s="8">
        <v>0</v>
      </c>
      <c r="L57" s="8">
        <v>200000</v>
      </c>
      <c r="M57" s="8">
        <v>4575030</v>
      </c>
      <c r="N57" s="8">
        <v>266712</v>
      </c>
      <c r="O57" s="8">
        <v>440121</v>
      </c>
      <c r="P57" s="9">
        <v>24.691399999999998</v>
      </c>
      <c r="Q57" s="9">
        <v>20.043799999999997</v>
      </c>
      <c r="R57" s="38">
        <v>0</v>
      </c>
      <c r="S57" s="38">
        <v>4.6476000000000006</v>
      </c>
      <c r="T57" s="5">
        <f t="shared" ref="T57:BC57" si="31">SUM(T53:T56)</f>
        <v>0</v>
      </c>
      <c r="U57" s="8">
        <f t="shared" si="31"/>
        <v>4765</v>
      </c>
      <c r="V57" s="8">
        <f t="shared" si="31"/>
        <v>0</v>
      </c>
      <c r="W57" s="8">
        <f t="shared" si="31"/>
        <v>0</v>
      </c>
      <c r="X57" s="8">
        <f t="shared" si="31"/>
        <v>4765</v>
      </c>
      <c r="Y57" s="8">
        <f t="shared" si="31"/>
        <v>0</v>
      </c>
      <c r="Z57" s="8">
        <f t="shared" si="31"/>
        <v>0</v>
      </c>
      <c r="AA57" s="8">
        <f t="shared" si="31"/>
        <v>0</v>
      </c>
      <c r="AB57" s="8">
        <f t="shared" si="31"/>
        <v>0</v>
      </c>
      <c r="AC57" s="8">
        <f t="shared" si="31"/>
        <v>4765</v>
      </c>
      <c r="AD57" s="8">
        <f t="shared" si="31"/>
        <v>1611</v>
      </c>
      <c r="AE57" s="8">
        <f t="shared" si="31"/>
        <v>95</v>
      </c>
      <c r="AF57" s="8">
        <f t="shared" si="31"/>
        <v>0</v>
      </c>
      <c r="AG57" s="8">
        <f t="shared" si="31"/>
        <v>0</v>
      </c>
      <c r="AH57" s="8">
        <f t="shared" si="31"/>
        <v>0</v>
      </c>
      <c r="AI57" s="8">
        <f t="shared" si="31"/>
        <v>0</v>
      </c>
      <c r="AJ57" s="8">
        <f t="shared" si="31"/>
        <v>6471</v>
      </c>
      <c r="AK57" s="9">
        <f t="shared" si="31"/>
        <v>0</v>
      </c>
      <c r="AL57" s="9">
        <f t="shared" si="31"/>
        <v>0</v>
      </c>
      <c r="AM57" s="9">
        <f t="shared" si="31"/>
        <v>0</v>
      </c>
      <c r="AN57" s="9">
        <f t="shared" si="31"/>
        <v>0</v>
      </c>
      <c r="AO57" s="9">
        <f t="shared" si="31"/>
        <v>0</v>
      </c>
      <c r="AP57" s="9">
        <f t="shared" si="31"/>
        <v>0</v>
      </c>
      <c r="AQ57" s="9">
        <f t="shared" si="31"/>
        <v>0</v>
      </c>
      <c r="AR57" s="38">
        <f t="shared" si="31"/>
        <v>0</v>
      </c>
      <c r="AS57" s="5">
        <f t="shared" si="31"/>
        <v>18823926</v>
      </c>
      <c r="AT57" s="8">
        <f t="shared" si="31"/>
        <v>13340357</v>
      </c>
      <c r="AU57" s="8">
        <f t="shared" si="31"/>
        <v>0</v>
      </c>
      <c r="AV57" s="8">
        <f t="shared" si="31"/>
        <v>200000</v>
      </c>
      <c r="AW57" s="8">
        <f t="shared" si="31"/>
        <v>4576641</v>
      </c>
      <c r="AX57" s="8">
        <f t="shared" si="31"/>
        <v>266807</v>
      </c>
      <c r="AY57" s="8">
        <f t="shared" si="31"/>
        <v>440121</v>
      </c>
      <c r="AZ57" s="9">
        <f t="shared" si="31"/>
        <v>24.691399999999998</v>
      </c>
      <c r="BA57" s="9">
        <f t="shared" si="31"/>
        <v>20.043799999999997</v>
      </c>
      <c r="BB57" s="9">
        <f t="shared" si="31"/>
        <v>0</v>
      </c>
      <c r="BC57" s="78">
        <f t="shared" si="31"/>
        <v>4.6476000000000006</v>
      </c>
      <c r="BD57" s="15"/>
    </row>
    <row r="58" spans="1:56" x14ac:dyDescent="0.2">
      <c r="A58" s="366">
        <v>12</v>
      </c>
      <c r="B58" s="367">
        <v>3405</v>
      </c>
      <c r="C58" s="367">
        <v>600078337</v>
      </c>
      <c r="D58" s="367">
        <v>70698325</v>
      </c>
      <c r="E58" s="365" t="s">
        <v>143</v>
      </c>
      <c r="F58" s="367">
        <v>3111</v>
      </c>
      <c r="G58" s="368" t="s">
        <v>315</v>
      </c>
      <c r="H58" s="369" t="s">
        <v>281</v>
      </c>
      <c r="I58" s="110">
        <v>1458905</v>
      </c>
      <c r="J58" s="111">
        <v>1067345</v>
      </c>
      <c r="K58" s="111">
        <v>0</v>
      </c>
      <c r="L58" s="111">
        <v>0</v>
      </c>
      <c r="M58" s="114">
        <v>360763</v>
      </c>
      <c r="N58" s="114">
        <v>21347</v>
      </c>
      <c r="O58" s="111">
        <v>9450</v>
      </c>
      <c r="P58" s="274">
        <v>2.4382999999999999</v>
      </c>
      <c r="Q58" s="287">
        <v>1.9274</v>
      </c>
      <c r="R58" s="404">
        <v>0</v>
      </c>
      <c r="S58" s="404">
        <v>0.51090000000000002</v>
      </c>
      <c r="T58" s="112">
        <f t="shared" si="0"/>
        <v>0</v>
      </c>
      <c r="U58" s="113">
        <v>0</v>
      </c>
      <c r="V58" s="113">
        <v>0</v>
      </c>
      <c r="W58" s="113">
        <v>0</v>
      </c>
      <c r="X58" s="113">
        <f t="shared" si="1"/>
        <v>0</v>
      </c>
      <c r="Y58" s="113">
        <v>0</v>
      </c>
      <c r="Z58" s="113">
        <v>0</v>
      </c>
      <c r="AA58" s="113">
        <v>0</v>
      </c>
      <c r="AB58" s="113">
        <f t="shared" si="2"/>
        <v>0</v>
      </c>
      <c r="AC58" s="113">
        <f t="shared" si="3"/>
        <v>0</v>
      </c>
      <c r="AD58" s="114">
        <f t="shared" si="4"/>
        <v>0</v>
      </c>
      <c r="AE58" s="114">
        <f t="shared" si="5"/>
        <v>0</v>
      </c>
      <c r="AF58" s="113">
        <v>0</v>
      </c>
      <c r="AG58" s="113">
        <v>0</v>
      </c>
      <c r="AH58" s="113">
        <v>0</v>
      </c>
      <c r="AI58" s="113">
        <f t="shared" si="6"/>
        <v>0</v>
      </c>
      <c r="AJ58" s="113">
        <f t="shared" si="7"/>
        <v>0</v>
      </c>
      <c r="AK58" s="115">
        <v>0</v>
      </c>
      <c r="AL58" s="115">
        <v>0</v>
      </c>
      <c r="AM58" s="115">
        <v>0</v>
      </c>
      <c r="AN58" s="115">
        <v>0</v>
      </c>
      <c r="AO58" s="115">
        <v>0</v>
      </c>
      <c r="AP58" s="115">
        <f t="shared" si="8"/>
        <v>0</v>
      </c>
      <c r="AQ58" s="115">
        <f t="shared" si="9"/>
        <v>0</v>
      </c>
      <c r="AR58" s="370">
        <f t="shared" si="10"/>
        <v>0</v>
      </c>
      <c r="AS58" s="112">
        <f t="shared" si="11"/>
        <v>1458905</v>
      </c>
      <c r="AT58" s="113">
        <f t="shared" si="12"/>
        <v>1067345</v>
      </c>
      <c r="AU58" s="113">
        <f t="shared" si="13"/>
        <v>0</v>
      </c>
      <c r="AV58" s="113">
        <f t="shared" si="14"/>
        <v>0</v>
      </c>
      <c r="AW58" s="113">
        <f t="shared" si="15"/>
        <v>360763</v>
      </c>
      <c r="AX58" s="113">
        <f t="shared" si="15"/>
        <v>21347</v>
      </c>
      <c r="AY58" s="113">
        <f t="shared" si="16"/>
        <v>9450</v>
      </c>
      <c r="AZ58" s="115">
        <f t="shared" si="17"/>
        <v>2.4382999999999999</v>
      </c>
      <c r="BA58" s="115">
        <f t="shared" si="18"/>
        <v>1.9274</v>
      </c>
      <c r="BB58" s="115">
        <f t="shared" si="19"/>
        <v>0</v>
      </c>
      <c r="BC58" s="116">
        <f t="shared" si="20"/>
        <v>0.51090000000000002</v>
      </c>
      <c r="BD58" s="15"/>
    </row>
    <row r="59" spans="1:56" x14ac:dyDescent="0.2">
      <c r="A59" s="366">
        <v>12</v>
      </c>
      <c r="B59" s="367">
        <v>3405</v>
      </c>
      <c r="C59" s="367">
        <v>600078337</v>
      </c>
      <c r="D59" s="367">
        <v>70698325</v>
      </c>
      <c r="E59" s="365" t="s">
        <v>143</v>
      </c>
      <c r="F59" s="367">
        <v>3117</v>
      </c>
      <c r="G59" s="368" t="s">
        <v>318</v>
      </c>
      <c r="H59" s="369" t="s">
        <v>281</v>
      </c>
      <c r="I59" s="110">
        <v>2097697</v>
      </c>
      <c r="J59" s="111">
        <v>1501696</v>
      </c>
      <c r="K59" s="111">
        <v>0</v>
      </c>
      <c r="L59" s="111">
        <v>0</v>
      </c>
      <c r="M59" s="114">
        <v>507573</v>
      </c>
      <c r="N59" s="114">
        <v>30034</v>
      </c>
      <c r="O59" s="111">
        <v>58394</v>
      </c>
      <c r="P59" s="274">
        <v>2.5051000000000001</v>
      </c>
      <c r="Q59" s="287">
        <v>1.591</v>
      </c>
      <c r="R59" s="404">
        <v>0</v>
      </c>
      <c r="S59" s="404">
        <v>0.91410000000000002</v>
      </c>
      <c r="T59" s="112">
        <f t="shared" si="0"/>
        <v>0</v>
      </c>
      <c r="U59" s="113">
        <v>0</v>
      </c>
      <c r="V59" s="113">
        <v>0</v>
      </c>
      <c r="W59" s="113">
        <v>0</v>
      </c>
      <c r="X59" s="113">
        <f t="shared" si="1"/>
        <v>0</v>
      </c>
      <c r="Y59" s="113">
        <v>0</v>
      </c>
      <c r="Z59" s="113">
        <v>0</v>
      </c>
      <c r="AA59" s="113">
        <v>0</v>
      </c>
      <c r="AB59" s="113">
        <f t="shared" si="2"/>
        <v>0</v>
      </c>
      <c r="AC59" s="113">
        <f t="shared" si="3"/>
        <v>0</v>
      </c>
      <c r="AD59" s="114">
        <f t="shared" si="4"/>
        <v>0</v>
      </c>
      <c r="AE59" s="114">
        <f t="shared" si="5"/>
        <v>0</v>
      </c>
      <c r="AF59" s="113">
        <v>0</v>
      </c>
      <c r="AG59" s="113">
        <v>0</v>
      </c>
      <c r="AH59" s="113">
        <v>0</v>
      </c>
      <c r="AI59" s="113">
        <f t="shared" si="6"/>
        <v>0</v>
      </c>
      <c r="AJ59" s="113">
        <f t="shared" si="7"/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f t="shared" si="8"/>
        <v>0</v>
      </c>
      <c r="AQ59" s="115">
        <f t="shared" si="9"/>
        <v>0</v>
      </c>
      <c r="AR59" s="370">
        <f t="shared" si="10"/>
        <v>0</v>
      </c>
      <c r="AS59" s="112">
        <f t="shared" si="11"/>
        <v>2097697</v>
      </c>
      <c r="AT59" s="113">
        <f t="shared" si="12"/>
        <v>1501696</v>
      </c>
      <c r="AU59" s="113">
        <f t="shared" si="13"/>
        <v>0</v>
      </c>
      <c r="AV59" s="113">
        <f t="shared" si="14"/>
        <v>0</v>
      </c>
      <c r="AW59" s="113">
        <f t="shared" si="15"/>
        <v>507573</v>
      </c>
      <c r="AX59" s="113">
        <f t="shared" si="15"/>
        <v>30034</v>
      </c>
      <c r="AY59" s="113">
        <f t="shared" si="16"/>
        <v>58394</v>
      </c>
      <c r="AZ59" s="115">
        <f t="shared" si="17"/>
        <v>2.5051000000000001</v>
      </c>
      <c r="BA59" s="115">
        <f t="shared" si="18"/>
        <v>1.591</v>
      </c>
      <c r="BB59" s="115">
        <f t="shared" si="19"/>
        <v>0</v>
      </c>
      <c r="BC59" s="116">
        <f t="shared" si="20"/>
        <v>0.91410000000000002</v>
      </c>
      <c r="BD59" s="15"/>
    </row>
    <row r="60" spans="1:56" x14ac:dyDescent="0.2">
      <c r="A60" s="366">
        <v>12</v>
      </c>
      <c r="B60" s="367">
        <v>3405</v>
      </c>
      <c r="C60" s="367">
        <v>600078337</v>
      </c>
      <c r="D60" s="367">
        <v>70698325</v>
      </c>
      <c r="E60" s="365" t="s">
        <v>143</v>
      </c>
      <c r="F60" s="367">
        <v>3117</v>
      </c>
      <c r="G60" s="368" t="s">
        <v>316</v>
      </c>
      <c r="H60" s="369" t="s">
        <v>282</v>
      </c>
      <c r="I60" s="110">
        <v>510470</v>
      </c>
      <c r="J60" s="111">
        <v>346443</v>
      </c>
      <c r="K60" s="111">
        <v>0</v>
      </c>
      <c r="L60" s="111">
        <v>0</v>
      </c>
      <c r="M60" s="114">
        <v>117098</v>
      </c>
      <c r="N60" s="114">
        <v>6929</v>
      </c>
      <c r="O60" s="111">
        <v>40000</v>
      </c>
      <c r="P60" s="274">
        <v>1</v>
      </c>
      <c r="Q60" s="287">
        <v>1</v>
      </c>
      <c r="R60" s="404">
        <v>0</v>
      </c>
      <c r="S60" s="404">
        <v>0</v>
      </c>
      <c r="T60" s="112">
        <f t="shared" si="0"/>
        <v>0</v>
      </c>
      <c r="U60" s="113">
        <v>0</v>
      </c>
      <c r="V60" s="113">
        <v>0</v>
      </c>
      <c r="W60" s="113">
        <v>0</v>
      </c>
      <c r="X60" s="113">
        <f t="shared" si="1"/>
        <v>0</v>
      </c>
      <c r="Y60" s="113">
        <v>0</v>
      </c>
      <c r="Z60" s="113">
        <v>0</v>
      </c>
      <c r="AA60" s="113">
        <v>0</v>
      </c>
      <c r="AB60" s="113">
        <f t="shared" si="2"/>
        <v>0</v>
      </c>
      <c r="AC60" s="113">
        <f t="shared" si="3"/>
        <v>0</v>
      </c>
      <c r="AD60" s="114">
        <f t="shared" si="4"/>
        <v>0</v>
      </c>
      <c r="AE60" s="114">
        <f t="shared" si="5"/>
        <v>0</v>
      </c>
      <c r="AF60" s="113">
        <v>0</v>
      </c>
      <c r="AG60" s="113">
        <v>0</v>
      </c>
      <c r="AH60" s="113">
        <v>0</v>
      </c>
      <c r="AI60" s="113">
        <f t="shared" si="6"/>
        <v>0</v>
      </c>
      <c r="AJ60" s="113">
        <f t="shared" si="7"/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f t="shared" si="8"/>
        <v>0</v>
      </c>
      <c r="AQ60" s="115">
        <f t="shared" si="9"/>
        <v>0</v>
      </c>
      <c r="AR60" s="370">
        <f t="shared" si="10"/>
        <v>0</v>
      </c>
      <c r="AS60" s="112">
        <f t="shared" si="11"/>
        <v>510470</v>
      </c>
      <c r="AT60" s="113">
        <f t="shared" si="12"/>
        <v>346443</v>
      </c>
      <c r="AU60" s="113">
        <f t="shared" si="13"/>
        <v>0</v>
      </c>
      <c r="AV60" s="113">
        <f t="shared" si="14"/>
        <v>0</v>
      </c>
      <c r="AW60" s="113">
        <f t="shared" si="15"/>
        <v>117098</v>
      </c>
      <c r="AX60" s="113">
        <f t="shared" si="15"/>
        <v>6929</v>
      </c>
      <c r="AY60" s="113">
        <f t="shared" si="16"/>
        <v>40000</v>
      </c>
      <c r="AZ60" s="115">
        <f t="shared" si="17"/>
        <v>1</v>
      </c>
      <c r="BA60" s="115">
        <f t="shared" si="18"/>
        <v>1</v>
      </c>
      <c r="BB60" s="115">
        <f t="shared" si="19"/>
        <v>0</v>
      </c>
      <c r="BC60" s="116">
        <f t="shared" si="20"/>
        <v>0</v>
      </c>
      <c r="BD60" s="15"/>
    </row>
    <row r="61" spans="1:56" x14ac:dyDescent="0.2">
      <c r="A61" s="366">
        <v>12</v>
      </c>
      <c r="B61" s="367">
        <v>3405</v>
      </c>
      <c r="C61" s="367">
        <v>600078337</v>
      </c>
      <c r="D61" s="367">
        <v>70698325</v>
      </c>
      <c r="E61" s="365" t="s">
        <v>143</v>
      </c>
      <c r="F61" s="367">
        <v>3141</v>
      </c>
      <c r="G61" s="368" t="s">
        <v>319</v>
      </c>
      <c r="H61" s="369" t="s">
        <v>282</v>
      </c>
      <c r="I61" s="110">
        <v>562892</v>
      </c>
      <c r="J61" s="111">
        <v>412835</v>
      </c>
      <c r="K61" s="111">
        <v>0</v>
      </c>
      <c r="L61" s="111">
        <v>0</v>
      </c>
      <c r="M61" s="114">
        <v>139538</v>
      </c>
      <c r="N61" s="114">
        <v>8257</v>
      </c>
      <c r="O61" s="111">
        <v>2262</v>
      </c>
      <c r="P61" s="274">
        <v>1.4100000000000001</v>
      </c>
      <c r="Q61" s="287">
        <v>0</v>
      </c>
      <c r="R61" s="404">
        <v>0</v>
      </c>
      <c r="S61" s="404">
        <v>1.4100000000000001</v>
      </c>
      <c r="T61" s="112">
        <f t="shared" si="0"/>
        <v>0</v>
      </c>
      <c r="U61" s="113">
        <v>0</v>
      </c>
      <c r="V61" s="113">
        <v>0</v>
      </c>
      <c r="W61" s="113">
        <v>0</v>
      </c>
      <c r="X61" s="113">
        <f t="shared" si="1"/>
        <v>0</v>
      </c>
      <c r="Y61" s="113">
        <v>0</v>
      </c>
      <c r="Z61" s="113">
        <v>0</v>
      </c>
      <c r="AA61" s="113">
        <v>0</v>
      </c>
      <c r="AB61" s="113">
        <f t="shared" si="2"/>
        <v>0</v>
      </c>
      <c r="AC61" s="113">
        <f t="shared" si="3"/>
        <v>0</v>
      </c>
      <c r="AD61" s="114">
        <f t="shared" si="4"/>
        <v>0</v>
      </c>
      <c r="AE61" s="114">
        <f t="shared" si="5"/>
        <v>0</v>
      </c>
      <c r="AF61" s="113">
        <v>0</v>
      </c>
      <c r="AG61" s="113">
        <v>0</v>
      </c>
      <c r="AH61" s="113">
        <v>0</v>
      </c>
      <c r="AI61" s="113">
        <f t="shared" si="6"/>
        <v>0</v>
      </c>
      <c r="AJ61" s="113">
        <f t="shared" si="7"/>
        <v>0</v>
      </c>
      <c r="AK61" s="115"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f t="shared" si="8"/>
        <v>0</v>
      </c>
      <c r="AQ61" s="115">
        <f t="shared" si="9"/>
        <v>0</v>
      </c>
      <c r="AR61" s="370">
        <f t="shared" si="10"/>
        <v>0</v>
      </c>
      <c r="AS61" s="112">
        <f t="shared" si="11"/>
        <v>562892</v>
      </c>
      <c r="AT61" s="113">
        <f t="shared" si="12"/>
        <v>412835</v>
      </c>
      <c r="AU61" s="113">
        <f t="shared" si="13"/>
        <v>0</v>
      </c>
      <c r="AV61" s="113">
        <f t="shared" si="14"/>
        <v>0</v>
      </c>
      <c r="AW61" s="113">
        <f t="shared" si="15"/>
        <v>139538</v>
      </c>
      <c r="AX61" s="113">
        <f t="shared" si="15"/>
        <v>8257</v>
      </c>
      <c r="AY61" s="113">
        <f t="shared" si="16"/>
        <v>2262</v>
      </c>
      <c r="AZ61" s="115">
        <f t="shared" si="17"/>
        <v>1.4100000000000001</v>
      </c>
      <c r="BA61" s="115">
        <f t="shared" si="18"/>
        <v>0</v>
      </c>
      <c r="BB61" s="115">
        <f t="shared" si="19"/>
        <v>0</v>
      </c>
      <c r="BC61" s="116">
        <f t="shared" si="20"/>
        <v>1.4100000000000001</v>
      </c>
      <c r="BD61" s="15"/>
    </row>
    <row r="62" spans="1:56" x14ac:dyDescent="0.2">
      <c r="A62" s="366">
        <v>12</v>
      </c>
      <c r="B62" s="367">
        <v>3405</v>
      </c>
      <c r="C62" s="367">
        <v>600078337</v>
      </c>
      <c r="D62" s="367">
        <v>70698325</v>
      </c>
      <c r="E62" s="365" t="s">
        <v>143</v>
      </c>
      <c r="F62" s="367">
        <v>3143</v>
      </c>
      <c r="G62" s="368" t="s">
        <v>632</v>
      </c>
      <c r="H62" s="392" t="s">
        <v>281</v>
      </c>
      <c r="I62" s="110">
        <v>261654</v>
      </c>
      <c r="J62" s="111">
        <v>192677</v>
      </c>
      <c r="K62" s="111">
        <v>0</v>
      </c>
      <c r="L62" s="111">
        <v>0</v>
      </c>
      <c r="M62" s="114">
        <v>65124</v>
      </c>
      <c r="N62" s="114">
        <v>3853</v>
      </c>
      <c r="O62" s="111">
        <v>0</v>
      </c>
      <c r="P62" s="274">
        <v>0.43330000000000002</v>
      </c>
      <c r="Q62" s="287">
        <v>0.43330000000000002</v>
      </c>
      <c r="R62" s="404">
        <v>0</v>
      </c>
      <c r="S62" s="404">
        <v>0</v>
      </c>
      <c r="T62" s="112">
        <f t="shared" si="0"/>
        <v>0</v>
      </c>
      <c r="U62" s="113">
        <v>0</v>
      </c>
      <c r="V62" s="113">
        <v>0</v>
      </c>
      <c r="W62" s="113">
        <v>0</v>
      </c>
      <c r="X62" s="113">
        <f t="shared" si="1"/>
        <v>0</v>
      </c>
      <c r="Y62" s="113">
        <v>0</v>
      </c>
      <c r="Z62" s="113">
        <v>0</v>
      </c>
      <c r="AA62" s="113">
        <v>0</v>
      </c>
      <c r="AB62" s="113">
        <f t="shared" si="2"/>
        <v>0</v>
      </c>
      <c r="AC62" s="113">
        <f t="shared" si="3"/>
        <v>0</v>
      </c>
      <c r="AD62" s="114">
        <f t="shared" si="4"/>
        <v>0</v>
      </c>
      <c r="AE62" s="114">
        <f t="shared" si="5"/>
        <v>0</v>
      </c>
      <c r="AF62" s="113">
        <v>0</v>
      </c>
      <c r="AG62" s="113">
        <v>0</v>
      </c>
      <c r="AH62" s="113">
        <v>0</v>
      </c>
      <c r="AI62" s="113">
        <f t="shared" si="6"/>
        <v>0</v>
      </c>
      <c r="AJ62" s="113">
        <f t="shared" si="7"/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f t="shared" si="8"/>
        <v>0</v>
      </c>
      <c r="AQ62" s="115">
        <f t="shared" si="9"/>
        <v>0</v>
      </c>
      <c r="AR62" s="370">
        <f t="shared" si="10"/>
        <v>0</v>
      </c>
      <c r="AS62" s="112">
        <f t="shared" si="11"/>
        <v>261654</v>
      </c>
      <c r="AT62" s="113">
        <f t="shared" si="12"/>
        <v>192677</v>
      </c>
      <c r="AU62" s="113">
        <f t="shared" si="13"/>
        <v>0</v>
      </c>
      <c r="AV62" s="113">
        <f t="shared" si="14"/>
        <v>0</v>
      </c>
      <c r="AW62" s="113">
        <f t="shared" si="15"/>
        <v>65124</v>
      </c>
      <c r="AX62" s="113">
        <f t="shared" si="15"/>
        <v>3853</v>
      </c>
      <c r="AY62" s="113">
        <f t="shared" si="16"/>
        <v>0</v>
      </c>
      <c r="AZ62" s="115">
        <f t="shared" si="17"/>
        <v>0.43330000000000002</v>
      </c>
      <c r="BA62" s="115">
        <f t="shared" si="18"/>
        <v>0.43330000000000002</v>
      </c>
      <c r="BB62" s="115">
        <f t="shared" si="19"/>
        <v>0</v>
      </c>
      <c r="BC62" s="116">
        <f t="shared" si="20"/>
        <v>0</v>
      </c>
      <c r="BD62" s="15"/>
    </row>
    <row r="63" spans="1:56" x14ac:dyDescent="0.2">
      <c r="A63" s="366">
        <v>12</v>
      </c>
      <c r="B63" s="367">
        <v>3405</v>
      </c>
      <c r="C63" s="367">
        <v>600078337</v>
      </c>
      <c r="D63" s="367">
        <v>70698325</v>
      </c>
      <c r="E63" s="365" t="s">
        <v>143</v>
      </c>
      <c r="F63" s="367">
        <v>3143</v>
      </c>
      <c r="G63" s="368" t="s">
        <v>633</v>
      </c>
      <c r="H63" s="392" t="s">
        <v>282</v>
      </c>
      <c r="I63" s="110">
        <v>10534</v>
      </c>
      <c r="J63" s="111">
        <v>7425</v>
      </c>
      <c r="K63" s="111">
        <v>0</v>
      </c>
      <c r="L63" s="111">
        <v>0</v>
      </c>
      <c r="M63" s="114">
        <v>2510</v>
      </c>
      <c r="N63" s="114">
        <v>149</v>
      </c>
      <c r="O63" s="111">
        <v>450</v>
      </c>
      <c r="P63" s="274">
        <v>0.03</v>
      </c>
      <c r="Q63" s="287">
        <v>0</v>
      </c>
      <c r="R63" s="404">
        <v>0</v>
      </c>
      <c r="S63" s="404">
        <v>0.03</v>
      </c>
      <c r="T63" s="112">
        <f t="shared" si="0"/>
        <v>0</v>
      </c>
      <c r="U63" s="113">
        <v>0</v>
      </c>
      <c r="V63" s="113">
        <v>0</v>
      </c>
      <c r="W63" s="113">
        <v>0</v>
      </c>
      <c r="X63" s="113">
        <f t="shared" si="1"/>
        <v>0</v>
      </c>
      <c r="Y63" s="113">
        <v>0</v>
      </c>
      <c r="Z63" s="113">
        <v>0</v>
      </c>
      <c r="AA63" s="113">
        <v>0</v>
      </c>
      <c r="AB63" s="113">
        <f t="shared" si="2"/>
        <v>0</v>
      </c>
      <c r="AC63" s="113">
        <f t="shared" si="3"/>
        <v>0</v>
      </c>
      <c r="AD63" s="114">
        <f t="shared" si="4"/>
        <v>0</v>
      </c>
      <c r="AE63" s="114">
        <f t="shared" si="5"/>
        <v>0</v>
      </c>
      <c r="AF63" s="113">
        <v>0</v>
      </c>
      <c r="AG63" s="113">
        <v>0</v>
      </c>
      <c r="AH63" s="113">
        <v>0</v>
      </c>
      <c r="AI63" s="113">
        <f t="shared" si="6"/>
        <v>0</v>
      </c>
      <c r="AJ63" s="113">
        <f t="shared" si="7"/>
        <v>0</v>
      </c>
      <c r="AK63" s="115"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f t="shared" si="8"/>
        <v>0</v>
      </c>
      <c r="AQ63" s="115">
        <f t="shared" si="9"/>
        <v>0</v>
      </c>
      <c r="AR63" s="370">
        <f t="shared" si="10"/>
        <v>0</v>
      </c>
      <c r="AS63" s="112">
        <f t="shared" si="11"/>
        <v>10534</v>
      </c>
      <c r="AT63" s="113">
        <f t="shared" si="12"/>
        <v>7425</v>
      </c>
      <c r="AU63" s="113">
        <f t="shared" si="13"/>
        <v>0</v>
      </c>
      <c r="AV63" s="113">
        <f t="shared" si="14"/>
        <v>0</v>
      </c>
      <c r="AW63" s="113">
        <f t="shared" si="15"/>
        <v>2510</v>
      </c>
      <c r="AX63" s="113">
        <f t="shared" si="15"/>
        <v>149</v>
      </c>
      <c r="AY63" s="113">
        <f t="shared" si="16"/>
        <v>450</v>
      </c>
      <c r="AZ63" s="115">
        <f t="shared" si="17"/>
        <v>0.03</v>
      </c>
      <c r="BA63" s="115">
        <f t="shared" si="18"/>
        <v>0</v>
      </c>
      <c r="BB63" s="115">
        <f t="shared" si="19"/>
        <v>0</v>
      </c>
      <c r="BC63" s="116">
        <f t="shared" si="20"/>
        <v>0.03</v>
      </c>
      <c r="BD63" s="15"/>
    </row>
    <row r="64" spans="1:56" x14ac:dyDescent="0.2">
      <c r="A64" s="237">
        <v>12</v>
      </c>
      <c r="B64" s="31">
        <v>3405</v>
      </c>
      <c r="C64" s="31">
        <v>600078337</v>
      </c>
      <c r="D64" s="31">
        <v>70698325</v>
      </c>
      <c r="E64" s="246" t="s">
        <v>144</v>
      </c>
      <c r="F64" s="31"/>
      <c r="G64" s="236"/>
      <c r="H64" s="326"/>
      <c r="I64" s="5">
        <v>4902152</v>
      </c>
      <c r="J64" s="8">
        <v>3528421</v>
      </c>
      <c r="K64" s="8">
        <v>0</v>
      </c>
      <c r="L64" s="8">
        <v>0</v>
      </c>
      <c r="M64" s="8">
        <v>1192606</v>
      </c>
      <c r="N64" s="8">
        <v>70569</v>
      </c>
      <c r="O64" s="8">
        <v>110556</v>
      </c>
      <c r="P64" s="9">
        <v>7.8167000000000009</v>
      </c>
      <c r="Q64" s="9">
        <v>4.9516999999999998</v>
      </c>
      <c r="R64" s="38">
        <v>0</v>
      </c>
      <c r="S64" s="38">
        <v>2.8649999999999998</v>
      </c>
      <c r="T64" s="5">
        <f t="shared" ref="T64:BC64" si="32">SUM(T58:T63)</f>
        <v>0</v>
      </c>
      <c r="U64" s="8">
        <f t="shared" si="32"/>
        <v>0</v>
      </c>
      <c r="V64" s="8">
        <f t="shared" si="32"/>
        <v>0</v>
      </c>
      <c r="W64" s="8">
        <f t="shared" si="32"/>
        <v>0</v>
      </c>
      <c r="X64" s="8">
        <f t="shared" si="32"/>
        <v>0</v>
      </c>
      <c r="Y64" s="8">
        <f t="shared" si="32"/>
        <v>0</v>
      </c>
      <c r="Z64" s="8">
        <f t="shared" si="32"/>
        <v>0</v>
      </c>
      <c r="AA64" s="8">
        <f t="shared" si="32"/>
        <v>0</v>
      </c>
      <c r="AB64" s="8">
        <f t="shared" si="32"/>
        <v>0</v>
      </c>
      <c r="AC64" s="8">
        <f t="shared" si="32"/>
        <v>0</v>
      </c>
      <c r="AD64" s="8">
        <f t="shared" si="32"/>
        <v>0</v>
      </c>
      <c r="AE64" s="8">
        <f t="shared" si="32"/>
        <v>0</v>
      </c>
      <c r="AF64" s="8">
        <f t="shared" si="32"/>
        <v>0</v>
      </c>
      <c r="AG64" s="8">
        <f t="shared" si="32"/>
        <v>0</v>
      </c>
      <c r="AH64" s="8">
        <f t="shared" si="32"/>
        <v>0</v>
      </c>
      <c r="AI64" s="8">
        <f t="shared" si="32"/>
        <v>0</v>
      </c>
      <c r="AJ64" s="8">
        <f t="shared" si="32"/>
        <v>0</v>
      </c>
      <c r="AK64" s="9">
        <f t="shared" si="32"/>
        <v>0</v>
      </c>
      <c r="AL64" s="9">
        <f t="shared" si="32"/>
        <v>0</v>
      </c>
      <c r="AM64" s="9">
        <f t="shared" si="32"/>
        <v>0</v>
      </c>
      <c r="AN64" s="9">
        <f t="shared" si="32"/>
        <v>0</v>
      </c>
      <c r="AO64" s="9">
        <f t="shared" si="32"/>
        <v>0</v>
      </c>
      <c r="AP64" s="9">
        <f t="shared" si="32"/>
        <v>0</v>
      </c>
      <c r="AQ64" s="9">
        <f t="shared" si="32"/>
        <v>0</v>
      </c>
      <c r="AR64" s="38">
        <f t="shared" si="32"/>
        <v>0</v>
      </c>
      <c r="AS64" s="5">
        <f t="shared" si="32"/>
        <v>4902152</v>
      </c>
      <c r="AT64" s="8">
        <f t="shared" si="32"/>
        <v>3528421</v>
      </c>
      <c r="AU64" s="8">
        <f t="shared" si="32"/>
        <v>0</v>
      </c>
      <c r="AV64" s="8">
        <f t="shared" si="32"/>
        <v>0</v>
      </c>
      <c r="AW64" s="8">
        <f t="shared" si="32"/>
        <v>1192606</v>
      </c>
      <c r="AX64" s="8">
        <f t="shared" si="32"/>
        <v>70569</v>
      </c>
      <c r="AY64" s="8">
        <f t="shared" si="32"/>
        <v>110556</v>
      </c>
      <c r="AZ64" s="9">
        <f t="shared" si="32"/>
        <v>7.8167000000000009</v>
      </c>
      <c r="BA64" s="9">
        <f t="shared" si="32"/>
        <v>4.9516999999999998</v>
      </c>
      <c r="BB64" s="9">
        <f t="shared" si="32"/>
        <v>0</v>
      </c>
      <c r="BC64" s="78">
        <f t="shared" si="32"/>
        <v>2.8649999999999998</v>
      </c>
      <c r="BD64" s="15"/>
    </row>
    <row r="65" spans="1:57" x14ac:dyDescent="0.2">
      <c r="A65" s="366">
        <v>13</v>
      </c>
      <c r="B65" s="367">
        <v>3444</v>
      </c>
      <c r="C65" s="367">
        <v>600078086</v>
      </c>
      <c r="D65" s="367">
        <v>16389573</v>
      </c>
      <c r="E65" s="365" t="s">
        <v>145</v>
      </c>
      <c r="F65" s="367">
        <v>3111</v>
      </c>
      <c r="G65" s="368" t="s">
        <v>315</v>
      </c>
      <c r="H65" s="369" t="s">
        <v>281</v>
      </c>
      <c r="I65" s="110">
        <v>3396286</v>
      </c>
      <c r="J65" s="111">
        <v>2468605</v>
      </c>
      <c r="K65" s="111">
        <v>0</v>
      </c>
      <c r="L65" s="111">
        <v>15000</v>
      </c>
      <c r="M65" s="114">
        <v>839459</v>
      </c>
      <c r="N65" s="114">
        <v>49372</v>
      </c>
      <c r="O65" s="111">
        <v>23850</v>
      </c>
      <c r="P65" s="274">
        <v>5.4098000000000006</v>
      </c>
      <c r="Q65" s="287">
        <v>4</v>
      </c>
      <c r="R65" s="404">
        <v>0</v>
      </c>
      <c r="S65" s="404">
        <v>1.4097999999999999</v>
      </c>
      <c r="T65" s="112">
        <f t="shared" si="0"/>
        <v>0</v>
      </c>
      <c r="U65" s="113">
        <v>0</v>
      </c>
      <c r="V65" s="113">
        <v>0</v>
      </c>
      <c r="W65" s="113">
        <v>0</v>
      </c>
      <c r="X65" s="113">
        <f t="shared" si="1"/>
        <v>0</v>
      </c>
      <c r="Y65" s="113">
        <v>0</v>
      </c>
      <c r="Z65" s="113">
        <v>0</v>
      </c>
      <c r="AA65" s="113">
        <v>0</v>
      </c>
      <c r="AB65" s="113">
        <f t="shared" si="2"/>
        <v>0</v>
      </c>
      <c r="AC65" s="113">
        <f t="shared" si="3"/>
        <v>0</v>
      </c>
      <c r="AD65" s="114">
        <f t="shared" si="4"/>
        <v>0</v>
      </c>
      <c r="AE65" s="114">
        <f t="shared" si="5"/>
        <v>0</v>
      </c>
      <c r="AF65" s="113">
        <v>0</v>
      </c>
      <c r="AG65" s="113">
        <v>0</v>
      </c>
      <c r="AH65" s="113">
        <v>0</v>
      </c>
      <c r="AI65" s="113">
        <f t="shared" si="6"/>
        <v>0</v>
      </c>
      <c r="AJ65" s="113">
        <f t="shared" si="7"/>
        <v>0</v>
      </c>
      <c r="AK65" s="115"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f t="shared" si="8"/>
        <v>0</v>
      </c>
      <c r="AQ65" s="115">
        <f t="shared" si="9"/>
        <v>0</v>
      </c>
      <c r="AR65" s="370">
        <f t="shared" si="10"/>
        <v>0</v>
      </c>
      <c r="AS65" s="112">
        <f t="shared" si="11"/>
        <v>3396286</v>
      </c>
      <c r="AT65" s="113">
        <f t="shared" si="12"/>
        <v>2468605</v>
      </c>
      <c r="AU65" s="113">
        <f t="shared" si="13"/>
        <v>0</v>
      </c>
      <c r="AV65" s="113">
        <f t="shared" si="14"/>
        <v>15000</v>
      </c>
      <c r="AW65" s="113">
        <f t="shared" si="15"/>
        <v>839459</v>
      </c>
      <c r="AX65" s="113">
        <f t="shared" si="15"/>
        <v>49372</v>
      </c>
      <c r="AY65" s="113">
        <f t="shared" si="16"/>
        <v>23850</v>
      </c>
      <c r="AZ65" s="115">
        <f t="shared" si="17"/>
        <v>5.4098000000000006</v>
      </c>
      <c r="BA65" s="115">
        <f t="shared" si="18"/>
        <v>4</v>
      </c>
      <c r="BB65" s="115">
        <f t="shared" si="19"/>
        <v>0</v>
      </c>
      <c r="BC65" s="116">
        <f t="shared" si="20"/>
        <v>1.4097999999999999</v>
      </c>
      <c r="BD65" s="15"/>
    </row>
    <row r="66" spans="1:57" x14ac:dyDescent="0.2">
      <c r="A66" s="366">
        <v>13</v>
      </c>
      <c r="B66" s="367">
        <v>3444</v>
      </c>
      <c r="C66" s="367">
        <v>600078086</v>
      </c>
      <c r="D66" s="367">
        <v>16389573</v>
      </c>
      <c r="E66" s="365" t="s">
        <v>145</v>
      </c>
      <c r="F66" s="367">
        <v>3141</v>
      </c>
      <c r="G66" s="368" t="s">
        <v>319</v>
      </c>
      <c r="H66" s="369" t="s">
        <v>282</v>
      </c>
      <c r="I66" s="110">
        <v>662394</v>
      </c>
      <c r="J66" s="111">
        <v>465803</v>
      </c>
      <c r="K66" s="111">
        <v>0</v>
      </c>
      <c r="L66" s="111">
        <v>20000</v>
      </c>
      <c r="M66" s="114">
        <v>164201</v>
      </c>
      <c r="N66" s="114">
        <v>9316</v>
      </c>
      <c r="O66" s="111">
        <v>3074</v>
      </c>
      <c r="P66" s="274">
        <v>1.65</v>
      </c>
      <c r="Q66" s="287">
        <v>0</v>
      </c>
      <c r="R66" s="404">
        <v>0</v>
      </c>
      <c r="S66" s="404">
        <v>1.65</v>
      </c>
      <c r="T66" s="112">
        <f t="shared" si="0"/>
        <v>0</v>
      </c>
      <c r="U66" s="113">
        <v>0</v>
      </c>
      <c r="V66" s="113">
        <v>0</v>
      </c>
      <c r="W66" s="113">
        <v>0</v>
      </c>
      <c r="X66" s="113">
        <f t="shared" si="1"/>
        <v>0</v>
      </c>
      <c r="Y66" s="113">
        <v>0</v>
      </c>
      <c r="Z66" s="113">
        <v>0</v>
      </c>
      <c r="AA66" s="113">
        <v>0</v>
      </c>
      <c r="AB66" s="113">
        <f t="shared" si="2"/>
        <v>0</v>
      </c>
      <c r="AC66" s="113">
        <f t="shared" si="3"/>
        <v>0</v>
      </c>
      <c r="AD66" s="114">
        <f t="shared" si="4"/>
        <v>0</v>
      </c>
      <c r="AE66" s="114">
        <f t="shared" si="5"/>
        <v>0</v>
      </c>
      <c r="AF66" s="113">
        <v>0</v>
      </c>
      <c r="AG66" s="113">
        <v>0</v>
      </c>
      <c r="AH66" s="113">
        <v>0</v>
      </c>
      <c r="AI66" s="113">
        <f t="shared" si="6"/>
        <v>0</v>
      </c>
      <c r="AJ66" s="113">
        <f t="shared" si="7"/>
        <v>0</v>
      </c>
      <c r="AK66" s="115"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f t="shared" si="8"/>
        <v>0</v>
      </c>
      <c r="AQ66" s="115">
        <f t="shared" si="9"/>
        <v>0</v>
      </c>
      <c r="AR66" s="370">
        <f t="shared" si="10"/>
        <v>0</v>
      </c>
      <c r="AS66" s="112">
        <f t="shared" si="11"/>
        <v>662394</v>
      </c>
      <c r="AT66" s="113">
        <f t="shared" si="12"/>
        <v>465803</v>
      </c>
      <c r="AU66" s="113">
        <f t="shared" si="13"/>
        <v>0</v>
      </c>
      <c r="AV66" s="113">
        <f t="shared" si="14"/>
        <v>20000</v>
      </c>
      <c r="AW66" s="113">
        <f t="shared" si="15"/>
        <v>164201</v>
      </c>
      <c r="AX66" s="113">
        <f t="shared" si="15"/>
        <v>9316</v>
      </c>
      <c r="AY66" s="113">
        <f t="shared" si="16"/>
        <v>3074</v>
      </c>
      <c r="AZ66" s="115">
        <f t="shared" si="17"/>
        <v>1.65</v>
      </c>
      <c r="BA66" s="115">
        <f t="shared" si="18"/>
        <v>0</v>
      </c>
      <c r="BB66" s="115">
        <f t="shared" si="19"/>
        <v>0</v>
      </c>
      <c r="BC66" s="116">
        <f t="shared" si="20"/>
        <v>1.65</v>
      </c>
      <c r="BD66" s="15"/>
    </row>
    <row r="67" spans="1:57" x14ac:dyDescent="0.2">
      <c r="A67" s="237">
        <v>13</v>
      </c>
      <c r="B67" s="31">
        <v>3444</v>
      </c>
      <c r="C67" s="31">
        <v>600078086</v>
      </c>
      <c r="D67" s="31">
        <v>16389573</v>
      </c>
      <c r="E67" s="246" t="s">
        <v>146</v>
      </c>
      <c r="F67" s="31"/>
      <c r="G67" s="236"/>
      <c r="H67" s="326"/>
      <c r="I67" s="5">
        <v>4058680</v>
      </c>
      <c r="J67" s="8">
        <v>2934408</v>
      </c>
      <c r="K67" s="8">
        <v>0</v>
      </c>
      <c r="L67" s="8">
        <v>35000</v>
      </c>
      <c r="M67" s="8">
        <v>1003660</v>
      </c>
      <c r="N67" s="8">
        <v>58688</v>
      </c>
      <c r="O67" s="8">
        <v>26924</v>
      </c>
      <c r="P67" s="9">
        <v>7.059800000000001</v>
      </c>
      <c r="Q67" s="9">
        <v>4</v>
      </c>
      <c r="R67" s="38">
        <v>0</v>
      </c>
      <c r="S67" s="38">
        <v>3.0598000000000001</v>
      </c>
      <c r="T67" s="5">
        <f t="shared" ref="T67:BC67" si="33">SUM(T65:T66)</f>
        <v>0</v>
      </c>
      <c r="U67" s="8">
        <f t="shared" si="33"/>
        <v>0</v>
      </c>
      <c r="V67" s="8">
        <f t="shared" si="33"/>
        <v>0</v>
      </c>
      <c r="W67" s="8">
        <f t="shared" si="33"/>
        <v>0</v>
      </c>
      <c r="X67" s="8">
        <f t="shared" si="33"/>
        <v>0</v>
      </c>
      <c r="Y67" s="8">
        <f t="shared" si="33"/>
        <v>0</v>
      </c>
      <c r="Z67" s="8">
        <f t="shared" si="33"/>
        <v>0</v>
      </c>
      <c r="AA67" s="8">
        <f t="shared" si="33"/>
        <v>0</v>
      </c>
      <c r="AB67" s="8">
        <f t="shared" si="33"/>
        <v>0</v>
      </c>
      <c r="AC67" s="8">
        <f t="shared" si="33"/>
        <v>0</v>
      </c>
      <c r="AD67" s="8">
        <f t="shared" si="33"/>
        <v>0</v>
      </c>
      <c r="AE67" s="8">
        <f t="shared" si="33"/>
        <v>0</v>
      </c>
      <c r="AF67" s="8">
        <f t="shared" si="33"/>
        <v>0</v>
      </c>
      <c r="AG67" s="8">
        <f t="shared" si="33"/>
        <v>0</v>
      </c>
      <c r="AH67" s="8">
        <f t="shared" si="33"/>
        <v>0</v>
      </c>
      <c r="AI67" s="8">
        <f t="shared" si="33"/>
        <v>0</v>
      </c>
      <c r="AJ67" s="8">
        <f t="shared" si="33"/>
        <v>0</v>
      </c>
      <c r="AK67" s="9">
        <f t="shared" si="33"/>
        <v>0</v>
      </c>
      <c r="AL67" s="9">
        <f t="shared" si="33"/>
        <v>0</v>
      </c>
      <c r="AM67" s="9">
        <f t="shared" si="33"/>
        <v>0</v>
      </c>
      <c r="AN67" s="9">
        <f t="shared" si="33"/>
        <v>0</v>
      </c>
      <c r="AO67" s="9">
        <f t="shared" si="33"/>
        <v>0</v>
      </c>
      <c r="AP67" s="9">
        <f t="shared" si="33"/>
        <v>0</v>
      </c>
      <c r="AQ67" s="9">
        <f t="shared" si="33"/>
        <v>0</v>
      </c>
      <c r="AR67" s="38">
        <f t="shared" si="33"/>
        <v>0</v>
      </c>
      <c r="AS67" s="5">
        <f t="shared" si="33"/>
        <v>4058680</v>
      </c>
      <c r="AT67" s="8">
        <f t="shared" si="33"/>
        <v>2934408</v>
      </c>
      <c r="AU67" s="8">
        <f t="shared" si="33"/>
        <v>0</v>
      </c>
      <c r="AV67" s="8">
        <f t="shared" si="33"/>
        <v>35000</v>
      </c>
      <c r="AW67" s="8">
        <f t="shared" si="33"/>
        <v>1003660</v>
      </c>
      <c r="AX67" s="8">
        <f t="shared" si="33"/>
        <v>58688</v>
      </c>
      <c r="AY67" s="8">
        <f t="shared" si="33"/>
        <v>26924</v>
      </c>
      <c r="AZ67" s="9">
        <f t="shared" si="33"/>
        <v>7.059800000000001</v>
      </c>
      <c r="BA67" s="9">
        <f t="shared" si="33"/>
        <v>4</v>
      </c>
      <c r="BB67" s="9">
        <f t="shared" si="33"/>
        <v>0</v>
      </c>
      <c r="BC67" s="78">
        <f t="shared" si="33"/>
        <v>3.0598000000000001</v>
      </c>
      <c r="BD67" s="15"/>
    </row>
    <row r="68" spans="1:57" x14ac:dyDescent="0.2">
      <c r="A68" s="366">
        <v>14</v>
      </c>
      <c r="B68" s="367">
        <v>3443</v>
      </c>
      <c r="C68" s="367">
        <v>600078582</v>
      </c>
      <c r="D68" s="367">
        <v>16389581</v>
      </c>
      <c r="E68" s="365" t="s">
        <v>147</v>
      </c>
      <c r="F68" s="367">
        <v>3113</v>
      </c>
      <c r="G68" s="368" t="s">
        <v>318</v>
      </c>
      <c r="H68" s="369" t="s">
        <v>281</v>
      </c>
      <c r="I68" s="110">
        <v>12734322</v>
      </c>
      <c r="J68" s="111">
        <v>9006195</v>
      </c>
      <c r="K68" s="111">
        <v>0</v>
      </c>
      <c r="L68" s="111">
        <v>80000</v>
      </c>
      <c r="M68" s="114">
        <v>3071134</v>
      </c>
      <c r="N68" s="114">
        <v>180124</v>
      </c>
      <c r="O68" s="111">
        <v>396869</v>
      </c>
      <c r="P68" s="274">
        <v>17.183600000000002</v>
      </c>
      <c r="Q68" s="287">
        <v>12.8291</v>
      </c>
      <c r="R68" s="404">
        <v>0</v>
      </c>
      <c r="S68" s="404">
        <v>4.3544999999999998</v>
      </c>
      <c r="T68" s="112">
        <f t="shared" si="0"/>
        <v>0</v>
      </c>
      <c r="U68" s="113">
        <v>0</v>
      </c>
      <c r="V68" s="113">
        <v>0</v>
      </c>
      <c r="W68" s="113">
        <v>0</v>
      </c>
      <c r="X68" s="113">
        <f t="shared" si="1"/>
        <v>0</v>
      </c>
      <c r="Y68" s="113">
        <v>0</v>
      </c>
      <c r="Z68" s="113">
        <v>0</v>
      </c>
      <c r="AA68" s="113">
        <v>0</v>
      </c>
      <c r="AB68" s="113">
        <f t="shared" si="2"/>
        <v>0</v>
      </c>
      <c r="AC68" s="113">
        <f t="shared" si="3"/>
        <v>0</v>
      </c>
      <c r="AD68" s="114">
        <f t="shared" si="4"/>
        <v>0</v>
      </c>
      <c r="AE68" s="114">
        <f t="shared" si="5"/>
        <v>0</v>
      </c>
      <c r="AF68" s="113">
        <v>0</v>
      </c>
      <c r="AG68" s="113">
        <v>0</v>
      </c>
      <c r="AH68" s="113">
        <v>0</v>
      </c>
      <c r="AI68" s="113">
        <f t="shared" si="6"/>
        <v>0</v>
      </c>
      <c r="AJ68" s="113">
        <f t="shared" si="7"/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f t="shared" si="8"/>
        <v>0</v>
      </c>
      <c r="AQ68" s="115">
        <f t="shared" si="9"/>
        <v>0</v>
      </c>
      <c r="AR68" s="370">
        <f t="shared" si="10"/>
        <v>0</v>
      </c>
      <c r="AS68" s="112">
        <f t="shared" si="11"/>
        <v>12734322</v>
      </c>
      <c r="AT68" s="113">
        <f t="shared" si="12"/>
        <v>9006195</v>
      </c>
      <c r="AU68" s="113">
        <f t="shared" si="13"/>
        <v>0</v>
      </c>
      <c r="AV68" s="113">
        <f t="shared" si="14"/>
        <v>80000</v>
      </c>
      <c r="AW68" s="113">
        <f t="shared" si="15"/>
        <v>3071134</v>
      </c>
      <c r="AX68" s="113">
        <f t="shared" si="15"/>
        <v>180124</v>
      </c>
      <c r="AY68" s="113">
        <f t="shared" si="16"/>
        <v>396869</v>
      </c>
      <c r="AZ68" s="115">
        <f t="shared" si="17"/>
        <v>17.183600000000002</v>
      </c>
      <c r="BA68" s="115">
        <f t="shared" si="18"/>
        <v>12.8291</v>
      </c>
      <c r="BB68" s="115">
        <f t="shared" si="19"/>
        <v>0</v>
      </c>
      <c r="BC68" s="116">
        <f t="shared" si="20"/>
        <v>4.3544999999999998</v>
      </c>
      <c r="BD68" s="15"/>
    </row>
    <row r="69" spans="1:57" x14ac:dyDescent="0.2">
      <c r="A69" s="366">
        <v>14</v>
      </c>
      <c r="B69" s="367">
        <v>3443</v>
      </c>
      <c r="C69" s="367">
        <v>600078582</v>
      </c>
      <c r="D69" s="367">
        <v>16389581</v>
      </c>
      <c r="E69" s="365" t="s">
        <v>147</v>
      </c>
      <c r="F69" s="367">
        <v>3113</v>
      </c>
      <c r="G69" s="368" t="s">
        <v>316</v>
      </c>
      <c r="H69" s="369" t="s">
        <v>282</v>
      </c>
      <c r="I69" s="110">
        <v>731830</v>
      </c>
      <c r="J69" s="111">
        <v>536694</v>
      </c>
      <c r="K69" s="111">
        <v>0</v>
      </c>
      <c r="L69" s="111">
        <v>0</v>
      </c>
      <c r="M69" s="114">
        <v>181402</v>
      </c>
      <c r="N69" s="114">
        <v>10734</v>
      </c>
      <c r="O69" s="111">
        <v>3000</v>
      </c>
      <c r="P69" s="274">
        <v>1.52</v>
      </c>
      <c r="Q69" s="287">
        <v>1.52</v>
      </c>
      <c r="R69" s="404">
        <v>0</v>
      </c>
      <c r="S69" s="404">
        <v>0</v>
      </c>
      <c r="T69" s="112">
        <f t="shared" si="0"/>
        <v>0</v>
      </c>
      <c r="U69" s="113">
        <v>0</v>
      </c>
      <c r="V69" s="113">
        <v>0</v>
      </c>
      <c r="W69" s="113">
        <v>0</v>
      </c>
      <c r="X69" s="113">
        <f t="shared" si="1"/>
        <v>0</v>
      </c>
      <c r="Y69" s="113">
        <v>0</v>
      </c>
      <c r="Z69" s="113">
        <v>0</v>
      </c>
      <c r="AA69" s="113">
        <v>0</v>
      </c>
      <c r="AB69" s="113">
        <f t="shared" si="2"/>
        <v>0</v>
      </c>
      <c r="AC69" s="113">
        <f t="shared" si="3"/>
        <v>0</v>
      </c>
      <c r="AD69" s="114">
        <f t="shared" si="4"/>
        <v>0</v>
      </c>
      <c r="AE69" s="114">
        <f t="shared" si="5"/>
        <v>0</v>
      </c>
      <c r="AF69" s="113">
        <v>0</v>
      </c>
      <c r="AG69" s="113">
        <v>0</v>
      </c>
      <c r="AH69" s="113">
        <v>0</v>
      </c>
      <c r="AI69" s="113">
        <f t="shared" si="6"/>
        <v>0</v>
      </c>
      <c r="AJ69" s="113">
        <f t="shared" si="7"/>
        <v>0</v>
      </c>
      <c r="AK69" s="115"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f t="shared" si="8"/>
        <v>0</v>
      </c>
      <c r="AQ69" s="115">
        <f t="shared" si="9"/>
        <v>0</v>
      </c>
      <c r="AR69" s="370">
        <f t="shared" si="10"/>
        <v>0</v>
      </c>
      <c r="AS69" s="112">
        <f t="shared" si="11"/>
        <v>731830</v>
      </c>
      <c r="AT69" s="113">
        <f t="shared" si="12"/>
        <v>536694</v>
      </c>
      <c r="AU69" s="113">
        <f t="shared" si="13"/>
        <v>0</v>
      </c>
      <c r="AV69" s="113">
        <f t="shared" si="14"/>
        <v>0</v>
      </c>
      <c r="AW69" s="113">
        <f t="shared" si="15"/>
        <v>181402</v>
      </c>
      <c r="AX69" s="113">
        <f t="shared" si="15"/>
        <v>10734</v>
      </c>
      <c r="AY69" s="113">
        <f t="shared" si="16"/>
        <v>3000</v>
      </c>
      <c r="AZ69" s="115">
        <f t="shared" si="17"/>
        <v>1.52</v>
      </c>
      <c r="BA69" s="115">
        <f t="shared" si="18"/>
        <v>1.52</v>
      </c>
      <c r="BB69" s="115">
        <f t="shared" si="19"/>
        <v>0</v>
      </c>
      <c r="BC69" s="116">
        <f t="shared" si="20"/>
        <v>0</v>
      </c>
      <c r="BD69" s="15"/>
    </row>
    <row r="70" spans="1:57" x14ac:dyDescent="0.2">
      <c r="A70" s="366">
        <v>14</v>
      </c>
      <c r="B70" s="367">
        <v>3443</v>
      </c>
      <c r="C70" s="367">
        <v>600078582</v>
      </c>
      <c r="D70" s="367">
        <v>16389581</v>
      </c>
      <c r="E70" s="365" t="s">
        <v>147</v>
      </c>
      <c r="F70" s="367">
        <v>3141</v>
      </c>
      <c r="G70" s="368" t="s">
        <v>319</v>
      </c>
      <c r="H70" s="369" t="s">
        <v>282</v>
      </c>
      <c r="I70" s="110">
        <v>1136336</v>
      </c>
      <c r="J70" s="111">
        <v>810618</v>
      </c>
      <c r="K70" s="111">
        <v>0</v>
      </c>
      <c r="L70" s="111">
        <v>20000</v>
      </c>
      <c r="M70" s="114">
        <v>280748</v>
      </c>
      <c r="N70" s="114">
        <v>16212</v>
      </c>
      <c r="O70" s="111">
        <v>8758</v>
      </c>
      <c r="P70" s="274">
        <v>2.8299999999999996</v>
      </c>
      <c r="Q70" s="287">
        <v>0</v>
      </c>
      <c r="R70" s="404">
        <v>0</v>
      </c>
      <c r="S70" s="404">
        <v>2.8299999999999996</v>
      </c>
      <c r="T70" s="112">
        <f t="shared" si="0"/>
        <v>0</v>
      </c>
      <c r="U70" s="113">
        <v>0</v>
      </c>
      <c r="V70" s="113">
        <v>0</v>
      </c>
      <c r="W70" s="113">
        <v>0</v>
      </c>
      <c r="X70" s="113">
        <f t="shared" si="1"/>
        <v>0</v>
      </c>
      <c r="Y70" s="113">
        <v>0</v>
      </c>
      <c r="Z70" s="113">
        <v>0</v>
      </c>
      <c r="AA70" s="113">
        <v>0</v>
      </c>
      <c r="AB70" s="113">
        <f t="shared" si="2"/>
        <v>0</v>
      </c>
      <c r="AC70" s="113">
        <f t="shared" si="3"/>
        <v>0</v>
      </c>
      <c r="AD70" s="114">
        <f t="shared" si="4"/>
        <v>0</v>
      </c>
      <c r="AE70" s="114">
        <f t="shared" si="5"/>
        <v>0</v>
      </c>
      <c r="AF70" s="113">
        <v>0</v>
      </c>
      <c r="AG70" s="113">
        <v>0</v>
      </c>
      <c r="AH70" s="113">
        <v>0</v>
      </c>
      <c r="AI70" s="113">
        <f t="shared" si="6"/>
        <v>0</v>
      </c>
      <c r="AJ70" s="113">
        <f t="shared" si="7"/>
        <v>0</v>
      </c>
      <c r="AK70" s="115"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f t="shared" si="8"/>
        <v>0</v>
      </c>
      <c r="AQ70" s="115">
        <f t="shared" si="9"/>
        <v>0</v>
      </c>
      <c r="AR70" s="370">
        <f t="shared" si="10"/>
        <v>0</v>
      </c>
      <c r="AS70" s="112">
        <f t="shared" si="11"/>
        <v>1136336</v>
      </c>
      <c r="AT70" s="113">
        <f t="shared" si="12"/>
        <v>810618</v>
      </c>
      <c r="AU70" s="113">
        <f t="shared" si="13"/>
        <v>0</v>
      </c>
      <c r="AV70" s="113">
        <f t="shared" si="14"/>
        <v>20000</v>
      </c>
      <c r="AW70" s="113">
        <f t="shared" si="15"/>
        <v>280748</v>
      </c>
      <c r="AX70" s="113">
        <f t="shared" si="15"/>
        <v>16212</v>
      </c>
      <c r="AY70" s="113">
        <f t="shared" si="16"/>
        <v>8758</v>
      </c>
      <c r="AZ70" s="115">
        <f t="shared" si="17"/>
        <v>2.8299999999999996</v>
      </c>
      <c r="BA70" s="115">
        <f t="shared" si="18"/>
        <v>0</v>
      </c>
      <c r="BB70" s="115">
        <f t="shared" si="19"/>
        <v>0</v>
      </c>
      <c r="BC70" s="116">
        <f t="shared" si="20"/>
        <v>2.8299999999999996</v>
      </c>
      <c r="BD70" s="15"/>
    </row>
    <row r="71" spans="1:57" x14ac:dyDescent="0.2">
      <c r="A71" s="366">
        <v>14</v>
      </c>
      <c r="B71" s="367">
        <v>3443</v>
      </c>
      <c r="C71" s="367">
        <v>600078582</v>
      </c>
      <c r="D71" s="367">
        <v>16389581</v>
      </c>
      <c r="E71" s="365" t="s">
        <v>147</v>
      </c>
      <c r="F71" s="367">
        <v>3143</v>
      </c>
      <c r="G71" s="368" t="s">
        <v>632</v>
      </c>
      <c r="H71" s="392" t="s">
        <v>281</v>
      </c>
      <c r="I71" s="110">
        <v>940747</v>
      </c>
      <c r="J71" s="111">
        <v>680922</v>
      </c>
      <c r="K71" s="111">
        <v>0</v>
      </c>
      <c r="L71" s="111">
        <v>12000</v>
      </c>
      <c r="M71" s="114">
        <v>234207</v>
      </c>
      <c r="N71" s="114">
        <v>13618</v>
      </c>
      <c r="O71" s="111">
        <v>0</v>
      </c>
      <c r="P71" s="274">
        <v>1.5</v>
      </c>
      <c r="Q71" s="287">
        <v>1.5</v>
      </c>
      <c r="R71" s="404">
        <v>0</v>
      </c>
      <c r="S71" s="404">
        <v>0</v>
      </c>
      <c r="T71" s="112">
        <f t="shared" si="0"/>
        <v>0</v>
      </c>
      <c r="U71" s="113">
        <v>0</v>
      </c>
      <c r="V71" s="113">
        <v>0</v>
      </c>
      <c r="W71" s="113">
        <v>0</v>
      </c>
      <c r="X71" s="113">
        <f t="shared" si="1"/>
        <v>0</v>
      </c>
      <c r="Y71" s="113">
        <v>0</v>
      </c>
      <c r="Z71" s="113">
        <v>0</v>
      </c>
      <c r="AA71" s="113">
        <v>0</v>
      </c>
      <c r="AB71" s="113">
        <f t="shared" si="2"/>
        <v>0</v>
      </c>
      <c r="AC71" s="113">
        <f t="shared" si="3"/>
        <v>0</v>
      </c>
      <c r="AD71" s="114">
        <f t="shared" si="4"/>
        <v>0</v>
      </c>
      <c r="AE71" s="114">
        <f t="shared" si="5"/>
        <v>0</v>
      </c>
      <c r="AF71" s="113">
        <v>0</v>
      </c>
      <c r="AG71" s="113">
        <v>0</v>
      </c>
      <c r="AH71" s="113">
        <v>0</v>
      </c>
      <c r="AI71" s="113">
        <f t="shared" si="6"/>
        <v>0</v>
      </c>
      <c r="AJ71" s="113">
        <f t="shared" si="7"/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f t="shared" si="8"/>
        <v>0</v>
      </c>
      <c r="AQ71" s="115">
        <f t="shared" si="9"/>
        <v>0</v>
      </c>
      <c r="AR71" s="370">
        <f t="shared" si="10"/>
        <v>0</v>
      </c>
      <c r="AS71" s="112">
        <f t="shared" si="11"/>
        <v>940747</v>
      </c>
      <c r="AT71" s="113">
        <f t="shared" si="12"/>
        <v>680922</v>
      </c>
      <c r="AU71" s="113">
        <f t="shared" si="13"/>
        <v>0</v>
      </c>
      <c r="AV71" s="113">
        <f t="shared" si="14"/>
        <v>12000</v>
      </c>
      <c r="AW71" s="113">
        <f t="shared" si="15"/>
        <v>234207</v>
      </c>
      <c r="AX71" s="113">
        <f t="shared" si="15"/>
        <v>13618</v>
      </c>
      <c r="AY71" s="113">
        <f t="shared" si="16"/>
        <v>0</v>
      </c>
      <c r="AZ71" s="115">
        <f t="shared" si="17"/>
        <v>1.5</v>
      </c>
      <c r="BA71" s="115">
        <f t="shared" si="18"/>
        <v>1.5</v>
      </c>
      <c r="BB71" s="115">
        <f t="shared" si="19"/>
        <v>0</v>
      </c>
      <c r="BC71" s="116">
        <f t="shared" si="20"/>
        <v>0</v>
      </c>
      <c r="BD71" s="15"/>
    </row>
    <row r="72" spans="1:57" x14ac:dyDescent="0.2">
      <c r="A72" s="366">
        <v>14</v>
      </c>
      <c r="B72" s="367">
        <v>3443</v>
      </c>
      <c r="C72" s="367">
        <v>600078582</v>
      </c>
      <c r="D72" s="367">
        <v>16389581</v>
      </c>
      <c r="E72" s="365" t="s">
        <v>147</v>
      </c>
      <c r="F72" s="367">
        <v>3143</v>
      </c>
      <c r="G72" s="368" t="s">
        <v>633</v>
      </c>
      <c r="H72" s="392" t="s">
        <v>282</v>
      </c>
      <c r="I72" s="110">
        <v>33706</v>
      </c>
      <c r="J72" s="111">
        <v>23760</v>
      </c>
      <c r="K72" s="111">
        <v>0</v>
      </c>
      <c r="L72" s="111">
        <v>0</v>
      </c>
      <c r="M72" s="114">
        <v>8031</v>
      </c>
      <c r="N72" s="114">
        <v>475</v>
      </c>
      <c r="O72" s="111">
        <v>1440</v>
      </c>
      <c r="P72" s="274">
        <v>0.1</v>
      </c>
      <c r="Q72" s="287">
        <v>0</v>
      </c>
      <c r="R72" s="404">
        <v>0</v>
      </c>
      <c r="S72" s="404">
        <v>0.1</v>
      </c>
      <c r="T72" s="112">
        <f t="shared" si="0"/>
        <v>0</v>
      </c>
      <c r="U72" s="113">
        <v>0</v>
      </c>
      <c r="V72" s="113">
        <v>0</v>
      </c>
      <c r="W72" s="113">
        <v>0</v>
      </c>
      <c r="X72" s="113">
        <f t="shared" si="1"/>
        <v>0</v>
      </c>
      <c r="Y72" s="113">
        <v>0</v>
      </c>
      <c r="Z72" s="113">
        <v>0</v>
      </c>
      <c r="AA72" s="113">
        <v>0</v>
      </c>
      <c r="AB72" s="113">
        <f t="shared" si="2"/>
        <v>0</v>
      </c>
      <c r="AC72" s="113">
        <f t="shared" si="3"/>
        <v>0</v>
      </c>
      <c r="AD72" s="114">
        <f t="shared" si="4"/>
        <v>0</v>
      </c>
      <c r="AE72" s="114">
        <f t="shared" si="5"/>
        <v>0</v>
      </c>
      <c r="AF72" s="113">
        <v>0</v>
      </c>
      <c r="AG72" s="113">
        <v>0</v>
      </c>
      <c r="AH72" s="113">
        <v>0</v>
      </c>
      <c r="AI72" s="113">
        <f t="shared" si="6"/>
        <v>0</v>
      </c>
      <c r="AJ72" s="113">
        <f t="shared" si="7"/>
        <v>0</v>
      </c>
      <c r="AK72" s="115"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f t="shared" si="8"/>
        <v>0</v>
      </c>
      <c r="AQ72" s="115">
        <f t="shared" si="9"/>
        <v>0</v>
      </c>
      <c r="AR72" s="370">
        <f t="shared" si="10"/>
        <v>0</v>
      </c>
      <c r="AS72" s="112">
        <f t="shared" si="11"/>
        <v>33706</v>
      </c>
      <c r="AT72" s="113">
        <f t="shared" si="12"/>
        <v>23760</v>
      </c>
      <c r="AU72" s="113">
        <f t="shared" si="13"/>
        <v>0</v>
      </c>
      <c r="AV72" s="113">
        <f t="shared" si="14"/>
        <v>0</v>
      </c>
      <c r="AW72" s="113">
        <f t="shared" si="15"/>
        <v>8031</v>
      </c>
      <c r="AX72" s="113">
        <f t="shared" si="15"/>
        <v>475</v>
      </c>
      <c r="AY72" s="113">
        <f t="shared" si="16"/>
        <v>1440</v>
      </c>
      <c r="AZ72" s="115">
        <f t="shared" si="17"/>
        <v>0.1</v>
      </c>
      <c r="BA72" s="115">
        <f t="shared" si="18"/>
        <v>0</v>
      </c>
      <c r="BB72" s="115">
        <f t="shared" si="19"/>
        <v>0</v>
      </c>
      <c r="BC72" s="116">
        <f t="shared" si="20"/>
        <v>0.1</v>
      </c>
      <c r="BD72" s="15"/>
    </row>
    <row r="73" spans="1:57" ht="13.5" thickBot="1" x14ac:dyDescent="0.25">
      <c r="A73" s="241">
        <v>14</v>
      </c>
      <c r="B73" s="59">
        <v>3443</v>
      </c>
      <c r="C73" s="59">
        <v>600078582</v>
      </c>
      <c r="D73" s="59">
        <v>16389581</v>
      </c>
      <c r="E73" s="402" t="s">
        <v>148</v>
      </c>
      <c r="F73" s="59"/>
      <c r="G73" s="242"/>
      <c r="H73" s="403"/>
      <c r="I73" s="335">
        <v>15576941</v>
      </c>
      <c r="J73" s="43">
        <v>11058189</v>
      </c>
      <c r="K73" s="43">
        <v>0</v>
      </c>
      <c r="L73" s="43">
        <v>112000</v>
      </c>
      <c r="M73" s="43">
        <v>3775522</v>
      </c>
      <c r="N73" s="43">
        <v>221163</v>
      </c>
      <c r="O73" s="43">
        <v>410067</v>
      </c>
      <c r="P73" s="45">
        <v>23.133600000000001</v>
      </c>
      <c r="Q73" s="45">
        <v>15.8491</v>
      </c>
      <c r="R73" s="65">
        <v>0</v>
      </c>
      <c r="S73" s="65">
        <v>7.2844999999999995</v>
      </c>
      <c r="T73" s="448">
        <f t="shared" ref="T73:BC73" si="34">SUM(T68:T72)</f>
        <v>0</v>
      </c>
      <c r="U73" s="449">
        <f t="shared" si="34"/>
        <v>0</v>
      </c>
      <c r="V73" s="449">
        <f t="shared" si="34"/>
        <v>0</v>
      </c>
      <c r="W73" s="449">
        <f t="shared" si="34"/>
        <v>0</v>
      </c>
      <c r="X73" s="449">
        <f t="shared" si="34"/>
        <v>0</v>
      </c>
      <c r="Y73" s="449">
        <f t="shared" si="34"/>
        <v>0</v>
      </c>
      <c r="Z73" s="449">
        <f t="shared" si="34"/>
        <v>0</v>
      </c>
      <c r="AA73" s="449">
        <f t="shared" si="34"/>
        <v>0</v>
      </c>
      <c r="AB73" s="449">
        <f t="shared" si="34"/>
        <v>0</v>
      </c>
      <c r="AC73" s="449">
        <f t="shared" si="34"/>
        <v>0</v>
      </c>
      <c r="AD73" s="449">
        <f t="shared" si="34"/>
        <v>0</v>
      </c>
      <c r="AE73" s="449">
        <f t="shared" si="34"/>
        <v>0</v>
      </c>
      <c r="AF73" s="449">
        <f t="shared" si="34"/>
        <v>0</v>
      </c>
      <c r="AG73" s="449">
        <f t="shared" si="34"/>
        <v>0</v>
      </c>
      <c r="AH73" s="449">
        <f t="shared" si="34"/>
        <v>0</v>
      </c>
      <c r="AI73" s="449">
        <f t="shared" si="34"/>
        <v>0</v>
      </c>
      <c r="AJ73" s="449">
        <f t="shared" si="34"/>
        <v>0</v>
      </c>
      <c r="AK73" s="450">
        <f t="shared" si="34"/>
        <v>0</v>
      </c>
      <c r="AL73" s="450">
        <f t="shared" si="34"/>
        <v>0</v>
      </c>
      <c r="AM73" s="450">
        <f t="shared" si="34"/>
        <v>0</v>
      </c>
      <c r="AN73" s="450">
        <f t="shared" si="34"/>
        <v>0</v>
      </c>
      <c r="AO73" s="450">
        <f t="shared" si="34"/>
        <v>0</v>
      </c>
      <c r="AP73" s="450">
        <f t="shared" si="34"/>
        <v>0</v>
      </c>
      <c r="AQ73" s="450">
        <f t="shared" si="34"/>
        <v>0</v>
      </c>
      <c r="AR73" s="923">
        <f t="shared" si="34"/>
        <v>0</v>
      </c>
      <c r="AS73" s="448">
        <f t="shared" si="34"/>
        <v>15576941</v>
      </c>
      <c r="AT73" s="449">
        <f t="shared" si="34"/>
        <v>11058189</v>
      </c>
      <c r="AU73" s="449">
        <f t="shared" si="34"/>
        <v>0</v>
      </c>
      <c r="AV73" s="449">
        <f t="shared" si="34"/>
        <v>112000</v>
      </c>
      <c r="AW73" s="449">
        <f t="shared" si="34"/>
        <v>3775522</v>
      </c>
      <c r="AX73" s="449">
        <f t="shared" si="34"/>
        <v>221163</v>
      </c>
      <c r="AY73" s="449">
        <f t="shared" si="34"/>
        <v>410067</v>
      </c>
      <c r="AZ73" s="450">
        <f t="shared" si="34"/>
        <v>23.133600000000001</v>
      </c>
      <c r="BA73" s="450">
        <f t="shared" si="34"/>
        <v>15.8491</v>
      </c>
      <c r="BB73" s="450">
        <f t="shared" si="34"/>
        <v>0</v>
      </c>
      <c r="BC73" s="451">
        <f t="shared" si="34"/>
        <v>7.2844999999999995</v>
      </c>
      <c r="BD73" s="15"/>
    </row>
    <row r="74" spans="1:57" ht="13.5" thickBot="1" x14ac:dyDescent="0.25">
      <c r="A74" s="243"/>
      <c r="B74" s="54"/>
      <c r="C74" s="54"/>
      <c r="D74" s="54"/>
      <c r="E74" s="136" t="s">
        <v>796</v>
      </c>
      <c r="F74" s="54"/>
      <c r="G74" s="244"/>
      <c r="H74" s="334"/>
      <c r="I74" s="67">
        <f t="shared" ref="I74:BC74" si="35">I15+I19+I23+I25+I32+I38+I40+I43+I48+I52+I57+I64+I67+I73</f>
        <v>140951450</v>
      </c>
      <c r="J74" s="55">
        <f t="shared" si="35"/>
        <v>101264247</v>
      </c>
      <c r="K74" s="55">
        <f t="shared" si="35"/>
        <v>57740</v>
      </c>
      <c r="L74" s="55">
        <f t="shared" si="35"/>
        <v>821600</v>
      </c>
      <c r="M74" s="55">
        <f t="shared" si="35"/>
        <v>34505015</v>
      </c>
      <c r="N74" s="55">
        <f t="shared" si="35"/>
        <v>2025285</v>
      </c>
      <c r="O74" s="55">
        <f t="shared" si="35"/>
        <v>2335303</v>
      </c>
      <c r="P74" s="56">
        <f t="shared" si="35"/>
        <v>218.05049999999997</v>
      </c>
      <c r="Q74" s="56">
        <f t="shared" si="35"/>
        <v>150.37129999999999</v>
      </c>
      <c r="R74" s="56">
        <f t="shared" si="35"/>
        <v>0.16669999999999999</v>
      </c>
      <c r="S74" s="68">
        <f t="shared" si="35"/>
        <v>67.679199999999994</v>
      </c>
      <c r="T74" s="452">
        <f t="shared" si="35"/>
        <v>-9400</v>
      </c>
      <c r="U74" s="453">
        <f t="shared" si="35"/>
        <v>4765</v>
      </c>
      <c r="V74" s="453">
        <f t="shared" si="35"/>
        <v>-191458</v>
      </c>
      <c r="W74" s="453">
        <f t="shared" si="35"/>
        <v>0</v>
      </c>
      <c r="X74" s="453">
        <f t="shared" si="35"/>
        <v>-196093</v>
      </c>
      <c r="Y74" s="453">
        <f t="shared" si="35"/>
        <v>9400</v>
      </c>
      <c r="Z74" s="453">
        <f t="shared" si="35"/>
        <v>0</v>
      </c>
      <c r="AA74" s="453">
        <f t="shared" si="35"/>
        <v>0</v>
      </c>
      <c r="AB74" s="453">
        <f t="shared" si="35"/>
        <v>9400</v>
      </c>
      <c r="AC74" s="453">
        <f t="shared" si="35"/>
        <v>-186693</v>
      </c>
      <c r="AD74" s="453">
        <f t="shared" si="35"/>
        <v>-63103</v>
      </c>
      <c r="AE74" s="453">
        <f t="shared" si="35"/>
        <v>-3923</v>
      </c>
      <c r="AF74" s="453">
        <f t="shared" si="35"/>
        <v>0</v>
      </c>
      <c r="AG74" s="453">
        <f t="shared" si="35"/>
        <v>260002</v>
      </c>
      <c r="AH74" s="453">
        <f t="shared" si="35"/>
        <v>0</v>
      </c>
      <c r="AI74" s="453">
        <f t="shared" si="35"/>
        <v>260002</v>
      </c>
      <c r="AJ74" s="453">
        <f t="shared" si="35"/>
        <v>6283</v>
      </c>
      <c r="AK74" s="454">
        <f t="shared" si="35"/>
        <v>0.05</v>
      </c>
      <c r="AL74" s="454">
        <f t="shared" si="35"/>
        <v>0</v>
      </c>
      <c r="AM74" s="454">
        <f t="shared" si="35"/>
        <v>0</v>
      </c>
      <c r="AN74" s="454">
        <f t="shared" si="35"/>
        <v>0</v>
      </c>
      <c r="AO74" s="454">
        <f t="shared" si="35"/>
        <v>0</v>
      </c>
      <c r="AP74" s="454">
        <f t="shared" si="35"/>
        <v>0.05</v>
      </c>
      <c r="AQ74" s="454">
        <f t="shared" si="35"/>
        <v>0</v>
      </c>
      <c r="AR74" s="798">
        <f t="shared" si="35"/>
        <v>0.05</v>
      </c>
      <c r="AS74" s="452">
        <f t="shared" si="35"/>
        <v>140957733</v>
      </c>
      <c r="AT74" s="453">
        <f t="shared" si="35"/>
        <v>101068154</v>
      </c>
      <c r="AU74" s="453">
        <f t="shared" si="35"/>
        <v>57740</v>
      </c>
      <c r="AV74" s="453">
        <f t="shared" si="35"/>
        <v>831000</v>
      </c>
      <c r="AW74" s="453">
        <f t="shared" si="35"/>
        <v>34441912</v>
      </c>
      <c r="AX74" s="453">
        <f t="shared" si="35"/>
        <v>2021362</v>
      </c>
      <c r="AY74" s="453">
        <f t="shared" si="35"/>
        <v>2595305</v>
      </c>
      <c r="AZ74" s="454">
        <f t="shared" si="35"/>
        <v>218.10049999999998</v>
      </c>
      <c r="BA74" s="454">
        <f t="shared" si="35"/>
        <v>150.42129999999997</v>
      </c>
      <c r="BB74" s="454">
        <f t="shared" si="35"/>
        <v>0.16669999999999999</v>
      </c>
      <c r="BC74" s="455">
        <f t="shared" si="35"/>
        <v>67.679199999999994</v>
      </c>
      <c r="BD74" s="15"/>
    </row>
    <row r="75" spans="1:57" x14ac:dyDescent="0.2">
      <c r="D75" s="16"/>
      <c r="E75" s="12"/>
      <c r="F75" s="16"/>
      <c r="G75" s="41"/>
      <c r="H75" s="12"/>
      <c r="I75" s="94">
        <f>J74+L74+M74+N74+O74</f>
        <v>140951450</v>
      </c>
      <c r="J75" s="94"/>
      <c r="K75" s="94"/>
      <c r="L75" s="94"/>
      <c r="M75" s="94"/>
      <c r="N75" s="94"/>
      <c r="O75" s="94"/>
      <c r="P75" s="95">
        <f>Q74+S74</f>
        <v>218.0505</v>
      </c>
      <c r="Q75" s="95"/>
      <c r="R75" s="95"/>
      <c r="S75" s="95"/>
      <c r="T75" s="95"/>
      <c r="U75" s="95"/>
      <c r="V75" s="95"/>
      <c r="W75" s="95"/>
      <c r="X75" s="216">
        <f>SUM(T74:W74)</f>
        <v>-196093</v>
      </c>
      <c r="Y75" s="217"/>
      <c r="Z75" s="217"/>
      <c r="AA75" s="217"/>
      <c r="AB75" s="216">
        <f>SUM(Y74:AA74)</f>
        <v>9400</v>
      </c>
      <c r="AC75" s="216">
        <f>X74+AB74</f>
        <v>-186693</v>
      </c>
      <c r="AD75" s="218"/>
      <c r="AE75" s="218"/>
      <c r="AF75" s="217"/>
      <c r="AG75" s="217"/>
      <c r="AH75" s="217"/>
      <c r="AI75" s="216">
        <f>SUM(AF74:AH74)</f>
        <v>260002</v>
      </c>
      <c r="AJ75" s="216">
        <f>AC74+AD74+AE74+AI74</f>
        <v>6283</v>
      </c>
      <c r="AK75" s="137"/>
      <c r="AL75" s="137"/>
      <c r="AM75" s="137"/>
      <c r="AN75" s="137"/>
      <c r="AO75" s="137"/>
      <c r="AP75" s="138">
        <f>AK74+AM74+AN74</f>
        <v>0.05</v>
      </c>
      <c r="AQ75" s="138">
        <f>AL74+AO74</f>
        <v>0</v>
      </c>
      <c r="AR75" s="138">
        <f>SUM(AP74:AQ74)</f>
        <v>0.05</v>
      </c>
      <c r="AS75" s="94">
        <f>AT74+AV74+AW74+AX74+AY74</f>
        <v>140957733</v>
      </c>
      <c r="AT75" s="93"/>
      <c r="AU75" s="93"/>
      <c r="AV75" s="93"/>
      <c r="AW75" s="93"/>
      <c r="AX75" s="93"/>
      <c r="AY75" s="93"/>
      <c r="AZ75" s="95">
        <f>BA74+BC74</f>
        <v>218.10049999999995</v>
      </c>
      <c r="BA75" s="141"/>
      <c r="BB75" s="141"/>
      <c r="BC75" s="141"/>
    </row>
    <row r="76" spans="1:57" ht="13.5" thickBot="1" x14ac:dyDescent="0.25">
      <c r="D76" s="16"/>
      <c r="E76" s="12"/>
      <c r="F76" s="16"/>
      <c r="G76" s="41"/>
      <c r="H76" s="12"/>
      <c r="I76" s="139">
        <f ca="1">J77+L77+M77+N77+O77</f>
        <v>140951450</v>
      </c>
      <c r="J76" s="91"/>
      <c r="K76" s="91"/>
      <c r="L76" s="91"/>
      <c r="M76" s="91"/>
      <c r="N76" s="91"/>
      <c r="O76" s="91"/>
      <c r="P76" s="140">
        <f ca="1">Q77+S77</f>
        <v>218.0505</v>
      </c>
      <c r="Q76" s="266"/>
      <c r="R76" s="266"/>
      <c r="S76" s="266"/>
      <c r="T76" s="305"/>
      <c r="U76" s="305"/>
      <c r="V76" s="305"/>
      <c r="W76" s="305"/>
      <c r="X76" s="300">
        <f ca="1">SUM(T77:W77)</f>
        <v>-196093</v>
      </c>
      <c r="Y76" s="301"/>
      <c r="Z76" s="301"/>
      <c r="AA76" s="301"/>
      <c r="AB76" s="300">
        <f ca="1">SUM(Y77:AA77)</f>
        <v>9400</v>
      </c>
      <c r="AC76" s="300">
        <f ca="1">X77+AB77</f>
        <v>-186693</v>
      </c>
      <c r="AD76" s="302"/>
      <c r="AE76" s="302"/>
      <c r="AF76" s="301"/>
      <c r="AG76" s="301"/>
      <c r="AH76" s="301"/>
      <c r="AI76" s="300">
        <f ca="1">SUM(AF77:AH77)</f>
        <v>260002</v>
      </c>
      <c r="AJ76" s="300">
        <f ca="1">AC77+AD77+AE77+AI77</f>
        <v>6283</v>
      </c>
      <c r="AK76" s="303"/>
      <c r="AL76" s="303"/>
      <c r="AM76" s="303"/>
      <c r="AN76" s="303"/>
      <c r="AO76" s="303"/>
      <c r="AP76" s="304">
        <f ca="1">AK77+AM77+AN77</f>
        <v>0.05</v>
      </c>
      <c r="AQ76" s="304">
        <f ca="1">AL77+AO77</f>
        <v>0</v>
      </c>
      <c r="AR76" s="304">
        <f ca="1">SUM(AP77:AQ77)</f>
        <v>0.05</v>
      </c>
      <c r="AS76" s="94">
        <f ca="1">AT77+AV77+AW77+AX77+AY77</f>
        <v>140957733</v>
      </c>
      <c r="AT76" s="93"/>
      <c r="AU76" s="93"/>
      <c r="AV76" s="93"/>
      <c r="AW76" s="93"/>
      <c r="AX76" s="93"/>
      <c r="AY76" s="93"/>
      <c r="AZ76" s="95">
        <f ca="1">BA77+BC77</f>
        <v>218.10050000000001</v>
      </c>
      <c r="BA76" s="141"/>
      <c r="BB76" s="141"/>
      <c r="BC76" s="141"/>
    </row>
    <row r="77" spans="1:57" ht="13.5" thickBot="1" x14ac:dyDescent="0.25">
      <c r="D77" s="16"/>
      <c r="E77" s="12"/>
      <c r="F77" s="16"/>
      <c r="G77" s="41"/>
      <c r="H77" s="44" t="s">
        <v>0</v>
      </c>
      <c r="I77" s="211">
        <f t="shared" ref="I77:BC77" ca="1" si="36">SUM(I78:I87)</f>
        <v>140951450</v>
      </c>
      <c r="J77" s="60">
        <f t="shared" ca="1" si="36"/>
        <v>101264247</v>
      </c>
      <c r="K77" s="60">
        <f t="shared" ref="K77" ca="1" si="37">SUM(K78:K87)</f>
        <v>57740</v>
      </c>
      <c r="L77" s="60">
        <f t="shared" ca="1" si="36"/>
        <v>821600</v>
      </c>
      <c r="M77" s="60">
        <f t="shared" ca="1" si="36"/>
        <v>34505015</v>
      </c>
      <c r="N77" s="60">
        <f t="shared" ca="1" si="36"/>
        <v>2025285</v>
      </c>
      <c r="O77" s="60">
        <f t="shared" ca="1" si="36"/>
        <v>2335303</v>
      </c>
      <c r="P77" s="61">
        <f t="shared" ca="1" si="36"/>
        <v>218.0505</v>
      </c>
      <c r="Q77" s="61">
        <f t="shared" ca="1" si="36"/>
        <v>150.37129999999999</v>
      </c>
      <c r="R77" s="61">
        <f t="shared" ref="R77" ca="1" si="38">SUM(R78:R87)</f>
        <v>0.16669999999999999</v>
      </c>
      <c r="S77" s="62">
        <f t="shared" ca="1" si="36"/>
        <v>67.679199999999994</v>
      </c>
      <c r="T77" s="229">
        <f t="shared" ca="1" si="36"/>
        <v>-9400</v>
      </c>
      <c r="U77" s="229">
        <f t="shared" ca="1" si="36"/>
        <v>4765</v>
      </c>
      <c r="V77" s="229">
        <f t="shared" ca="1" si="36"/>
        <v>-191458</v>
      </c>
      <c r="W77" s="229">
        <f t="shared" ca="1" si="36"/>
        <v>0</v>
      </c>
      <c r="X77" s="229">
        <f t="shared" ca="1" si="36"/>
        <v>-196093</v>
      </c>
      <c r="Y77" s="229">
        <f t="shared" ca="1" si="36"/>
        <v>9400</v>
      </c>
      <c r="Z77" s="229">
        <f t="shared" ca="1" si="36"/>
        <v>0</v>
      </c>
      <c r="AA77" s="229">
        <f t="shared" ca="1" si="36"/>
        <v>0</v>
      </c>
      <c r="AB77" s="229">
        <f t="shared" ca="1" si="36"/>
        <v>9400</v>
      </c>
      <c r="AC77" s="229">
        <f t="shared" ca="1" si="36"/>
        <v>-186693</v>
      </c>
      <c r="AD77" s="229">
        <f t="shared" ca="1" si="36"/>
        <v>-63103</v>
      </c>
      <c r="AE77" s="229">
        <f t="shared" ca="1" si="36"/>
        <v>-3923</v>
      </c>
      <c r="AF77" s="229">
        <f t="shared" ca="1" si="36"/>
        <v>0</v>
      </c>
      <c r="AG77" s="229">
        <f t="shared" ca="1" si="36"/>
        <v>260002</v>
      </c>
      <c r="AH77" s="229">
        <f t="shared" ca="1" si="36"/>
        <v>0</v>
      </c>
      <c r="AI77" s="229">
        <f t="shared" ca="1" si="36"/>
        <v>260002</v>
      </c>
      <c r="AJ77" s="229">
        <f t="shared" ca="1" si="36"/>
        <v>6283</v>
      </c>
      <c r="AK77" s="328">
        <f t="shared" ca="1" si="36"/>
        <v>0.05</v>
      </c>
      <c r="AL77" s="328">
        <f t="shared" ca="1" si="36"/>
        <v>0</v>
      </c>
      <c r="AM77" s="328">
        <f t="shared" ca="1" si="36"/>
        <v>0</v>
      </c>
      <c r="AN77" s="328">
        <f t="shared" ca="1" si="36"/>
        <v>0</v>
      </c>
      <c r="AO77" s="328">
        <f t="shared" ca="1" si="36"/>
        <v>0</v>
      </c>
      <c r="AP77" s="328">
        <f t="shared" ca="1" si="36"/>
        <v>0.05</v>
      </c>
      <c r="AQ77" s="328">
        <f t="shared" ca="1" si="36"/>
        <v>0</v>
      </c>
      <c r="AR77" s="314">
        <f t="shared" ca="1" si="36"/>
        <v>0.05</v>
      </c>
      <c r="AS77" s="211">
        <f t="shared" ca="1" si="36"/>
        <v>140957733</v>
      </c>
      <c r="AT77" s="229">
        <f t="shared" ca="1" si="36"/>
        <v>101068154</v>
      </c>
      <c r="AU77" s="229">
        <f t="shared" ref="AU77" ca="1" si="39">SUM(AU78:AU87)</f>
        <v>57740</v>
      </c>
      <c r="AV77" s="229">
        <f t="shared" ca="1" si="36"/>
        <v>831000</v>
      </c>
      <c r="AW77" s="229">
        <f t="shared" ca="1" si="36"/>
        <v>34441912</v>
      </c>
      <c r="AX77" s="229">
        <f t="shared" ca="1" si="36"/>
        <v>2021362</v>
      </c>
      <c r="AY77" s="229">
        <f t="shared" ca="1" si="36"/>
        <v>2595305</v>
      </c>
      <c r="AZ77" s="328">
        <f t="shared" ca="1" si="36"/>
        <v>218.10050000000001</v>
      </c>
      <c r="BA77" s="328">
        <f t="shared" ca="1" si="36"/>
        <v>150.4213</v>
      </c>
      <c r="BB77" s="328">
        <f t="shared" ref="BB77" ca="1" si="40">SUM(BB78:BB87)</f>
        <v>0.16669999999999999</v>
      </c>
      <c r="BC77" s="313">
        <f t="shared" ca="1" si="36"/>
        <v>67.679199999999994</v>
      </c>
    </row>
    <row r="78" spans="1:57" x14ac:dyDescent="0.2">
      <c r="D78" s="16"/>
      <c r="E78" s="12"/>
      <c r="F78" s="16"/>
      <c r="G78" s="41"/>
      <c r="H78" s="1">
        <v>3111</v>
      </c>
      <c r="I78" s="251">
        <f t="shared" ref="I78:BC78" ca="1" si="41">SUMIF($F$12:$F$427,"=3111",I$12:I$383)</f>
        <v>27862621</v>
      </c>
      <c r="J78" s="252">
        <f t="shared" ca="1" si="41"/>
        <v>20328049</v>
      </c>
      <c r="K78" s="252">
        <f t="shared" ca="1" si="41"/>
        <v>0</v>
      </c>
      <c r="L78" s="252">
        <f t="shared" ca="1" si="41"/>
        <v>35000</v>
      </c>
      <c r="M78" s="252">
        <f t="shared" ca="1" si="41"/>
        <v>6882712</v>
      </c>
      <c r="N78" s="252">
        <f t="shared" ca="1" si="41"/>
        <v>406561</v>
      </c>
      <c r="O78" s="252">
        <f t="shared" ca="1" si="41"/>
        <v>210299</v>
      </c>
      <c r="P78" s="253">
        <f t="shared" ca="1" si="41"/>
        <v>45.765599999999992</v>
      </c>
      <c r="Q78" s="253">
        <f t="shared" ca="1" si="41"/>
        <v>34.365699999999997</v>
      </c>
      <c r="R78" s="253">
        <f t="shared" ca="1" si="41"/>
        <v>0</v>
      </c>
      <c r="S78" s="254">
        <f t="shared" ca="1" si="41"/>
        <v>11.399899999999999</v>
      </c>
      <c r="T78" s="255">
        <f t="shared" ca="1" si="41"/>
        <v>10000</v>
      </c>
      <c r="U78" s="255">
        <f t="shared" ca="1" si="41"/>
        <v>0</v>
      </c>
      <c r="V78" s="255">
        <f t="shared" ca="1" si="41"/>
        <v>-88365</v>
      </c>
      <c r="W78" s="255">
        <f t="shared" ca="1" si="41"/>
        <v>0</v>
      </c>
      <c r="X78" s="255">
        <f t="shared" ca="1" si="41"/>
        <v>-78365</v>
      </c>
      <c r="Y78" s="255">
        <f t="shared" ca="1" si="41"/>
        <v>-10000</v>
      </c>
      <c r="Z78" s="255">
        <f t="shared" ca="1" si="41"/>
        <v>0</v>
      </c>
      <c r="AA78" s="255">
        <f t="shared" ca="1" si="41"/>
        <v>0</v>
      </c>
      <c r="AB78" s="255">
        <f t="shared" ca="1" si="41"/>
        <v>-10000</v>
      </c>
      <c r="AC78" s="255">
        <f t="shared" ca="1" si="41"/>
        <v>-88365</v>
      </c>
      <c r="AD78" s="255">
        <f t="shared" ca="1" si="41"/>
        <v>-29868</v>
      </c>
      <c r="AE78" s="255">
        <f t="shared" ca="1" si="41"/>
        <v>-1568</v>
      </c>
      <c r="AF78" s="255">
        <f t="shared" ca="1" si="41"/>
        <v>0</v>
      </c>
      <c r="AG78" s="255">
        <f t="shared" ca="1" si="41"/>
        <v>120001</v>
      </c>
      <c r="AH78" s="255">
        <f t="shared" ca="1" si="41"/>
        <v>0</v>
      </c>
      <c r="AI78" s="255">
        <f t="shared" ca="1" si="41"/>
        <v>120001</v>
      </c>
      <c r="AJ78" s="255">
        <f t="shared" ca="1" si="41"/>
        <v>200</v>
      </c>
      <c r="AK78" s="318">
        <f t="shared" ca="1" si="41"/>
        <v>0.05</v>
      </c>
      <c r="AL78" s="318">
        <f t="shared" ca="1" si="41"/>
        <v>0</v>
      </c>
      <c r="AM78" s="318">
        <f t="shared" ca="1" si="41"/>
        <v>0</v>
      </c>
      <c r="AN78" s="318">
        <f t="shared" ca="1" si="41"/>
        <v>0</v>
      </c>
      <c r="AO78" s="318">
        <f t="shared" ca="1" si="41"/>
        <v>0</v>
      </c>
      <c r="AP78" s="318">
        <f t="shared" ca="1" si="41"/>
        <v>0.05</v>
      </c>
      <c r="AQ78" s="318">
        <f t="shared" ca="1" si="41"/>
        <v>0</v>
      </c>
      <c r="AR78" s="315">
        <f t="shared" ca="1" si="41"/>
        <v>0.05</v>
      </c>
      <c r="AS78" s="251">
        <f t="shared" ca="1" si="41"/>
        <v>27862821</v>
      </c>
      <c r="AT78" s="255">
        <f t="shared" ca="1" si="41"/>
        <v>20249684</v>
      </c>
      <c r="AU78" s="255">
        <f t="shared" ca="1" si="41"/>
        <v>0</v>
      </c>
      <c r="AV78" s="255">
        <f t="shared" ca="1" si="41"/>
        <v>25000</v>
      </c>
      <c r="AW78" s="255">
        <f t="shared" ca="1" si="41"/>
        <v>6852844</v>
      </c>
      <c r="AX78" s="255">
        <f t="shared" ca="1" si="41"/>
        <v>404993</v>
      </c>
      <c r="AY78" s="255">
        <f t="shared" ca="1" si="41"/>
        <v>330300</v>
      </c>
      <c r="AZ78" s="318">
        <f t="shared" ca="1" si="41"/>
        <v>45.815600000000003</v>
      </c>
      <c r="BA78" s="318">
        <f t="shared" ca="1" si="41"/>
        <v>34.415699999999994</v>
      </c>
      <c r="BB78" s="318">
        <f t="shared" ca="1" si="41"/>
        <v>0</v>
      </c>
      <c r="BC78" s="329">
        <f t="shared" ca="1" si="41"/>
        <v>11.399899999999999</v>
      </c>
      <c r="BE78" s="7"/>
    </row>
    <row r="79" spans="1:57" x14ac:dyDescent="0.2">
      <c r="D79" s="16"/>
      <c r="E79" s="12"/>
      <c r="F79" s="16"/>
      <c r="G79" s="41"/>
      <c r="H79" s="2">
        <v>3113</v>
      </c>
      <c r="I79" s="257">
        <f t="shared" ref="I79:BC79" si="42">SUMIF($F$12:$F$427,"=3113",I$12:I$427)</f>
        <v>75319521</v>
      </c>
      <c r="J79" s="28">
        <f t="shared" si="42"/>
        <v>53773778</v>
      </c>
      <c r="K79" s="28">
        <f t="shared" si="42"/>
        <v>57740</v>
      </c>
      <c r="L79" s="28">
        <f t="shared" si="42"/>
        <v>372600</v>
      </c>
      <c r="M79" s="28">
        <f t="shared" si="42"/>
        <v>18301476</v>
      </c>
      <c r="N79" s="28">
        <f t="shared" si="42"/>
        <v>1075477</v>
      </c>
      <c r="O79" s="28">
        <f t="shared" si="42"/>
        <v>1796190</v>
      </c>
      <c r="P79" s="21">
        <f t="shared" si="42"/>
        <v>104.336</v>
      </c>
      <c r="Q79" s="21">
        <f t="shared" si="42"/>
        <v>82.57459999999999</v>
      </c>
      <c r="R79" s="21">
        <f t="shared" si="42"/>
        <v>0.16669999999999999</v>
      </c>
      <c r="S79" s="29">
        <f t="shared" si="42"/>
        <v>21.761400000000002</v>
      </c>
      <c r="T79" s="258">
        <f t="shared" si="42"/>
        <v>0</v>
      </c>
      <c r="U79" s="258">
        <f t="shared" si="42"/>
        <v>4765</v>
      </c>
      <c r="V79" s="258">
        <f t="shared" si="42"/>
        <v>-73638</v>
      </c>
      <c r="W79" s="258">
        <f t="shared" si="42"/>
        <v>0</v>
      </c>
      <c r="X79" s="258">
        <f t="shared" si="42"/>
        <v>-68873</v>
      </c>
      <c r="Y79" s="258">
        <f t="shared" si="42"/>
        <v>0</v>
      </c>
      <c r="Z79" s="258">
        <f t="shared" si="42"/>
        <v>0</v>
      </c>
      <c r="AA79" s="258">
        <f t="shared" si="42"/>
        <v>0</v>
      </c>
      <c r="AB79" s="258">
        <f t="shared" si="42"/>
        <v>0</v>
      </c>
      <c r="AC79" s="258">
        <f t="shared" si="42"/>
        <v>-68873</v>
      </c>
      <c r="AD79" s="258">
        <f t="shared" si="42"/>
        <v>-23279</v>
      </c>
      <c r="AE79" s="258">
        <f t="shared" si="42"/>
        <v>-1378</v>
      </c>
      <c r="AF79" s="258">
        <f t="shared" si="42"/>
        <v>0</v>
      </c>
      <c r="AG79" s="258">
        <f t="shared" si="42"/>
        <v>100001</v>
      </c>
      <c r="AH79" s="258">
        <f t="shared" si="42"/>
        <v>0</v>
      </c>
      <c r="AI79" s="258">
        <f t="shared" si="42"/>
        <v>100001</v>
      </c>
      <c r="AJ79" s="258">
        <f t="shared" si="42"/>
        <v>6471</v>
      </c>
      <c r="AK79" s="319">
        <f t="shared" si="42"/>
        <v>0</v>
      </c>
      <c r="AL79" s="319">
        <f t="shared" si="42"/>
        <v>0</v>
      </c>
      <c r="AM79" s="319">
        <f t="shared" si="42"/>
        <v>0</v>
      </c>
      <c r="AN79" s="319">
        <f t="shared" si="42"/>
        <v>0</v>
      </c>
      <c r="AO79" s="319">
        <f t="shared" si="42"/>
        <v>0</v>
      </c>
      <c r="AP79" s="319">
        <f t="shared" si="42"/>
        <v>0</v>
      </c>
      <c r="AQ79" s="319">
        <f t="shared" si="42"/>
        <v>0</v>
      </c>
      <c r="AR79" s="316">
        <f t="shared" si="42"/>
        <v>0</v>
      </c>
      <c r="AS79" s="257">
        <f t="shared" si="42"/>
        <v>75325992</v>
      </c>
      <c r="AT79" s="258">
        <f t="shared" si="42"/>
        <v>53704905</v>
      </c>
      <c r="AU79" s="258">
        <f t="shared" si="42"/>
        <v>57740</v>
      </c>
      <c r="AV79" s="258">
        <f t="shared" si="42"/>
        <v>372600</v>
      </c>
      <c r="AW79" s="258">
        <f t="shared" si="42"/>
        <v>18278197</v>
      </c>
      <c r="AX79" s="258">
        <f t="shared" si="42"/>
        <v>1074099</v>
      </c>
      <c r="AY79" s="258">
        <f t="shared" si="42"/>
        <v>1896191</v>
      </c>
      <c r="AZ79" s="319">
        <f t="shared" si="42"/>
        <v>104.336</v>
      </c>
      <c r="BA79" s="319">
        <f t="shared" si="42"/>
        <v>82.57459999999999</v>
      </c>
      <c r="BB79" s="319">
        <f t="shared" si="42"/>
        <v>0.16669999999999999</v>
      </c>
      <c r="BC79" s="330">
        <f t="shared" si="42"/>
        <v>21.761400000000002</v>
      </c>
      <c r="BE79" s="7"/>
    </row>
    <row r="80" spans="1:57" x14ac:dyDescent="0.2">
      <c r="D80" s="16"/>
      <c r="E80" s="12"/>
      <c r="F80" s="16"/>
      <c r="G80" s="41"/>
      <c r="H80" s="2">
        <v>3114</v>
      </c>
      <c r="I80" s="257">
        <f t="shared" ref="I80:BC80" si="43">SUMIF($F$12:$F$427,"=3114",I$12:I$427)</f>
        <v>0</v>
      </c>
      <c r="J80" s="28">
        <f t="shared" si="43"/>
        <v>0</v>
      </c>
      <c r="K80" s="28">
        <f t="shared" si="43"/>
        <v>0</v>
      </c>
      <c r="L80" s="28">
        <f t="shared" si="43"/>
        <v>0</v>
      </c>
      <c r="M80" s="28">
        <f t="shared" si="43"/>
        <v>0</v>
      </c>
      <c r="N80" s="28">
        <f t="shared" si="43"/>
        <v>0</v>
      </c>
      <c r="O80" s="28">
        <f t="shared" si="43"/>
        <v>0</v>
      </c>
      <c r="P80" s="21">
        <f t="shared" si="43"/>
        <v>0</v>
      </c>
      <c r="Q80" s="21">
        <f t="shared" si="43"/>
        <v>0</v>
      </c>
      <c r="R80" s="21">
        <f t="shared" si="43"/>
        <v>0</v>
      </c>
      <c r="S80" s="29">
        <f t="shared" si="43"/>
        <v>0</v>
      </c>
      <c r="T80" s="258">
        <f t="shared" si="43"/>
        <v>0</v>
      </c>
      <c r="U80" s="258">
        <f t="shared" si="43"/>
        <v>0</v>
      </c>
      <c r="V80" s="258">
        <f t="shared" si="43"/>
        <v>0</v>
      </c>
      <c r="W80" s="258">
        <f t="shared" si="43"/>
        <v>0</v>
      </c>
      <c r="X80" s="258">
        <f t="shared" si="43"/>
        <v>0</v>
      </c>
      <c r="Y80" s="258">
        <f t="shared" si="43"/>
        <v>0</v>
      </c>
      <c r="Z80" s="258">
        <f t="shared" si="43"/>
        <v>0</v>
      </c>
      <c r="AA80" s="258">
        <f t="shared" si="43"/>
        <v>0</v>
      </c>
      <c r="AB80" s="258">
        <f t="shared" si="43"/>
        <v>0</v>
      </c>
      <c r="AC80" s="258">
        <f t="shared" si="43"/>
        <v>0</v>
      </c>
      <c r="AD80" s="258">
        <f t="shared" si="43"/>
        <v>0</v>
      </c>
      <c r="AE80" s="258">
        <f t="shared" si="43"/>
        <v>0</v>
      </c>
      <c r="AF80" s="258">
        <f t="shared" si="43"/>
        <v>0</v>
      </c>
      <c r="AG80" s="258">
        <f t="shared" si="43"/>
        <v>0</v>
      </c>
      <c r="AH80" s="258">
        <f t="shared" si="43"/>
        <v>0</v>
      </c>
      <c r="AI80" s="258">
        <f t="shared" si="43"/>
        <v>0</v>
      </c>
      <c r="AJ80" s="258">
        <f t="shared" si="43"/>
        <v>0</v>
      </c>
      <c r="AK80" s="319">
        <f t="shared" si="43"/>
        <v>0</v>
      </c>
      <c r="AL80" s="319">
        <f t="shared" si="43"/>
        <v>0</v>
      </c>
      <c r="AM80" s="319">
        <f t="shared" si="43"/>
        <v>0</v>
      </c>
      <c r="AN80" s="319">
        <f t="shared" si="43"/>
        <v>0</v>
      </c>
      <c r="AO80" s="319">
        <f t="shared" si="43"/>
        <v>0</v>
      </c>
      <c r="AP80" s="319">
        <f t="shared" si="43"/>
        <v>0</v>
      </c>
      <c r="AQ80" s="319">
        <f t="shared" si="43"/>
        <v>0</v>
      </c>
      <c r="AR80" s="316">
        <f t="shared" si="43"/>
        <v>0</v>
      </c>
      <c r="AS80" s="257">
        <f t="shared" si="43"/>
        <v>0</v>
      </c>
      <c r="AT80" s="258">
        <f t="shared" si="43"/>
        <v>0</v>
      </c>
      <c r="AU80" s="258">
        <f t="shared" si="43"/>
        <v>0</v>
      </c>
      <c r="AV80" s="258">
        <f t="shared" si="43"/>
        <v>0</v>
      </c>
      <c r="AW80" s="258">
        <f t="shared" si="43"/>
        <v>0</v>
      </c>
      <c r="AX80" s="258">
        <f t="shared" si="43"/>
        <v>0</v>
      </c>
      <c r="AY80" s="258">
        <f t="shared" si="43"/>
        <v>0</v>
      </c>
      <c r="AZ80" s="319">
        <f t="shared" si="43"/>
        <v>0</v>
      </c>
      <c r="BA80" s="319">
        <f t="shared" si="43"/>
        <v>0</v>
      </c>
      <c r="BB80" s="319">
        <f t="shared" si="43"/>
        <v>0</v>
      </c>
      <c r="BC80" s="330">
        <f t="shared" si="43"/>
        <v>0</v>
      </c>
      <c r="BE80" s="7"/>
    </row>
    <row r="81" spans="4:57" x14ac:dyDescent="0.2">
      <c r="D81" s="16"/>
      <c r="E81" s="12"/>
      <c r="F81" s="16"/>
      <c r="G81" s="41"/>
      <c r="H81" s="2">
        <v>3117</v>
      </c>
      <c r="I81" s="257">
        <f t="shared" ref="I81:BC81" si="44">SUMIF($F$12:$F$427,"=3117",I$12:I$427)</f>
        <v>7711076</v>
      </c>
      <c r="J81" s="28">
        <f t="shared" si="44"/>
        <v>5529377</v>
      </c>
      <c r="K81" s="28">
        <f t="shared" si="44"/>
        <v>0</v>
      </c>
      <c r="L81" s="28">
        <f t="shared" si="44"/>
        <v>6000</v>
      </c>
      <c r="M81" s="28">
        <f t="shared" si="44"/>
        <v>1870958</v>
      </c>
      <c r="N81" s="28">
        <f t="shared" si="44"/>
        <v>110587</v>
      </c>
      <c r="O81" s="28">
        <f t="shared" si="44"/>
        <v>194154</v>
      </c>
      <c r="P81" s="21">
        <f t="shared" si="44"/>
        <v>11.542</v>
      </c>
      <c r="Q81" s="21">
        <f t="shared" si="44"/>
        <v>8.7078000000000007</v>
      </c>
      <c r="R81" s="21">
        <f t="shared" si="44"/>
        <v>0</v>
      </c>
      <c r="S81" s="29">
        <f t="shared" si="44"/>
        <v>2.8342000000000001</v>
      </c>
      <c r="T81" s="258">
        <f t="shared" si="44"/>
        <v>0</v>
      </c>
      <c r="U81" s="258">
        <f t="shared" si="44"/>
        <v>0</v>
      </c>
      <c r="V81" s="258">
        <f t="shared" si="44"/>
        <v>0</v>
      </c>
      <c r="W81" s="258">
        <f t="shared" si="44"/>
        <v>0</v>
      </c>
      <c r="X81" s="258">
        <f t="shared" si="44"/>
        <v>0</v>
      </c>
      <c r="Y81" s="258">
        <f t="shared" si="44"/>
        <v>0</v>
      </c>
      <c r="Z81" s="258">
        <f t="shared" si="44"/>
        <v>0</v>
      </c>
      <c r="AA81" s="258">
        <f t="shared" si="44"/>
        <v>0</v>
      </c>
      <c r="AB81" s="258">
        <f t="shared" si="44"/>
        <v>0</v>
      </c>
      <c r="AC81" s="258">
        <f t="shared" si="44"/>
        <v>0</v>
      </c>
      <c r="AD81" s="258">
        <f t="shared" si="44"/>
        <v>0</v>
      </c>
      <c r="AE81" s="258">
        <f t="shared" si="44"/>
        <v>0</v>
      </c>
      <c r="AF81" s="258">
        <f t="shared" si="44"/>
        <v>0</v>
      </c>
      <c r="AG81" s="258">
        <f t="shared" si="44"/>
        <v>0</v>
      </c>
      <c r="AH81" s="258">
        <f t="shared" si="44"/>
        <v>0</v>
      </c>
      <c r="AI81" s="258">
        <f t="shared" si="44"/>
        <v>0</v>
      </c>
      <c r="AJ81" s="258">
        <f t="shared" si="44"/>
        <v>0</v>
      </c>
      <c r="AK81" s="319">
        <f t="shared" si="44"/>
        <v>0</v>
      </c>
      <c r="AL81" s="319">
        <f t="shared" si="44"/>
        <v>0</v>
      </c>
      <c r="AM81" s="319">
        <f t="shared" si="44"/>
        <v>0</v>
      </c>
      <c r="AN81" s="319">
        <f t="shared" si="44"/>
        <v>0</v>
      </c>
      <c r="AO81" s="319">
        <f t="shared" si="44"/>
        <v>0</v>
      </c>
      <c r="AP81" s="319">
        <f t="shared" si="44"/>
        <v>0</v>
      </c>
      <c r="AQ81" s="319">
        <f t="shared" si="44"/>
        <v>0</v>
      </c>
      <c r="AR81" s="316">
        <f t="shared" si="44"/>
        <v>0</v>
      </c>
      <c r="AS81" s="257">
        <f t="shared" si="44"/>
        <v>7711076</v>
      </c>
      <c r="AT81" s="258">
        <f t="shared" si="44"/>
        <v>5529377</v>
      </c>
      <c r="AU81" s="258">
        <f t="shared" si="44"/>
        <v>0</v>
      </c>
      <c r="AV81" s="258">
        <f t="shared" si="44"/>
        <v>6000</v>
      </c>
      <c r="AW81" s="258">
        <f t="shared" si="44"/>
        <v>1870958</v>
      </c>
      <c r="AX81" s="258">
        <f t="shared" si="44"/>
        <v>110587</v>
      </c>
      <c r="AY81" s="258">
        <f t="shared" si="44"/>
        <v>194154</v>
      </c>
      <c r="AZ81" s="319">
        <f t="shared" si="44"/>
        <v>11.542</v>
      </c>
      <c r="BA81" s="319">
        <f t="shared" si="44"/>
        <v>8.7078000000000007</v>
      </c>
      <c r="BB81" s="319">
        <f t="shared" si="44"/>
        <v>0</v>
      </c>
      <c r="BC81" s="330">
        <f t="shared" si="44"/>
        <v>2.8342000000000001</v>
      </c>
      <c r="BE81" s="7"/>
    </row>
    <row r="82" spans="4:57" x14ac:dyDescent="0.2">
      <c r="D82" s="16"/>
      <c r="E82" s="12"/>
      <c r="F82" s="16"/>
      <c r="G82" s="41"/>
      <c r="H82" s="2">
        <v>3122</v>
      </c>
      <c r="I82" s="257">
        <f t="shared" ref="I82:BC82" si="45">SUMIF($F$12:$F$383,"=3122",I$12:I$383)</f>
        <v>0</v>
      </c>
      <c r="J82" s="28">
        <f t="shared" si="45"/>
        <v>0</v>
      </c>
      <c r="K82" s="28">
        <f t="shared" si="45"/>
        <v>0</v>
      </c>
      <c r="L82" s="28">
        <f t="shared" si="45"/>
        <v>0</v>
      </c>
      <c r="M82" s="28">
        <f t="shared" si="45"/>
        <v>0</v>
      </c>
      <c r="N82" s="28">
        <f t="shared" si="45"/>
        <v>0</v>
      </c>
      <c r="O82" s="28">
        <f t="shared" si="45"/>
        <v>0</v>
      </c>
      <c r="P82" s="21">
        <f t="shared" si="45"/>
        <v>0</v>
      </c>
      <c r="Q82" s="21">
        <f t="shared" si="45"/>
        <v>0</v>
      </c>
      <c r="R82" s="21">
        <f t="shared" si="45"/>
        <v>0</v>
      </c>
      <c r="S82" s="29">
        <f t="shared" si="45"/>
        <v>0</v>
      </c>
      <c r="T82" s="258">
        <f t="shared" si="45"/>
        <v>0</v>
      </c>
      <c r="U82" s="258">
        <f t="shared" si="45"/>
        <v>0</v>
      </c>
      <c r="V82" s="258">
        <f t="shared" si="45"/>
        <v>0</v>
      </c>
      <c r="W82" s="258">
        <f t="shared" si="45"/>
        <v>0</v>
      </c>
      <c r="X82" s="258">
        <f t="shared" si="45"/>
        <v>0</v>
      </c>
      <c r="Y82" s="258">
        <f t="shared" si="45"/>
        <v>0</v>
      </c>
      <c r="Z82" s="258">
        <f t="shared" si="45"/>
        <v>0</v>
      </c>
      <c r="AA82" s="258">
        <f t="shared" si="45"/>
        <v>0</v>
      </c>
      <c r="AB82" s="258">
        <f t="shared" si="45"/>
        <v>0</v>
      </c>
      <c r="AC82" s="258">
        <f t="shared" si="45"/>
        <v>0</v>
      </c>
      <c r="AD82" s="258">
        <f t="shared" si="45"/>
        <v>0</v>
      </c>
      <c r="AE82" s="258">
        <f t="shared" si="45"/>
        <v>0</v>
      </c>
      <c r="AF82" s="258">
        <f t="shared" si="45"/>
        <v>0</v>
      </c>
      <c r="AG82" s="258">
        <f t="shared" si="45"/>
        <v>0</v>
      </c>
      <c r="AH82" s="258">
        <f t="shared" si="45"/>
        <v>0</v>
      </c>
      <c r="AI82" s="258">
        <f t="shared" si="45"/>
        <v>0</v>
      </c>
      <c r="AJ82" s="258">
        <f t="shared" si="45"/>
        <v>0</v>
      </c>
      <c r="AK82" s="319">
        <f t="shared" si="45"/>
        <v>0</v>
      </c>
      <c r="AL82" s="319">
        <f t="shared" si="45"/>
        <v>0</v>
      </c>
      <c r="AM82" s="319">
        <f t="shared" si="45"/>
        <v>0</v>
      </c>
      <c r="AN82" s="319">
        <f t="shared" si="45"/>
        <v>0</v>
      </c>
      <c r="AO82" s="319">
        <f t="shared" si="45"/>
        <v>0</v>
      </c>
      <c r="AP82" s="319">
        <f t="shared" si="45"/>
        <v>0</v>
      </c>
      <c r="AQ82" s="319">
        <f t="shared" si="45"/>
        <v>0</v>
      </c>
      <c r="AR82" s="316">
        <f t="shared" si="45"/>
        <v>0</v>
      </c>
      <c r="AS82" s="257">
        <f t="shared" si="45"/>
        <v>0</v>
      </c>
      <c r="AT82" s="258">
        <f t="shared" si="45"/>
        <v>0</v>
      </c>
      <c r="AU82" s="258">
        <f t="shared" si="45"/>
        <v>0</v>
      </c>
      <c r="AV82" s="258">
        <f t="shared" si="45"/>
        <v>0</v>
      </c>
      <c r="AW82" s="258">
        <f t="shared" si="45"/>
        <v>0</v>
      </c>
      <c r="AX82" s="258">
        <f t="shared" si="45"/>
        <v>0</v>
      </c>
      <c r="AY82" s="258">
        <f t="shared" si="45"/>
        <v>0</v>
      </c>
      <c r="AZ82" s="319">
        <f t="shared" si="45"/>
        <v>0</v>
      </c>
      <c r="BA82" s="319">
        <f t="shared" si="45"/>
        <v>0</v>
      </c>
      <c r="BB82" s="319">
        <f t="shared" si="45"/>
        <v>0</v>
      </c>
      <c r="BC82" s="330">
        <f t="shared" si="45"/>
        <v>0</v>
      </c>
      <c r="BE82" s="7"/>
    </row>
    <row r="83" spans="4:57" x14ac:dyDescent="0.2">
      <c r="D83" s="16"/>
      <c r="E83" s="12"/>
      <c r="F83" s="16"/>
      <c r="G83" s="41"/>
      <c r="H83" s="2">
        <v>3124</v>
      </c>
      <c r="I83" s="257">
        <f t="shared" ref="I83:BC83" si="46">SUMIF($F$12:$F$383,"=3124",I$12:I$383)</f>
        <v>0</v>
      </c>
      <c r="J83" s="28">
        <f t="shared" si="46"/>
        <v>0</v>
      </c>
      <c r="K83" s="28">
        <f t="shared" si="46"/>
        <v>0</v>
      </c>
      <c r="L83" s="28">
        <f t="shared" si="46"/>
        <v>0</v>
      </c>
      <c r="M83" s="28">
        <f t="shared" si="46"/>
        <v>0</v>
      </c>
      <c r="N83" s="28">
        <f t="shared" si="46"/>
        <v>0</v>
      </c>
      <c r="O83" s="28">
        <f t="shared" si="46"/>
        <v>0</v>
      </c>
      <c r="P83" s="21">
        <f t="shared" si="46"/>
        <v>0</v>
      </c>
      <c r="Q83" s="21">
        <f t="shared" si="46"/>
        <v>0</v>
      </c>
      <c r="R83" s="21">
        <f t="shared" si="46"/>
        <v>0</v>
      </c>
      <c r="S83" s="29">
        <f t="shared" si="46"/>
        <v>0</v>
      </c>
      <c r="T83" s="258">
        <f t="shared" si="46"/>
        <v>0</v>
      </c>
      <c r="U83" s="258">
        <f t="shared" si="46"/>
        <v>0</v>
      </c>
      <c r="V83" s="258">
        <f t="shared" si="46"/>
        <v>0</v>
      </c>
      <c r="W83" s="258">
        <f t="shared" si="46"/>
        <v>0</v>
      </c>
      <c r="X83" s="258">
        <f t="shared" si="46"/>
        <v>0</v>
      </c>
      <c r="Y83" s="258">
        <f t="shared" si="46"/>
        <v>0</v>
      </c>
      <c r="Z83" s="258">
        <f t="shared" si="46"/>
        <v>0</v>
      </c>
      <c r="AA83" s="258">
        <f t="shared" si="46"/>
        <v>0</v>
      </c>
      <c r="AB83" s="258">
        <f t="shared" si="46"/>
        <v>0</v>
      </c>
      <c r="AC83" s="258">
        <f t="shared" si="46"/>
        <v>0</v>
      </c>
      <c r="AD83" s="258">
        <f t="shared" si="46"/>
        <v>0</v>
      </c>
      <c r="AE83" s="258">
        <f t="shared" si="46"/>
        <v>0</v>
      </c>
      <c r="AF83" s="258">
        <f t="shared" si="46"/>
        <v>0</v>
      </c>
      <c r="AG83" s="258">
        <f t="shared" si="46"/>
        <v>0</v>
      </c>
      <c r="AH83" s="258">
        <f t="shared" si="46"/>
        <v>0</v>
      </c>
      <c r="AI83" s="258">
        <f t="shared" si="46"/>
        <v>0</v>
      </c>
      <c r="AJ83" s="258">
        <f t="shared" si="46"/>
        <v>0</v>
      </c>
      <c r="AK83" s="319">
        <f t="shared" si="46"/>
        <v>0</v>
      </c>
      <c r="AL83" s="319">
        <f t="shared" si="46"/>
        <v>0</v>
      </c>
      <c r="AM83" s="319">
        <f t="shared" si="46"/>
        <v>0</v>
      </c>
      <c r="AN83" s="319">
        <f t="shared" si="46"/>
        <v>0</v>
      </c>
      <c r="AO83" s="319">
        <f t="shared" si="46"/>
        <v>0</v>
      </c>
      <c r="AP83" s="319">
        <f t="shared" si="46"/>
        <v>0</v>
      </c>
      <c r="AQ83" s="319">
        <f t="shared" si="46"/>
        <v>0</v>
      </c>
      <c r="AR83" s="316">
        <f t="shared" si="46"/>
        <v>0</v>
      </c>
      <c r="AS83" s="257">
        <f t="shared" si="46"/>
        <v>0</v>
      </c>
      <c r="AT83" s="258">
        <f t="shared" si="46"/>
        <v>0</v>
      </c>
      <c r="AU83" s="258">
        <f t="shared" si="46"/>
        <v>0</v>
      </c>
      <c r="AV83" s="258">
        <f t="shared" si="46"/>
        <v>0</v>
      </c>
      <c r="AW83" s="258">
        <f t="shared" si="46"/>
        <v>0</v>
      </c>
      <c r="AX83" s="258">
        <f t="shared" si="46"/>
        <v>0</v>
      </c>
      <c r="AY83" s="258">
        <f t="shared" si="46"/>
        <v>0</v>
      </c>
      <c r="AZ83" s="319">
        <f t="shared" si="46"/>
        <v>0</v>
      </c>
      <c r="BA83" s="319">
        <f t="shared" si="46"/>
        <v>0</v>
      </c>
      <c r="BB83" s="319">
        <f t="shared" si="46"/>
        <v>0</v>
      </c>
      <c r="BC83" s="330">
        <f t="shared" si="46"/>
        <v>0</v>
      </c>
      <c r="BE83" s="7"/>
    </row>
    <row r="84" spans="4:57" x14ac:dyDescent="0.2">
      <c r="D84" s="16"/>
      <c r="E84" s="12"/>
      <c r="F84" s="16"/>
      <c r="G84" s="41"/>
      <c r="H84" s="2">
        <v>3141</v>
      </c>
      <c r="I84" s="257">
        <f t="shared" ref="I84:BC84" si="47">SUMIF($F$12:$F$427,"=3141",I$12:I$427)</f>
        <v>11539292</v>
      </c>
      <c r="J84" s="28">
        <f t="shared" si="47"/>
        <v>8296965</v>
      </c>
      <c r="K84" s="28">
        <f t="shared" si="47"/>
        <v>0</v>
      </c>
      <c r="L84" s="28">
        <f t="shared" si="47"/>
        <v>145000</v>
      </c>
      <c r="M84" s="28">
        <f t="shared" si="47"/>
        <v>2853381</v>
      </c>
      <c r="N84" s="28">
        <f t="shared" si="47"/>
        <v>165940</v>
      </c>
      <c r="O84" s="28">
        <f t="shared" si="47"/>
        <v>78006</v>
      </c>
      <c r="P84" s="21">
        <f t="shared" si="47"/>
        <v>28.63</v>
      </c>
      <c r="Q84" s="21">
        <f t="shared" si="47"/>
        <v>0</v>
      </c>
      <c r="R84" s="21">
        <f t="shared" si="47"/>
        <v>0</v>
      </c>
      <c r="S84" s="29">
        <f t="shared" si="47"/>
        <v>28.63</v>
      </c>
      <c r="T84" s="258">
        <f t="shared" si="47"/>
        <v>-19400</v>
      </c>
      <c r="U84" s="258">
        <f t="shared" si="47"/>
        <v>0</v>
      </c>
      <c r="V84" s="258">
        <f t="shared" si="47"/>
        <v>0</v>
      </c>
      <c r="W84" s="258">
        <f t="shared" si="47"/>
        <v>0</v>
      </c>
      <c r="X84" s="258">
        <f t="shared" si="47"/>
        <v>-19400</v>
      </c>
      <c r="Y84" s="258">
        <f t="shared" si="47"/>
        <v>19400</v>
      </c>
      <c r="Z84" s="258">
        <f t="shared" si="47"/>
        <v>0</v>
      </c>
      <c r="AA84" s="258">
        <f t="shared" si="47"/>
        <v>0</v>
      </c>
      <c r="AB84" s="258">
        <f t="shared" si="47"/>
        <v>19400</v>
      </c>
      <c r="AC84" s="258">
        <f t="shared" si="47"/>
        <v>0</v>
      </c>
      <c r="AD84" s="258">
        <f t="shared" si="47"/>
        <v>0</v>
      </c>
      <c r="AE84" s="258">
        <f t="shared" si="47"/>
        <v>-388</v>
      </c>
      <c r="AF84" s="258">
        <f t="shared" si="47"/>
        <v>0</v>
      </c>
      <c r="AG84" s="258">
        <f t="shared" si="47"/>
        <v>0</v>
      </c>
      <c r="AH84" s="258">
        <f t="shared" si="47"/>
        <v>0</v>
      </c>
      <c r="AI84" s="258">
        <f t="shared" si="47"/>
        <v>0</v>
      </c>
      <c r="AJ84" s="258">
        <f t="shared" si="47"/>
        <v>-388</v>
      </c>
      <c r="AK84" s="319">
        <f t="shared" si="47"/>
        <v>0</v>
      </c>
      <c r="AL84" s="319">
        <f t="shared" si="47"/>
        <v>0</v>
      </c>
      <c r="AM84" s="319">
        <f t="shared" si="47"/>
        <v>0</v>
      </c>
      <c r="AN84" s="319">
        <f t="shared" si="47"/>
        <v>0</v>
      </c>
      <c r="AO84" s="319">
        <f t="shared" si="47"/>
        <v>0</v>
      </c>
      <c r="AP84" s="319">
        <f t="shared" si="47"/>
        <v>0</v>
      </c>
      <c r="AQ84" s="319">
        <f t="shared" si="47"/>
        <v>0</v>
      </c>
      <c r="AR84" s="316">
        <f t="shared" si="47"/>
        <v>0</v>
      </c>
      <c r="AS84" s="257">
        <f t="shared" si="47"/>
        <v>11538904</v>
      </c>
      <c r="AT84" s="258">
        <f t="shared" si="47"/>
        <v>8277565</v>
      </c>
      <c r="AU84" s="258">
        <f t="shared" si="47"/>
        <v>0</v>
      </c>
      <c r="AV84" s="258">
        <f t="shared" si="47"/>
        <v>164400</v>
      </c>
      <c r="AW84" s="258">
        <f t="shared" si="47"/>
        <v>2853381</v>
      </c>
      <c r="AX84" s="258">
        <f t="shared" si="47"/>
        <v>165552</v>
      </c>
      <c r="AY84" s="258">
        <f t="shared" si="47"/>
        <v>78006</v>
      </c>
      <c r="AZ84" s="319">
        <f t="shared" si="47"/>
        <v>28.63</v>
      </c>
      <c r="BA84" s="319">
        <f t="shared" si="47"/>
        <v>0</v>
      </c>
      <c r="BB84" s="319">
        <f t="shared" si="47"/>
        <v>0</v>
      </c>
      <c r="BC84" s="330">
        <f t="shared" si="47"/>
        <v>28.63</v>
      </c>
      <c r="BE84" s="7"/>
    </row>
    <row r="85" spans="4:57" x14ac:dyDescent="0.2">
      <c r="D85" s="16"/>
      <c r="E85" s="12"/>
      <c r="F85" s="16"/>
      <c r="G85" s="41"/>
      <c r="H85" s="2">
        <v>3143</v>
      </c>
      <c r="I85" s="257">
        <f t="shared" ref="I85:BC85" si="48">SUMIF($F$12:$F$427,"=3143",I$12:I$427)</f>
        <v>6307312</v>
      </c>
      <c r="J85" s="28">
        <f t="shared" si="48"/>
        <v>4617928</v>
      </c>
      <c r="K85" s="28">
        <f t="shared" si="48"/>
        <v>0</v>
      </c>
      <c r="L85" s="28">
        <f t="shared" si="48"/>
        <v>21000</v>
      </c>
      <c r="M85" s="28">
        <f t="shared" si="48"/>
        <v>1567957</v>
      </c>
      <c r="N85" s="28">
        <f t="shared" si="48"/>
        <v>92357</v>
      </c>
      <c r="O85" s="28">
        <f t="shared" si="48"/>
        <v>8070</v>
      </c>
      <c r="P85" s="21">
        <f t="shared" si="48"/>
        <v>10.530999999999999</v>
      </c>
      <c r="Q85" s="21">
        <f t="shared" si="48"/>
        <v>9.9609999999999985</v>
      </c>
      <c r="R85" s="21">
        <f t="shared" si="48"/>
        <v>0</v>
      </c>
      <c r="S85" s="29">
        <f t="shared" si="48"/>
        <v>0.56999999999999995</v>
      </c>
      <c r="T85" s="258">
        <f t="shared" si="48"/>
        <v>0</v>
      </c>
      <c r="U85" s="258">
        <f t="shared" si="48"/>
        <v>0</v>
      </c>
      <c r="V85" s="258">
        <f t="shared" si="48"/>
        <v>0</v>
      </c>
      <c r="W85" s="258">
        <f t="shared" si="48"/>
        <v>0</v>
      </c>
      <c r="X85" s="258">
        <f t="shared" si="48"/>
        <v>0</v>
      </c>
      <c r="Y85" s="258">
        <f t="shared" si="48"/>
        <v>0</v>
      </c>
      <c r="Z85" s="258">
        <f t="shared" si="48"/>
        <v>0</v>
      </c>
      <c r="AA85" s="258">
        <f t="shared" si="48"/>
        <v>0</v>
      </c>
      <c r="AB85" s="258">
        <f t="shared" si="48"/>
        <v>0</v>
      </c>
      <c r="AC85" s="258">
        <f t="shared" si="48"/>
        <v>0</v>
      </c>
      <c r="AD85" s="258">
        <f t="shared" si="48"/>
        <v>0</v>
      </c>
      <c r="AE85" s="258">
        <f t="shared" si="48"/>
        <v>0</v>
      </c>
      <c r="AF85" s="258">
        <f t="shared" si="48"/>
        <v>0</v>
      </c>
      <c r="AG85" s="258">
        <f t="shared" si="48"/>
        <v>0</v>
      </c>
      <c r="AH85" s="258">
        <f t="shared" si="48"/>
        <v>0</v>
      </c>
      <c r="AI85" s="258">
        <f t="shared" si="48"/>
        <v>0</v>
      </c>
      <c r="AJ85" s="258">
        <f t="shared" si="48"/>
        <v>0</v>
      </c>
      <c r="AK85" s="319">
        <f t="shared" si="48"/>
        <v>0</v>
      </c>
      <c r="AL85" s="319">
        <f t="shared" si="48"/>
        <v>0</v>
      </c>
      <c r="AM85" s="319">
        <f t="shared" si="48"/>
        <v>0</v>
      </c>
      <c r="AN85" s="319">
        <f t="shared" si="48"/>
        <v>0</v>
      </c>
      <c r="AO85" s="319">
        <f t="shared" si="48"/>
        <v>0</v>
      </c>
      <c r="AP85" s="319">
        <f t="shared" si="48"/>
        <v>0</v>
      </c>
      <c r="AQ85" s="319">
        <f t="shared" si="48"/>
        <v>0</v>
      </c>
      <c r="AR85" s="316">
        <f t="shared" si="48"/>
        <v>0</v>
      </c>
      <c r="AS85" s="257">
        <f t="shared" si="48"/>
        <v>6307312</v>
      </c>
      <c r="AT85" s="258">
        <f t="shared" si="48"/>
        <v>4617928</v>
      </c>
      <c r="AU85" s="258">
        <f t="shared" si="48"/>
        <v>0</v>
      </c>
      <c r="AV85" s="258">
        <f t="shared" si="48"/>
        <v>21000</v>
      </c>
      <c r="AW85" s="258">
        <f t="shared" si="48"/>
        <v>1567957</v>
      </c>
      <c r="AX85" s="258">
        <f t="shared" si="48"/>
        <v>92357</v>
      </c>
      <c r="AY85" s="258">
        <f t="shared" si="48"/>
        <v>8070</v>
      </c>
      <c r="AZ85" s="319">
        <f t="shared" si="48"/>
        <v>10.530999999999999</v>
      </c>
      <c r="BA85" s="319">
        <f t="shared" si="48"/>
        <v>9.9609999999999985</v>
      </c>
      <c r="BB85" s="319">
        <f t="shared" si="48"/>
        <v>0</v>
      </c>
      <c r="BC85" s="330">
        <f t="shared" si="48"/>
        <v>0.56999999999999995</v>
      </c>
      <c r="BE85" s="7"/>
    </row>
    <row r="86" spans="4:57" x14ac:dyDescent="0.2">
      <c r="D86" s="16"/>
      <c r="E86" s="12"/>
      <c r="F86" s="16"/>
      <c r="G86" s="41"/>
      <c r="H86" s="2">
        <v>3231</v>
      </c>
      <c r="I86" s="257">
        <f t="shared" ref="I86:BC86" si="49">SUMIF($F$12:$F$427,"=3231",I$12:I$427)</f>
        <v>10013066</v>
      </c>
      <c r="J86" s="28">
        <f t="shared" si="49"/>
        <v>7307238</v>
      </c>
      <c r="K86" s="28">
        <f t="shared" si="49"/>
        <v>0</v>
      </c>
      <c r="L86" s="28">
        <f t="shared" si="49"/>
        <v>42000</v>
      </c>
      <c r="M86" s="28">
        <f t="shared" si="49"/>
        <v>2484043</v>
      </c>
      <c r="N86" s="28">
        <f t="shared" si="49"/>
        <v>146145</v>
      </c>
      <c r="O86" s="28">
        <f t="shared" si="49"/>
        <v>33640</v>
      </c>
      <c r="P86" s="21">
        <f t="shared" si="49"/>
        <v>14.115900000000002</v>
      </c>
      <c r="Q86" s="21">
        <f t="shared" si="49"/>
        <v>12.5222</v>
      </c>
      <c r="R86" s="21">
        <f t="shared" si="49"/>
        <v>0</v>
      </c>
      <c r="S86" s="29">
        <f t="shared" si="49"/>
        <v>1.5937000000000001</v>
      </c>
      <c r="T86" s="258">
        <f t="shared" si="49"/>
        <v>0</v>
      </c>
      <c r="U86" s="258">
        <f t="shared" si="49"/>
        <v>0</v>
      </c>
      <c r="V86" s="258">
        <f t="shared" si="49"/>
        <v>-29455</v>
      </c>
      <c r="W86" s="258">
        <f t="shared" si="49"/>
        <v>0</v>
      </c>
      <c r="X86" s="258">
        <f t="shared" si="49"/>
        <v>-29455</v>
      </c>
      <c r="Y86" s="258">
        <f t="shared" si="49"/>
        <v>0</v>
      </c>
      <c r="Z86" s="258">
        <f t="shared" si="49"/>
        <v>0</v>
      </c>
      <c r="AA86" s="258">
        <f t="shared" si="49"/>
        <v>0</v>
      </c>
      <c r="AB86" s="258">
        <f t="shared" si="49"/>
        <v>0</v>
      </c>
      <c r="AC86" s="258">
        <f t="shared" si="49"/>
        <v>-29455</v>
      </c>
      <c r="AD86" s="258">
        <f t="shared" si="49"/>
        <v>-9956</v>
      </c>
      <c r="AE86" s="258">
        <f t="shared" si="49"/>
        <v>-589</v>
      </c>
      <c r="AF86" s="258">
        <f t="shared" si="49"/>
        <v>0</v>
      </c>
      <c r="AG86" s="258">
        <f t="shared" si="49"/>
        <v>40000</v>
      </c>
      <c r="AH86" s="258">
        <f t="shared" si="49"/>
        <v>0</v>
      </c>
      <c r="AI86" s="258">
        <f t="shared" si="49"/>
        <v>40000</v>
      </c>
      <c r="AJ86" s="258">
        <f t="shared" si="49"/>
        <v>0</v>
      </c>
      <c r="AK86" s="319">
        <f t="shared" si="49"/>
        <v>0</v>
      </c>
      <c r="AL86" s="319">
        <f t="shared" si="49"/>
        <v>0</v>
      </c>
      <c r="AM86" s="319">
        <f t="shared" si="49"/>
        <v>0</v>
      </c>
      <c r="AN86" s="319">
        <f t="shared" si="49"/>
        <v>0</v>
      </c>
      <c r="AO86" s="319">
        <f t="shared" si="49"/>
        <v>0</v>
      </c>
      <c r="AP86" s="319">
        <f t="shared" si="49"/>
        <v>0</v>
      </c>
      <c r="AQ86" s="319">
        <f t="shared" si="49"/>
        <v>0</v>
      </c>
      <c r="AR86" s="316">
        <f t="shared" si="49"/>
        <v>0</v>
      </c>
      <c r="AS86" s="257">
        <f t="shared" si="49"/>
        <v>10013066</v>
      </c>
      <c r="AT86" s="258">
        <f t="shared" si="49"/>
        <v>7277783</v>
      </c>
      <c r="AU86" s="258">
        <f t="shared" si="49"/>
        <v>0</v>
      </c>
      <c r="AV86" s="258">
        <f t="shared" si="49"/>
        <v>42000</v>
      </c>
      <c r="AW86" s="258">
        <f t="shared" si="49"/>
        <v>2474087</v>
      </c>
      <c r="AX86" s="258">
        <f t="shared" si="49"/>
        <v>145556</v>
      </c>
      <c r="AY86" s="258">
        <f t="shared" si="49"/>
        <v>73640</v>
      </c>
      <c r="AZ86" s="319">
        <f t="shared" si="49"/>
        <v>14.115900000000002</v>
      </c>
      <c r="BA86" s="319">
        <f t="shared" si="49"/>
        <v>12.5222</v>
      </c>
      <c r="BB86" s="319">
        <f t="shared" si="49"/>
        <v>0</v>
      </c>
      <c r="BC86" s="330">
        <f t="shared" si="49"/>
        <v>1.5937000000000001</v>
      </c>
      <c r="BE86" s="7"/>
    </row>
    <row r="87" spans="4:57" ht="13.5" thickBot="1" x14ac:dyDescent="0.25">
      <c r="D87" s="16"/>
      <c r="E87" s="12"/>
      <c r="F87" s="16"/>
      <c r="G87" s="41"/>
      <c r="H87" s="231">
        <v>3233</v>
      </c>
      <c r="I87" s="260">
        <f t="shared" ref="I87:BC87" si="50">SUMIF($F$12:$F$427,"=3233",I$12:I$427)</f>
        <v>2198562</v>
      </c>
      <c r="J87" s="261">
        <f t="shared" si="50"/>
        <v>1410912</v>
      </c>
      <c r="K87" s="261">
        <f t="shared" si="50"/>
        <v>0</v>
      </c>
      <c r="L87" s="261">
        <f t="shared" si="50"/>
        <v>200000</v>
      </c>
      <c r="M87" s="261">
        <f t="shared" si="50"/>
        <v>544488</v>
      </c>
      <c r="N87" s="261">
        <f t="shared" si="50"/>
        <v>28218</v>
      </c>
      <c r="O87" s="261">
        <f t="shared" si="50"/>
        <v>14944</v>
      </c>
      <c r="P87" s="262">
        <f t="shared" si="50"/>
        <v>3.13</v>
      </c>
      <c r="Q87" s="262">
        <f t="shared" si="50"/>
        <v>2.2399999999999998</v>
      </c>
      <c r="R87" s="262">
        <f t="shared" si="50"/>
        <v>0</v>
      </c>
      <c r="S87" s="263">
        <f t="shared" si="50"/>
        <v>0.89</v>
      </c>
      <c r="T87" s="264">
        <f t="shared" si="50"/>
        <v>0</v>
      </c>
      <c r="U87" s="264">
        <f t="shared" si="50"/>
        <v>0</v>
      </c>
      <c r="V87" s="264">
        <f t="shared" si="50"/>
        <v>0</v>
      </c>
      <c r="W87" s="264">
        <f t="shared" si="50"/>
        <v>0</v>
      </c>
      <c r="X87" s="264">
        <f t="shared" si="50"/>
        <v>0</v>
      </c>
      <c r="Y87" s="264">
        <f t="shared" si="50"/>
        <v>0</v>
      </c>
      <c r="Z87" s="264">
        <f t="shared" si="50"/>
        <v>0</v>
      </c>
      <c r="AA87" s="264">
        <f t="shared" si="50"/>
        <v>0</v>
      </c>
      <c r="AB87" s="264">
        <f t="shared" si="50"/>
        <v>0</v>
      </c>
      <c r="AC87" s="264">
        <f t="shared" si="50"/>
        <v>0</v>
      </c>
      <c r="AD87" s="264">
        <f t="shared" si="50"/>
        <v>0</v>
      </c>
      <c r="AE87" s="264">
        <f t="shared" si="50"/>
        <v>0</v>
      </c>
      <c r="AF87" s="264">
        <f t="shared" si="50"/>
        <v>0</v>
      </c>
      <c r="AG87" s="264">
        <f t="shared" si="50"/>
        <v>0</v>
      </c>
      <c r="AH87" s="264">
        <f t="shared" si="50"/>
        <v>0</v>
      </c>
      <c r="AI87" s="264">
        <f t="shared" si="50"/>
        <v>0</v>
      </c>
      <c r="AJ87" s="264">
        <f t="shared" si="50"/>
        <v>0</v>
      </c>
      <c r="AK87" s="320">
        <f t="shared" si="50"/>
        <v>0</v>
      </c>
      <c r="AL87" s="320">
        <f t="shared" si="50"/>
        <v>0</v>
      </c>
      <c r="AM87" s="320">
        <f t="shared" si="50"/>
        <v>0</v>
      </c>
      <c r="AN87" s="320">
        <f t="shared" si="50"/>
        <v>0</v>
      </c>
      <c r="AO87" s="320">
        <f t="shared" si="50"/>
        <v>0</v>
      </c>
      <c r="AP87" s="320">
        <f t="shared" si="50"/>
        <v>0</v>
      </c>
      <c r="AQ87" s="320">
        <f t="shared" si="50"/>
        <v>0</v>
      </c>
      <c r="AR87" s="317">
        <f t="shared" si="50"/>
        <v>0</v>
      </c>
      <c r="AS87" s="260">
        <f t="shared" si="50"/>
        <v>2198562</v>
      </c>
      <c r="AT87" s="264">
        <f t="shared" si="50"/>
        <v>1410912</v>
      </c>
      <c r="AU87" s="264">
        <f t="shared" si="50"/>
        <v>0</v>
      </c>
      <c r="AV87" s="264">
        <f t="shared" si="50"/>
        <v>200000</v>
      </c>
      <c r="AW87" s="264">
        <f t="shared" si="50"/>
        <v>544488</v>
      </c>
      <c r="AX87" s="264">
        <f t="shared" si="50"/>
        <v>28218</v>
      </c>
      <c r="AY87" s="264">
        <f t="shared" si="50"/>
        <v>14944</v>
      </c>
      <c r="AZ87" s="320">
        <f t="shared" si="50"/>
        <v>3.13</v>
      </c>
      <c r="BA87" s="320">
        <f t="shared" si="50"/>
        <v>2.2399999999999998</v>
      </c>
      <c r="BB87" s="320">
        <f t="shared" si="50"/>
        <v>0</v>
      </c>
      <c r="BC87" s="331">
        <f t="shared" si="50"/>
        <v>0.89</v>
      </c>
      <c r="BE87" s="7"/>
    </row>
    <row r="88" spans="4:57" x14ac:dyDescent="0.2">
      <c r="D88" s="12"/>
      <c r="E88" s="12"/>
      <c r="F88" s="12"/>
      <c r="G88" s="41"/>
      <c r="H88" s="12"/>
      <c r="I88" s="27"/>
      <c r="J88" s="27"/>
      <c r="K88" s="27"/>
      <c r="L88" s="27"/>
      <c r="M88" s="27"/>
      <c r="N88" s="27"/>
      <c r="O88" s="27"/>
      <c r="P88" s="7"/>
      <c r="Q88" s="7"/>
      <c r="R88" s="7"/>
      <c r="S88" s="7"/>
    </row>
    <row r="90" spans="4:57" x14ac:dyDescent="0.2">
      <c r="I90"/>
      <c r="J90"/>
      <c r="K90"/>
      <c r="L90"/>
      <c r="M90"/>
      <c r="N90"/>
      <c r="O90"/>
      <c r="T90"/>
    </row>
    <row r="93" spans="4:57" x14ac:dyDescent="0.2">
      <c r="P93" s="15"/>
      <c r="Q93" s="15"/>
      <c r="R93" s="15"/>
      <c r="S93" s="15"/>
    </row>
  </sheetData>
  <mergeCells count="51">
    <mergeCell ref="AS6:BC7"/>
    <mergeCell ref="AS8:AS10"/>
    <mergeCell ref="AT8:AY8"/>
    <mergeCell ref="AZ8:AZ10"/>
    <mergeCell ref="AJ7:AJ10"/>
    <mergeCell ref="AK8:AL9"/>
    <mergeCell ref="AM8:AM9"/>
    <mergeCell ref="T6:AR6"/>
    <mergeCell ref="AK7:AR7"/>
    <mergeCell ref="AN8:AO9"/>
    <mergeCell ref="AP8:AR9"/>
    <mergeCell ref="AB9:AB10"/>
    <mergeCell ref="AI9:AI10"/>
    <mergeCell ref="AF7:AI8"/>
    <mergeCell ref="X9:X10"/>
    <mergeCell ref="Y9:Y10"/>
    <mergeCell ref="AH9:AH10"/>
    <mergeCell ref="AG9:AG10"/>
    <mergeCell ref="T7:X8"/>
    <mergeCell ref="Y7:AB8"/>
    <mergeCell ref="AE7:AE10"/>
    <mergeCell ref="T9:T10"/>
    <mergeCell ref="U9:U10"/>
    <mergeCell ref="V9:V10"/>
    <mergeCell ref="W9:W10"/>
    <mergeCell ref="Z9:Z10"/>
    <mergeCell ref="AA9:AA10"/>
    <mergeCell ref="AF9:AF10"/>
    <mergeCell ref="AD7:AD10"/>
    <mergeCell ref="AC7:AC10"/>
    <mergeCell ref="A3:E3"/>
    <mergeCell ref="I8:I10"/>
    <mergeCell ref="I6:S7"/>
    <mergeCell ref="P8:P10"/>
    <mergeCell ref="J8:O8"/>
    <mergeCell ref="Q8:S8"/>
    <mergeCell ref="J9:L9"/>
    <mergeCell ref="M9:M10"/>
    <mergeCell ref="N9:N10"/>
    <mergeCell ref="O9:O10"/>
    <mergeCell ref="Q9:Q10"/>
    <mergeCell ref="S9:S10"/>
    <mergeCell ref="R9:R10"/>
    <mergeCell ref="BA8:BC8"/>
    <mergeCell ref="AT9:AV9"/>
    <mergeCell ref="AW9:AW10"/>
    <mergeCell ref="BA9:BA10"/>
    <mergeCell ref="AY9:AY10"/>
    <mergeCell ref="BC9:BC10"/>
    <mergeCell ref="BB9:BB10"/>
    <mergeCell ref="AX9:AX10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E335"/>
  <sheetViews>
    <sheetView workbookViewId="0">
      <pane xSplit="8" ySplit="11" topLeftCell="AN287" activePane="bottomRight" state="frozen"/>
      <selection activeCell="BA176" sqref="BA176"/>
      <selection pane="topRight" activeCell="BA176" sqref="BA176"/>
      <selection pane="bottomLeft" activeCell="BA176" sqref="BA176"/>
      <selection pane="bottomRight" activeCell="AS6" sqref="AS6:BC7"/>
    </sheetView>
  </sheetViews>
  <sheetFormatPr defaultRowHeight="12.75" x14ac:dyDescent="0.2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4.42578125" bestFit="1" customWidth="1"/>
    <col min="7" max="7" width="10.28515625" style="81" customWidth="1"/>
    <col min="8" max="8" width="8" customWidth="1"/>
    <col min="9" max="15" width="10.7109375" style="15" customWidth="1"/>
    <col min="16" max="16" width="11.7109375" style="14" customWidth="1"/>
    <col min="17" max="19" width="10.7109375" style="14" customWidth="1"/>
    <col min="20" max="20" width="10.7109375" style="15" customWidth="1"/>
    <col min="21" max="21" width="10.7109375" customWidth="1"/>
    <col min="22" max="22" width="12.42578125" customWidth="1"/>
    <col min="23" max="36" width="10.7109375" customWidth="1"/>
    <col min="37" max="44" width="10.7109375" style="14" customWidth="1"/>
    <col min="45" max="51" width="10.7109375" customWidth="1"/>
    <col min="52" max="52" width="11.7109375" style="14" customWidth="1"/>
    <col min="53" max="55" width="10.7109375" style="14" customWidth="1"/>
    <col min="222" max="222" width="6.85546875" customWidth="1"/>
    <col min="223" max="223" width="29.85546875" customWidth="1"/>
    <col min="224" max="224" width="6.7109375" customWidth="1"/>
    <col min="225" max="225" width="32.28515625" customWidth="1"/>
    <col min="226" max="226" width="10.85546875" customWidth="1"/>
    <col min="227" max="227" width="11.7109375" customWidth="1"/>
    <col min="228" max="228" width="10.85546875" customWidth="1"/>
    <col min="229" max="229" width="10.5703125" customWidth="1"/>
    <col min="231" max="231" width="10.85546875" customWidth="1"/>
    <col min="234" max="234" width="12" customWidth="1"/>
    <col min="478" max="478" width="6.85546875" customWidth="1"/>
    <col min="479" max="479" width="29.85546875" customWidth="1"/>
    <col min="480" max="480" width="6.7109375" customWidth="1"/>
    <col min="481" max="481" width="32.28515625" customWidth="1"/>
    <col min="482" max="482" width="10.85546875" customWidth="1"/>
    <col min="483" max="483" width="11.7109375" customWidth="1"/>
    <col min="484" max="484" width="10.85546875" customWidth="1"/>
    <col min="485" max="485" width="10.5703125" customWidth="1"/>
    <col min="487" max="487" width="10.85546875" customWidth="1"/>
    <col min="490" max="490" width="12" customWidth="1"/>
    <col min="734" max="734" width="6.85546875" customWidth="1"/>
    <col min="735" max="735" width="29.85546875" customWidth="1"/>
    <col min="736" max="736" width="6.7109375" customWidth="1"/>
    <col min="737" max="737" width="32.28515625" customWidth="1"/>
    <col min="738" max="738" width="10.85546875" customWidth="1"/>
    <col min="739" max="739" width="11.7109375" customWidth="1"/>
    <col min="740" max="740" width="10.85546875" customWidth="1"/>
    <col min="741" max="741" width="10.5703125" customWidth="1"/>
    <col min="743" max="743" width="10.85546875" customWidth="1"/>
    <col min="746" max="746" width="12" customWidth="1"/>
    <col min="990" max="990" width="6.85546875" customWidth="1"/>
    <col min="991" max="991" width="29.85546875" customWidth="1"/>
    <col min="992" max="992" width="6.7109375" customWidth="1"/>
    <col min="993" max="993" width="32.28515625" customWidth="1"/>
    <col min="994" max="994" width="10.85546875" customWidth="1"/>
    <col min="995" max="995" width="11.7109375" customWidth="1"/>
    <col min="996" max="996" width="10.85546875" customWidth="1"/>
    <col min="997" max="997" width="10.5703125" customWidth="1"/>
    <col min="999" max="999" width="10.85546875" customWidth="1"/>
    <col min="1002" max="1002" width="12" customWidth="1"/>
    <col min="1246" max="1246" width="6.85546875" customWidth="1"/>
    <col min="1247" max="1247" width="29.85546875" customWidth="1"/>
    <col min="1248" max="1248" width="6.7109375" customWidth="1"/>
    <col min="1249" max="1249" width="32.28515625" customWidth="1"/>
    <col min="1250" max="1250" width="10.85546875" customWidth="1"/>
    <col min="1251" max="1251" width="11.7109375" customWidth="1"/>
    <col min="1252" max="1252" width="10.85546875" customWidth="1"/>
    <col min="1253" max="1253" width="10.5703125" customWidth="1"/>
    <col min="1255" max="1255" width="10.85546875" customWidth="1"/>
    <col min="1258" max="1258" width="12" customWidth="1"/>
    <col min="1502" max="1502" width="6.85546875" customWidth="1"/>
    <col min="1503" max="1503" width="29.85546875" customWidth="1"/>
    <col min="1504" max="1504" width="6.7109375" customWidth="1"/>
    <col min="1505" max="1505" width="32.28515625" customWidth="1"/>
    <col min="1506" max="1506" width="10.85546875" customWidth="1"/>
    <col min="1507" max="1507" width="11.7109375" customWidth="1"/>
    <col min="1508" max="1508" width="10.85546875" customWidth="1"/>
    <col min="1509" max="1509" width="10.5703125" customWidth="1"/>
    <col min="1511" max="1511" width="10.85546875" customWidth="1"/>
    <col min="1514" max="1514" width="12" customWidth="1"/>
    <col min="1758" max="1758" width="6.85546875" customWidth="1"/>
    <col min="1759" max="1759" width="29.85546875" customWidth="1"/>
    <col min="1760" max="1760" width="6.7109375" customWidth="1"/>
    <col min="1761" max="1761" width="32.28515625" customWidth="1"/>
    <col min="1762" max="1762" width="10.85546875" customWidth="1"/>
    <col min="1763" max="1763" width="11.7109375" customWidth="1"/>
    <col min="1764" max="1764" width="10.85546875" customWidth="1"/>
    <col min="1765" max="1765" width="10.5703125" customWidth="1"/>
    <col min="1767" max="1767" width="10.85546875" customWidth="1"/>
    <col min="1770" max="1770" width="12" customWidth="1"/>
    <col min="2014" max="2014" width="6.85546875" customWidth="1"/>
    <col min="2015" max="2015" width="29.85546875" customWidth="1"/>
    <col min="2016" max="2016" width="6.7109375" customWidth="1"/>
    <col min="2017" max="2017" width="32.28515625" customWidth="1"/>
    <col min="2018" max="2018" width="10.85546875" customWidth="1"/>
    <col min="2019" max="2019" width="11.7109375" customWidth="1"/>
    <col min="2020" max="2020" width="10.85546875" customWidth="1"/>
    <col min="2021" max="2021" width="10.5703125" customWidth="1"/>
    <col min="2023" max="2023" width="10.85546875" customWidth="1"/>
    <col min="2026" max="2026" width="12" customWidth="1"/>
    <col min="2270" max="2270" width="6.85546875" customWidth="1"/>
    <col min="2271" max="2271" width="29.85546875" customWidth="1"/>
    <col min="2272" max="2272" width="6.7109375" customWidth="1"/>
    <col min="2273" max="2273" width="32.28515625" customWidth="1"/>
    <col min="2274" max="2274" width="10.85546875" customWidth="1"/>
    <col min="2275" max="2275" width="11.7109375" customWidth="1"/>
    <col min="2276" max="2276" width="10.85546875" customWidth="1"/>
    <col min="2277" max="2277" width="10.5703125" customWidth="1"/>
    <col min="2279" max="2279" width="10.85546875" customWidth="1"/>
    <col min="2282" max="2282" width="12" customWidth="1"/>
    <col min="2526" max="2526" width="6.85546875" customWidth="1"/>
    <col min="2527" max="2527" width="29.85546875" customWidth="1"/>
    <col min="2528" max="2528" width="6.7109375" customWidth="1"/>
    <col min="2529" max="2529" width="32.28515625" customWidth="1"/>
    <col min="2530" max="2530" width="10.85546875" customWidth="1"/>
    <col min="2531" max="2531" width="11.7109375" customWidth="1"/>
    <col min="2532" max="2532" width="10.85546875" customWidth="1"/>
    <col min="2533" max="2533" width="10.5703125" customWidth="1"/>
    <col min="2535" max="2535" width="10.85546875" customWidth="1"/>
    <col min="2538" max="2538" width="12" customWidth="1"/>
    <col min="2782" max="2782" width="6.85546875" customWidth="1"/>
    <col min="2783" max="2783" width="29.85546875" customWidth="1"/>
    <col min="2784" max="2784" width="6.7109375" customWidth="1"/>
    <col min="2785" max="2785" width="32.28515625" customWidth="1"/>
    <col min="2786" max="2786" width="10.85546875" customWidth="1"/>
    <col min="2787" max="2787" width="11.7109375" customWidth="1"/>
    <col min="2788" max="2788" width="10.85546875" customWidth="1"/>
    <col min="2789" max="2789" width="10.5703125" customWidth="1"/>
    <col min="2791" max="2791" width="10.85546875" customWidth="1"/>
    <col min="2794" max="2794" width="12" customWidth="1"/>
    <col min="3038" max="3038" width="6.85546875" customWidth="1"/>
    <col min="3039" max="3039" width="29.85546875" customWidth="1"/>
    <col min="3040" max="3040" width="6.7109375" customWidth="1"/>
    <col min="3041" max="3041" width="32.28515625" customWidth="1"/>
    <col min="3042" max="3042" width="10.85546875" customWidth="1"/>
    <col min="3043" max="3043" width="11.7109375" customWidth="1"/>
    <col min="3044" max="3044" width="10.85546875" customWidth="1"/>
    <col min="3045" max="3045" width="10.5703125" customWidth="1"/>
    <col min="3047" max="3047" width="10.85546875" customWidth="1"/>
    <col min="3050" max="3050" width="12" customWidth="1"/>
    <col min="3294" max="3294" width="6.85546875" customWidth="1"/>
    <col min="3295" max="3295" width="29.85546875" customWidth="1"/>
    <col min="3296" max="3296" width="6.7109375" customWidth="1"/>
    <col min="3297" max="3297" width="32.28515625" customWidth="1"/>
    <col min="3298" max="3298" width="10.85546875" customWidth="1"/>
    <col min="3299" max="3299" width="11.7109375" customWidth="1"/>
    <col min="3300" max="3300" width="10.85546875" customWidth="1"/>
    <col min="3301" max="3301" width="10.5703125" customWidth="1"/>
    <col min="3303" max="3303" width="10.85546875" customWidth="1"/>
    <col min="3306" max="3306" width="12" customWidth="1"/>
    <col min="3550" max="3550" width="6.85546875" customWidth="1"/>
    <col min="3551" max="3551" width="29.85546875" customWidth="1"/>
    <col min="3552" max="3552" width="6.7109375" customWidth="1"/>
    <col min="3553" max="3553" width="32.28515625" customWidth="1"/>
    <col min="3554" max="3554" width="10.85546875" customWidth="1"/>
    <col min="3555" max="3555" width="11.7109375" customWidth="1"/>
    <col min="3556" max="3556" width="10.85546875" customWidth="1"/>
    <col min="3557" max="3557" width="10.5703125" customWidth="1"/>
    <col min="3559" max="3559" width="10.85546875" customWidth="1"/>
    <col min="3562" max="3562" width="12" customWidth="1"/>
    <col min="3806" max="3806" width="6.85546875" customWidth="1"/>
    <col min="3807" max="3807" width="29.85546875" customWidth="1"/>
    <col min="3808" max="3808" width="6.7109375" customWidth="1"/>
    <col min="3809" max="3809" width="32.28515625" customWidth="1"/>
    <col min="3810" max="3810" width="10.85546875" customWidth="1"/>
    <col min="3811" max="3811" width="11.7109375" customWidth="1"/>
    <col min="3812" max="3812" width="10.85546875" customWidth="1"/>
    <col min="3813" max="3813" width="10.5703125" customWidth="1"/>
    <col min="3815" max="3815" width="10.85546875" customWidth="1"/>
    <col min="3818" max="3818" width="12" customWidth="1"/>
    <col min="4062" max="4062" width="6.85546875" customWidth="1"/>
    <col min="4063" max="4063" width="29.85546875" customWidth="1"/>
    <col min="4064" max="4064" width="6.7109375" customWidth="1"/>
    <col min="4065" max="4065" width="32.28515625" customWidth="1"/>
    <col min="4066" max="4066" width="10.85546875" customWidth="1"/>
    <col min="4067" max="4067" width="11.7109375" customWidth="1"/>
    <col min="4068" max="4068" width="10.85546875" customWidth="1"/>
    <col min="4069" max="4069" width="10.5703125" customWidth="1"/>
    <col min="4071" max="4071" width="10.85546875" customWidth="1"/>
    <col min="4074" max="4074" width="12" customWidth="1"/>
    <col min="4318" max="4318" width="6.85546875" customWidth="1"/>
    <col min="4319" max="4319" width="29.85546875" customWidth="1"/>
    <col min="4320" max="4320" width="6.7109375" customWidth="1"/>
    <col min="4321" max="4321" width="32.28515625" customWidth="1"/>
    <col min="4322" max="4322" width="10.85546875" customWidth="1"/>
    <col min="4323" max="4323" width="11.7109375" customWidth="1"/>
    <col min="4324" max="4324" width="10.85546875" customWidth="1"/>
    <col min="4325" max="4325" width="10.5703125" customWidth="1"/>
    <col min="4327" max="4327" width="10.85546875" customWidth="1"/>
    <col min="4330" max="4330" width="12" customWidth="1"/>
    <col min="4574" max="4574" width="6.85546875" customWidth="1"/>
    <col min="4575" max="4575" width="29.85546875" customWidth="1"/>
    <col min="4576" max="4576" width="6.7109375" customWidth="1"/>
    <col min="4577" max="4577" width="32.28515625" customWidth="1"/>
    <col min="4578" max="4578" width="10.85546875" customWidth="1"/>
    <col min="4579" max="4579" width="11.7109375" customWidth="1"/>
    <col min="4580" max="4580" width="10.85546875" customWidth="1"/>
    <col min="4581" max="4581" width="10.5703125" customWidth="1"/>
    <col min="4583" max="4583" width="10.85546875" customWidth="1"/>
    <col min="4586" max="4586" width="12" customWidth="1"/>
    <col min="4830" max="4830" width="6.85546875" customWidth="1"/>
    <col min="4831" max="4831" width="29.85546875" customWidth="1"/>
    <col min="4832" max="4832" width="6.7109375" customWidth="1"/>
    <col min="4833" max="4833" width="32.28515625" customWidth="1"/>
    <col min="4834" max="4834" width="10.85546875" customWidth="1"/>
    <col min="4835" max="4835" width="11.7109375" customWidth="1"/>
    <col min="4836" max="4836" width="10.85546875" customWidth="1"/>
    <col min="4837" max="4837" width="10.5703125" customWidth="1"/>
    <col min="4839" max="4839" width="10.85546875" customWidth="1"/>
    <col min="4842" max="4842" width="12" customWidth="1"/>
    <col min="5086" max="5086" width="6.85546875" customWidth="1"/>
    <col min="5087" max="5087" width="29.85546875" customWidth="1"/>
    <col min="5088" max="5088" width="6.7109375" customWidth="1"/>
    <col min="5089" max="5089" width="32.28515625" customWidth="1"/>
    <col min="5090" max="5090" width="10.85546875" customWidth="1"/>
    <col min="5091" max="5091" width="11.7109375" customWidth="1"/>
    <col min="5092" max="5092" width="10.85546875" customWidth="1"/>
    <col min="5093" max="5093" width="10.5703125" customWidth="1"/>
    <col min="5095" max="5095" width="10.85546875" customWidth="1"/>
    <col min="5098" max="5098" width="12" customWidth="1"/>
    <col min="5342" max="5342" width="6.85546875" customWidth="1"/>
    <col min="5343" max="5343" width="29.85546875" customWidth="1"/>
    <col min="5344" max="5344" width="6.7109375" customWidth="1"/>
    <col min="5345" max="5345" width="32.28515625" customWidth="1"/>
    <col min="5346" max="5346" width="10.85546875" customWidth="1"/>
    <col min="5347" max="5347" width="11.7109375" customWidth="1"/>
    <col min="5348" max="5348" width="10.85546875" customWidth="1"/>
    <col min="5349" max="5349" width="10.5703125" customWidth="1"/>
    <col min="5351" max="5351" width="10.85546875" customWidth="1"/>
    <col min="5354" max="5354" width="12" customWidth="1"/>
    <col min="5598" max="5598" width="6.85546875" customWidth="1"/>
    <col min="5599" max="5599" width="29.85546875" customWidth="1"/>
    <col min="5600" max="5600" width="6.7109375" customWidth="1"/>
    <col min="5601" max="5601" width="32.28515625" customWidth="1"/>
    <col min="5602" max="5602" width="10.85546875" customWidth="1"/>
    <col min="5603" max="5603" width="11.7109375" customWidth="1"/>
    <col min="5604" max="5604" width="10.85546875" customWidth="1"/>
    <col min="5605" max="5605" width="10.5703125" customWidth="1"/>
    <col min="5607" max="5607" width="10.85546875" customWidth="1"/>
    <col min="5610" max="5610" width="12" customWidth="1"/>
    <col min="5854" max="5854" width="6.85546875" customWidth="1"/>
    <col min="5855" max="5855" width="29.85546875" customWidth="1"/>
    <col min="5856" max="5856" width="6.7109375" customWidth="1"/>
    <col min="5857" max="5857" width="32.28515625" customWidth="1"/>
    <col min="5858" max="5858" width="10.85546875" customWidth="1"/>
    <col min="5859" max="5859" width="11.7109375" customWidth="1"/>
    <col min="5860" max="5860" width="10.85546875" customWidth="1"/>
    <col min="5861" max="5861" width="10.5703125" customWidth="1"/>
    <col min="5863" max="5863" width="10.85546875" customWidth="1"/>
    <col min="5866" max="5866" width="12" customWidth="1"/>
    <col min="6110" max="6110" width="6.85546875" customWidth="1"/>
    <col min="6111" max="6111" width="29.85546875" customWidth="1"/>
    <col min="6112" max="6112" width="6.7109375" customWidth="1"/>
    <col min="6113" max="6113" width="32.28515625" customWidth="1"/>
    <col min="6114" max="6114" width="10.85546875" customWidth="1"/>
    <col min="6115" max="6115" width="11.7109375" customWidth="1"/>
    <col min="6116" max="6116" width="10.85546875" customWidth="1"/>
    <col min="6117" max="6117" width="10.5703125" customWidth="1"/>
    <col min="6119" max="6119" width="10.85546875" customWidth="1"/>
    <col min="6122" max="6122" width="12" customWidth="1"/>
    <col min="6366" max="6366" width="6.85546875" customWidth="1"/>
    <col min="6367" max="6367" width="29.85546875" customWidth="1"/>
    <col min="6368" max="6368" width="6.7109375" customWidth="1"/>
    <col min="6369" max="6369" width="32.28515625" customWidth="1"/>
    <col min="6370" max="6370" width="10.85546875" customWidth="1"/>
    <col min="6371" max="6371" width="11.7109375" customWidth="1"/>
    <col min="6372" max="6372" width="10.85546875" customWidth="1"/>
    <col min="6373" max="6373" width="10.5703125" customWidth="1"/>
    <col min="6375" max="6375" width="10.85546875" customWidth="1"/>
    <col min="6378" max="6378" width="12" customWidth="1"/>
    <col min="6622" max="6622" width="6.85546875" customWidth="1"/>
    <col min="6623" max="6623" width="29.85546875" customWidth="1"/>
    <col min="6624" max="6624" width="6.7109375" customWidth="1"/>
    <col min="6625" max="6625" width="32.28515625" customWidth="1"/>
    <col min="6626" max="6626" width="10.85546875" customWidth="1"/>
    <col min="6627" max="6627" width="11.7109375" customWidth="1"/>
    <col min="6628" max="6628" width="10.85546875" customWidth="1"/>
    <col min="6629" max="6629" width="10.5703125" customWidth="1"/>
    <col min="6631" max="6631" width="10.85546875" customWidth="1"/>
    <col min="6634" max="6634" width="12" customWidth="1"/>
    <col min="6878" max="6878" width="6.85546875" customWidth="1"/>
    <col min="6879" max="6879" width="29.85546875" customWidth="1"/>
    <col min="6880" max="6880" width="6.7109375" customWidth="1"/>
    <col min="6881" max="6881" width="32.28515625" customWidth="1"/>
    <col min="6882" max="6882" width="10.85546875" customWidth="1"/>
    <col min="6883" max="6883" width="11.7109375" customWidth="1"/>
    <col min="6884" max="6884" width="10.85546875" customWidth="1"/>
    <col min="6885" max="6885" width="10.5703125" customWidth="1"/>
    <col min="6887" max="6887" width="10.85546875" customWidth="1"/>
    <col min="6890" max="6890" width="12" customWidth="1"/>
    <col min="7134" max="7134" width="6.85546875" customWidth="1"/>
    <col min="7135" max="7135" width="29.85546875" customWidth="1"/>
    <col min="7136" max="7136" width="6.7109375" customWidth="1"/>
    <col min="7137" max="7137" width="32.28515625" customWidth="1"/>
    <col min="7138" max="7138" width="10.85546875" customWidth="1"/>
    <col min="7139" max="7139" width="11.7109375" customWidth="1"/>
    <col min="7140" max="7140" width="10.85546875" customWidth="1"/>
    <col min="7141" max="7141" width="10.5703125" customWidth="1"/>
    <col min="7143" max="7143" width="10.85546875" customWidth="1"/>
    <col min="7146" max="7146" width="12" customWidth="1"/>
    <col min="7390" max="7390" width="6.85546875" customWidth="1"/>
    <col min="7391" max="7391" width="29.85546875" customWidth="1"/>
    <col min="7392" max="7392" width="6.7109375" customWidth="1"/>
    <col min="7393" max="7393" width="32.28515625" customWidth="1"/>
    <col min="7394" max="7394" width="10.85546875" customWidth="1"/>
    <col min="7395" max="7395" width="11.7109375" customWidth="1"/>
    <col min="7396" max="7396" width="10.85546875" customWidth="1"/>
    <col min="7397" max="7397" width="10.5703125" customWidth="1"/>
    <col min="7399" max="7399" width="10.85546875" customWidth="1"/>
    <col min="7402" max="7402" width="12" customWidth="1"/>
    <col min="7646" max="7646" width="6.85546875" customWidth="1"/>
    <col min="7647" max="7647" width="29.85546875" customWidth="1"/>
    <col min="7648" max="7648" width="6.7109375" customWidth="1"/>
    <col min="7649" max="7649" width="32.28515625" customWidth="1"/>
    <col min="7650" max="7650" width="10.85546875" customWidth="1"/>
    <col min="7651" max="7651" width="11.7109375" customWidth="1"/>
    <col min="7652" max="7652" width="10.85546875" customWidth="1"/>
    <col min="7653" max="7653" width="10.5703125" customWidth="1"/>
    <col min="7655" max="7655" width="10.85546875" customWidth="1"/>
    <col min="7658" max="7658" width="12" customWidth="1"/>
    <col min="7902" max="7902" width="6.85546875" customWidth="1"/>
    <col min="7903" max="7903" width="29.85546875" customWidth="1"/>
    <col min="7904" max="7904" width="6.7109375" customWidth="1"/>
    <col min="7905" max="7905" width="32.28515625" customWidth="1"/>
    <col min="7906" max="7906" width="10.85546875" customWidth="1"/>
    <col min="7907" max="7907" width="11.7109375" customWidth="1"/>
    <col min="7908" max="7908" width="10.85546875" customWidth="1"/>
    <col min="7909" max="7909" width="10.5703125" customWidth="1"/>
    <col min="7911" max="7911" width="10.85546875" customWidth="1"/>
    <col min="7914" max="7914" width="12" customWidth="1"/>
    <col min="8158" max="8158" width="6.85546875" customWidth="1"/>
    <col min="8159" max="8159" width="29.85546875" customWidth="1"/>
    <col min="8160" max="8160" width="6.7109375" customWidth="1"/>
    <col min="8161" max="8161" width="32.28515625" customWidth="1"/>
    <col min="8162" max="8162" width="10.85546875" customWidth="1"/>
    <col min="8163" max="8163" width="11.7109375" customWidth="1"/>
    <col min="8164" max="8164" width="10.85546875" customWidth="1"/>
    <col min="8165" max="8165" width="10.5703125" customWidth="1"/>
    <col min="8167" max="8167" width="10.85546875" customWidth="1"/>
    <col min="8170" max="8170" width="12" customWidth="1"/>
    <col min="8414" max="8414" width="6.85546875" customWidth="1"/>
    <col min="8415" max="8415" width="29.85546875" customWidth="1"/>
    <col min="8416" max="8416" width="6.7109375" customWidth="1"/>
    <col min="8417" max="8417" width="32.28515625" customWidth="1"/>
    <col min="8418" max="8418" width="10.85546875" customWidth="1"/>
    <col min="8419" max="8419" width="11.7109375" customWidth="1"/>
    <col min="8420" max="8420" width="10.85546875" customWidth="1"/>
    <col min="8421" max="8421" width="10.5703125" customWidth="1"/>
    <col min="8423" max="8423" width="10.85546875" customWidth="1"/>
    <col min="8426" max="8426" width="12" customWidth="1"/>
    <col min="8670" max="8670" width="6.85546875" customWidth="1"/>
    <col min="8671" max="8671" width="29.85546875" customWidth="1"/>
    <col min="8672" max="8672" width="6.7109375" customWidth="1"/>
    <col min="8673" max="8673" width="32.28515625" customWidth="1"/>
    <col min="8674" max="8674" width="10.85546875" customWidth="1"/>
    <col min="8675" max="8675" width="11.7109375" customWidth="1"/>
    <col min="8676" max="8676" width="10.85546875" customWidth="1"/>
    <col min="8677" max="8677" width="10.5703125" customWidth="1"/>
    <col min="8679" max="8679" width="10.85546875" customWidth="1"/>
    <col min="8682" max="8682" width="12" customWidth="1"/>
    <col min="8926" max="8926" width="6.85546875" customWidth="1"/>
    <col min="8927" max="8927" width="29.85546875" customWidth="1"/>
    <col min="8928" max="8928" width="6.7109375" customWidth="1"/>
    <col min="8929" max="8929" width="32.28515625" customWidth="1"/>
    <col min="8930" max="8930" width="10.85546875" customWidth="1"/>
    <col min="8931" max="8931" width="11.7109375" customWidth="1"/>
    <col min="8932" max="8932" width="10.85546875" customWidth="1"/>
    <col min="8933" max="8933" width="10.5703125" customWidth="1"/>
    <col min="8935" max="8935" width="10.85546875" customWidth="1"/>
    <col min="8938" max="8938" width="12" customWidth="1"/>
    <col min="9182" max="9182" width="6.85546875" customWidth="1"/>
    <col min="9183" max="9183" width="29.85546875" customWidth="1"/>
    <col min="9184" max="9184" width="6.7109375" customWidth="1"/>
    <col min="9185" max="9185" width="32.28515625" customWidth="1"/>
    <col min="9186" max="9186" width="10.85546875" customWidth="1"/>
    <col min="9187" max="9187" width="11.7109375" customWidth="1"/>
    <col min="9188" max="9188" width="10.85546875" customWidth="1"/>
    <col min="9189" max="9189" width="10.5703125" customWidth="1"/>
    <col min="9191" max="9191" width="10.85546875" customWidth="1"/>
    <col min="9194" max="9194" width="12" customWidth="1"/>
    <col min="9438" max="9438" width="6.85546875" customWidth="1"/>
    <col min="9439" max="9439" width="29.85546875" customWidth="1"/>
    <col min="9440" max="9440" width="6.7109375" customWidth="1"/>
    <col min="9441" max="9441" width="32.28515625" customWidth="1"/>
    <col min="9442" max="9442" width="10.85546875" customWidth="1"/>
    <col min="9443" max="9443" width="11.7109375" customWidth="1"/>
    <col min="9444" max="9444" width="10.85546875" customWidth="1"/>
    <col min="9445" max="9445" width="10.5703125" customWidth="1"/>
    <col min="9447" max="9447" width="10.85546875" customWidth="1"/>
    <col min="9450" max="9450" width="12" customWidth="1"/>
    <col min="9694" max="9694" width="6.85546875" customWidth="1"/>
    <col min="9695" max="9695" width="29.85546875" customWidth="1"/>
    <col min="9696" max="9696" width="6.7109375" customWidth="1"/>
    <col min="9697" max="9697" width="32.28515625" customWidth="1"/>
    <col min="9698" max="9698" width="10.85546875" customWidth="1"/>
    <col min="9699" max="9699" width="11.7109375" customWidth="1"/>
    <col min="9700" max="9700" width="10.85546875" customWidth="1"/>
    <col min="9701" max="9701" width="10.5703125" customWidth="1"/>
    <col min="9703" max="9703" width="10.85546875" customWidth="1"/>
    <col min="9706" max="9706" width="12" customWidth="1"/>
    <col min="9950" max="9950" width="6.85546875" customWidth="1"/>
    <col min="9951" max="9951" width="29.85546875" customWidth="1"/>
    <col min="9952" max="9952" width="6.7109375" customWidth="1"/>
    <col min="9953" max="9953" width="32.28515625" customWidth="1"/>
    <col min="9954" max="9954" width="10.85546875" customWidth="1"/>
    <col min="9955" max="9955" width="11.7109375" customWidth="1"/>
    <col min="9956" max="9956" width="10.85546875" customWidth="1"/>
    <col min="9957" max="9957" width="10.5703125" customWidth="1"/>
    <col min="9959" max="9959" width="10.85546875" customWidth="1"/>
    <col min="9962" max="9962" width="12" customWidth="1"/>
    <col min="10206" max="10206" width="6.85546875" customWidth="1"/>
    <col min="10207" max="10207" width="29.85546875" customWidth="1"/>
    <col min="10208" max="10208" width="6.7109375" customWidth="1"/>
    <col min="10209" max="10209" width="32.28515625" customWidth="1"/>
    <col min="10210" max="10210" width="10.85546875" customWidth="1"/>
    <col min="10211" max="10211" width="11.7109375" customWidth="1"/>
    <col min="10212" max="10212" width="10.85546875" customWidth="1"/>
    <col min="10213" max="10213" width="10.5703125" customWidth="1"/>
    <col min="10215" max="10215" width="10.85546875" customWidth="1"/>
    <col min="10218" max="10218" width="12" customWidth="1"/>
    <col min="10462" max="10462" width="6.85546875" customWidth="1"/>
    <col min="10463" max="10463" width="29.85546875" customWidth="1"/>
    <col min="10464" max="10464" width="6.7109375" customWidth="1"/>
    <col min="10465" max="10465" width="32.28515625" customWidth="1"/>
    <col min="10466" max="10466" width="10.85546875" customWidth="1"/>
    <col min="10467" max="10467" width="11.7109375" customWidth="1"/>
    <col min="10468" max="10468" width="10.85546875" customWidth="1"/>
    <col min="10469" max="10469" width="10.5703125" customWidth="1"/>
    <col min="10471" max="10471" width="10.85546875" customWidth="1"/>
    <col min="10474" max="10474" width="12" customWidth="1"/>
    <col min="10718" max="10718" width="6.85546875" customWidth="1"/>
    <col min="10719" max="10719" width="29.85546875" customWidth="1"/>
    <col min="10720" max="10720" width="6.7109375" customWidth="1"/>
    <col min="10721" max="10721" width="32.28515625" customWidth="1"/>
    <col min="10722" max="10722" width="10.85546875" customWidth="1"/>
    <col min="10723" max="10723" width="11.7109375" customWidth="1"/>
    <col min="10724" max="10724" width="10.85546875" customWidth="1"/>
    <col min="10725" max="10725" width="10.5703125" customWidth="1"/>
    <col min="10727" max="10727" width="10.85546875" customWidth="1"/>
    <col min="10730" max="10730" width="12" customWidth="1"/>
    <col min="10974" max="10974" width="6.85546875" customWidth="1"/>
    <col min="10975" max="10975" width="29.85546875" customWidth="1"/>
    <col min="10976" max="10976" width="6.7109375" customWidth="1"/>
    <col min="10977" max="10977" width="32.28515625" customWidth="1"/>
    <col min="10978" max="10978" width="10.85546875" customWidth="1"/>
    <col min="10979" max="10979" width="11.7109375" customWidth="1"/>
    <col min="10980" max="10980" width="10.85546875" customWidth="1"/>
    <col min="10981" max="10981" width="10.5703125" customWidth="1"/>
    <col min="10983" max="10983" width="10.85546875" customWidth="1"/>
    <col min="10986" max="10986" width="12" customWidth="1"/>
    <col min="11230" max="11230" width="6.85546875" customWidth="1"/>
    <col min="11231" max="11231" width="29.85546875" customWidth="1"/>
    <col min="11232" max="11232" width="6.7109375" customWidth="1"/>
    <col min="11233" max="11233" width="32.28515625" customWidth="1"/>
    <col min="11234" max="11234" width="10.85546875" customWidth="1"/>
    <col min="11235" max="11235" width="11.7109375" customWidth="1"/>
    <col min="11236" max="11236" width="10.85546875" customWidth="1"/>
    <col min="11237" max="11237" width="10.5703125" customWidth="1"/>
    <col min="11239" max="11239" width="10.85546875" customWidth="1"/>
    <col min="11242" max="11242" width="12" customWidth="1"/>
    <col min="11486" max="11486" width="6.85546875" customWidth="1"/>
    <col min="11487" max="11487" width="29.85546875" customWidth="1"/>
    <col min="11488" max="11488" width="6.7109375" customWidth="1"/>
    <col min="11489" max="11489" width="32.28515625" customWidth="1"/>
    <col min="11490" max="11490" width="10.85546875" customWidth="1"/>
    <col min="11491" max="11491" width="11.7109375" customWidth="1"/>
    <col min="11492" max="11492" width="10.85546875" customWidth="1"/>
    <col min="11493" max="11493" width="10.5703125" customWidth="1"/>
    <col min="11495" max="11495" width="10.85546875" customWidth="1"/>
    <col min="11498" max="11498" width="12" customWidth="1"/>
    <col min="11742" max="11742" width="6.85546875" customWidth="1"/>
    <col min="11743" max="11743" width="29.85546875" customWidth="1"/>
    <col min="11744" max="11744" width="6.7109375" customWidth="1"/>
    <col min="11745" max="11745" width="32.28515625" customWidth="1"/>
    <col min="11746" max="11746" width="10.85546875" customWidth="1"/>
    <col min="11747" max="11747" width="11.7109375" customWidth="1"/>
    <col min="11748" max="11748" width="10.85546875" customWidth="1"/>
    <col min="11749" max="11749" width="10.5703125" customWidth="1"/>
    <col min="11751" max="11751" width="10.85546875" customWidth="1"/>
    <col min="11754" max="11754" width="12" customWidth="1"/>
    <col min="11998" max="11998" width="6.85546875" customWidth="1"/>
    <col min="11999" max="11999" width="29.85546875" customWidth="1"/>
    <col min="12000" max="12000" width="6.7109375" customWidth="1"/>
    <col min="12001" max="12001" width="32.28515625" customWidth="1"/>
    <col min="12002" max="12002" width="10.85546875" customWidth="1"/>
    <col min="12003" max="12003" width="11.7109375" customWidth="1"/>
    <col min="12004" max="12004" width="10.85546875" customWidth="1"/>
    <col min="12005" max="12005" width="10.5703125" customWidth="1"/>
    <col min="12007" max="12007" width="10.85546875" customWidth="1"/>
    <col min="12010" max="12010" width="12" customWidth="1"/>
    <col min="12254" max="12254" width="6.85546875" customWidth="1"/>
    <col min="12255" max="12255" width="29.85546875" customWidth="1"/>
    <col min="12256" max="12256" width="6.7109375" customWidth="1"/>
    <col min="12257" max="12257" width="32.28515625" customWidth="1"/>
    <col min="12258" max="12258" width="10.85546875" customWidth="1"/>
    <col min="12259" max="12259" width="11.7109375" customWidth="1"/>
    <col min="12260" max="12260" width="10.85546875" customWidth="1"/>
    <col min="12261" max="12261" width="10.5703125" customWidth="1"/>
    <col min="12263" max="12263" width="10.85546875" customWidth="1"/>
    <col min="12266" max="12266" width="12" customWidth="1"/>
    <col min="12510" max="12510" width="6.85546875" customWidth="1"/>
    <col min="12511" max="12511" width="29.85546875" customWidth="1"/>
    <col min="12512" max="12512" width="6.7109375" customWidth="1"/>
    <col min="12513" max="12513" width="32.28515625" customWidth="1"/>
    <col min="12514" max="12514" width="10.85546875" customWidth="1"/>
    <col min="12515" max="12515" width="11.7109375" customWidth="1"/>
    <col min="12516" max="12516" width="10.85546875" customWidth="1"/>
    <col min="12517" max="12517" width="10.5703125" customWidth="1"/>
    <col min="12519" max="12519" width="10.85546875" customWidth="1"/>
    <col min="12522" max="12522" width="12" customWidth="1"/>
    <col min="12766" max="12766" width="6.85546875" customWidth="1"/>
    <col min="12767" max="12767" width="29.85546875" customWidth="1"/>
    <col min="12768" max="12768" width="6.7109375" customWidth="1"/>
    <col min="12769" max="12769" width="32.28515625" customWidth="1"/>
    <col min="12770" max="12770" width="10.85546875" customWidth="1"/>
    <col min="12771" max="12771" width="11.7109375" customWidth="1"/>
    <col min="12772" max="12772" width="10.85546875" customWidth="1"/>
    <col min="12773" max="12773" width="10.5703125" customWidth="1"/>
    <col min="12775" max="12775" width="10.85546875" customWidth="1"/>
    <col min="12778" max="12778" width="12" customWidth="1"/>
    <col min="13022" max="13022" width="6.85546875" customWidth="1"/>
    <col min="13023" max="13023" width="29.85546875" customWidth="1"/>
    <col min="13024" max="13024" width="6.7109375" customWidth="1"/>
    <col min="13025" max="13025" width="32.28515625" customWidth="1"/>
    <col min="13026" max="13026" width="10.85546875" customWidth="1"/>
    <col min="13027" max="13027" width="11.7109375" customWidth="1"/>
    <col min="13028" max="13028" width="10.85546875" customWidth="1"/>
    <col min="13029" max="13029" width="10.5703125" customWidth="1"/>
    <col min="13031" max="13031" width="10.85546875" customWidth="1"/>
    <col min="13034" max="13034" width="12" customWidth="1"/>
    <col min="13278" max="13278" width="6.85546875" customWidth="1"/>
    <col min="13279" max="13279" width="29.85546875" customWidth="1"/>
    <col min="13280" max="13280" width="6.7109375" customWidth="1"/>
    <col min="13281" max="13281" width="32.28515625" customWidth="1"/>
    <col min="13282" max="13282" width="10.85546875" customWidth="1"/>
    <col min="13283" max="13283" width="11.7109375" customWidth="1"/>
    <col min="13284" max="13284" width="10.85546875" customWidth="1"/>
    <col min="13285" max="13285" width="10.5703125" customWidth="1"/>
    <col min="13287" max="13287" width="10.85546875" customWidth="1"/>
    <col min="13290" max="13290" width="12" customWidth="1"/>
    <col min="13534" max="13534" width="6.85546875" customWidth="1"/>
    <col min="13535" max="13535" width="29.85546875" customWidth="1"/>
    <col min="13536" max="13536" width="6.7109375" customWidth="1"/>
    <col min="13537" max="13537" width="32.28515625" customWidth="1"/>
    <col min="13538" max="13538" width="10.85546875" customWidth="1"/>
    <col min="13539" max="13539" width="11.7109375" customWidth="1"/>
    <col min="13540" max="13540" width="10.85546875" customWidth="1"/>
    <col min="13541" max="13541" width="10.5703125" customWidth="1"/>
    <col min="13543" max="13543" width="10.85546875" customWidth="1"/>
    <col min="13546" max="13546" width="12" customWidth="1"/>
    <col min="13790" max="13790" width="6.85546875" customWidth="1"/>
    <col min="13791" max="13791" width="29.85546875" customWidth="1"/>
    <col min="13792" max="13792" width="6.7109375" customWidth="1"/>
    <col min="13793" max="13793" width="32.28515625" customWidth="1"/>
    <col min="13794" max="13794" width="10.85546875" customWidth="1"/>
    <col min="13795" max="13795" width="11.7109375" customWidth="1"/>
    <col min="13796" max="13796" width="10.85546875" customWidth="1"/>
    <col min="13797" max="13797" width="10.5703125" customWidth="1"/>
    <col min="13799" max="13799" width="10.85546875" customWidth="1"/>
    <col min="13802" max="13802" width="12" customWidth="1"/>
    <col min="14046" max="14046" width="6.85546875" customWidth="1"/>
    <col min="14047" max="14047" width="29.85546875" customWidth="1"/>
    <col min="14048" max="14048" width="6.7109375" customWidth="1"/>
    <col min="14049" max="14049" width="32.28515625" customWidth="1"/>
    <col min="14050" max="14050" width="10.85546875" customWidth="1"/>
    <col min="14051" max="14051" width="11.7109375" customWidth="1"/>
    <col min="14052" max="14052" width="10.85546875" customWidth="1"/>
    <col min="14053" max="14053" width="10.5703125" customWidth="1"/>
    <col min="14055" max="14055" width="10.85546875" customWidth="1"/>
    <col min="14058" max="14058" width="12" customWidth="1"/>
    <col min="14302" max="14302" width="6.85546875" customWidth="1"/>
    <col min="14303" max="14303" width="29.85546875" customWidth="1"/>
    <col min="14304" max="14304" width="6.7109375" customWidth="1"/>
    <col min="14305" max="14305" width="32.28515625" customWidth="1"/>
    <col min="14306" max="14306" width="10.85546875" customWidth="1"/>
    <col min="14307" max="14307" width="11.7109375" customWidth="1"/>
    <col min="14308" max="14308" width="10.85546875" customWidth="1"/>
    <col min="14309" max="14309" width="10.5703125" customWidth="1"/>
    <col min="14311" max="14311" width="10.85546875" customWidth="1"/>
    <col min="14314" max="14314" width="12" customWidth="1"/>
    <col min="14558" max="14558" width="6.85546875" customWidth="1"/>
    <col min="14559" max="14559" width="29.85546875" customWidth="1"/>
    <col min="14560" max="14560" width="6.7109375" customWidth="1"/>
    <col min="14561" max="14561" width="32.28515625" customWidth="1"/>
    <col min="14562" max="14562" width="10.85546875" customWidth="1"/>
    <col min="14563" max="14563" width="11.7109375" customWidth="1"/>
    <col min="14564" max="14564" width="10.85546875" customWidth="1"/>
    <col min="14565" max="14565" width="10.5703125" customWidth="1"/>
    <col min="14567" max="14567" width="10.85546875" customWidth="1"/>
    <col min="14570" max="14570" width="12" customWidth="1"/>
    <col min="14814" max="14814" width="6.85546875" customWidth="1"/>
    <col min="14815" max="14815" width="29.85546875" customWidth="1"/>
    <col min="14816" max="14816" width="6.7109375" customWidth="1"/>
    <col min="14817" max="14817" width="32.28515625" customWidth="1"/>
    <col min="14818" max="14818" width="10.85546875" customWidth="1"/>
    <col min="14819" max="14819" width="11.7109375" customWidth="1"/>
    <col min="14820" max="14820" width="10.85546875" customWidth="1"/>
    <col min="14821" max="14821" width="10.5703125" customWidth="1"/>
    <col min="14823" max="14823" width="10.85546875" customWidth="1"/>
    <col min="14826" max="14826" width="12" customWidth="1"/>
    <col min="15070" max="15070" width="6.85546875" customWidth="1"/>
    <col min="15071" max="15071" width="29.85546875" customWidth="1"/>
    <col min="15072" max="15072" width="6.7109375" customWidth="1"/>
    <col min="15073" max="15073" width="32.28515625" customWidth="1"/>
    <col min="15074" max="15074" width="10.85546875" customWidth="1"/>
    <col min="15075" max="15075" width="11.7109375" customWidth="1"/>
    <col min="15076" max="15076" width="10.85546875" customWidth="1"/>
    <col min="15077" max="15077" width="10.5703125" customWidth="1"/>
    <col min="15079" max="15079" width="10.85546875" customWidth="1"/>
    <col min="15082" max="15082" width="12" customWidth="1"/>
    <col min="15326" max="15326" width="6.85546875" customWidth="1"/>
    <col min="15327" max="15327" width="29.85546875" customWidth="1"/>
    <col min="15328" max="15328" width="6.7109375" customWidth="1"/>
    <col min="15329" max="15329" width="32.28515625" customWidth="1"/>
    <col min="15330" max="15330" width="10.85546875" customWidth="1"/>
    <col min="15331" max="15331" width="11.7109375" customWidth="1"/>
    <col min="15332" max="15332" width="10.85546875" customWidth="1"/>
    <col min="15333" max="15333" width="10.5703125" customWidth="1"/>
    <col min="15335" max="15335" width="10.85546875" customWidth="1"/>
    <col min="15338" max="15338" width="12" customWidth="1"/>
    <col min="15582" max="15582" width="6.85546875" customWidth="1"/>
    <col min="15583" max="15583" width="29.85546875" customWidth="1"/>
    <col min="15584" max="15584" width="6.7109375" customWidth="1"/>
    <col min="15585" max="15585" width="32.28515625" customWidth="1"/>
    <col min="15586" max="15586" width="10.85546875" customWidth="1"/>
    <col min="15587" max="15587" width="11.7109375" customWidth="1"/>
    <col min="15588" max="15588" width="10.85546875" customWidth="1"/>
    <col min="15589" max="15589" width="10.5703125" customWidth="1"/>
    <col min="15591" max="15591" width="10.85546875" customWidth="1"/>
    <col min="15594" max="15594" width="12" customWidth="1"/>
    <col min="15838" max="15838" width="6.85546875" customWidth="1"/>
    <col min="15839" max="15839" width="29.85546875" customWidth="1"/>
    <col min="15840" max="15840" width="6.7109375" customWidth="1"/>
    <col min="15841" max="15841" width="32.28515625" customWidth="1"/>
    <col min="15842" max="15842" width="10.85546875" customWidth="1"/>
    <col min="15843" max="15843" width="11.7109375" customWidth="1"/>
    <col min="15844" max="15844" width="10.85546875" customWidth="1"/>
    <col min="15845" max="15845" width="10.5703125" customWidth="1"/>
    <col min="15847" max="15847" width="10.85546875" customWidth="1"/>
    <col min="15850" max="15850" width="12" customWidth="1"/>
    <col min="16094" max="16094" width="6.85546875" customWidth="1"/>
    <col min="16095" max="16095" width="29.85546875" customWidth="1"/>
    <col min="16096" max="16096" width="6.7109375" customWidth="1"/>
    <col min="16097" max="16097" width="32.28515625" customWidth="1"/>
    <col min="16098" max="16098" width="10.85546875" customWidth="1"/>
    <col min="16099" max="16099" width="11.7109375" customWidth="1"/>
    <col min="16100" max="16100" width="10.85546875" customWidth="1"/>
    <col min="16101" max="16101" width="10.5703125" customWidth="1"/>
    <col min="16103" max="16103" width="10.85546875" customWidth="1"/>
    <col min="16106" max="16106" width="12" customWidth="1"/>
  </cols>
  <sheetData>
    <row r="1" spans="1:55" ht="15" x14ac:dyDescent="0.25">
      <c r="A1" s="90" t="s">
        <v>2</v>
      </c>
      <c r="B1" s="90"/>
      <c r="C1" s="81"/>
      <c r="D1" s="90"/>
      <c r="E1" s="90"/>
      <c r="F1" s="144"/>
      <c r="G1" s="144"/>
      <c r="H1" s="144"/>
      <c r="I1" s="935"/>
      <c r="J1" s="145"/>
      <c r="K1" s="145"/>
      <c r="L1" s="145"/>
      <c r="M1" s="145"/>
      <c r="N1" s="145"/>
      <c r="O1" s="145"/>
      <c r="P1" s="936"/>
      <c r="Q1" s="146"/>
      <c r="R1" s="146"/>
      <c r="S1" s="146"/>
      <c r="T1" s="146"/>
      <c r="U1" s="96"/>
      <c r="V1" s="96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1"/>
      <c r="AL1" s="381"/>
      <c r="AM1" s="381"/>
      <c r="AN1" s="97"/>
      <c r="AO1" s="97"/>
      <c r="AP1" s="97"/>
      <c r="AQ1" s="97"/>
      <c r="AR1" s="97"/>
      <c r="AS1" s="96"/>
      <c r="AT1" s="96"/>
      <c r="AU1" s="96"/>
      <c r="AV1" s="96"/>
      <c r="AW1" s="96"/>
      <c r="AX1" s="96"/>
      <c r="AY1" s="97"/>
      <c r="AZ1" s="97"/>
      <c r="BA1" s="97"/>
      <c r="BB1" s="97"/>
      <c r="BC1" s="97"/>
    </row>
    <row r="2" spans="1:55" ht="15" x14ac:dyDescent="0.25">
      <c r="A2" s="90" t="s">
        <v>3</v>
      </c>
      <c r="B2" s="90"/>
      <c r="C2" s="81"/>
      <c r="D2" s="90"/>
      <c r="E2" s="90"/>
      <c r="F2" s="144"/>
      <c r="G2" s="144"/>
      <c r="H2" s="144"/>
      <c r="I2" s="178"/>
      <c r="J2" s="178"/>
      <c r="K2" s="178"/>
      <c r="L2" s="178"/>
      <c r="M2" s="178"/>
      <c r="N2" s="178"/>
      <c r="O2" s="178"/>
      <c r="P2" s="223"/>
      <c r="Q2" s="223"/>
      <c r="R2" s="223"/>
      <c r="S2" s="223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223"/>
      <c r="AK2" s="223"/>
      <c r="AL2" s="223"/>
      <c r="AM2" s="223"/>
      <c r="AN2" s="223"/>
      <c r="AO2" s="223"/>
      <c r="AP2" s="223"/>
      <c r="AQ2" s="223"/>
      <c r="AR2" s="223"/>
      <c r="AS2" s="178"/>
      <c r="AT2" s="178"/>
      <c r="AU2" s="178"/>
      <c r="AV2" s="178"/>
      <c r="AW2" s="178"/>
      <c r="AX2" s="178"/>
      <c r="AY2" s="223"/>
      <c r="AZ2" s="223"/>
      <c r="BA2" s="223"/>
      <c r="BB2" s="223"/>
      <c r="BC2" s="97"/>
    </row>
    <row r="3" spans="1:55" ht="12.75" customHeight="1" x14ac:dyDescent="0.25">
      <c r="A3" s="958" t="s">
        <v>4</v>
      </c>
      <c r="B3" s="958"/>
      <c r="C3" s="958"/>
      <c r="D3" s="958"/>
      <c r="E3" s="958"/>
      <c r="F3" s="144"/>
      <c r="G3" s="144"/>
      <c r="H3" s="144"/>
      <c r="I3" s="178"/>
      <c r="J3" s="178"/>
      <c r="K3" s="178"/>
      <c r="L3" s="178"/>
      <c r="M3" s="178"/>
      <c r="N3" s="178"/>
      <c r="O3" s="178"/>
      <c r="P3" s="223"/>
      <c r="Q3" s="223"/>
      <c r="R3" s="223"/>
      <c r="S3" s="223"/>
      <c r="T3" s="181"/>
      <c r="U3" s="181"/>
      <c r="V3" s="181"/>
      <c r="W3" s="181"/>
      <c r="X3" s="181"/>
      <c r="Y3" s="181"/>
      <c r="Z3" s="181"/>
      <c r="AA3" s="181"/>
      <c r="AB3" s="182"/>
      <c r="AC3" s="182"/>
      <c r="AD3" s="182"/>
      <c r="AE3" s="183"/>
      <c r="AF3" s="183"/>
      <c r="AG3" s="183"/>
      <c r="AH3" s="183"/>
      <c r="AI3" s="182"/>
      <c r="AJ3" s="179"/>
      <c r="AK3" s="179"/>
      <c r="AL3" s="179"/>
      <c r="AM3" s="179"/>
      <c r="AN3" s="179"/>
      <c r="AO3" s="179"/>
      <c r="AP3" s="179"/>
      <c r="AQ3" s="179"/>
      <c r="AR3" s="223"/>
      <c r="AS3" s="178"/>
      <c r="AT3" s="178"/>
      <c r="AU3" s="178"/>
      <c r="AV3" s="178"/>
      <c r="AW3" s="178"/>
      <c r="AX3" s="178"/>
      <c r="AY3" s="223"/>
      <c r="AZ3" s="223"/>
      <c r="BA3" s="223"/>
      <c r="BB3" s="223"/>
      <c r="BC3" s="97"/>
    </row>
    <row r="4" spans="1:55" ht="12.75" customHeight="1" x14ac:dyDescent="0.25">
      <c r="A4" s="143"/>
      <c r="B4" s="90"/>
      <c r="C4" s="90"/>
      <c r="D4" s="90"/>
      <c r="E4" s="90"/>
      <c r="F4" s="144"/>
      <c r="G4" s="144"/>
      <c r="H4" s="144"/>
      <c r="I4" s="178"/>
      <c r="J4" s="178"/>
      <c r="K4" s="178"/>
      <c r="L4" s="178"/>
      <c r="M4" s="178"/>
      <c r="N4" s="178"/>
      <c r="O4" s="178"/>
      <c r="P4" s="223"/>
      <c r="Q4" s="223"/>
      <c r="R4" s="223"/>
      <c r="S4" s="223"/>
      <c r="T4" s="181"/>
      <c r="U4" s="181"/>
      <c r="V4" s="181"/>
      <c r="W4" s="181"/>
      <c r="X4" s="181"/>
      <c r="Y4" s="181"/>
      <c r="Z4" s="181"/>
      <c r="AA4" s="181"/>
      <c r="AB4" s="182"/>
      <c r="AC4" s="182"/>
      <c r="AD4" s="182"/>
      <c r="AE4" s="183"/>
      <c r="AF4" s="183"/>
      <c r="AG4" s="183"/>
      <c r="AH4" s="183"/>
      <c r="AI4" s="182"/>
      <c r="AJ4" s="179"/>
      <c r="AK4" s="179"/>
      <c r="AL4" s="179"/>
      <c r="AM4" s="179"/>
      <c r="AN4" s="179"/>
      <c r="AO4" s="179"/>
      <c r="AP4" s="179"/>
      <c r="AQ4" s="179"/>
      <c r="AR4" s="223"/>
      <c r="AS4" s="178"/>
      <c r="AT4" s="178"/>
      <c r="AU4" s="178"/>
      <c r="AV4" s="178"/>
      <c r="AW4" s="178"/>
      <c r="AX4" s="178"/>
      <c r="AY4" s="223"/>
      <c r="AZ4" s="223"/>
      <c r="BA4" s="223"/>
      <c r="BB4" s="223"/>
      <c r="BC4" s="97"/>
    </row>
    <row r="5" spans="1:55" ht="16.5" thickBot="1" x14ac:dyDescent="0.3">
      <c r="A5" s="290" t="s">
        <v>856</v>
      </c>
      <c r="B5" s="91"/>
      <c r="C5" s="91"/>
      <c r="D5" s="91"/>
      <c r="E5" s="92"/>
      <c r="F5" s="485"/>
      <c r="G5" s="485"/>
      <c r="H5" s="92"/>
      <c r="I5" s="184"/>
      <c r="J5" s="184"/>
      <c r="K5" s="184"/>
      <c r="L5" s="184"/>
      <c r="M5" s="184"/>
      <c r="N5" s="184"/>
      <c r="O5" s="184"/>
      <c r="P5" s="272"/>
      <c r="Q5" s="272"/>
      <c r="R5" s="272"/>
      <c r="S5" s="272"/>
      <c r="T5" s="181"/>
      <c r="U5" s="181"/>
      <c r="V5" s="181"/>
      <c r="W5" s="181"/>
      <c r="X5" s="96"/>
      <c r="Y5" s="181"/>
      <c r="Z5" s="181"/>
      <c r="AA5" s="181"/>
      <c r="AB5" s="182"/>
      <c r="AC5" s="182"/>
      <c r="AD5" s="182"/>
      <c r="AE5" s="183"/>
      <c r="AF5" s="183"/>
      <c r="AG5" s="183"/>
      <c r="AH5" s="183"/>
      <c r="AI5" s="182"/>
      <c r="AJ5" s="97"/>
      <c r="AK5" s="97"/>
      <c r="AL5" s="180"/>
      <c r="AM5" s="180"/>
      <c r="AN5" s="180"/>
      <c r="AO5" s="180"/>
      <c r="AP5" s="180"/>
      <c r="AQ5" s="180"/>
      <c r="AR5" s="272"/>
      <c r="AS5" s="184"/>
      <c r="AT5" s="184"/>
      <c r="AU5" s="184"/>
      <c r="AV5" s="184"/>
      <c r="AW5" s="184"/>
      <c r="AX5" s="184"/>
      <c r="AY5" s="272"/>
      <c r="AZ5" s="272"/>
      <c r="BA5" s="272"/>
      <c r="BB5" s="272"/>
      <c r="BC5" s="97"/>
    </row>
    <row r="6" spans="1:55" ht="15" x14ac:dyDescent="0.25">
      <c r="A6" s="144"/>
      <c r="B6" s="143"/>
      <c r="C6" s="143"/>
      <c r="D6" s="143"/>
      <c r="E6" s="144"/>
      <c r="F6" s="144"/>
      <c r="G6" s="144"/>
      <c r="H6" s="144"/>
      <c r="I6" s="952" t="s">
        <v>849</v>
      </c>
      <c r="J6" s="953"/>
      <c r="K6" s="953"/>
      <c r="L6" s="953"/>
      <c r="M6" s="953"/>
      <c r="N6" s="953"/>
      <c r="O6" s="953"/>
      <c r="P6" s="953"/>
      <c r="Q6" s="953"/>
      <c r="R6" s="953"/>
      <c r="S6" s="954"/>
      <c r="T6" s="968" t="s">
        <v>829</v>
      </c>
      <c r="U6" s="969"/>
      <c r="V6" s="969"/>
      <c r="W6" s="969"/>
      <c r="X6" s="969"/>
      <c r="Y6" s="969"/>
      <c r="Z6" s="969"/>
      <c r="AA6" s="969"/>
      <c r="AB6" s="969"/>
      <c r="AC6" s="969"/>
      <c r="AD6" s="969"/>
      <c r="AE6" s="969"/>
      <c r="AF6" s="969"/>
      <c r="AG6" s="969"/>
      <c r="AH6" s="969"/>
      <c r="AI6" s="969"/>
      <c r="AJ6" s="969"/>
      <c r="AK6" s="969"/>
      <c r="AL6" s="969"/>
      <c r="AM6" s="969"/>
      <c r="AN6" s="969"/>
      <c r="AO6" s="969"/>
      <c r="AP6" s="969"/>
      <c r="AQ6" s="969"/>
      <c r="AR6" s="970"/>
      <c r="AS6" s="1015" t="s">
        <v>857</v>
      </c>
      <c r="AT6" s="1016"/>
      <c r="AU6" s="1016"/>
      <c r="AV6" s="1016"/>
      <c r="AW6" s="1016"/>
      <c r="AX6" s="1016"/>
      <c r="AY6" s="1016"/>
      <c r="AZ6" s="1016"/>
      <c r="BA6" s="1016"/>
      <c r="BB6" s="1016"/>
      <c r="BC6" s="1017"/>
    </row>
    <row r="7" spans="1:55" ht="16.5" thickBot="1" x14ac:dyDescent="0.3">
      <c r="A7" s="143"/>
      <c r="B7" s="13"/>
      <c r="D7" s="17"/>
      <c r="E7" s="13"/>
      <c r="F7" s="144"/>
      <c r="G7" s="144"/>
      <c r="H7" s="144"/>
      <c r="I7" s="955"/>
      <c r="J7" s="956"/>
      <c r="K7" s="956"/>
      <c r="L7" s="956"/>
      <c r="M7" s="956"/>
      <c r="N7" s="956"/>
      <c r="O7" s="956"/>
      <c r="P7" s="956"/>
      <c r="Q7" s="956"/>
      <c r="R7" s="956"/>
      <c r="S7" s="957"/>
      <c r="T7" s="995" t="s">
        <v>287</v>
      </c>
      <c r="U7" s="996"/>
      <c r="V7" s="996"/>
      <c r="W7" s="996"/>
      <c r="X7" s="997"/>
      <c r="Y7" s="1007" t="s">
        <v>288</v>
      </c>
      <c r="Z7" s="996"/>
      <c r="AA7" s="996"/>
      <c r="AB7" s="997"/>
      <c r="AC7" s="959" t="s">
        <v>289</v>
      </c>
      <c r="AD7" s="959" t="s">
        <v>5</v>
      </c>
      <c r="AE7" s="959" t="s">
        <v>290</v>
      </c>
      <c r="AF7" s="1009" t="s">
        <v>291</v>
      </c>
      <c r="AG7" s="1010"/>
      <c r="AH7" s="1010"/>
      <c r="AI7" s="1011"/>
      <c r="AJ7" s="959" t="s">
        <v>313</v>
      </c>
      <c r="AK7" s="1021" t="s">
        <v>292</v>
      </c>
      <c r="AL7" s="1022"/>
      <c r="AM7" s="1022"/>
      <c r="AN7" s="1022"/>
      <c r="AO7" s="1022"/>
      <c r="AP7" s="1022"/>
      <c r="AQ7" s="1022"/>
      <c r="AR7" s="1023"/>
      <c r="AS7" s="1018"/>
      <c r="AT7" s="1019"/>
      <c r="AU7" s="1019"/>
      <c r="AV7" s="1019"/>
      <c r="AW7" s="1019"/>
      <c r="AX7" s="1019"/>
      <c r="AY7" s="1019"/>
      <c r="AZ7" s="1019"/>
      <c r="BA7" s="1019"/>
      <c r="BB7" s="1019"/>
      <c r="BC7" s="1020"/>
    </row>
    <row r="8" spans="1:55" ht="15" customHeight="1" x14ac:dyDescent="0.25">
      <c r="A8" s="187"/>
      <c r="B8" s="147"/>
      <c r="C8" s="147"/>
      <c r="D8" s="147"/>
      <c r="E8" s="147"/>
      <c r="F8" s="147"/>
      <c r="G8" s="147"/>
      <c r="H8" s="147"/>
      <c r="I8" s="962" t="s">
        <v>6</v>
      </c>
      <c r="J8" s="978" t="s">
        <v>823</v>
      </c>
      <c r="K8" s="979"/>
      <c r="L8" s="979"/>
      <c r="M8" s="979"/>
      <c r="N8" s="979"/>
      <c r="O8" s="980"/>
      <c r="P8" s="965" t="s">
        <v>284</v>
      </c>
      <c r="Q8" s="978" t="s">
        <v>824</v>
      </c>
      <c r="R8" s="979"/>
      <c r="S8" s="983"/>
      <c r="T8" s="998"/>
      <c r="U8" s="999"/>
      <c r="V8" s="999"/>
      <c r="W8" s="999"/>
      <c r="X8" s="1000"/>
      <c r="Y8" s="1008"/>
      <c r="Z8" s="999"/>
      <c r="AA8" s="999"/>
      <c r="AB8" s="1000"/>
      <c r="AC8" s="960"/>
      <c r="AD8" s="960"/>
      <c r="AE8" s="960"/>
      <c r="AF8" s="1036"/>
      <c r="AG8" s="1037"/>
      <c r="AH8" s="1037"/>
      <c r="AI8" s="1038"/>
      <c r="AJ8" s="960"/>
      <c r="AK8" s="1024" t="s">
        <v>293</v>
      </c>
      <c r="AL8" s="1025"/>
      <c r="AM8" s="993" t="s">
        <v>294</v>
      </c>
      <c r="AN8" s="1024" t="s">
        <v>295</v>
      </c>
      <c r="AO8" s="1025"/>
      <c r="AP8" s="1028" t="s">
        <v>296</v>
      </c>
      <c r="AQ8" s="1029"/>
      <c r="AR8" s="1030"/>
      <c r="AS8" s="962" t="s">
        <v>6</v>
      </c>
      <c r="AT8" s="990" t="s">
        <v>823</v>
      </c>
      <c r="AU8" s="991"/>
      <c r="AV8" s="991"/>
      <c r="AW8" s="991"/>
      <c r="AX8" s="991"/>
      <c r="AY8" s="992"/>
      <c r="AZ8" s="965" t="s">
        <v>284</v>
      </c>
      <c r="BA8" s="978" t="s">
        <v>825</v>
      </c>
      <c r="BB8" s="979"/>
      <c r="BC8" s="983"/>
    </row>
    <row r="9" spans="1:55" ht="13.5" customHeight="1" thickBot="1" x14ac:dyDescent="0.25">
      <c r="A9" s="20" t="s">
        <v>817</v>
      </c>
      <c r="D9" s="20"/>
      <c r="F9" s="101"/>
      <c r="G9" s="102"/>
      <c r="H9" s="102"/>
      <c r="I9" s="963"/>
      <c r="J9" s="971" t="s">
        <v>830</v>
      </c>
      <c r="K9" s="972"/>
      <c r="L9" s="973"/>
      <c r="M9" s="974" t="s">
        <v>5</v>
      </c>
      <c r="N9" s="974" t="s">
        <v>1</v>
      </c>
      <c r="O9" s="976" t="s">
        <v>7</v>
      </c>
      <c r="P9" s="966"/>
      <c r="Q9" s="950" t="s">
        <v>285</v>
      </c>
      <c r="R9" s="950" t="s">
        <v>846</v>
      </c>
      <c r="S9" s="981" t="s">
        <v>286</v>
      </c>
      <c r="T9" s="1005" t="s">
        <v>297</v>
      </c>
      <c r="U9" s="1003" t="s">
        <v>294</v>
      </c>
      <c r="V9" s="1003" t="s">
        <v>842</v>
      </c>
      <c r="W9" s="1003" t="s">
        <v>295</v>
      </c>
      <c r="X9" s="1003" t="s">
        <v>788</v>
      </c>
      <c r="Y9" s="1001" t="s">
        <v>298</v>
      </c>
      <c r="Z9" s="1003" t="s">
        <v>822</v>
      </c>
      <c r="AA9" s="1001" t="s">
        <v>299</v>
      </c>
      <c r="AB9" s="1003" t="s">
        <v>789</v>
      </c>
      <c r="AC9" s="960"/>
      <c r="AD9" s="960"/>
      <c r="AE9" s="960"/>
      <c r="AF9" s="1003" t="s">
        <v>294</v>
      </c>
      <c r="AG9" s="988" t="s">
        <v>844</v>
      </c>
      <c r="AH9" s="1003" t="s">
        <v>300</v>
      </c>
      <c r="AI9" s="1003" t="s">
        <v>790</v>
      </c>
      <c r="AJ9" s="960"/>
      <c r="AK9" s="1026"/>
      <c r="AL9" s="1027"/>
      <c r="AM9" s="994"/>
      <c r="AN9" s="1026"/>
      <c r="AO9" s="1027"/>
      <c r="AP9" s="1031"/>
      <c r="AQ9" s="1032"/>
      <c r="AR9" s="1033"/>
      <c r="AS9" s="963"/>
      <c r="AT9" s="1041" t="s">
        <v>830</v>
      </c>
      <c r="AU9" s="1042"/>
      <c r="AV9" s="1043"/>
      <c r="AW9" s="974" t="s">
        <v>5</v>
      </c>
      <c r="AX9" s="974" t="s">
        <v>1</v>
      </c>
      <c r="AY9" s="974" t="s">
        <v>7</v>
      </c>
      <c r="AZ9" s="966"/>
      <c r="BA9" s="950" t="s">
        <v>285</v>
      </c>
      <c r="BB9" s="1034" t="s">
        <v>846</v>
      </c>
      <c r="BC9" s="1039" t="s">
        <v>286</v>
      </c>
    </row>
    <row r="10" spans="1:55" ht="34.5" thickBot="1" x14ac:dyDescent="0.25">
      <c r="A10" s="103" t="s">
        <v>797</v>
      </c>
      <c r="B10" s="104" t="s">
        <v>563</v>
      </c>
      <c r="C10" s="104" t="s">
        <v>564</v>
      </c>
      <c r="D10" s="104" t="s">
        <v>268</v>
      </c>
      <c r="E10" s="245" t="s">
        <v>799</v>
      </c>
      <c r="F10" s="104" t="s">
        <v>0</v>
      </c>
      <c r="G10" s="191" t="s">
        <v>269</v>
      </c>
      <c r="H10" s="71" t="s">
        <v>280</v>
      </c>
      <c r="I10" s="964"/>
      <c r="J10" s="72" t="s">
        <v>278</v>
      </c>
      <c r="K10" s="886" t="s">
        <v>843</v>
      </c>
      <c r="L10" s="72" t="s">
        <v>288</v>
      </c>
      <c r="M10" s="975"/>
      <c r="N10" s="975"/>
      <c r="O10" s="977"/>
      <c r="P10" s="967"/>
      <c r="Q10" s="951"/>
      <c r="R10" s="951"/>
      <c r="S10" s="982"/>
      <c r="T10" s="1006"/>
      <c r="U10" s="1004"/>
      <c r="V10" s="1004"/>
      <c r="W10" s="1004"/>
      <c r="X10" s="1004"/>
      <c r="Y10" s="1002"/>
      <c r="Z10" s="1004"/>
      <c r="AA10" s="1002"/>
      <c r="AB10" s="1004"/>
      <c r="AC10" s="961"/>
      <c r="AD10" s="961"/>
      <c r="AE10" s="961"/>
      <c r="AF10" s="1004"/>
      <c r="AG10" s="989"/>
      <c r="AH10" s="1004"/>
      <c r="AI10" s="1004"/>
      <c r="AJ10" s="961"/>
      <c r="AK10" s="250" t="s">
        <v>285</v>
      </c>
      <c r="AL10" s="267" t="s">
        <v>286</v>
      </c>
      <c r="AM10" s="250" t="s">
        <v>285</v>
      </c>
      <c r="AN10" s="250" t="s">
        <v>285</v>
      </c>
      <c r="AO10" s="267" t="s">
        <v>286</v>
      </c>
      <c r="AP10" s="250" t="s">
        <v>285</v>
      </c>
      <c r="AQ10" s="267" t="s">
        <v>286</v>
      </c>
      <c r="AR10" s="271" t="s">
        <v>309</v>
      </c>
      <c r="AS10" s="964"/>
      <c r="AT10" s="73" t="s">
        <v>278</v>
      </c>
      <c r="AU10" s="886" t="s">
        <v>843</v>
      </c>
      <c r="AV10" s="785" t="s">
        <v>288</v>
      </c>
      <c r="AW10" s="975"/>
      <c r="AX10" s="975"/>
      <c r="AY10" s="975"/>
      <c r="AZ10" s="967"/>
      <c r="BA10" s="951"/>
      <c r="BB10" s="1035"/>
      <c r="BC10" s="1040"/>
    </row>
    <row r="11" spans="1:55" s="192" customFormat="1" ht="11.25" customHeight="1" thickBot="1" x14ac:dyDescent="0.25">
      <c r="A11" s="203" t="s">
        <v>565</v>
      </c>
      <c r="B11" s="204" t="s">
        <v>566</v>
      </c>
      <c r="C11" s="204" t="s">
        <v>270</v>
      </c>
      <c r="D11" s="204" t="s">
        <v>271</v>
      </c>
      <c r="E11" s="204" t="s">
        <v>567</v>
      </c>
      <c r="F11" s="204" t="s">
        <v>0</v>
      </c>
      <c r="G11" s="204" t="s">
        <v>568</v>
      </c>
      <c r="H11" s="205" t="s">
        <v>793</v>
      </c>
      <c r="I11" s="206" t="s">
        <v>272</v>
      </c>
      <c r="J11" s="207" t="s">
        <v>273</v>
      </c>
      <c r="K11" s="207" t="s">
        <v>273</v>
      </c>
      <c r="L11" s="207" t="s">
        <v>279</v>
      </c>
      <c r="M11" s="207" t="s">
        <v>274</v>
      </c>
      <c r="N11" s="207" t="s">
        <v>275</v>
      </c>
      <c r="O11" s="207" t="s">
        <v>276</v>
      </c>
      <c r="P11" s="342" t="s">
        <v>277</v>
      </c>
      <c r="Q11" s="339" t="s">
        <v>569</v>
      </c>
      <c r="R11" s="339" t="s">
        <v>569</v>
      </c>
      <c r="S11" s="839" t="s">
        <v>570</v>
      </c>
      <c r="T11" s="212" t="s">
        <v>301</v>
      </c>
      <c r="U11" s="341" t="s">
        <v>301</v>
      </c>
      <c r="V11" s="213" t="s">
        <v>301</v>
      </c>
      <c r="W11" s="213" t="s">
        <v>301</v>
      </c>
      <c r="X11" s="213" t="s">
        <v>301</v>
      </c>
      <c r="Y11" s="213" t="s">
        <v>302</v>
      </c>
      <c r="Z11" s="213" t="s">
        <v>302</v>
      </c>
      <c r="AA11" s="213" t="s">
        <v>303</v>
      </c>
      <c r="AB11" s="213" t="s">
        <v>302</v>
      </c>
      <c r="AC11" s="213" t="s">
        <v>304</v>
      </c>
      <c r="AD11" s="213" t="s">
        <v>305</v>
      </c>
      <c r="AE11" s="213" t="s">
        <v>306</v>
      </c>
      <c r="AF11" s="213" t="s">
        <v>308</v>
      </c>
      <c r="AG11" s="213" t="s">
        <v>307</v>
      </c>
      <c r="AH11" s="213" t="s">
        <v>307</v>
      </c>
      <c r="AI11" s="213" t="s">
        <v>307</v>
      </c>
      <c r="AJ11" s="213" t="s">
        <v>314</v>
      </c>
      <c r="AK11" s="214" t="s">
        <v>310</v>
      </c>
      <c r="AL11" s="214" t="s">
        <v>311</v>
      </c>
      <c r="AM11" s="214" t="s">
        <v>310</v>
      </c>
      <c r="AN11" s="214" t="s">
        <v>310</v>
      </c>
      <c r="AO11" s="214" t="s">
        <v>311</v>
      </c>
      <c r="AP11" s="214" t="s">
        <v>310</v>
      </c>
      <c r="AQ11" s="214" t="s">
        <v>311</v>
      </c>
      <c r="AR11" s="215" t="s">
        <v>312</v>
      </c>
      <c r="AS11" s="212" t="s">
        <v>272</v>
      </c>
      <c r="AT11" s="213" t="s">
        <v>273</v>
      </c>
      <c r="AU11" s="213" t="s">
        <v>845</v>
      </c>
      <c r="AV11" s="213" t="s">
        <v>279</v>
      </c>
      <c r="AW11" s="213" t="s">
        <v>274</v>
      </c>
      <c r="AX11" s="213" t="s">
        <v>275</v>
      </c>
      <c r="AY11" s="213" t="s">
        <v>276</v>
      </c>
      <c r="AZ11" s="214" t="s">
        <v>277</v>
      </c>
      <c r="BA11" s="214" t="s">
        <v>569</v>
      </c>
      <c r="BB11" s="214" t="s">
        <v>569</v>
      </c>
      <c r="BC11" s="273" t="s">
        <v>570</v>
      </c>
    </row>
    <row r="12" spans="1:55" s="387" customFormat="1" x14ac:dyDescent="0.2">
      <c r="A12" s="409">
        <v>1</v>
      </c>
      <c r="B12" s="410">
        <v>4476</v>
      </c>
      <c r="C12" s="410">
        <v>600075184</v>
      </c>
      <c r="D12" s="410">
        <v>70200815</v>
      </c>
      <c r="E12" s="399" t="s">
        <v>149</v>
      </c>
      <c r="F12" s="410">
        <v>3233</v>
      </c>
      <c r="G12" s="411" t="s">
        <v>322</v>
      </c>
      <c r="H12" s="412" t="s">
        <v>282</v>
      </c>
      <c r="I12" s="462">
        <v>6802508</v>
      </c>
      <c r="J12" s="343">
        <v>4358812</v>
      </c>
      <c r="K12" s="343">
        <v>0</v>
      </c>
      <c r="L12" s="343">
        <v>599320</v>
      </c>
      <c r="M12" s="249">
        <v>1675848</v>
      </c>
      <c r="N12" s="249">
        <v>87176</v>
      </c>
      <c r="O12" s="343">
        <v>81352</v>
      </c>
      <c r="P12" s="414">
        <v>10.450000000000001</v>
      </c>
      <c r="Q12" s="415">
        <v>5.98</v>
      </c>
      <c r="R12" s="418">
        <v>0</v>
      </c>
      <c r="S12" s="418">
        <v>4.47</v>
      </c>
      <c r="T12" s="291">
        <f>Y12*-1</f>
        <v>0</v>
      </c>
      <c r="U12" s="219">
        <v>0</v>
      </c>
      <c r="V12" s="219">
        <v>0</v>
      </c>
      <c r="W12" s="219">
        <v>0</v>
      </c>
      <c r="X12" s="219">
        <f>SUM(T12:W12)</f>
        <v>0</v>
      </c>
      <c r="Y12" s="219">
        <v>0</v>
      </c>
      <c r="Z12" s="219">
        <v>0</v>
      </c>
      <c r="AA12" s="219">
        <v>0</v>
      </c>
      <c r="AB12" s="219">
        <f>SUM(Y12:AA12)</f>
        <v>0</v>
      </c>
      <c r="AC12" s="219">
        <f>X12+AB12</f>
        <v>0</v>
      </c>
      <c r="AD12" s="220">
        <f>ROUND((X12+Y12+Z12)*33.8%,0)</f>
        <v>0</v>
      </c>
      <c r="AE12" s="220">
        <f>ROUND(X12*2%,0)</f>
        <v>0</v>
      </c>
      <c r="AF12" s="219">
        <v>0</v>
      </c>
      <c r="AG12" s="219">
        <v>0</v>
      </c>
      <c r="AH12" s="219">
        <v>0</v>
      </c>
      <c r="AI12" s="219">
        <f>SUM(AF12:AH12)</f>
        <v>0</v>
      </c>
      <c r="AJ12" s="219">
        <f>AC12+AD12+AE12+AI12</f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f>AK12+AM12+AN12</f>
        <v>0</v>
      </c>
      <c r="AQ12" s="221">
        <f>AL12+AO12</f>
        <v>0</v>
      </c>
      <c r="AR12" s="887">
        <f>SUM(AP12:AQ12)</f>
        <v>0</v>
      </c>
      <c r="AS12" s="291">
        <f>I12+AJ12</f>
        <v>6802508</v>
      </c>
      <c r="AT12" s="219">
        <f>J12+X12</f>
        <v>4358812</v>
      </c>
      <c r="AU12" s="219">
        <f>K12</f>
        <v>0</v>
      </c>
      <c r="AV12" s="219">
        <f>L12+AB12</f>
        <v>599320</v>
      </c>
      <c r="AW12" s="219">
        <f>M12+AD12</f>
        <v>1675848</v>
      </c>
      <c r="AX12" s="219">
        <f>N12+AE12</f>
        <v>87176</v>
      </c>
      <c r="AY12" s="219">
        <f>O12+AI12</f>
        <v>81352</v>
      </c>
      <c r="AZ12" s="221">
        <f>P12+AR12</f>
        <v>10.450000000000001</v>
      </c>
      <c r="BA12" s="221">
        <f>Q12+AP12</f>
        <v>5.98</v>
      </c>
      <c r="BB12" s="221">
        <f>R12</f>
        <v>0</v>
      </c>
      <c r="BC12" s="222">
        <f>S12+AQ12</f>
        <v>4.47</v>
      </c>
    </row>
    <row r="13" spans="1:55" s="387" customFormat="1" x14ac:dyDescent="0.2">
      <c r="A13" s="237">
        <v>1</v>
      </c>
      <c r="B13" s="31">
        <v>4476</v>
      </c>
      <c r="C13" s="31">
        <v>600075184</v>
      </c>
      <c r="D13" s="31">
        <v>70200815</v>
      </c>
      <c r="E13" s="246" t="s">
        <v>150</v>
      </c>
      <c r="F13" s="31"/>
      <c r="G13" s="236"/>
      <c r="H13" s="326"/>
      <c r="I13" s="5">
        <v>6802508</v>
      </c>
      <c r="J13" s="8">
        <v>4358812</v>
      </c>
      <c r="K13" s="8">
        <v>0</v>
      </c>
      <c r="L13" s="8">
        <v>599320</v>
      </c>
      <c r="M13" s="8">
        <v>1675848</v>
      </c>
      <c r="N13" s="8">
        <v>87176</v>
      </c>
      <c r="O13" s="8">
        <v>81352</v>
      </c>
      <c r="P13" s="9">
        <v>10.450000000000001</v>
      </c>
      <c r="Q13" s="9">
        <v>5.98</v>
      </c>
      <c r="R13" s="38">
        <v>0</v>
      </c>
      <c r="S13" s="38">
        <v>4.47</v>
      </c>
      <c r="T13" s="5">
        <f t="shared" ref="T13:BC13" si="0">SUM(T12)</f>
        <v>0</v>
      </c>
      <c r="U13" s="8">
        <f t="shared" si="0"/>
        <v>0</v>
      </c>
      <c r="V13" s="8">
        <f t="shared" si="0"/>
        <v>0</v>
      </c>
      <c r="W13" s="8">
        <f t="shared" si="0"/>
        <v>0</v>
      </c>
      <c r="X13" s="8">
        <f t="shared" si="0"/>
        <v>0</v>
      </c>
      <c r="Y13" s="8">
        <f t="shared" si="0"/>
        <v>0</v>
      </c>
      <c r="Z13" s="8">
        <f t="shared" si="0"/>
        <v>0</v>
      </c>
      <c r="AA13" s="8">
        <f t="shared" si="0"/>
        <v>0</v>
      </c>
      <c r="AB13" s="8">
        <f t="shared" si="0"/>
        <v>0</v>
      </c>
      <c r="AC13" s="8">
        <f t="shared" si="0"/>
        <v>0</v>
      </c>
      <c r="AD13" s="8">
        <f t="shared" si="0"/>
        <v>0</v>
      </c>
      <c r="AE13" s="8">
        <f t="shared" si="0"/>
        <v>0</v>
      </c>
      <c r="AF13" s="8">
        <f t="shared" si="0"/>
        <v>0</v>
      </c>
      <c r="AG13" s="8">
        <f t="shared" si="0"/>
        <v>0</v>
      </c>
      <c r="AH13" s="8">
        <f t="shared" si="0"/>
        <v>0</v>
      </c>
      <c r="AI13" s="8">
        <f t="shared" si="0"/>
        <v>0</v>
      </c>
      <c r="AJ13" s="8">
        <f t="shared" si="0"/>
        <v>0</v>
      </c>
      <c r="AK13" s="9">
        <f t="shared" si="0"/>
        <v>0</v>
      </c>
      <c r="AL13" s="9">
        <f t="shared" si="0"/>
        <v>0</v>
      </c>
      <c r="AM13" s="9">
        <f t="shared" si="0"/>
        <v>0</v>
      </c>
      <c r="AN13" s="9">
        <f t="shared" si="0"/>
        <v>0</v>
      </c>
      <c r="AO13" s="9">
        <f t="shared" si="0"/>
        <v>0</v>
      </c>
      <c r="AP13" s="9">
        <f t="shared" si="0"/>
        <v>0</v>
      </c>
      <c r="AQ13" s="9">
        <f t="shared" si="0"/>
        <v>0</v>
      </c>
      <c r="AR13" s="38">
        <f t="shared" si="0"/>
        <v>0</v>
      </c>
      <c r="AS13" s="5">
        <f t="shared" si="0"/>
        <v>6802508</v>
      </c>
      <c r="AT13" s="8">
        <f t="shared" si="0"/>
        <v>4358812</v>
      </c>
      <c r="AU13" s="8">
        <f t="shared" si="0"/>
        <v>0</v>
      </c>
      <c r="AV13" s="8">
        <f t="shared" si="0"/>
        <v>599320</v>
      </c>
      <c r="AW13" s="8">
        <f t="shared" si="0"/>
        <v>1675848</v>
      </c>
      <c r="AX13" s="8">
        <f t="shared" si="0"/>
        <v>87176</v>
      </c>
      <c r="AY13" s="8">
        <f t="shared" si="0"/>
        <v>81352</v>
      </c>
      <c r="AZ13" s="9">
        <f t="shared" si="0"/>
        <v>10.450000000000001</v>
      </c>
      <c r="BA13" s="9">
        <f t="shared" si="0"/>
        <v>5.98</v>
      </c>
      <c r="BB13" s="9">
        <f t="shared" si="0"/>
        <v>0</v>
      </c>
      <c r="BC13" s="78">
        <f t="shared" si="0"/>
        <v>4.47</v>
      </c>
    </row>
    <row r="14" spans="1:55" s="387" customFormat="1" x14ac:dyDescent="0.2">
      <c r="A14" s="372">
        <v>2</v>
      </c>
      <c r="B14" s="373">
        <v>4411</v>
      </c>
      <c r="C14" s="373">
        <v>600074340</v>
      </c>
      <c r="D14" s="373">
        <v>70982121</v>
      </c>
      <c r="E14" s="371" t="s">
        <v>151</v>
      </c>
      <c r="F14" s="373">
        <v>3111</v>
      </c>
      <c r="G14" s="247" t="s">
        <v>315</v>
      </c>
      <c r="H14" s="374" t="s">
        <v>281</v>
      </c>
      <c r="I14" s="110">
        <v>8110947</v>
      </c>
      <c r="J14" s="111">
        <v>5825660</v>
      </c>
      <c r="K14" s="111">
        <v>0</v>
      </c>
      <c r="L14" s="111">
        <v>54000</v>
      </c>
      <c r="M14" s="114">
        <v>1987325</v>
      </c>
      <c r="N14" s="114">
        <v>116512</v>
      </c>
      <c r="O14" s="111">
        <v>127450</v>
      </c>
      <c r="P14" s="274">
        <v>13.1722</v>
      </c>
      <c r="Q14" s="287">
        <v>9.8699999999999992</v>
      </c>
      <c r="R14" s="404">
        <v>0</v>
      </c>
      <c r="S14" s="404">
        <v>3.3022000000000005</v>
      </c>
      <c r="T14" s="112">
        <f t="shared" ref="T14:T75" si="1">Y14*-1</f>
        <v>0</v>
      </c>
      <c r="U14" s="113">
        <v>0</v>
      </c>
      <c r="V14" s="113">
        <v>0</v>
      </c>
      <c r="W14" s="113">
        <v>0</v>
      </c>
      <c r="X14" s="113">
        <f t="shared" ref="X14:X75" si="2">SUM(T14:W14)</f>
        <v>0</v>
      </c>
      <c r="Y14" s="113">
        <v>0</v>
      </c>
      <c r="Z14" s="113">
        <v>0</v>
      </c>
      <c r="AA14" s="113">
        <v>0</v>
      </c>
      <c r="AB14" s="113">
        <f t="shared" ref="AB14:AB75" si="3">SUM(Y14:AA14)</f>
        <v>0</v>
      </c>
      <c r="AC14" s="113">
        <f t="shared" ref="AC14:AC75" si="4">X14+AB14</f>
        <v>0</v>
      </c>
      <c r="AD14" s="114">
        <f t="shared" ref="AD14:AD75" si="5">ROUND((X14+Y14+Z14)*33.8%,0)</f>
        <v>0</v>
      </c>
      <c r="AE14" s="114">
        <f t="shared" ref="AE14:AE75" si="6">ROUND(X14*2%,0)</f>
        <v>0</v>
      </c>
      <c r="AF14" s="113">
        <v>0</v>
      </c>
      <c r="AG14" s="113">
        <v>0</v>
      </c>
      <c r="AH14" s="113">
        <v>0</v>
      </c>
      <c r="AI14" s="113">
        <f t="shared" ref="AI14:AI75" si="7">SUM(AF14:AH14)</f>
        <v>0</v>
      </c>
      <c r="AJ14" s="113">
        <f t="shared" ref="AJ14:AJ75" si="8">AC14+AD14+AE14+AI14</f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f t="shared" ref="AP14:AP75" si="9">AK14+AM14+AN14</f>
        <v>0</v>
      </c>
      <c r="AQ14" s="115">
        <f t="shared" ref="AQ14:AQ75" si="10">AL14+AO14</f>
        <v>0</v>
      </c>
      <c r="AR14" s="370">
        <f t="shared" ref="AR14:AR75" si="11">SUM(AP14:AQ14)</f>
        <v>0</v>
      </c>
      <c r="AS14" s="112">
        <f t="shared" ref="AS14:AS75" si="12">I14+AJ14</f>
        <v>8110947</v>
      </c>
      <c r="AT14" s="113">
        <f t="shared" ref="AT14:AT75" si="13">J14+X14</f>
        <v>5825660</v>
      </c>
      <c r="AU14" s="113">
        <f t="shared" ref="AU14:AU75" si="14">K14</f>
        <v>0</v>
      </c>
      <c r="AV14" s="113">
        <f t="shared" ref="AV14:AV75" si="15">L14+AB14</f>
        <v>54000</v>
      </c>
      <c r="AW14" s="113">
        <f t="shared" ref="AW14:AX75" si="16">M14+AD14</f>
        <v>1987325</v>
      </c>
      <c r="AX14" s="113">
        <f t="shared" si="16"/>
        <v>116512</v>
      </c>
      <c r="AY14" s="113">
        <f t="shared" ref="AY14:AY75" si="17">O14+AI14</f>
        <v>127450</v>
      </c>
      <c r="AZ14" s="115">
        <f t="shared" ref="AZ14:AZ75" si="18">P14+AR14</f>
        <v>13.1722</v>
      </c>
      <c r="BA14" s="115">
        <f t="shared" ref="BA14:BA75" si="19">Q14+AP14</f>
        <v>9.8699999999999992</v>
      </c>
      <c r="BB14" s="115">
        <f t="shared" ref="BB14:BB75" si="20">R14</f>
        <v>0</v>
      </c>
      <c r="BC14" s="116">
        <f t="shared" ref="BC14:BC75" si="21">S14+AQ14</f>
        <v>3.3022000000000005</v>
      </c>
    </row>
    <row r="15" spans="1:55" s="387" customFormat="1" x14ac:dyDescent="0.2">
      <c r="A15" s="372">
        <v>2</v>
      </c>
      <c r="B15" s="373">
        <v>4411</v>
      </c>
      <c r="C15" s="373">
        <v>600074340</v>
      </c>
      <c r="D15" s="373">
        <v>70982121</v>
      </c>
      <c r="E15" s="371" t="s">
        <v>151</v>
      </c>
      <c r="F15" s="373">
        <v>3111</v>
      </c>
      <c r="G15" s="247" t="s">
        <v>316</v>
      </c>
      <c r="H15" s="374" t="s">
        <v>282</v>
      </c>
      <c r="I15" s="110">
        <v>352854</v>
      </c>
      <c r="J15" s="111">
        <v>259833</v>
      </c>
      <c r="K15" s="111">
        <v>0</v>
      </c>
      <c r="L15" s="111">
        <v>0</v>
      </c>
      <c r="M15" s="114">
        <v>87824</v>
      </c>
      <c r="N15" s="114">
        <v>5197</v>
      </c>
      <c r="O15" s="111">
        <v>0</v>
      </c>
      <c r="P15" s="274">
        <v>0.75</v>
      </c>
      <c r="Q15" s="287">
        <v>0.75</v>
      </c>
      <c r="R15" s="404">
        <v>0</v>
      </c>
      <c r="S15" s="404">
        <v>0</v>
      </c>
      <c r="T15" s="112">
        <f t="shared" si="1"/>
        <v>0</v>
      </c>
      <c r="U15" s="113">
        <v>0</v>
      </c>
      <c r="V15" s="113">
        <v>0</v>
      </c>
      <c r="W15" s="113">
        <v>0</v>
      </c>
      <c r="X15" s="113">
        <f t="shared" si="2"/>
        <v>0</v>
      </c>
      <c r="Y15" s="113">
        <v>0</v>
      </c>
      <c r="Z15" s="113">
        <v>0</v>
      </c>
      <c r="AA15" s="113">
        <v>0</v>
      </c>
      <c r="AB15" s="113">
        <f t="shared" si="3"/>
        <v>0</v>
      </c>
      <c r="AC15" s="113">
        <f t="shared" si="4"/>
        <v>0</v>
      </c>
      <c r="AD15" s="114">
        <f t="shared" si="5"/>
        <v>0</v>
      </c>
      <c r="AE15" s="114">
        <f t="shared" si="6"/>
        <v>0</v>
      </c>
      <c r="AF15" s="113">
        <v>0</v>
      </c>
      <c r="AG15" s="113">
        <v>0</v>
      </c>
      <c r="AH15" s="113">
        <v>0</v>
      </c>
      <c r="AI15" s="113">
        <f t="shared" si="7"/>
        <v>0</v>
      </c>
      <c r="AJ15" s="113">
        <f t="shared" si="8"/>
        <v>0</v>
      </c>
      <c r="AK15" s="115">
        <v>0</v>
      </c>
      <c r="AL15" s="115">
        <v>0</v>
      </c>
      <c r="AM15" s="115">
        <v>0</v>
      </c>
      <c r="AN15" s="115">
        <v>0</v>
      </c>
      <c r="AO15" s="115">
        <v>0</v>
      </c>
      <c r="AP15" s="115">
        <f t="shared" si="9"/>
        <v>0</v>
      </c>
      <c r="AQ15" s="115">
        <f t="shared" si="10"/>
        <v>0</v>
      </c>
      <c r="AR15" s="370">
        <f t="shared" si="11"/>
        <v>0</v>
      </c>
      <c r="AS15" s="112">
        <f t="shared" si="12"/>
        <v>352854</v>
      </c>
      <c r="AT15" s="113">
        <f t="shared" si="13"/>
        <v>259833</v>
      </c>
      <c r="AU15" s="113">
        <f t="shared" si="14"/>
        <v>0</v>
      </c>
      <c r="AV15" s="113">
        <f t="shared" si="15"/>
        <v>0</v>
      </c>
      <c r="AW15" s="113">
        <f t="shared" si="16"/>
        <v>87824</v>
      </c>
      <c r="AX15" s="113">
        <f t="shared" si="16"/>
        <v>5197</v>
      </c>
      <c r="AY15" s="113">
        <f t="shared" si="17"/>
        <v>0</v>
      </c>
      <c r="AZ15" s="115">
        <f t="shared" si="18"/>
        <v>0.75</v>
      </c>
      <c r="BA15" s="115">
        <f t="shared" si="19"/>
        <v>0.75</v>
      </c>
      <c r="BB15" s="115">
        <f t="shared" si="20"/>
        <v>0</v>
      </c>
      <c r="BC15" s="116">
        <f t="shared" si="21"/>
        <v>0</v>
      </c>
    </row>
    <row r="16" spans="1:55" s="387" customFormat="1" x14ac:dyDescent="0.2">
      <c r="A16" s="372">
        <v>2</v>
      </c>
      <c r="B16" s="373">
        <v>4411</v>
      </c>
      <c r="C16" s="373">
        <v>600074340</v>
      </c>
      <c r="D16" s="373">
        <v>70982121</v>
      </c>
      <c r="E16" s="371" t="s">
        <v>151</v>
      </c>
      <c r="F16" s="373">
        <v>3141</v>
      </c>
      <c r="G16" s="247" t="s">
        <v>319</v>
      </c>
      <c r="H16" s="374" t="s">
        <v>282</v>
      </c>
      <c r="I16" s="110">
        <v>517322</v>
      </c>
      <c r="J16" s="111">
        <v>373333</v>
      </c>
      <c r="K16" s="111">
        <v>0</v>
      </c>
      <c r="L16" s="111">
        <v>4800</v>
      </c>
      <c r="M16" s="114">
        <v>127809</v>
      </c>
      <c r="N16" s="114">
        <v>7466</v>
      </c>
      <c r="O16" s="111">
        <v>3914</v>
      </c>
      <c r="P16" s="274">
        <v>1.26</v>
      </c>
      <c r="Q16" s="287">
        <v>0</v>
      </c>
      <c r="R16" s="404">
        <v>0</v>
      </c>
      <c r="S16" s="404">
        <v>1.26</v>
      </c>
      <c r="T16" s="112">
        <f t="shared" si="1"/>
        <v>0</v>
      </c>
      <c r="U16" s="113">
        <v>0</v>
      </c>
      <c r="V16" s="113">
        <v>0</v>
      </c>
      <c r="W16" s="113">
        <v>0</v>
      </c>
      <c r="X16" s="113">
        <f t="shared" si="2"/>
        <v>0</v>
      </c>
      <c r="Y16" s="113">
        <v>0</v>
      </c>
      <c r="Z16" s="113">
        <v>0</v>
      </c>
      <c r="AA16" s="113">
        <v>0</v>
      </c>
      <c r="AB16" s="113">
        <f t="shared" si="3"/>
        <v>0</v>
      </c>
      <c r="AC16" s="113">
        <f t="shared" si="4"/>
        <v>0</v>
      </c>
      <c r="AD16" s="114">
        <f t="shared" si="5"/>
        <v>0</v>
      </c>
      <c r="AE16" s="114">
        <f t="shared" si="6"/>
        <v>0</v>
      </c>
      <c r="AF16" s="113">
        <v>0</v>
      </c>
      <c r="AG16" s="113">
        <v>0</v>
      </c>
      <c r="AH16" s="113">
        <v>0</v>
      </c>
      <c r="AI16" s="113">
        <f t="shared" si="7"/>
        <v>0</v>
      </c>
      <c r="AJ16" s="113">
        <f t="shared" si="8"/>
        <v>0</v>
      </c>
      <c r="AK16" s="115">
        <v>0</v>
      </c>
      <c r="AL16" s="115">
        <v>0</v>
      </c>
      <c r="AM16" s="115">
        <v>0</v>
      </c>
      <c r="AN16" s="115">
        <v>0</v>
      </c>
      <c r="AO16" s="115">
        <v>0</v>
      </c>
      <c r="AP16" s="115">
        <f t="shared" si="9"/>
        <v>0</v>
      </c>
      <c r="AQ16" s="115">
        <f t="shared" si="10"/>
        <v>0</v>
      </c>
      <c r="AR16" s="370">
        <f t="shared" si="11"/>
        <v>0</v>
      </c>
      <c r="AS16" s="112">
        <f t="shared" si="12"/>
        <v>517322</v>
      </c>
      <c r="AT16" s="113">
        <f t="shared" si="13"/>
        <v>373333</v>
      </c>
      <c r="AU16" s="113">
        <f t="shared" si="14"/>
        <v>0</v>
      </c>
      <c r="AV16" s="113">
        <f t="shared" si="15"/>
        <v>4800</v>
      </c>
      <c r="AW16" s="113">
        <f t="shared" si="16"/>
        <v>127809</v>
      </c>
      <c r="AX16" s="113">
        <f t="shared" si="16"/>
        <v>7466</v>
      </c>
      <c r="AY16" s="113">
        <f t="shared" si="17"/>
        <v>3914</v>
      </c>
      <c r="AZ16" s="115">
        <f t="shared" si="18"/>
        <v>1.26</v>
      </c>
      <c r="BA16" s="115">
        <f t="shared" si="19"/>
        <v>0</v>
      </c>
      <c r="BB16" s="115">
        <f t="shared" si="20"/>
        <v>0</v>
      </c>
      <c r="BC16" s="116">
        <f t="shared" si="21"/>
        <v>1.26</v>
      </c>
    </row>
    <row r="17" spans="1:55" s="387" customFormat="1" x14ac:dyDescent="0.2">
      <c r="A17" s="237">
        <v>2</v>
      </c>
      <c r="B17" s="31">
        <v>4411</v>
      </c>
      <c r="C17" s="31">
        <v>600074340</v>
      </c>
      <c r="D17" s="31">
        <v>70982121</v>
      </c>
      <c r="E17" s="246" t="s">
        <v>152</v>
      </c>
      <c r="F17" s="31"/>
      <c r="G17" s="236"/>
      <c r="H17" s="326"/>
      <c r="I17" s="5">
        <v>8981123</v>
      </c>
      <c r="J17" s="8">
        <v>6458826</v>
      </c>
      <c r="K17" s="8">
        <v>0</v>
      </c>
      <c r="L17" s="8">
        <v>58800</v>
      </c>
      <c r="M17" s="8">
        <v>2202958</v>
      </c>
      <c r="N17" s="8">
        <v>129175</v>
      </c>
      <c r="O17" s="8">
        <v>131364</v>
      </c>
      <c r="P17" s="9">
        <v>15.1822</v>
      </c>
      <c r="Q17" s="9">
        <v>10.62</v>
      </c>
      <c r="R17" s="38">
        <v>0</v>
      </c>
      <c r="S17" s="38">
        <v>4.5622000000000007</v>
      </c>
      <c r="T17" s="5">
        <f t="shared" ref="T17:BC17" si="22">SUM(T14:T16)</f>
        <v>0</v>
      </c>
      <c r="U17" s="8">
        <f t="shared" si="22"/>
        <v>0</v>
      </c>
      <c r="V17" s="8">
        <f t="shared" si="22"/>
        <v>0</v>
      </c>
      <c r="W17" s="8">
        <f t="shared" si="22"/>
        <v>0</v>
      </c>
      <c r="X17" s="8">
        <f t="shared" si="22"/>
        <v>0</v>
      </c>
      <c r="Y17" s="8">
        <f t="shared" si="22"/>
        <v>0</v>
      </c>
      <c r="Z17" s="8">
        <f t="shared" si="22"/>
        <v>0</v>
      </c>
      <c r="AA17" s="8">
        <f t="shared" si="22"/>
        <v>0</v>
      </c>
      <c r="AB17" s="8">
        <f t="shared" si="22"/>
        <v>0</v>
      </c>
      <c r="AC17" s="8">
        <f t="shared" si="22"/>
        <v>0</v>
      </c>
      <c r="AD17" s="8">
        <f t="shared" si="22"/>
        <v>0</v>
      </c>
      <c r="AE17" s="8">
        <f t="shared" si="22"/>
        <v>0</v>
      </c>
      <c r="AF17" s="8">
        <f t="shared" si="22"/>
        <v>0</v>
      </c>
      <c r="AG17" s="8">
        <f t="shared" si="22"/>
        <v>0</v>
      </c>
      <c r="AH17" s="8">
        <f t="shared" si="22"/>
        <v>0</v>
      </c>
      <c r="AI17" s="8">
        <f t="shared" si="22"/>
        <v>0</v>
      </c>
      <c r="AJ17" s="8">
        <f t="shared" si="22"/>
        <v>0</v>
      </c>
      <c r="AK17" s="9">
        <f t="shared" si="22"/>
        <v>0</v>
      </c>
      <c r="AL17" s="9">
        <f t="shared" si="22"/>
        <v>0</v>
      </c>
      <c r="AM17" s="9">
        <f t="shared" si="22"/>
        <v>0</v>
      </c>
      <c r="AN17" s="9">
        <f t="shared" si="22"/>
        <v>0</v>
      </c>
      <c r="AO17" s="9">
        <f t="shared" si="22"/>
        <v>0</v>
      </c>
      <c r="AP17" s="9">
        <f t="shared" si="22"/>
        <v>0</v>
      </c>
      <c r="AQ17" s="9">
        <f t="shared" si="22"/>
        <v>0</v>
      </c>
      <c r="AR17" s="38">
        <f t="shared" si="22"/>
        <v>0</v>
      </c>
      <c r="AS17" s="5">
        <f t="shared" si="22"/>
        <v>8981123</v>
      </c>
      <c r="AT17" s="8">
        <f t="shared" si="22"/>
        <v>6458826</v>
      </c>
      <c r="AU17" s="8">
        <f t="shared" si="22"/>
        <v>0</v>
      </c>
      <c r="AV17" s="8">
        <f t="shared" si="22"/>
        <v>58800</v>
      </c>
      <c r="AW17" s="8">
        <f t="shared" si="22"/>
        <v>2202958</v>
      </c>
      <c r="AX17" s="8">
        <f t="shared" si="22"/>
        <v>129175</v>
      </c>
      <c r="AY17" s="8">
        <f t="shared" si="22"/>
        <v>131364</v>
      </c>
      <c r="AZ17" s="9">
        <f t="shared" si="22"/>
        <v>15.1822</v>
      </c>
      <c r="BA17" s="9">
        <f t="shared" si="22"/>
        <v>10.62</v>
      </c>
      <c r="BB17" s="9">
        <f t="shared" si="22"/>
        <v>0</v>
      </c>
      <c r="BC17" s="78">
        <f t="shared" si="22"/>
        <v>4.5622000000000007</v>
      </c>
    </row>
    <row r="18" spans="1:55" s="387" customFormat="1" x14ac:dyDescent="0.2">
      <c r="A18" s="372">
        <v>3</v>
      </c>
      <c r="B18" s="373">
        <v>4409</v>
      </c>
      <c r="C18" s="373">
        <v>600074358</v>
      </c>
      <c r="D18" s="373">
        <v>70982104</v>
      </c>
      <c r="E18" s="365" t="s">
        <v>153</v>
      </c>
      <c r="F18" s="373">
        <v>3111</v>
      </c>
      <c r="G18" s="247" t="s">
        <v>315</v>
      </c>
      <c r="H18" s="374" t="s">
        <v>281</v>
      </c>
      <c r="I18" s="110">
        <v>15672336</v>
      </c>
      <c r="J18" s="111">
        <v>11254493</v>
      </c>
      <c r="K18" s="111">
        <v>0</v>
      </c>
      <c r="L18" s="111">
        <v>18000</v>
      </c>
      <c r="M18" s="114">
        <v>3810103</v>
      </c>
      <c r="N18" s="114">
        <v>225090</v>
      </c>
      <c r="O18" s="111">
        <v>364650</v>
      </c>
      <c r="P18" s="274">
        <v>27.631499999999999</v>
      </c>
      <c r="Q18" s="287">
        <v>20.130000000000003</v>
      </c>
      <c r="R18" s="404">
        <v>0</v>
      </c>
      <c r="S18" s="404">
        <v>7.5015000000000001</v>
      </c>
      <c r="T18" s="112">
        <f t="shared" si="1"/>
        <v>0</v>
      </c>
      <c r="U18" s="113">
        <v>0</v>
      </c>
      <c r="V18" s="113">
        <v>0</v>
      </c>
      <c r="W18" s="113">
        <v>0</v>
      </c>
      <c r="X18" s="113">
        <f t="shared" si="2"/>
        <v>0</v>
      </c>
      <c r="Y18" s="113">
        <v>0</v>
      </c>
      <c r="Z18" s="113">
        <v>0</v>
      </c>
      <c r="AA18" s="113">
        <v>0</v>
      </c>
      <c r="AB18" s="113">
        <f t="shared" si="3"/>
        <v>0</v>
      </c>
      <c r="AC18" s="113">
        <f t="shared" si="4"/>
        <v>0</v>
      </c>
      <c r="AD18" s="114">
        <f t="shared" si="5"/>
        <v>0</v>
      </c>
      <c r="AE18" s="114">
        <f t="shared" si="6"/>
        <v>0</v>
      </c>
      <c r="AF18" s="113">
        <v>0</v>
      </c>
      <c r="AG18" s="113">
        <v>0</v>
      </c>
      <c r="AH18" s="113">
        <v>0</v>
      </c>
      <c r="AI18" s="113">
        <f t="shared" si="7"/>
        <v>0</v>
      </c>
      <c r="AJ18" s="113">
        <f t="shared" si="8"/>
        <v>0</v>
      </c>
      <c r="AK18" s="115">
        <v>0</v>
      </c>
      <c r="AL18" s="115">
        <v>0</v>
      </c>
      <c r="AM18" s="115">
        <v>0</v>
      </c>
      <c r="AN18" s="115">
        <v>0</v>
      </c>
      <c r="AO18" s="115">
        <v>0</v>
      </c>
      <c r="AP18" s="115">
        <f t="shared" si="9"/>
        <v>0</v>
      </c>
      <c r="AQ18" s="115">
        <f t="shared" si="10"/>
        <v>0</v>
      </c>
      <c r="AR18" s="370">
        <f t="shared" si="11"/>
        <v>0</v>
      </c>
      <c r="AS18" s="112">
        <f t="shared" si="12"/>
        <v>15672336</v>
      </c>
      <c r="AT18" s="113">
        <f t="shared" si="13"/>
        <v>11254493</v>
      </c>
      <c r="AU18" s="113">
        <f t="shared" si="14"/>
        <v>0</v>
      </c>
      <c r="AV18" s="113">
        <f t="shared" si="15"/>
        <v>18000</v>
      </c>
      <c r="AW18" s="113">
        <f t="shared" si="16"/>
        <v>3810103</v>
      </c>
      <c r="AX18" s="113">
        <f t="shared" si="16"/>
        <v>225090</v>
      </c>
      <c r="AY18" s="113">
        <f t="shared" si="17"/>
        <v>364650</v>
      </c>
      <c r="AZ18" s="115">
        <f t="shared" si="18"/>
        <v>27.631499999999999</v>
      </c>
      <c r="BA18" s="115">
        <f t="shared" si="19"/>
        <v>20.130000000000003</v>
      </c>
      <c r="BB18" s="115">
        <f t="shared" si="20"/>
        <v>0</v>
      </c>
      <c r="BC18" s="116">
        <f t="shared" si="21"/>
        <v>7.5015000000000001</v>
      </c>
    </row>
    <row r="19" spans="1:55" s="387" customFormat="1" x14ac:dyDescent="0.2">
      <c r="A19" s="372">
        <v>3</v>
      </c>
      <c r="B19" s="373">
        <v>4409</v>
      </c>
      <c r="C19" s="373">
        <v>600074358</v>
      </c>
      <c r="D19" s="373">
        <v>70982104</v>
      </c>
      <c r="E19" s="365" t="s">
        <v>153</v>
      </c>
      <c r="F19" s="373">
        <v>3111</v>
      </c>
      <c r="G19" s="247" t="s">
        <v>317</v>
      </c>
      <c r="H19" s="374" t="s">
        <v>281</v>
      </c>
      <c r="I19" s="110">
        <v>489218</v>
      </c>
      <c r="J19" s="111">
        <v>360249</v>
      </c>
      <c r="K19" s="111">
        <v>0</v>
      </c>
      <c r="L19" s="111">
        <v>0</v>
      </c>
      <c r="M19" s="114">
        <v>121764</v>
      </c>
      <c r="N19" s="114">
        <v>7205</v>
      </c>
      <c r="O19" s="111">
        <v>0</v>
      </c>
      <c r="P19" s="274">
        <v>0.98599999999999999</v>
      </c>
      <c r="Q19" s="287">
        <v>0.98599999999999999</v>
      </c>
      <c r="R19" s="404">
        <v>0</v>
      </c>
      <c r="S19" s="404">
        <v>0</v>
      </c>
      <c r="T19" s="112">
        <f t="shared" si="1"/>
        <v>0</v>
      </c>
      <c r="U19" s="113">
        <v>0</v>
      </c>
      <c r="V19" s="113">
        <v>0</v>
      </c>
      <c r="W19" s="113">
        <v>0</v>
      </c>
      <c r="X19" s="113">
        <f t="shared" si="2"/>
        <v>0</v>
      </c>
      <c r="Y19" s="113">
        <v>0</v>
      </c>
      <c r="Z19" s="113">
        <v>0</v>
      </c>
      <c r="AA19" s="113">
        <v>0</v>
      </c>
      <c r="AB19" s="113">
        <f t="shared" si="3"/>
        <v>0</v>
      </c>
      <c r="AC19" s="113">
        <f t="shared" si="4"/>
        <v>0</v>
      </c>
      <c r="AD19" s="114">
        <f t="shared" si="5"/>
        <v>0</v>
      </c>
      <c r="AE19" s="114">
        <f t="shared" si="6"/>
        <v>0</v>
      </c>
      <c r="AF19" s="113">
        <v>0</v>
      </c>
      <c r="AG19" s="113">
        <v>0</v>
      </c>
      <c r="AH19" s="113">
        <v>0</v>
      </c>
      <c r="AI19" s="113">
        <f t="shared" si="7"/>
        <v>0</v>
      </c>
      <c r="AJ19" s="113">
        <f t="shared" si="8"/>
        <v>0</v>
      </c>
      <c r="AK19" s="115">
        <v>0</v>
      </c>
      <c r="AL19" s="115">
        <v>0</v>
      </c>
      <c r="AM19" s="115">
        <v>0</v>
      </c>
      <c r="AN19" s="115">
        <v>0</v>
      </c>
      <c r="AO19" s="115">
        <v>0</v>
      </c>
      <c r="AP19" s="115">
        <f t="shared" si="9"/>
        <v>0</v>
      </c>
      <c r="AQ19" s="115">
        <f t="shared" si="10"/>
        <v>0</v>
      </c>
      <c r="AR19" s="370">
        <f t="shared" si="11"/>
        <v>0</v>
      </c>
      <c r="AS19" s="112">
        <f t="shared" si="12"/>
        <v>489218</v>
      </c>
      <c r="AT19" s="113">
        <f t="shared" si="13"/>
        <v>360249</v>
      </c>
      <c r="AU19" s="113">
        <f t="shared" si="14"/>
        <v>0</v>
      </c>
      <c r="AV19" s="113">
        <f t="shared" si="15"/>
        <v>0</v>
      </c>
      <c r="AW19" s="113">
        <f t="shared" si="16"/>
        <v>121764</v>
      </c>
      <c r="AX19" s="113">
        <f t="shared" si="16"/>
        <v>7205</v>
      </c>
      <c r="AY19" s="113">
        <f t="shared" si="17"/>
        <v>0</v>
      </c>
      <c r="AZ19" s="115">
        <f t="shared" si="18"/>
        <v>0.98599999999999999</v>
      </c>
      <c r="BA19" s="115">
        <f t="shared" si="19"/>
        <v>0.98599999999999999</v>
      </c>
      <c r="BB19" s="115">
        <f t="shared" si="20"/>
        <v>0</v>
      </c>
      <c r="BC19" s="116">
        <f t="shared" si="21"/>
        <v>0</v>
      </c>
    </row>
    <row r="20" spans="1:55" s="387" customFormat="1" x14ac:dyDescent="0.2">
      <c r="A20" s="372">
        <v>3</v>
      </c>
      <c r="B20" s="373">
        <v>4409</v>
      </c>
      <c r="C20" s="373">
        <v>600074358</v>
      </c>
      <c r="D20" s="373">
        <v>70982104</v>
      </c>
      <c r="E20" s="365" t="s">
        <v>153</v>
      </c>
      <c r="F20" s="373">
        <v>3111</v>
      </c>
      <c r="G20" s="247" t="s">
        <v>316</v>
      </c>
      <c r="H20" s="374" t="s">
        <v>282</v>
      </c>
      <c r="I20" s="110">
        <v>784117</v>
      </c>
      <c r="J20" s="111">
        <v>577406</v>
      </c>
      <c r="K20" s="111">
        <v>0</v>
      </c>
      <c r="L20" s="111">
        <v>0</v>
      </c>
      <c r="M20" s="114">
        <v>195163</v>
      </c>
      <c r="N20" s="114">
        <v>11548</v>
      </c>
      <c r="O20" s="111">
        <v>0</v>
      </c>
      <c r="P20" s="274">
        <v>1.17</v>
      </c>
      <c r="Q20" s="287">
        <v>1.17</v>
      </c>
      <c r="R20" s="404">
        <v>0</v>
      </c>
      <c r="S20" s="404">
        <v>0</v>
      </c>
      <c r="T20" s="112">
        <f t="shared" si="1"/>
        <v>0</v>
      </c>
      <c r="U20" s="113">
        <v>0</v>
      </c>
      <c r="V20" s="113">
        <v>0</v>
      </c>
      <c r="W20" s="113">
        <v>0</v>
      </c>
      <c r="X20" s="113">
        <f t="shared" si="2"/>
        <v>0</v>
      </c>
      <c r="Y20" s="113">
        <v>0</v>
      </c>
      <c r="Z20" s="113">
        <v>0</v>
      </c>
      <c r="AA20" s="113">
        <v>0</v>
      </c>
      <c r="AB20" s="113">
        <f t="shared" si="3"/>
        <v>0</v>
      </c>
      <c r="AC20" s="113">
        <f t="shared" si="4"/>
        <v>0</v>
      </c>
      <c r="AD20" s="114">
        <f t="shared" si="5"/>
        <v>0</v>
      </c>
      <c r="AE20" s="114">
        <f t="shared" si="6"/>
        <v>0</v>
      </c>
      <c r="AF20" s="113">
        <v>0</v>
      </c>
      <c r="AG20" s="113">
        <v>0</v>
      </c>
      <c r="AH20" s="113">
        <v>0</v>
      </c>
      <c r="AI20" s="113">
        <f t="shared" si="7"/>
        <v>0</v>
      </c>
      <c r="AJ20" s="113">
        <f t="shared" si="8"/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f t="shared" si="9"/>
        <v>0</v>
      </c>
      <c r="AQ20" s="115">
        <f t="shared" si="10"/>
        <v>0</v>
      </c>
      <c r="AR20" s="370">
        <f t="shared" si="11"/>
        <v>0</v>
      </c>
      <c r="AS20" s="112">
        <f t="shared" si="12"/>
        <v>784117</v>
      </c>
      <c r="AT20" s="113">
        <f t="shared" si="13"/>
        <v>577406</v>
      </c>
      <c r="AU20" s="113">
        <f t="shared" si="14"/>
        <v>0</v>
      </c>
      <c r="AV20" s="113">
        <f t="shared" si="15"/>
        <v>0</v>
      </c>
      <c r="AW20" s="113">
        <f t="shared" si="16"/>
        <v>195163</v>
      </c>
      <c r="AX20" s="113">
        <f t="shared" si="16"/>
        <v>11548</v>
      </c>
      <c r="AY20" s="113">
        <f t="shared" si="17"/>
        <v>0</v>
      </c>
      <c r="AZ20" s="115">
        <f t="shared" si="18"/>
        <v>1.17</v>
      </c>
      <c r="BA20" s="115">
        <f t="shared" si="19"/>
        <v>1.17</v>
      </c>
      <c r="BB20" s="115">
        <f t="shared" si="20"/>
        <v>0</v>
      </c>
      <c r="BC20" s="116">
        <f t="shared" si="21"/>
        <v>0</v>
      </c>
    </row>
    <row r="21" spans="1:55" s="387" customFormat="1" x14ac:dyDescent="0.2">
      <c r="A21" s="372">
        <v>3</v>
      </c>
      <c r="B21" s="373">
        <v>4409</v>
      </c>
      <c r="C21" s="373">
        <v>600074358</v>
      </c>
      <c r="D21" s="373">
        <v>70982104</v>
      </c>
      <c r="E21" s="371" t="s">
        <v>153</v>
      </c>
      <c r="F21" s="373">
        <v>3141</v>
      </c>
      <c r="G21" s="247" t="s">
        <v>319</v>
      </c>
      <c r="H21" s="374" t="s">
        <v>282</v>
      </c>
      <c r="I21" s="110">
        <v>2351559</v>
      </c>
      <c r="J21" s="111">
        <v>1715470</v>
      </c>
      <c r="K21" s="111">
        <v>0</v>
      </c>
      <c r="L21" s="111">
        <v>7000</v>
      </c>
      <c r="M21" s="114">
        <v>582194</v>
      </c>
      <c r="N21" s="114">
        <v>34309</v>
      </c>
      <c r="O21" s="111">
        <v>12586</v>
      </c>
      <c r="P21" s="274">
        <v>5.830000000000001</v>
      </c>
      <c r="Q21" s="287">
        <v>0</v>
      </c>
      <c r="R21" s="404">
        <v>0</v>
      </c>
      <c r="S21" s="404">
        <v>5.830000000000001</v>
      </c>
      <c r="T21" s="112">
        <f t="shared" si="1"/>
        <v>0</v>
      </c>
      <c r="U21" s="113">
        <v>0</v>
      </c>
      <c r="V21" s="113">
        <v>0</v>
      </c>
      <c r="W21" s="113">
        <v>0</v>
      </c>
      <c r="X21" s="113">
        <f t="shared" si="2"/>
        <v>0</v>
      </c>
      <c r="Y21" s="113">
        <v>0</v>
      </c>
      <c r="Z21" s="113">
        <v>0</v>
      </c>
      <c r="AA21" s="113">
        <v>0</v>
      </c>
      <c r="AB21" s="113">
        <f t="shared" si="3"/>
        <v>0</v>
      </c>
      <c r="AC21" s="113">
        <f t="shared" si="4"/>
        <v>0</v>
      </c>
      <c r="AD21" s="114">
        <f t="shared" si="5"/>
        <v>0</v>
      </c>
      <c r="AE21" s="114">
        <f t="shared" si="6"/>
        <v>0</v>
      </c>
      <c r="AF21" s="113">
        <v>0</v>
      </c>
      <c r="AG21" s="113">
        <v>0</v>
      </c>
      <c r="AH21" s="113">
        <v>0</v>
      </c>
      <c r="AI21" s="113">
        <f t="shared" si="7"/>
        <v>0</v>
      </c>
      <c r="AJ21" s="113">
        <f t="shared" si="8"/>
        <v>0</v>
      </c>
      <c r="AK21" s="115"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f t="shared" si="9"/>
        <v>0</v>
      </c>
      <c r="AQ21" s="115">
        <f t="shared" si="10"/>
        <v>0</v>
      </c>
      <c r="AR21" s="370">
        <f t="shared" si="11"/>
        <v>0</v>
      </c>
      <c r="AS21" s="112">
        <f t="shared" si="12"/>
        <v>2351559</v>
      </c>
      <c r="AT21" s="113">
        <f t="shared" si="13"/>
        <v>1715470</v>
      </c>
      <c r="AU21" s="113">
        <f t="shared" si="14"/>
        <v>0</v>
      </c>
      <c r="AV21" s="113">
        <f t="shared" si="15"/>
        <v>7000</v>
      </c>
      <c r="AW21" s="113">
        <f t="shared" si="16"/>
        <v>582194</v>
      </c>
      <c r="AX21" s="113">
        <f t="shared" si="16"/>
        <v>34309</v>
      </c>
      <c r="AY21" s="113">
        <f t="shared" si="17"/>
        <v>12586</v>
      </c>
      <c r="AZ21" s="115">
        <f t="shared" si="18"/>
        <v>5.830000000000001</v>
      </c>
      <c r="BA21" s="115">
        <f t="shared" si="19"/>
        <v>0</v>
      </c>
      <c r="BB21" s="115">
        <f t="shared" si="20"/>
        <v>0</v>
      </c>
      <c r="BC21" s="116">
        <f t="shared" si="21"/>
        <v>5.830000000000001</v>
      </c>
    </row>
    <row r="22" spans="1:55" s="387" customFormat="1" x14ac:dyDescent="0.2">
      <c r="A22" s="237">
        <v>3</v>
      </c>
      <c r="B22" s="31">
        <v>4409</v>
      </c>
      <c r="C22" s="31">
        <v>600074358</v>
      </c>
      <c r="D22" s="31">
        <v>70982104</v>
      </c>
      <c r="E22" s="246" t="s">
        <v>154</v>
      </c>
      <c r="F22" s="31"/>
      <c r="G22" s="236"/>
      <c r="H22" s="326"/>
      <c r="I22" s="5">
        <v>19297230</v>
      </c>
      <c r="J22" s="8">
        <v>13907618</v>
      </c>
      <c r="K22" s="8">
        <v>0</v>
      </c>
      <c r="L22" s="8">
        <v>25000</v>
      </c>
      <c r="M22" s="8">
        <v>4709224</v>
      </c>
      <c r="N22" s="8">
        <v>278152</v>
      </c>
      <c r="O22" s="8">
        <v>377236</v>
      </c>
      <c r="P22" s="9">
        <v>35.6175</v>
      </c>
      <c r="Q22" s="9">
        <v>22.286000000000001</v>
      </c>
      <c r="R22" s="38">
        <v>0</v>
      </c>
      <c r="S22" s="38">
        <v>13.331500000000002</v>
      </c>
      <c r="T22" s="5">
        <f t="shared" ref="T22:BC22" si="23">SUM(T18:T21)</f>
        <v>0</v>
      </c>
      <c r="U22" s="8">
        <f t="shared" si="23"/>
        <v>0</v>
      </c>
      <c r="V22" s="8">
        <f t="shared" si="23"/>
        <v>0</v>
      </c>
      <c r="W22" s="8">
        <f t="shared" si="23"/>
        <v>0</v>
      </c>
      <c r="X22" s="8">
        <f t="shared" si="23"/>
        <v>0</v>
      </c>
      <c r="Y22" s="8">
        <f t="shared" si="23"/>
        <v>0</v>
      </c>
      <c r="Z22" s="8">
        <f t="shared" si="23"/>
        <v>0</v>
      </c>
      <c r="AA22" s="8">
        <f t="shared" si="23"/>
        <v>0</v>
      </c>
      <c r="AB22" s="8">
        <f t="shared" si="23"/>
        <v>0</v>
      </c>
      <c r="AC22" s="8">
        <f t="shared" si="23"/>
        <v>0</v>
      </c>
      <c r="AD22" s="8">
        <f t="shared" si="23"/>
        <v>0</v>
      </c>
      <c r="AE22" s="8">
        <f t="shared" si="23"/>
        <v>0</v>
      </c>
      <c r="AF22" s="8">
        <f t="shared" si="23"/>
        <v>0</v>
      </c>
      <c r="AG22" s="8">
        <f t="shared" si="23"/>
        <v>0</v>
      </c>
      <c r="AH22" s="8">
        <f t="shared" si="23"/>
        <v>0</v>
      </c>
      <c r="AI22" s="8">
        <f t="shared" si="23"/>
        <v>0</v>
      </c>
      <c r="AJ22" s="8">
        <f t="shared" si="23"/>
        <v>0</v>
      </c>
      <c r="AK22" s="9">
        <f t="shared" si="23"/>
        <v>0</v>
      </c>
      <c r="AL22" s="9">
        <f t="shared" si="23"/>
        <v>0</v>
      </c>
      <c r="AM22" s="9">
        <f t="shared" si="23"/>
        <v>0</v>
      </c>
      <c r="AN22" s="9">
        <f t="shared" si="23"/>
        <v>0</v>
      </c>
      <c r="AO22" s="9">
        <f t="shared" si="23"/>
        <v>0</v>
      </c>
      <c r="AP22" s="9">
        <f t="shared" si="23"/>
        <v>0</v>
      </c>
      <c r="AQ22" s="9">
        <f t="shared" si="23"/>
        <v>0</v>
      </c>
      <c r="AR22" s="38">
        <f t="shared" si="23"/>
        <v>0</v>
      </c>
      <c r="AS22" s="5">
        <f t="shared" si="23"/>
        <v>19297230</v>
      </c>
      <c r="AT22" s="8">
        <f t="shared" si="23"/>
        <v>13907618</v>
      </c>
      <c r="AU22" s="8">
        <f t="shared" si="23"/>
        <v>0</v>
      </c>
      <c r="AV22" s="8">
        <f t="shared" si="23"/>
        <v>25000</v>
      </c>
      <c r="AW22" s="8">
        <f t="shared" si="23"/>
        <v>4709224</v>
      </c>
      <c r="AX22" s="8">
        <f t="shared" si="23"/>
        <v>278152</v>
      </c>
      <c r="AY22" s="8">
        <f t="shared" si="23"/>
        <v>377236</v>
      </c>
      <c r="AZ22" s="9">
        <f t="shared" si="23"/>
        <v>35.6175</v>
      </c>
      <c r="BA22" s="9">
        <f t="shared" si="23"/>
        <v>22.286000000000001</v>
      </c>
      <c r="BB22" s="9">
        <f t="shared" si="23"/>
        <v>0</v>
      </c>
      <c r="BC22" s="78">
        <f t="shared" si="23"/>
        <v>13.331500000000002</v>
      </c>
    </row>
    <row r="23" spans="1:55" s="387" customFormat="1" x14ac:dyDescent="0.2">
      <c r="A23" s="372">
        <v>4</v>
      </c>
      <c r="B23" s="373">
        <v>4407</v>
      </c>
      <c r="C23" s="373">
        <v>600074552</v>
      </c>
      <c r="D23" s="373">
        <v>70982201</v>
      </c>
      <c r="E23" s="371" t="s">
        <v>155</v>
      </c>
      <c r="F23" s="373">
        <v>3111</v>
      </c>
      <c r="G23" s="247" t="s">
        <v>315</v>
      </c>
      <c r="H23" s="374" t="s">
        <v>281</v>
      </c>
      <c r="I23" s="110">
        <v>7138124</v>
      </c>
      <c r="J23" s="111">
        <v>5220526</v>
      </c>
      <c r="K23" s="111">
        <v>0</v>
      </c>
      <c r="L23" s="111">
        <v>0</v>
      </c>
      <c r="M23" s="114">
        <v>1764538</v>
      </c>
      <c r="N23" s="114">
        <v>104410</v>
      </c>
      <c r="O23" s="111">
        <v>48650</v>
      </c>
      <c r="P23" s="274">
        <v>11.384599999999999</v>
      </c>
      <c r="Q23" s="287">
        <v>8.4193999999999996</v>
      </c>
      <c r="R23" s="404">
        <v>0</v>
      </c>
      <c r="S23" s="404">
        <v>2.9651999999999998</v>
      </c>
      <c r="T23" s="112">
        <f t="shared" si="1"/>
        <v>0</v>
      </c>
      <c r="U23" s="113">
        <v>0</v>
      </c>
      <c r="V23" s="113">
        <v>0</v>
      </c>
      <c r="W23" s="113">
        <v>0</v>
      </c>
      <c r="X23" s="113">
        <f t="shared" si="2"/>
        <v>0</v>
      </c>
      <c r="Y23" s="113">
        <v>0</v>
      </c>
      <c r="Z23" s="113">
        <v>0</v>
      </c>
      <c r="AA23" s="113">
        <v>0</v>
      </c>
      <c r="AB23" s="113">
        <f t="shared" si="3"/>
        <v>0</v>
      </c>
      <c r="AC23" s="113">
        <f t="shared" si="4"/>
        <v>0</v>
      </c>
      <c r="AD23" s="114">
        <f t="shared" si="5"/>
        <v>0</v>
      </c>
      <c r="AE23" s="114">
        <f t="shared" si="6"/>
        <v>0</v>
      </c>
      <c r="AF23" s="113">
        <v>0</v>
      </c>
      <c r="AG23" s="113">
        <v>0</v>
      </c>
      <c r="AH23" s="113">
        <v>0</v>
      </c>
      <c r="AI23" s="113">
        <f t="shared" si="7"/>
        <v>0</v>
      </c>
      <c r="AJ23" s="113">
        <f t="shared" si="8"/>
        <v>0</v>
      </c>
      <c r="AK23" s="115">
        <v>0</v>
      </c>
      <c r="AL23" s="115">
        <v>0</v>
      </c>
      <c r="AM23" s="115">
        <v>0</v>
      </c>
      <c r="AN23" s="115">
        <v>0</v>
      </c>
      <c r="AO23" s="115">
        <v>0</v>
      </c>
      <c r="AP23" s="115">
        <f t="shared" si="9"/>
        <v>0</v>
      </c>
      <c r="AQ23" s="115">
        <f t="shared" si="10"/>
        <v>0</v>
      </c>
      <c r="AR23" s="370">
        <f t="shared" si="11"/>
        <v>0</v>
      </c>
      <c r="AS23" s="112">
        <f t="shared" si="12"/>
        <v>7138124</v>
      </c>
      <c r="AT23" s="113">
        <f t="shared" si="13"/>
        <v>5220526</v>
      </c>
      <c r="AU23" s="113">
        <f t="shared" si="14"/>
        <v>0</v>
      </c>
      <c r="AV23" s="113">
        <f t="shared" si="15"/>
        <v>0</v>
      </c>
      <c r="AW23" s="113">
        <f t="shared" si="16"/>
        <v>1764538</v>
      </c>
      <c r="AX23" s="113">
        <f t="shared" si="16"/>
        <v>104410</v>
      </c>
      <c r="AY23" s="113">
        <f t="shared" si="17"/>
        <v>48650</v>
      </c>
      <c r="AZ23" s="115">
        <f t="shared" si="18"/>
        <v>11.384599999999999</v>
      </c>
      <c r="BA23" s="115">
        <f t="shared" si="19"/>
        <v>8.4193999999999996</v>
      </c>
      <c r="BB23" s="115">
        <f t="shared" si="20"/>
        <v>0</v>
      </c>
      <c r="BC23" s="116">
        <f t="shared" si="21"/>
        <v>2.9651999999999998</v>
      </c>
    </row>
    <row r="24" spans="1:55" s="387" customFormat="1" x14ac:dyDescent="0.2">
      <c r="A24" s="372">
        <v>4</v>
      </c>
      <c r="B24" s="373">
        <v>4407</v>
      </c>
      <c r="C24" s="373">
        <v>600074552</v>
      </c>
      <c r="D24" s="373">
        <v>70982201</v>
      </c>
      <c r="E24" s="371" t="s">
        <v>155</v>
      </c>
      <c r="F24" s="373">
        <v>3111</v>
      </c>
      <c r="G24" s="247" t="s">
        <v>317</v>
      </c>
      <c r="H24" s="374" t="s">
        <v>281</v>
      </c>
      <c r="I24" s="110">
        <v>535926</v>
      </c>
      <c r="J24" s="111">
        <v>394644</v>
      </c>
      <c r="K24" s="111">
        <v>0</v>
      </c>
      <c r="L24" s="111">
        <v>0</v>
      </c>
      <c r="M24" s="114">
        <v>133389</v>
      </c>
      <c r="N24" s="114">
        <v>7893</v>
      </c>
      <c r="O24" s="111">
        <v>0</v>
      </c>
      <c r="P24" s="274">
        <v>1</v>
      </c>
      <c r="Q24" s="287">
        <v>1</v>
      </c>
      <c r="R24" s="404">
        <v>0</v>
      </c>
      <c r="S24" s="404">
        <v>0</v>
      </c>
      <c r="T24" s="112">
        <f t="shared" si="1"/>
        <v>0</v>
      </c>
      <c r="U24" s="113">
        <v>0</v>
      </c>
      <c r="V24" s="113">
        <v>0</v>
      </c>
      <c r="W24" s="113">
        <v>0</v>
      </c>
      <c r="X24" s="113">
        <f t="shared" si="2"/>
        <v>0</v>
      </c>
      <c r="Y24" s="113">
        <v>0</v>
      </c>
      <c r="Z24" s="113">
        <v>0</v>
      </c>
      <c r="AA24" s="113">
        <v>0</v>
      </c>
      <c r="AB24" s="113">
        <f t="shared" si="3"/>
        <v>0</v>
      </c>
      <c r="AC24" s="113">
        <f t="shared" si="4"/>
        <v>0</v>
      </c>
      <c r="AD24" s="114">
        <f t="shared" si="5"/>
        <v>0</v>
      </c>
      <c r="AE24" s="114">
        <f t="shared" si="6"/>
        <v>0</v>
      </c>
      <c r="AF24" s="113">
        <v>0</v>
      </c>
      <c r="AG24" s="113">
        <v>0</v>
      </c>
      <c r="AH24" s="113">
        <v>0</v>
      </c>
      <c r="AI24" s="113">
        <f t="shared" si="7"/>
        <v>0</v>
      </c>
      <c r="AJ24" s="113">
        <f t="shared" si="8"/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f t="shared" si="9"/>
        <v>0</v>
      </c>
      <c r="AQ24" s="115">
        <f t="shared" si="10"/>
        <v>0</v>
      </c>
      <c r="AR24" s="370">
        <f t="shared" si="11"/>
        <v>0</v>
      </c>
      <c r="AS24" s="112">
        <f t="shared" si="12"/>
        <v>535926</v>
      </c>
      <c r="AT24" s="113">
        <f t="shared" si="13"/>
        <v>394644</v>
      </c>
      <c r="AU24" s="113">
        <f t="shared" si="14"/>
        <v>0</v>
      </c>
      <c r="AV24" s="113">
        <f t="shared" si="15"/>
        <v>0</v>
      </c>
      <c r="AW24" s="113">
        <f t="shared" si="16"/>
        <v>133389</v>
      </c>
      <c r="AX24" s="113">
        <f t="shared" si="16"/>
        <v>7893</v>
      </c>
      <c r="AY24" s="113">
        <f t="shared" si="17"/>
        <v>0</v>
      </c>
      <c r="AZ24" s="115">
        <f t="shared" si="18"/>
        <v>1</v>
      </c>
      <c r="BA24" s="115">
        <f t="shared" si="19"/>
        <v>1</v>
      </c>
      <c r="BB24" s="115">
        <f t="shared" si="20"/>
        <v>0</v>
      </c>
      <c r="BC24" s="116">
        <f t="shared" si="21"/>
        <v>0</v>
      </c>
    </row>
    <row r="25" spans="1:55" s="387" customFormat="1" x14ac:dyDescent="0.2">
      <c r="A25" s="372">
        <v>4</v>
      </c>
      <c r="B25" s="373">
        <v>4407</v>
      </c>
      <c r="C25" s="373">
        <v>600074552</v>
      </c>
      <c r="D25" s="373">
        <v>70982201</v>
      </c>
      <c r="E25" s="371" t="s">
        <v>155</v>
      </c>
      <c r="F25" s="373">
        <v>3111</v>
      </c>
      <c r="G25" s="247" t="s">
        <v>316</v>
      </c>
      <c r="H25" s="374" t="s">
        <v>282</v>
      </c>
      <c r="I25" s="110">
        <v>1517861</v>
      </c>
      <c r="J25" s="111">
        <v>1117718</v>
      </c>
      <c r="K25" s="111">
        <v>0</v>
      </c>
      <c r="L25" s="111">
        <v>0</v>
      </c>
      <c r="M25" s="114">
        <v>377789</v>
      </c>
      <c r="N25" s="114">
        <v>22354</v>
      </c>
      <c r="O25" s="111">
        <v>0</v>
      </c>
      <c r="P25" s="274">
        <v>3.24</v>
      </c>
      <c r="Q25" s="287">
        <v>3.24</v>
      </c>
      <c r="R25" s="404">
        <v>0</v>
      </c>
      <c r="S25" s="404">
        <v>0</v>
      </c>
      <c r="T25" s="112">
        <f t="shared" si="1"/>
        <v>0</v>
      </c>
      <c r="U25" s="113">
        <v>0</v>
      </c>
      <c r="V25" s="113">
        <v>0</v>
      </c>
      <c r="W25" s="113">
        <v>0</v>
      </c>
      <c r="X25" s="113">
        <f t="shared" si="2"/>
        <v>0</v>
      </c>
      <c r="Y25" s="113">
        <v>0</v>
      </c>
      <c r="Z25" s="113">
        <v>0</v>
      </c>
      <c r="AA25" s="113">
        <v>0</v>
      </c>
      <c r="AB25" s="113">
        <f t="shared" si="3"/>
        <v>0</v>
      </c>
      <c r="AC25" s="113">
        <f t="shared" si="4"/>
        <v>0</v>
      </c>
      <c r="AD25" s="114">
        <f t="shared" si="5"/>
        <v>0</v>
      </c>
      <c r="AE25" s="114">
        <f t="shared" si="6"/>
        <v>0</v>
      </c>
      <c r="AF25" s="113">
        <v>0</v>
      </c>
      <c r="AG25" s="113">
        <v>0</v>
      </c>
      <c r="AH25" s="113">
        <v>0</v>
      </c>
      <c r="AI25" s="113">
        <f t="shared" si="7"/>
        <v>0</v>
      </c>
      <c r="AJ25" s="113">
        <f t="shared" si="8"/>
        <v>0</v>
      </c>
      <c r="AK25" s="115"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f t="shared" si="9"/>
        <v>0</v>
      </c>
      <c r="AQ25" s="115">
        <f t="shared" si="10"/>
        <v>0</v>
      </c>
      <c r="AR25" s="370">
        <f t="shared" si="11"/>
        <v>0</v>
      </c>
      <c r="AS25" s="112">
        <f t="shared" si="12"/>
        <v>1517861</v>
      </c>
      <c r="AT25" s="113">
        <f t="shared" si="13"/>
        <v>1117718</v>
      </c>
      <c r="AU25" s="113">
        <f t="shared" si="14"/>
        <v>0</v>
      </c>
      <c r="AV25" s="113">
        <f t="shared" si="15"/>
        <v>0</v>
      </c>
      <c r="AW25" s="113">
        <f t="shared" si="16"/>
        <v>377789</v>
      </c>
      <c r="AX25" s="113">
        <f t="shared" si="16"/>
        <v>22354</v>
      </c>
      <c r="AY25" s="113">
        <f t="shared" si="17"/>
        <v>0</v>
      </c>
      <c r="AZ25" s="115">
        <f t="shared" si="18"/>
        <v>3.24</v>
      </c>
      <c r="BA25" s="115">
        <f t="shared" si="19"/>
        <v>3.24</v>
      </c>
      <c r="BB25" s="115">
        <f t="shared" si="20"/>
        <v>0</v>
      </c>
      <c r="BC25" s="116">
        <f t="shared" si="21"/>
        <v>0</v>
      </c>
    </row>
    <row r="26" spans="1:55" s="387" customFormat="1" x14ac:dyDescent="0.2">
      <c r="A26" s="372">
        <v>4</v>
      </c>
      <c r="B26" s="373">
        <v>4407</v>
      </c>
      <c r="C26" s="373">
        <v>600074552</v>
      </c>
      <c r="D26" s="373">
        <v>70982201</v>
      </c>
      <c r="E26" s="371" t="s">
        <v>155</v>
      </c>
      <c r="F26" s="373">
        <v>3141</v>
      </c>
      <c r="G26" s="247" t="s">
        <v>319</v>
      </c>
      <c r="H26" s="374" t="s">
        <v>282</v>
      </c>
      <c r="I26" s="110">
        <v>957662</v>
      </c>
      <c r="J26" s="111">
        <v>701314</v>
      </c>
      <c r="K26" s="111">
        <v>0</v>
      </c>
      <c r="L26" s="111">
        <v>0</v>
      </c>
      <c r="M26" s="114">
        <v>237044</v>
      </c>
      <c r="N26" s="114">
        <v>14026</v>
      </c>
      <c r="O26" s="111">
        <v>5278</v>
      </c>
      <c r="P26" s="274">
        <v>2.39</v>
      </c>
      <c r="Q26" s="287">
        <v>0</v>
      </c>
      <c r="R26" s="404">
        <v>0</v>
      </c>
      <c r="S26" s="404">
        <v>2.39</v>
      </c>
      <c r="T26" s="112">
        <f t="shared" si="1"/>
        <v>0</v>
      </c>
      <c r="U26" s="113">
        <v>0</v>
      </c>
      <c r="V26" s="113">
        <v>0</v>
      </c>
      <c r="W26" s="113">
        <v>0</v>
      </c>
      <c r="X26" s="113">
        <f t="shared" si="2"/>
        <v>0</v>
      </c>
      <c r="Y26" s="113">
        <v>0</v>
      </c>
      <c r="Z26" s="113">
        <v>0</v>
      </c>
      <c r="AA26" s="113">
        <v>0</v>
      </c>
      <c r="AB26" s="113">
        <f t="shared" si="3"/>
        <v>0</v>
      </c>
      <c r="AC26" s="113">
        <f t="shared" si="4"/>
        <v>0</v>
      </c>
      <c r="AD26" s="114">
        <f t="shared" si="5"/>
        <v>0</v>
      </c>
      <c r="AE26" s="114">
        <f t="shared" si="6"/>
        <v>0</v>
      </c>
      <c r="AF26" s="113">
        <v>0</v>
      </c>
      <c r="AG26" s="113">
        <v>0</v>
      </c>
      <c r="AH26" s="113">
        <v>0</v>
      </c>
      <c r="AI26" s="113">
        <f t="shared" si="7"/>
        <v>0</v>
      </c>
      <c r="AJ26" s="113">
        <f t="shared" si="8"/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f t="shared" si="9"/>
        <v>0</v>
      </c>
      <c r="AQ26" s="115">
        <f t="shared" si="10"/>
        <v>0</v>
      </c>
      <c r="AR26" s="370">
        <f t="shared" si="11"/>
        <v>0</v>
      </c>
      <c r="AS26" s="112">
        <f t="shared" si="12"/>
        <v>957662</v>
      </c>
      <c r="AT26" s="113">
        <f t="shared" si="13"/>
        <v>701314</v>
      </c>
      <c r="AU26" s="113">
        <f t="shared" si="14"/>
        <v>0</v>
      </c>
      <c r="AV26" s="113">
        <f t="shared" si="15"/>
        <v>0</v>
      </c>
      <c r="AW26" s="113">
        <f t="shared" si="16"/>
        <v>237044</v>
      </c>
      <c r="AX26" s="113">
        <f t="shared" si="16"/>
        <v>14026</v>
      </c>
      <c r="AY26" s="113">
        <f t="shared" si="17"/>
        <v>5278</v>
      </c>
      <c r="AZ26" s="115">
        <f t="shared" si="18"/>
        <v>2.39</v>
      </c>
      <c r="BA26" s="115">
        <f t="shared" si="19"/>
        <v>0</v>
      </c>
      <c r="BB26" s="115">
        <f t="shared" si="20"/>
        <v>0</v>
      </c>
      <c r="BC26" s="116">
        <f t="shared" si="21"/>
        <v>2.39</v>
      </c>
    </row>
    <row r="27" spans="1:55" s="387" customFormat="1" x14ac:dyDescent="0.2">
      <c r="A27" s="237">
        <v>4</v>
      </c>
      <c r="B27" s="31">
        <v>4407</v>
      </c>
      <c r="C27" s="31">
        <v>600074552</v>
      </c>
      <c r="D27" s="31">
        <v>70982201</v>
      </c>
      <c r="E27" s="246" t="s">
        <v>156</v>
      </c>
      <c r="F27" s="31"/>
      <c r="G27" s="236"/>
      <c r="H27" s="326"/>
      <c r="I27" s="5">
        <v>10149573</v>
      </c>
      <c r="J27" s="8">
        <v>7434202</v>
      </c>
      <c r="K27" s="8">
        <v>0</v>
      </c>
      <c r="L27" s="8">
        <v>0</v>
      </c>
      <c r="M27" s="8">
        <v>2512760</v>
      </c>
      <c r="N27" s="8">
        <v>148683</v>
      </c>
      <c r="O27" s="8">
        <v>53928</v>
      </c>
      <c r="P27" s="9">
        <v>18.014599999999998</v>
      </c>
      <c r="Q27" s="9">
        <v>12.6594</v>
      </c>
      <c r="R27" s="38">
        <v>0</v>
      </c>
      <c r="S27" s="38">
        <v>5.3552</v>
      </c>
      <c r="T27" s="5">
        <f t="shared" ref="T27:BC27" si="24">SUM(T23:T26)</f>
        <v>0</v>
      </c>
      <c r="U27" s="8">
        <f t="shared" si="24"/>
        <v>0</v>
      </c>
      <c r="V27" s="8">
        <f t="shared" si="24"/>
        <v>0</v>
      </c>
      <c r="W27" s="8">
        <f t="shared" si="24"/>
        <v>0</v>
      </c>
      <c r="X27" s="8">
        <f t="shared" si="24"/>
        <v>0</v>
      </c>
      <c r="Y27" s="8">
        <f t="shared" si="24"/>
        <v>0</v>
      </c>
      <c r="Z27" s="8">
        <f t="shared" si="24"/>
        <v>0</v>
      </c>
      <c r="AA27" s="8">
        <f t="shared" si="24"/>
        <v>0</v>
      </c>
      <c r="AB27" s="8">
        <f t="shared" si="24"/>
        <v>0</v>
      </c>
      <c r="AC27" s="8">
        <f t="shared" si="24"/>
        <v>0</v>
      </c>
      <c r="AD27" s="8">
        <f t="shared" si="24"/>
        <v>0</v>
      </c>
      <c r="AE27" s="8">
        <f t="shared" si="24"/>
        <v>0</v>
      </c>
      <c r="AF27" s="8">
        <f t="shared" si="24"/>
        <v>0</v>
      </c>
      <c r="AG27" s="8">
        <f t="shared" si="24"/>
        <v>0</v>
      </c>
      <c r="AH27" s="8">
        <f t="shared" si="24"/>
        <v>0</v>
      </c>
      <c r="AI27" s="8">
        <f t="shared" si="24"/>
        <v>0</v>
      </c>
      <c r="AJ27" s="8">
        <f t="shared" si="24"/>
        <v>0</v>
      </c>
      <c r="AK27" s="9">
        <f t="shared" si="24"/>
        <v>0</v>
      </c>
      <c r="AL27" s="9">
        <f t="shared" si="24"/>
        <v>0</v>
      </c>
      <c r="AM27" s="9">
        <f t="shared" si="24"/>
        <v>0</v>
      </c>
      <c r="AN27" s="9">
        <f t="shared" si="24"/>
        <v>0</v>
      </c>
      <c r="AO27" s="9">
        <f t="shared" si="24"/>
        <v>0</v>
      </c>
      <c r="AP27" s="9">
        <f t="shared" si="24"/>
        <v>0</v>
      </c>
      <c r="AQ27" s="9">
        <f t="shared" si="24"/>
        <v>0</v>
      </c>
      <c r="AR27" s="38">
        <f t="shared" si="24"/>
        <v>0</v>
      </c>
      <c r="AS27" s="5">
        <f t="shared" si="24"/>
        <v>10149573</v>
      </c>
      <c r="AT27" s="8">
        <f t="shared" si="24"/>
        <v>7434202</v>
      </c>
      <c r="AU27" s="8">
        <f t="shared" si="24"/>
        <v>0</v>
      </c>
      <c r="AV27" s="8">
        <f t="shared" si="24"/>
        <v>0</v>
      </c>
      <c r="AW27" s="8">
        <f t="shared" si="24"/>
        <v>2512760</v>
      </c>
      <c r="AX27" s="8">
        <f t="shared" si="24"/>
        <v>148683</v>
      </c>
      <c r="AY27" s="8">
        <f t="shared" si="24"/>
        <v>53928</v>
      </c>
      <c r="AZ27" s="9">
        <f t="shared" si="24"/>
        <v>18.014599999999998</v>
      </c>
      <c r="BA27" s="9">
        <f t="shared" si="24"/>
        <v>12.6594</v>
      </c>
      <c r="BB27" s="9">
        <f t="shared" si="24"/>
        <v>0</v>
      </c>
      <c r="BC27" s="78">
        <f t="shared" si="24"/>
        <v>5.3552</v>
      </c>
    </row>
    <row r="28" spans="1:55" s="387" customFormat="1" x14ac:dyDescent="0.2">
      <c r="A28" s="372">
        <v>5</v>
      </c>
      <c r="B28" s="373">
        <v>4492</v>
      </c>
      <c r="C28" s="373">
        <v>650065221</v>
      </c>
      <c r="D28" s="373">
        <v>71173838</v>
      </c>
      <c r="E28" s="371" t="s">
        <v>157</v>
      </c>
      <c r="F28" s="373">
        <v>3111</v>
      </c>
      <c r="G28" s="247" t="s">
        <v>315</v>
      </c>
      <c r="H28" s="374" t="s">
        <v>281</v>
      </c>
      <c r="I28" s="110">
        <v>7731193</v>
      </c>
      <c r="J28" s="111">
        <v>5659936</v>
      </c>
      <c r="K28" s="111">
        <v>0</v>
      </c>
      <c r="L28" s="111">
        <v>0</v>
      </c>
      <c r="M28" s="114">
        <v>1913058</v>
      </c>
      <c r="N28" s="114">
        <v>113199</v>
      </c>
      <c r="O28" s="111">
        <v>45000</v>
      </c>
      <c r="P28" s="274">
        <v>12.491300000000001</v>
      </c>
      <c r="Q28" s="287">
        <v>9</v>
      </c>
      <c r="R28" s="404">
        <v>0</v>
      </c>
      <c r="S28" s="404">
        <v>3.4913000000000003</v>
      </c>
      <c r="T28" s="112">
        <f t="shared" si="1"/>
        <v>0</v>
      </c>
      <c r="U28" s="113">
        <v>0</v>
      </c>
      <c r="V28" s="113">
        <v>0</v>
      </c>
      <c r="W28" s="113">
        <v>0</v>
      </c>
      <c r="X28" s="113">
        <f t="shared" si="2"/>
        <v>0</v>
      </c>
      <c r="Y28" s="113">
        <v>0</v>
      </c>
      <c r="Z28" s="113">
        <v>0</v>
      </c>
      <c r="AA28" s="113">
        <v>0</v>
      </c>
      <c r="AB28" s="113">
        <f t="shared" si="3"/>
        <v>0</v>
      </c>
      <c r="AC28" s="113">
        <f t="shared" si="4"/>
        <v>0</v>
      </c>
      <c r="AD28" s="114">
        <f t="shared" si="5"/>
        <v>0</v>
      </c>
      <c r="AE28" s="114">
        <f t="shared" si="6"/>
        <v>0</v>
      </c>
      <c r="AF28" s="113">
        <v>0</v>
      </c>
      <c r="AG28" s="113">
        <v>0</v>
      </c>
      <c r="AH28" s="113">
        <v>0</v>
      </c>
      <c r="AI28" s="113">
        <f t="shared" si="7"/>
        <v>0</v>
      </c>
      <c r="AJ28" s="113">
        <f t="shared" si="8"/>
        <v>0</v>
      </c>
      <c r="AK28" s="115"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f t="shared" si="9"/>
        <v>0</v>
      </c>
      <c r="AQ28" s="115">
        <f t="shared" si="10"/>
        <v>0</v>
      </c>
      <c r="AR28" s="370">
        <f t="shared" si="11"/>
        <v>0</v>
      </c>
      <c r="AS28" s="112">
        <f t="shared" si="12"/>
        <v>7731193</v>
      </c>
      <c r="AT28" s="113">
        <f t="shared" si="13"/>
        <v>5659936</v>
      </c>
      <c r="AU28" s="113">
        <f t="shared" si="14"/>
        <v>0</v>
      </c>
      <c r="AV28" s="113">
        <f t="shared" si="15"/>
        <v>0</v>
      </c>
      <c r="AW28" s="113">
        <f t="shared" si="16"/>
        <v>1913058</v>
      </c>
      <c r="AX28" s="113">
        <f t="shared" si="16"/>
        <v>113199</v>
      </c>
      <c r="AY28" s="113">
        <f t="shared" si="17"/>
        <v>45000</v>
      </c>
      <c r="AZ28" s="115">
        <f t="shared" si="18"/>
        <v>12.491300000000001</v>
      </c>
      <c r="BA28" s="115">
        <f t="shared" si="19"/>
        <v>9</v>
      </c>
      <c r="BB28" s="115">
        <f t="shared" si="20"/>
        <v>0</v>
      </c>
      <c r="BC28" s="116">
        <f t="shared" si="21"/>
        <v>3.4913000000000003</v>
      </c>
    </row>
    <row r="29" spans="1:55" s="387" customFormat="1" x14ac:dyDescent="0.2">
      <c r="A29" s="372">
        <v>5</v>
      </c>
      <c r="B29" s="373">
        <v>4492</v>
      </c>
      <c r="C29" s="373">
        <v>650065221</v>
      </c>
      <c r="D29" s="373">
        <v>71173838</v>
      </c>
      <c r="E29" s="371" t="s">
        <v>157</v>
      </c>
      <c r="F29" s="373">
        <v>3111</v>
      </c>
      <c r="G29" s="247" t="s">
        <v>316</v>
      </c>
      <c r="H29" s="374" t="s">
        <v>282</v>
      </c>
      <c r="I29" s="110">
        <v>762044</v>
      </c>
      <c r="J29" s="111">
        <v>561152</v>
      </c>
      <c r="K29" s="111">
        <v>0</v>
      </c>
      <c r="L29" s="111">
        <v>0</v>
      </c>
      <c r="M29" s="114">
        <v>189669</v>
      </c>
      <c r="N29" s="114">
        <v>11223</v>
      </c>
      <c r="O29" s="111">
        <v>0</v>
      </c>
      <c r="P29" s="274">
        <v>1.66</v>
      </c>
      <c r="Q29" s="287">
        <v>1.66</v>
      </c>
      <c r="R29" s="404">
        <v>0</v>
      </c>
      <c r="S29" s="404">
        <v>0</v>
      </c>
      <c r="T29" s="112">
        <f t="shared" si="1"/>
        <v>0</v>
      </c>
      <c r="U29" s="113">
        <v>0</v>
      </c>
      <c r="V29" s="113">
        <v>0</v>
      </c>
      <c r="W29" s="113">
        <v>0</v>
      </c>
      <c r="X29" s="113">
        <f t="shared" si="2"/>
        <v>0</v>
      </c>
      <c r="Y29" s="113">
        <v>0</v>
      </c>
      <c r="Z29" s="113">
        <v>0</v>
      </c>
      <c r="AA29" s="113">
        <v>0</v>
      </c>
      <c r="AB29" s="113">
        <f t="shared" si="3"/>
        <v>0</v>
      </c>
      <c r="AC29" s="113">
        <f t="shared" si="4"/>
        <v>0</v>
      </c>
      <c r="AD29" s="114">
        <f t="shared" si="5"/>
        <v>0</v>
      </c>
      <c r="AE29" s="114">
        <f t="shared" si="6"/>
        <v>0</v>
      </c>
      <c r="AF29" s="113">
        <v>0</v>
      </c>
      <c r="AG29" s="113">
        <v>0</v>
      </c>
      <c r="AH29" s="113">
        <v>0</v>
      </c>
      <c r="AI29" s="113">
        <f t="shared" si="7"/>
        <v>0</v>
      </c>
      <c r="AJ29" s="113">
        <f t="shared" si="8"/>
        <v>0</v>
      </c>
      <c r="AK29" s="115"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f t="shared" si="9"/>
        <v>0</v>
      </c>
      <c r="AQ29" s="115">
        <f t="shared" si="10"/>
        <v>0</v>
      </c>
      <c r="AR29" s="370">
        <f t="shared" si="11"/>
        <v>0</v>
      </c>
      <c r="AS29" s="112">
        <f t="shared" si="12"/>
        <v>762044</v>
      </c>
      <c r="AT29" s="113">
        <f t="shared" si="13"/>
        <v>561152</v>
      </c>
      <c r="AU29" s="113">
        <f t="shared" si="14"/>
        <v>0</v>
      </c>
      <c r="AV29" s="113">
        <f t="shared" si="15"/>
        <v>0</v>
      </c>
      <c r="AW29" s="113">
        <f t="shared" si="16"/>
        <v>189669</v>
      </c>
      <c r="AX29" s="113">
        <f t="shared" si="16"/>
        <v>11223</v>
      </c>
      <c r="AY29" s="113">
        <f t="shared" si="17"/>
        <v>0</v>
      </c>
      <c r="AZ29" s="115">
        <f t="shared" si="18"/>
        <v>1.66</v>
      </c>
      <c r="BA29" s="115">
        <f t="shared" si="19"/>
        <v>1.66</v>
      </c>
      <c r="BB29" s="115">
        <f t="shared" si="20"/>
        <v>0</v>
      </c>
      <c r="BC29" s="116">
        <f t="shared" si="21"/>
        <v>0</v>
      </c>
    </row>
    <row r="30" spans="1:55" s="387" customFormat="1" x14ac:dyDescent="0.2">
      <c r="A30" s="372">
        <v>5</v>
      </c>
      <c r="B30" s="373">
        <v>4492</v>
      </c>
      <c r="C30" s="373">
        <v>650065221</v>
      </c>
      <c r="D30" s="373">
        <v>71173838</v>
      </c>
      <c r="E30" s="371" t="s">
        <v>157</v>
      </c>
      <c r="F30" s="373">
        <v>3141</v>
      </c>
      <c r="G30" s="247" t="s">
        <v>319</v>
      </c>
      <c r="H30" s="374" t="s">
        <v>282</v>
      </c>
      <c r="I30" s="110">
        <v>947805</v>
      </c>
      <c r="J30" s="111">
        <v>694098</v>
      </c>
      <c r="K30" s="111">
        <v>0</v>
      </c>
      <c r="L30" s="111">
        <v>0</v>
      </c>
      <c r="M30" s="114">
        <v>234605</v>
      </c>
      <c r="N30" s="114">
        <v>13882</v>
      </c>
      <c r="O30" s="111">
        <v>5220</v>
      </c>
      <c r="P30" s="274">
        <v>2.3600000000000003</v>
      </c>
      <c r="Q30" s="287">
        <v>0</v>
      </c>
      <c r="R30" s="404">
        <v>0</v>
      </c>
      <c r="S30" s="404">
        <v>2.3600000000000003</v>
      </c>
      <c r="T30" s="112">
        <f t="shared" si="1"/>
        <v>0</v>
      </c>
      <c r="U30" s="113">
        <v>0</v>
      </c>
      <c r="V30" s="113">
        <v>0</v>
      </c>
      <c r="W30" s="113">
        <v>0</v>
      </c>
      <c r="X30" s="113">
        <f t="shared" si="2"/>
        <v>0</v>
      </c>
      <c r="Y30" s="113">
        <v>0</v>
      </c>
      <c r="Z30" s="113">
        <v>0</v>
      </c>
      <c r="AA30" s="113">
        <v>0</v>
      </c>
      <c r="AB30" s="113">
        <f t="shared" si="3"/>
        <v>0</v>
      </c>
      <c r="AC30" s="113">
        <f t="shared" si="4"/>
        <v>0</v>
      </c>
      <c r="AD30" s="114">
        <f t="shared" si="5"/>
        <v>0</v>
      </c>
      <c r="AE30" s="114">
        <f t="shared" si="6"/>
        <v>0</v>
      </c>
      <c r="AF30" s="113">
        <v>0</v>
      </c>
      <c r="AG30" s="113">
        <v>0</v>
      </c>
      <c r="AH30" s="113">
        <v>0</v>
      </c>
      <c r="AI30" s="113">
        <f t="shared" si="7"/>
        <v>0</v>
      </c>
      <c r="AJ30" s="113">
        <f t="shared" si="8"/>
        <v>0</v>
      </c>
      <c r="AK30" s="115">
        <v>0</v>
      </c>
      <c r="AL30" s="115">
        <v>0</v>
      </c>
      <c r="AM30" s="115">
        <v>0</v>
      </c>
      <c r="AN30" s="115">
        <v>0</v>
      </c>
      <c r="AO30" s="115">
        <v>0</v>
      </c>
      <c r="AP30" s="115">
        <f t="shared" si="9"/>
        <v>0</v>
      </c>
      <c r="AQ30" s="115">
        <f t="shared" si="10"/>
        <v>0</v>
      </c>
      <c r="AR30" s="370">
        <f t="shared" si="11"/>
        <v>0</v>
      </c>
      <c r="AS30" s="112">
        <f t="shared" si="12"/>
        <v>947805</v>
      </c>
      <c r="AT30" s="113">
        <f t="shared" si="13"/>
        <v>694098</v>
      </c>
      <c r="AU30" s="113">
        <f t="shared" si="14"/>
        <v>0</v>
      </c>
      <c r="AV30" s="113">
        <f t="shared" si="15"/>
        <v>0</v>
      </c>
      <c r="AW30" s="113">
        <f t="shared" si="16"/>
        <v>234605</v>
      </c>
      <c r="AX30" s="113">
        <f t="shared" si="16"/>
        <v>13882</v>
      </c>
      <c r="AY30" s="113">
        <f t="shared" si="17"/>
        <v>5220</v>
      </c>
      <c r="AZ30" s="115">
        <f t="shared" si="18"/>
        <v>2.3600000000000003</v>
      </c>
      <c r="BA30" s="115">
        <f t="shared" si="19"/>
        <v>0</v>
      </c>
      <c r="BB30" s="115">
        <f t="shared" si="20"/>
        <v>0</v>
      </c>
      <c r="BC30" s="116">
        <f t="shared" si="21"/>
        <v>2.3600000000000003</v>
      </c>
    </row>
    <row r="31" spans="1:55" s="387" customFormat="1" x14ac:dyDescent="0.2">
      <c r="A31" s="237">
        <v>5</v>
      </c>
      <c r="B31" s="31">
        <v>4492</v>
      </c>
      <c r="C31" s="31">
        <v>650065221</v>
      </c>
      <c r="D31" s="31">
        <v>71173838</v>
      </c>
      <c r="E31" s="246" t="s">
        <v>158</v>
      </c>
      <c r="F31" s="31"/>
      <c r="G31" s="236"/>
      <c r="H31" s="326"/>
      <c r="I31" s="5">
        <v>9441042</v>
      </c>
      <c r="J31" s="8">
        <v>6915186</v>
      </c>
      <c r="K31" s="8">
        <v>0</v>
      </c>
      <c r="L31" s="8">
        <v>0</v>
      </c>
      <c r="M31" s="8">
        <v>2337332</v>
      </c>
      <c r="N31" s="8">
        <v>138304</v>
      </c>
      <c r="O31" s="8">
        <v>50220</v>
      </c>
      <c r="P31" s="9">
        <v>16.511300000000002</v>
      </c>
      <c r="Q31" s="9">
        <v>10.66</v>
      </c>
      <c r="R31" s="38">
        <v>0</v>
      </c>
      <c r="S31" s="38">
        <v>5.8513000000000002</v>
      </c>
      <c r="T31" s="5">
        <f t="shared" ref="T31:BC31" si="25">SUM(T28:T30)</f>
        <v>0</v>
      </c>
      <c r="U31" s="8">
        <f t="shared" si="25"/>
        <v>0</v>
      </c>
      <c r="V31" s="8">
        <f t="shared" si="25"/>
        <v>0</v>
      </c>
      <c r="W31" s="8">
        <f t="shared" si="25"/>
        <v>0</v>
      </c>
      <c r="X31" s="8">
        <f t="shared" si="25"/>
        <v>0</v>
      </c>
      <c r="Y31" s="8">
        <f t="shared" si="25"/>
        <v>0</v>
      </c>
      <c r="Z31" s="8">
        <f t="shared" si="25"/>
        <v>0</v>
      </c>
      <c r="AA31" s="8">
        <f t="shared" si="25"/>
        <v>0</v>
      </c>
      <c r="AB31" s="8">
        <f t="shared" si="25"/>
        <v>0</v>
      </c>
      <c r="AC31" s="8">
        <f t="shared" si="25"/>
        <v>0</v>
      </c>
      <c r="AD31" s="8">
        <f t="shared" si="25"/>
        <v>0</v>
      </c>
      <c r="AE31" s="8">
        <f t="shared" si="25"/>
        <v>0</v>
      </c>
      <c r="AF31" s="8">
        <f t="shared" si="25"/>
        <v>0</v>
      </c>
      <c r="AG31" s="8">
        <f t="shared" si="25"/>
        <v>0</v>
      </c>
      <c r="AH31" s="8">
        <f t="shared" si="25"/>
        <v>0</v>
      </c>
      <c r="AI31" s="8">
        <f t="shared" si="25"/>
        <v>0</v>
      </c>
      <c r="AJ31" s="8">
        <f t="shared" si="25"/>
        <v>0</v>
      </c>
      <c r="AK31" s="9">
        <f t="shared" si="25"/>
        <v>0</v>
      </c>
      <c r="AL31" s="9">
        <f t="shared" si="25"/>
        <v>0</v>
      </c>
      <c r="AM31" s="9">
        <f t="shared" si="25"/>
        <v>0</v>
      </c>
      <c r="AN31" s="9">
        <f t="shared" si="25"/>
        <v>0</v>
      </c>
      <c r="AO31" s="9">
        <f t="shared" si="25"/>
        <v>0</v>
      </c>
      <c r="AP31" s="9">
        <f t="shared" si="25"/>
        <v>0</v>
      </c>
      <c r="AQ31" s="9">
        <f t="shared" si="25"/>
        <v>0</v>
      </c>
      <c r="AR31" s="38">
        <f t="shared" si="25"/>
        <v>0</v>
      </c>
      <c r="AS31" s="5">
        <f t="shared" si="25"/>
        <v>9441042</v>
      </c>
      <c r="AT31" s="8">
        <f t="shared" si="25"/>
        <v>6915186</v>
      </c>
      <c r="AU31" s="8">
        <f t="shared" si="25"/>
        <v>0</v>
      </c>
      <c r="AV31" s="8">
        <f t="shared" si="25"/>
        <v>0</v>
      </c>
      <c r="AW31" s="8">
        <f t="shared" si="25"/>
        <v>2337332</v>
      </c>
      <c r="AX31" s="8">
        <f t="shared" si="25"/>
        <v>138304</v>
      </c>
      <c r="AY31" s="8">
        <f t="shared" si="25"/>
        <v>50220</v>
      </c>
      <c r="AZ31" s="9">
        <f t="shared" si="25"/>
        <v>16.511300000000002</v>
      </c>
      <c r="BA31" s="9">
        <f t="shared" si="25"/>
        <v>10.66</v>
      </c>
      <c r="BB31" s="9">
        <f t="shared" si="25"/>
        <v>0</v>
      </c>
      <c r="BC31" s="78">
        <f t="shared" si="25"/>
        <v>5.8513000000000002</v>
      </c>
    </row>
    <row r="32" spans="1:55" s="387" customFormat="1" x14ac:dyDescent="0.2">
      <c r="A32" s="372">
        <v>6</v>
      </c>
      <c r="B32" s="373">
        <v>4408</v>
      </c>
      <c r="C32" s="373">
        <v>600074528</v>
      </c>
      <c r="D32" s="373">
        <v>70982163</v>
      </c>
      <c r="E32" s="371" t="s">
        <v>159</v>
      </c>
      <c r="F32" s="373">
        <v>3111</v>
      </c>
      <c r="G32" s="247" t="s">
        <v>315</v>
      </c>
      <c r="H32" s="374" t="s">
        <v>281</v>
      </c>
      <c r="I32" s="110">
        <v>10385073</v>
      </c>
      <c r="J32" s="111">
        <v>7520411</v>
      </c>
      <c r="K32" s="111">
        <v>0</v>
      </c>
      <c r="L32" s="111">
        <v>8000</v>
      </c>
      <c r="M32" s="114">
        <v>2544602</v>
      </c>
      <c r="N32" s="114">
        <v>150409</v>
      </c>
      <c r="O32" s="111">
        <v>161651</v>
      </c>
      <c r="P32" s="274">
        <v>16.974500000000003</v>
      </c>
      <c r="Q32" s="287">
        <v>12.77</v>
      </c>
      <c r="R32" s="404">
        <v>0</v>
      </c>
      <c r="S32" s="404">
        <v>4.2045000000000003</v>
      </c>
      <c r="T32" s="112">
        <f t="shared" si="1"/>
        <v>0</v>
      </c>
      <c r="U32" s="113">
        <v>0</v>
      </c>
      <c r="V32" s="113">
        <v>0</v>
      </c>
      <c r="W32" s="113">
        <v>0</v>
      </c>
      <c r="X32" s="113">
        <f t="shared" si="2"/>
        <v>0</v>
      </c>
      <c r="Y32" s="113">
        <v>0</v>
      </c>
      <c r="Z32" s="113">
        <v>0</v>
      </c>
      <c r="AA32" s="113">
        <v>0</v>
      </c>
      <c r="AB32" s="113">
        <f t="shared" si="3"/>
        <v>0</v>
      </c>
      <c r="AC32" s="113">
        <f t="shared" si="4"/>
        <v>0</v>
      </c>
      <c r="AD32" s="114">
        <f t="shared" si="5"/>
        <v>0</v>
      </c>
      <c r="AE32" s="114">
        <f t="shared" si="6"/>
        <v>0</v>
      </c>
      <c r="AF32" s="113">
        <v>0</v>
      </c>
      <c r="AG32" s="113">
        <v>0</v>
      </c>
      <c r="AH32" s="113">
        <v>0</v>
      </c>
      <c r="AI32" s="113">
        <f t="shared" si="7"/>
        <v>0</v>
      </c>
      <c r="AJ32" s="113">
        <f t="shared" si="8"/>
        <v>0</v>
      </c>
      <c r="AK32" s="115">
        <v>0</v>
      </c>
      <c r="AL32" s="115">
        <v>0</v>
      </c>
      <c r="AM32" s="115">
        <v>0</v>
      </c>
      <c r="AN32" s="115">
        <v>0</v>
      </c>
      <c r="AO32" s="115">
        <v>0</v>
      </c>
      <c r="AP32" s="115">
        <f t="shared" si="9"/>
        <v>0</v>
      </c>
      <c r="AQ32" s="115">
        <f t="shared" si="10"/>
        <v>0</v>
      </c>
      <c r="AR32" s="370">
        <f t="shared" si="11"/>
        <v>0</v>
      </c>
      <c r="AS32" s="112">
        <f t="shared" si="12"/>
        <v>10385073</v>
      </c>
      <c r="AT32" s="113">
        <f t="shared" si="13"/>
        <v>7520411</v>
      </c>
      <c r="AU32" s="113">
        <f t="shared" si="14"/>
        <v>0</v>
      </c>
      <c r="AV32" s="113">
        <f t="shared" si="15"/>
        <v>8000</v>
      </c>
      <c r="AW32" s="113">
        <f t="shared" si="16"/>
        <v>2544602</v>
      </c>
      <c r="AX32" s="113">
        <f t="shared" si="16"/>
        <v>150409</v>
      </c>
      <c r="AY32" s="113">
        <f t="shared" si="17"/>
        <v>161651</v>
      </c>
      <c r="AZ32" s="115">
        <f t="shared" si="18"/>
        <v>16.974500000000003</v>
      </c>
      <c r="BA32" s="115">
        <f t="shared" si="19"/>
        <v>12.77</v>
      </c>
      <c r="BB32" s="115">
        <f t="shared" si="20"/>
        <v>0</v>
      </c>
      <c r="BC32" s="116">
        <f t="shared" si="21"/>
        <v>4.2045000000000003</v>
      </c>
    </row>
    <row r="33" spans="1:55" s="387" customFormat="1" x14ac:dyDescent="0.2">
      <c r="A33" s="372">
        <v>6</v>
      </c>
      <c r="B33" s="373">
        <v>4408</v>
      </c>
      <c r="C33" s="373">
        <v>600074528</v>
      </c>
      <c r="D33" s="373">
        <v>70982163</v>
      </c>
      <c r="E33" s="371" t="s">
        <v>159</v>
      </c>
      <c r="F33" s="373">
        <v>3141</v>
      </c>
      <c r="G33" s="247" t="s">
        <v>319</v>
      </c>
      <c r="H33" s="374" t="s">
        <v>282</v>
      </c>
      <c r="I33" s="110">
        <v>1333595</v>
      </c>
      <c r="J33" s="111">
        <v>946620</v>
      </c>
      <c r="K33" s="111">
        <v>0</v>
      </c>
      <c r="L33" s="111">
        <v>30000</v>
      </c>
      <c r="M33" s="114">
        <v>330097</v>
      </c>
      <c r="N33" s="114">
        <v>18932</v>
      </c>
      <c r="O33" s="111">
        <v>7946</v>
      </c>
      <c r="P33" s="274">
        <v>3.32</v>
      </c>
      <c r="Q33" s="287">
        <v>0</v>
      </c>
      <c r="R33" s="404">
        <v>0</v>
      </c>
      <c r="S33" s="404">
        <v>3.32</v>
      </c>
      <c r="T33" s="112">
        <f t="shared" si="1"/>
        <v>0</v>
      </c>
      <c r="U33" s="113">
        <v>0</v>
      </c>
      <c r="V33" s="113">
        <v>0</v>
      </c>
      <c r="W33" s="113">
        <v>0</v>
      </c>
      <c r="X33" s="113">
        <f t="shared" si="2"/>
        <v>0</v>
      </c>
      <c r="Y33" s="113">
        <v>0</v>
      </c>
      <c r="Z33" s="113">
        <v>0</v>
      </c>
      <c r="AA33" s="113">
        <v>0</v>
      </c>
      <c r="AB33" s="113">
        <f t="shared" si="3"/>
        <v>0</v>
      </c>
      <c r="AC33" s="113">
        <f t="shared" si="4"/>
        <v>0</v>
      </c>
      <c r="AD33" s="114">
        <f t="shared" si="5"/>
        <v>0</v>
      </c>
      <c r="AE33" s="114">
        <f t="shared" si="6"/>
        <v>0</v>
      </c>
      <c r="AF33" s="113">
        <v>0</v>
      </c>
      <c r="AG33" s="113">
        <v>0</v>
      </c>
      <c r="AH33" s="113">
        <v>0</v>
      </c>
      <c r="AI33" s="113">
        <f t="shared" si="7"/>
        <v>0</v>
      </c>
      <c r="AJ33" s="113">
        <f t="shared" si="8"/>
        <v>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f t="shared" si="9"/>
        <v>0</v>
      </c>
      <c r="AQ33" s="115">
        <f t="shared" si="10"/>
        <v>0</v>
      </c>
      <c r="AR33" s="370">
        <f t="shared" si="11"/>
        <v>0</v>
      </c>
      <c r="AS33" s="112">
        <f t="shared" si="12"/>
        <v>1333595</v>
      </c>
      <c r="AT33" s="113">
        <f t="shared" si="13"/>
        <v>946620</v>
      </c>
      <c r="AU33" s="113">
        <f t="shared" si="14"/>
        <v>0</v>
      </c>
      <c r="AV33" s="113">
        <f t="shared" si="15"/>
        <v>30000</v>
      </c>
      <c r="AW33" s="113">
        <f t="shared" si="16"/>
        <v>330097</v>
      </c>
      <c r="AX33" s="113">
        <f t="shared" si="16"/>
        <v>18932</v>
      </c>
      <c r="AY33" s="113">
        <f t="shared" si="17"/>
        <v>7946</v>
      </c>
      <c r="AZ33" s="115">
        <f t="shared" si="18"/>
        <v>3.32</v>
      </c>
      <c r="BA33" s="115">
        <f t="shared" si="19"/>
        <v>0</v>
      </c>
      <c r="BB33" s="115">
        <f t="shared" si="20"/>
        <v>0</v>
      </c>
      <c r="BC33" s="116">
        <f t="shared" si="21"/>
        <v>3.32</v>
      </c>
    </row>
    <row r="34" spans="1:55" s="387" customFormat="1" x14ac:dyDescent="0.2">
      <c r="A34" s="237">
        <v>6</v>
      </c>
      <c r="B34" s="31">
        <v>4408</v>
      </c>
      <c r="C34" s="31">
        <v>600074528</v>
      </c>
      <c r="D34" s="31">
        <v>70982163</v>
      </c>
      <c r="E34" s="246" t="s">
        <v>160</v>
      </c>
      <c r="F34" s="31"/>
      <c r="G34" s="236"/>
      <c r="H34" s="326"/>
      <c r="I34" s="5">
        <v>11718668</v>
      </c>
      <c r="J34" s="8">
        <v>8467031</v>
      </c>
      <c r="K34" s="8">
        <v>0</v>
      </c>
      <c r="L34" s="8">
        <v>38000</v>
      </c>
      <c r="M34" s="8">
        <v>2874699</v>
      </c>
      <c r="N34" s="8">
        <v>169341</v>
      </c>
      <c r="O34" s="8">
        <v>169597</v>
      </c>
      <c r="P34" s="9">
        <v>20.294500000000003</v>
      </c>
      <c r="Q34" s="9">
        <v>12.77</v>
      </c>
      <c r="R34" s="38">
        <v>0</v>
      </c>
      <c r="S34" s="38">
        <v>7.5244999999999997</v>
      </c>
      <c r="T34" s="5">
        <f t="shared" ref="T34:BC34" si="26">SUM(T32:T33)</f>
        <v>0</v>
      </c>
      <c r="U34" s="8">
        <f t="shared" si="26"/>
        <v>0</v>
      </c>
      <c r="V34" s="8">
        <f t="shared" si="26"/>
        <v>0</v>
      </c>
      <c r="W34" s="8">
        <f t="shared" si="26"/>
        <v>0</v>
      </c>
      <c r="X34" s="8">
        <f t="shared" si="26"/>
        <v>0</v>
      </c>
      <c r="Y34" s="8">
        <f t="shared" si="26"/>
        <v>0</v>
      </c>
      <c r="Z34" s="8">
        <f t="shared" si="26"/>
        <v>0</v>
      </c>
      <c r="AA34" s="8">
        <f t="shared" si="26"/>
        <v>0</v>
      </c>
      <c r="AB34" s="8">
        <f t="shared" si="26"/>
        <v>0</v>
      </c>
      <c r="AC34" s="8">
        <f t="shared" si="26"/>
        <v>0</v>
      </c>
      <c r="AD34" s="8">
        <f t="shared" si="26"/>
        <v>0</v>
      </c>
      <c r="AE34" s="8">
        <f t="shared" si="26"/>
        <v>0</v>
      </c>
      <c r="AF34" s="8">
        <f t="shared" si="26"/>
        <v>0</v>
      </c>
      <c r="AG34" s="8">
        <f t="shared" si="26"/>
        <v>0</v>
      </c>
      <c r="AH34" s="8">
        <f t="shared" si="26"/>
        <v>0</v>
      </c>
      <c r="AI34" s="8">
        <f t="shared" si="26"/>
        <v>0</v>
      </c>
      <c r="AJ34" s="8">
        <f t="shared" si="26"/>
        <v>0</v>
      </c>
      <c r="AK34" s="9">
        <f t="shared" si="26"/>
        <v>0</v>
      </c>
      <c r="AL34" s="9">
        <f t="shared" si="26"/>
        <v>0</v>
      </c>
      <c r="AM34" s="9">
        <f t="shared" si="26"/>
        <v>0</v>
      </c>
      <c r="AN34" s="9">
        <f t="shared" si="26"/>
        <v>0</v>
      </c>
      <c r="AO34" s="9">
        <f t="shared" si="26"/>
        <v>0</v>
      </c>
      <c r="AP34" s="9">
        <f t="shared" si="26"/>
        <v>0</v>
      </c>
      <c r="AQ34" s="9">
        <f t="shared" si="26"/>
        <v>0</v>
      </c>
      <c r="AR34" s="38">
        <f t="shared" si="26"/>
        <v>0</v>
      </c>
      <c r="AS34" s="5">
        <f t="shared" si="26"/>
        <v>11718668</v>
      </c>
      <c r="AT34" s="8">
        <f t="shared" si="26"/>
        <v>8467031</v>
      </c>
      <c r="AU34" s="8">
        <f t="shared" si="26"/>
        <v>0</v>
      </c>
      <c r="AV34" s="8">
        <f t="shared" si="26"/>
        <v>38000</v>
      </c>
      <c r="AW34" s="8">
        <f t="shared" si="26"/>
        <v>2874699</v>
      </c>
      <c r="AX34" s="8">
        <f t="shared" si="26"/>
        <v>169341</v>
      </c>
      <c r="AY34" s="8">
        <f t="shared" si="26"/>
        <v>169597</v>
      </c>
      <c r="AZ34" s="9">
        <f t="shared" si="26"/>
        <v>20.294500000000003</v>
      </c>
      <c r="BA34" s="9">
        <f t="shared" si="26"/>
        <v>12.77</v>
      </c>
      <c r="BB34" s="9">
        <f t="shared" si="26"/>
        <v>0</v>
      </c>
      <c r="BC34" s="78">
        <f t="shared" si="26"/>
        <v>7.5244999999999997</v>
      </c>
    </row>
    <row r="35" spans="1:55" s="387" customFormat="1" x14ac:dyDescent="0.2">
      <c r="A35" s="372">
        <v>7</v>
      </c>
      <c r="B35" s="373">
        <v>4423</v>
      </c>
      <c r="C35" s="373">
        <v>600074439</v>
      </c>
      <c r="D35" s="373">
        <v>70982155</v>
      </c>
      <c r="E35" s="371" t="s">
        <v>161</v>
      </c>
      <c r="F35" s="373">
        <v>3111</v>
      </c>
      <c r="G35" s="247" t="s">
        <v>315</v>
      </c>
      <c r="H35" s="374" t="s">
        <v>281</v>
      </c>
      <c r="I35" s="110">
        <v>6811448</v>
      </c>
      <c r="J35" s="111">
        <v>4911072</v>
      </c>
      <c r="K35" s="111">
        <v>0</v>
      </c>
      <c r="L35" s="111">
        <v>74000</v>
      </c>
      <c r="M35" s="114">
        <v>1684955</v>
      </c>
      <c r="N35" s="114">
        <v>98221</v>
      </c>
      <c r="O35" s="111">
        <v>43200</v>
      </c>
      <c r="P35" s="274">
        <v>10.8682</v>
      </c>
      <c r="Q35" s="287">
        <v>8</v>
      </c>
      <c r="R35" s="404">
        <v>0</v>
      </c>
      <c r="S35" s="404">
        <v>2.8681999999999999</v>
      </c>
      <c r="T35" s="112">
        <f t="shared" si="1"/>
        <v>0</v>
      </c>
      <c r="U35" s="113">
        <v>0</v>
      </c>
      <c r="V35" s="113">
        <v>0</v>
      </c>
      <c r="W35" s="113">
        <v>0</v>
      </c>
      <c r="X35" s="113">
        <f t="shared" si="2"/>
        <v>0</v>
      </c>
      <c r="Y35" s="113">
        <v>0</v>
      </c>
      <c r="Z35" s="113">
        <v>0</v>
      </c>
      <c r="AA35" s="113">
        <v>0</v>
      </c>
      <c r="AB35" s="113">
        <f t="shared" si="3"/>
        <v>0</v>
      </c>
      <c r="AC35" s="113">
        <f t="shared" si="4"/>
        <v>0</v>
      </c>
      <c r="AD35" s="114">
        <f t="shared" si="5"/>
        <v>0</v>
      </c>
      <c r="AE35" s="114">
        <f t="shared" si="6"/>
        <v>0</v>
      </c>
      <c r="AF35" s="113">
        <v>0</v>
      </c>
      <c r="AG35" s="113">
        <v>0</v>
      </c>
      <c r="AH35" s="113">
        <v>0</v>
      </c>
      <c r="AI35" s="113">
        <f t="shared" si="7"/>
        <v>0</v>
      </c>
      <c r="AJ35" s="113">
        <f t="shared" si="8"/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f t="shared" si="9"/>
        <v>0</v>
      </c>
      <c r="AQ35" s="115">
        <f t="shared" si="10"/>
        <v>0</v>
      </c>
      <c r="AR35" s="370">
        <f t="shared" si="11"/>
        <v>0</v>
      </c>
      <c r="AS35" s="112">
        <f t="shared" si="12"/>
        <v>6811448</v>
      </c>
      <c r="AT35" s="113">
        <f t="shared" si="13"/>
        <v>4911072</v>
      </c>
      <c r="AU35" s="113">
        <f t="shared" si="14"/>
        <v>0</v>
      </c>
      <c r="AV35" s="113">
        <f t="shared" si="15"/>
        <v>74000</v>
      </c>
      <c r="AW35" s="113">
        <f t="shared" si="16"/>
        <v>1684955</v>
      </c>
      <c r="AX35" s="113">
        <f t="shared" si="16"/>
        <v>98221</v>
      </c>
      <c r="AY35" s="113">
        <f t="shared" si="17"/>
        <v>43200</v>
      </c>
      <c r="AZ35" s="115">
        <f t="shared" si="18"/>
        <v>10.8682</v>
      </c>
      <c r="BA35" s="115">
        <f t="shared" si="19"/>
        <v>8</v>
      </c>
      <c r="BB35" s="115">
        <f t="shared" si="20"/>
        <v>0</v>
      </c>
      <c r="BC35" s="116">
        <f t="shared" si="21"/>
        <v>2.8681999999999999</v>
      </c>
    </row>
    <row r="36" spans="1:55" s="387" customFormat="1" x14ac:dyDescent="0.2">
      <c r="A36" s="372">
        <v>7</v>
      </c>
      <c r="B36" s="373">
        <v>4423</v>
      </c>
      <c r="C36" s="373">
        <v>600074439</v>
      </c>
      <c r="D36" s="373">
        <v>70982155</v>
      </c>
      <c r="E36" s="371" t="s">
        <v>161</v>
      </c>
      <c r="F36" s="373">
        <v>3141</v>
      </c>
      <c r="G36" s="247" t="s">
        <v>319</v>
      </c>
      <c r="H36" s="374" t="s">
        <v>282</v>
      </c>
      <c r="I36" s="110">
        <v>1212118</v>
      </c>
      <c r="J36" s="111">
        <v>852835</v>
      </c>
      <c r="K36" s="111">
        <v>0</v>
      </c>
      <c r="L36" s="111">
        <v>36000</v>
      </c>
      <c r="M36" s="114">
        <v>300427</v>
      </c>
      <c r="N36" s="114">
        <v>17056</v>
      </c>
      <c r="O36" s="111">
        <v>5800</v>
      </c>
      <c r="P36" s="274">
        <v>2.8800000000000003</v>
      </c>
      <c r="Q36" s="287">
        <v>0</v>
      </c>
      <c r="R36" s="404">
        <v>0</v>
      </c>
      <c r="S36" s="404">
        <v>2.8800000000000003</v>
      </c>
      <c r="T36" s="112">
        <f t="shared" si="1"/>
        <v>0</v>
      </c>
      <c r="U36" s="113">
        <v>0</v>
      </c>
      <c r="V36" s="113">
        <v>0</v>
      </c>
      <c r="W36" s="113">
        <v>0</v>
      </c>
      <c r="X36" s="113">
        <f t="shared" si="2"/>
        <v>0</v>
      </c>
      <c r="Y36" s="113">
        <v>0</v>
      </c>
      <c r="Z36" s="113">
        <v>0</v>
      </c>
      <c r="AA36" s="113">
        <v>0</v>
      </c>
      <c r="AB36" s="113">
        <f t="shared" si="3"/>
        <v>0</v>
      </c>
      <c r="AC36" s="113">
        <f t="shared" si="4"/>
        <v>0</v>
      </c>
      <c r="AD36" s="114">
        <f t="shared" si="5"/>
        <v>0</v>
      </c>
      <c r="AE36" s="114">
        <f t="shared" si="6"/>
        <v>0</v>
      </c>
      <c r="AF36" s="113">
        <v>0</v>
      </c>
      <c r="AG36" s="113">
        <v>0</v>
      </c>
      <c r="AH36" s="113">
        <v>0</v>
      </c>
      <c r="AI36" s="113">
        <f t="shared" si="7"/>
        <v>0</v>
      </c>
      <c r="AJ36" s="113">
        <f t="shared" si="8"/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f t="shared" si="9"/>
        <v>0</v>
      </c>
      <c r="AQ36" s="115">
        <f t="shared" si="10"/>
        <v>0</v>
      </c>
      <c r="AR36" s="370">
        <f t="shared" si="11"/>
        <v>0</v>
      </c>
      <c r="AS36" s="112">
        <f t="shared" si="12"/>
        <v>1212118</v>
      </c>
      <c r="AT36" s="113">
        <f t="shared" si="13"/>
        <v>852835</v>
      </c>
      <c r="AU36" s="113">
        <f t="shared" si="14"/>
        <v>0</v>
      </c>
      <c r="AV36" s="113">
        <f t="shared" si="15"/>
        <v>36000</v>
      </c>
      <c r="AW36" s="113">
        <f t="shared" si="16"/>
        <v>300427</v>
      </c>
      <c r="AX36" s="113">
        <f t="shared" si="16"/>
        <v>17056</v>
      </c>
      <c r="AY36" s="113">
        <f t="shared" si="17"/>
        <v>5800</v>
      </c>
      <c r="AZ36" s="115">
        <f t="shared" si="18"/>
        <v>2.8800000000000003</v>
      </c>
      <c r="BA36" s="115">
        <f t="shared" si="19"/>
        <v>0</v>
      </c>
      <c r="BB36" s="115">
        <f t="shared" si="20"/>
        <v>0</v>
      </c>
      <c r="BC36" s="116">
        <f t="shared" si="21"/>
        <v>2.8800000000000003</v>
      </c>
    </row>
    <row r="37" spans="1:55" s="387" customFormat="1" x14ac:dyDescent="0.2">
      <c r="A37" s="237">
        <v>7</v>
      </c>
      <c r="B37" s="31">
        <v>4423</v>
      </c>
      <c r="C37" s="31">
        <v>600074439</v>
      </c>
      <c r="D37" s="31">
        <v>70982155</v>
      </c>
      <c r="E37" s="246" t="s">
        <v>162</v>
      </c>
      <c r="F37" s="31"/>
      <c r="G37" s="236"/>
      <c r="H37" s="326"/>
      <c r="I37" s="5">
        <v>8023566</v>
      </c>
      <c r="J37" s="8">
        <v>5763907</v>
      </c>
      <c r="K37" s="8">
        <v>0</v>
      </c>
      <c r="L37" s="8">
        <v>110000</v>
      </c>
      <c r="M37" s="8">
        <v>1985382</v>
      </c>
      <c r="N37" s="8">
        <v>115277</v>
      </c>
      <c r="O37" s="8">
        <v>49000</v>
      </c>
      <c r="P37" s="9">
        <v>13.748200000000001</v>
      </c>
      <c r="Q37" s="9">
        <v>8</v>
      </c>
      <c r="R37" s="38">
        <v>0</v>
      </c>
      <c r="S37" s="38">
        <v>5.7482000000000006</v>
      </c>
      <c r="T37" s="5">
        <f t="shared" ref="T37:BC37" si="27">SUM(T35:T36)</f>
        <v>0</v>
      </c>
      <c r="U37" s="8">
        <f t="shared" si="27"/>
        <v>0</v>
      </c>
      <c r="V37" s="8">
        <f t="shared" si="27"/>
        <v>0</v>
      </c>
      <c r="W37" s="8">
        <f t="shared" si="27"/>
        <v>0</v>
      </c>
      <c r="X37" s="8">
        <f t="shared" si="27"/>
        <v>0</v>
      </c>
      <c r="Y37" s="8">
        <f t="shared" si="27"/>
        <v>0</v>
      </c>
      <c r="Z37" s="8">
        <f t="shared" si="27"/>
        <v>0</v>
      </c>
      <c r="AA37" s="8">
        <f t="shared" si="27"/>
        <v>0</v>
      </c>
      <c r="AB37" s="8">
        <f t="shared" si="27"/>
        <v>0</v>
      </c>
      <c r="AC37" s="8">
        <f t="shared" si="27"/>
        <v>0</v>
      </c>
      <c r="AD37" s="8">
        <f t="shared" si="27"/>
        <v>0</v>
      </c>
      <c r="AE37" s="8">
        <f t="shared" si="27"/>
        <v>0</v>
      </c>
      <c r="AF37" s="8">
        <f t="shared" si="27"/>
        <v>0</v>
      </c>
      <c r="AG37" s="8">
        <f t="shared" si="27"/>
        <v>0</v>
      </c>
      <c r="AH37" s="8">
        <f t="shared" si="27"/>
        <v>0</v>
      </c>
      <c r="AI37" s="8">
        <f t="shared" si="27"/>
        <v>0</v>
      </c>
      <c r="AJ37" s="8">
        <f t="shared" si="27"/>
        <v>0</v>
      </c>
      <c r="AK37" s="9">
        <f t="shared" si="27"/>
        <v>0</v>
      </c>
      <c r="AL37" s="9">
        <f t="shared" si="27"/>
        <v>0</v>
      </c>
      <c r="AM37" s="9">
        <f t="shared" si="27"/>
        <v>0</v>
      </c>
      <c r="AN37" s="9">
        <f t="shared" si="27"/>
        <v>0</v>
      </c>
      <c r="AO37" s="9">
        <f t="shared" si="27"/>
        <v>0</v>
      </c>
      <c r="AP37" s="9">
        <f t="shared" si="27"/>
        <v>0</v>
      </c>
      <c r="AQ37" s="9">
        <f t="shared" si="27"/>
        <v>0</v>
      </c>
      <c r="AR37" s="38">
        <f t="shared" si="27"/>
        <v>0</v>
      </c>
      <c r="AS37" s="5">
        <f t="shared" si="27"/>
        <v>8023566</v>
      </c>
      <c r="AT37" s="8">
        <f t="shared" si="27"/>
        <v>5763907</v>
      </c>
      <c r="AU37" s="8">
        <f t="shared" si="27"/>
        <v>0</v>
      </c>
      <c r="AV37" s="8">
        <f t="shared" si="27"/>
        <v>110000</v>
      </c>
      <c r="AW37" s="8">
        <f t="shared" si="27"/>
        <v>1985382</v>
      </c>
      <c r="AX37" s="8">
        <f t="shared" si="27"/>
        <v>115277</v>
      </c>
      <c r="AY37" s="8">
        <f t="shared" si="27"/>
        <v>49000</v>
      </c>
      <c r="AZ37" s="9">
        <f t="shared" si="27"/>
        <v>13.748200000000001</v>
      </c>
      <c r="BA37" s="9">
        <f t="shared" si="27"/>
        <v>8</v>
      </c>
      <c r="BB37" s="9">
        <f t="shared" si="27"/>
        <v>0</v>
      </c>
      <c r="BC37" s="78">
        <f t="shared" si="27"/>
        <v>5.7482000000000006</v>
      </c>
    </row>
    <row r="38" spans="1:55" s="387" customFormat="1" x14ac:dyDescent="0.2">
      <c r="A38" s="372">
        <v>8</v>
      </c>
      <c r="B38" s="373">
        <v>4404</v>
      </c>
      <c r="C38" s="373">
        <v>600074331</v>
      </c>
      <c r="D38" s="373">
        <v>831298</v>
      </c>
      <c r="E38" s="371" t="s">
        <v>163</v>
      </c>
      <c r="F38" s="373">
        <v>3111</v>
      </c>
      <c r="G38" s="247" t="s">
        <v>315</v>
      </c>
      <c r="H38" s="374" t="s">
        <v>281</v>
      </c>
      <c r="I38" s="110">
        <v>21026809</v>
      </c>
      <c r="J38" s="111">
        <v>15391870</v>
      </c>
      <c r="K38" s="111">
        <v>0</v>
      </c>
      <c r="L38" s="111">
        <v>0</v>
      </c>
      <c r="M38" s="114">
        <v>5202452</v>
      </c>
      <c r="N38" s="114">
        <v>307837</v>
      </c>
      <c r="O38" s="111">
        <v>124650</v>
      </c>
      <c r="P38" s="274">
        <v>35.580799999999996</v>
      </c>
      <c r="Q38" s="287">
        <v>26</v>
      </c>
      <c r="R38" s="404">
        <v>0</v>
      </c>
      <c r="S38" s="404">
        <v>9.5808</v>
      </c>
      <c r="T38" s="112">
        <f t="shared" si="1"/>
        <v>0</v>
      </c>
      <c r="U38" s="113">
        <v>0</v>
      </c>
      <c r="V38" s="113">
        <v>0</v>
      </c>
      <c r="W38" s="113">
        <v>0</v>
      </c>
      <c r="X38" s="113">
        <f t="shared" si="2"/>
        <v>0</v>
      </c>
      <c r="Y38" s="113">
        <v>0</v>
      </c>
      <c r="Z38" s="113">
        <v>0</v>
      </c>
      <c r="AA38" s="113">
        <v>0</v>
      </c>
      <c r="AB38" s="113">
        <f t="shared" si="3"/>
        <v>0</v>
      </c>
      <c r="AC38" s="113">
        <f t="shared" si="4"/>
        <v>0</v>
      </c>
      <c r="AD38" s="114">
        <f t="shared" si="5"/>
        <v>0</v>
      </c>
      <c r="AE38" s="114">
        <f t="shared" si="6"/>
        <v>0</v>
      </c>
      <c r="AF38" s="113">
        <v>0</v>
      </c>
      <c r="AG38" s="113">
        <v>0</v>
      </c>
      <c r="AH38" s="113">
        <v>0</v>
      </c>
      <c r="AI38" s="113">
        <f t="shared" si="7"/>
        <v>0</v>
      </c>
      <c r="AJ38" s="113">
        <f t="shared" si="8"/>
        <v>0</v>
      </c>
      <c r="AK38" s="115">
        <v>0</v>
      </c>
      <c r="AL38" s="115">
        <v>0</v>
      </c>
      <c r="AM38" s="115">
        <v>0</v>
      </c>
      <c r="AN38" s="115">
        <v>0</v>
      </c>
      <c r="AO38" s="115">
        <v>0</v>
      </c>
      <c r="AP38" s="115">
        <f t="shared" si="9"/>
        <v>0</v>
      </c>
      <c r="AQ38" s="115">
        <f t="shared" si="10"/>
        <v>0</v>
      </c>
      <c r="AR38" s="370">
        <f t="shared" si="11"/>
        <v>0</v>
      </c>
      <c r="AS38" s="112">
        <f t="shared" si="12"/>
        <v>21026809</v>
      </c>
      <c r="AT38" s="113">
        <f t="shared" si="13"/>
        <v>15391870</v>
      </c>
      <c r="AU38" s="113">
        <f t="shared" si="14"/>
        <v>0</v>
      </c>
      <c r="AV38" s="113">
        <f t="shared" si="15"/>
        <v>0</v>
      </c>
      <c r="AW38" s="113">
        <f t="shared" si="16"/>
        <v>5202452</v>
      </c>
      <c r="AX38" s="113">
        <f t="shared" si="16"/>
        <v>307837</v>
      </c>
      <c r="AY38" s="113">
        <f t="shared" si="17"/>
        <v>124650</v>
      </c>
      <c r="AZ38" s="115">
        <f t="shared" si="18"/>
        <v>35.580799999999996</v>
      </c>
      <c r="BA38" s="115">
        <f t="shared" si="19"/>
        <v>26</v>
      </c>
      <c r="BB38" s="115">
        <f t="shared" si="20"/>
        <v>0</v>
      </c>
      <c r="BC38" s="116">
        <f t="shared" si="21"/>
        <v>9.5808</v>
      </c>
    </row>
    <row r="39" spans="1:55" s="387" customFormat="1" x14ac:dyDescent="0.2">
      <c r="A39" s="372">
        <v>8</v>
      </c>
      <c r="B39" s="373">
        <v>4404</v>
      </c>
      <c r="C39" s="373">
        <v>600074331</v>
      </c>
      <c r="D39" s="373">
        <v>831298</v>
      </c>
      <c r="E39" s="371" t="s">
        <v>163</v>
      </c>
      <c r="F39" s="373">
        <v>3111</v>
      </c>
      <c r="G39" s="247" t="s">
        <v>316</v>
      </c>
      <c r="H39" s="374" t="s">
        <v>282</v>
      </c>
      <c r="I39" s="110">
        <v>196029</v>
      </c>
      <c r="J39" s="111">
        <v>144352</v>
      </c>
      <c r="K39" s="111">
        <v>0</v>
      </c>
      <c r="L39" s="111">
        <v>0</v>
      </c>
      <c r="M39" s="114">
        <v>48790</v>
      </c>
      <c r="N39" s="114">
        <v>2887</v>
      </c>
      <c r="O39" s="111">
        <v>0</v>
      </c>
      <c r="P39" s="274">
        <v>0.42000000000000004</v>
      </c>
      <c r="Q39" s="287">
        <v>0.42000000000000004</v>
      </c>
      <c r="R39" s="404">
        <v>0</v>
      </c>
      <c r="S39" s="404">
        <v>0</v>
      </c>
      <c r="T39" s="112">
        <f t="shared" si="1"/>
        <v>0</v>
      </c>
      <c r="U39" s="113">
        <v>0</v>
      </c>
      <c r="V39" s="113">
        <v>0</v>
      </c>
      <c r="W39" s="113">
        <v>0</v>
      </c>
      <c r="X39" s="113">
        <f t="shared" si="2"/>
        <v>0</v>
      </c>
      <c r="Y39" s="113">
        <v>0</v>
      </c>
      <c r="Z39" s="113">
        <v>0</v>
      </c>
      <c r="AA39" s="113">
        <v>0</v>
      </c>
      <c r="AB39" s="113">
        <f t="shared" si="3"/>
        <v>0</v>
      </c>
      <c r="AC39" s="113">
        <f t="shared" si="4"/>
        <v>0</v>
      </c>
      <c r="AD39" s="114">
        <f t="shared" si="5"/>
        <v>0</v>
      </c>
      <c r="AE39" s="114">
        <f t="shared" si="6"/>
        <v>0</v>
      </c>
      <c r="AF39" s="113">
        <v>0</v>
      </c>
      <c r="AG39" s="113">
        <v>0</v>
      </c>
      <c r="AH39" s="113">
        <v>0</v>
      </c>
      <c r="AI39" s="113">
        <f t="shared" si="7"/>
        <v>0</v>
      </c>
      <c r="AJ39" s="113">
        <f t="shared" si="8"/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f t="shared" si="9"/>
        <v>0</v>
      </c>
      <c r="AQ39" s="115">
        <f t="shared" si="10"/>
        <v>0</v>
      </c>
      <c r="AR39" s="370">
        <f t="shared" si="11"/>
        <v>0</v>
      </c>
      <c r="AS39" s="112">
        <f t="shared" si="12"/>
        <v>196029</v>
      </c>
      <c r="AT39" s="113">
        <f t="shared" si="13"/>
        <v>144352</v>
      </c>
      <c r="AU39" s="113">
        <f t="shared" si="14"/>
        <v>0</v>
      </c>
      <c r="AV39" s="113">
        <f t="shared" si="15"/>
        <v>0</v>
      </c>
      <c r="AW39" s="113">
        <f t="shared" si="16"/>
        <v>48790</v>
      </c>
      <c r="AX39" s="113">
        <f t="shared" si="16"/>
        <v>2887</v>
      </c>
      <c r="AY39" s="113">
        <f t="shared" si="17"/>
        <v>0</v>
      </c>
      <c r="AZ39" s="115">
        <f t="shared" si="18"/>
        <v>0.42000000000000004</v>
      </c>
      <c r="BA39" s="115">
        <f t="shared" si="19"/>
        <v>0.42000000000000004</v>
      </c>
      <c r="BB39" s="115">
        <f t="shared" si="20"/>
        <v>0</v>
      </c>
      <c r="BC39" s="116">
        <f t="shared" si="21"/>
        <v>0</v>
      </c>
    </row>
    <row r="40" spans="1:55" s="387" customFormat="1" x14ac:dyDescent="0.2">
      <c r="A40" s="372">
        <v>8</v>
      </c>
      <c r="B40" s="373">
        <v>4404</v>
      </c>
      <c r="C40" s="373">
        <v>600074331</v>
      </c>
      <c r="D40" s="373">
        <v>831298</v>
      </c>
      <c r="E40" s="371" t="s">
        <v>163</v>
      </c>
      <c r="F40" s="373">
        <v>3141</v>
      </c>
      <c r="G40" s="247" t="s">
        <v>319</v>
      </c>
      <c r="H40" s="374" t="s">
        <v>282</v>
      </c>
      <c r="I40" s="110">
        <v>3240424</v>
      </c>
      <c r="J40" s="111">
        <v>2374301</v>
      </c>
      <c r="K40" s="111">
        <v>0</v>
      </c>
      <c r="L40" s="111">
        <v>0</v>
      </c>
      <c r="M40" s="114">
        <v>802513</v>
      </c>
      <c r="N40" s="114">
        <v>47486</v>
      </c>
      <c r="O40" s="111">
        <v>16124</v>
      </c>
      <c r="P40" s="274">
        <v>8.08</v>
      </c>
      <c r="Q40" s="287">
        <v>0</v>
      </c>
      <c r="R40" s="404">
        <v>0</v>
      </c>
      <c r="S40" s="404">
        <v>8.08</v>
      </c>
      <c r="T40" s="112">
        <f t="shared" si="1"/>
        <v>0</v>
      </c>
      <c r="U40" s="113">
        <v>0</v>
      </c>
      <c r="V40" s="113">
        <v>0</v>
      </c>
      <c r="W40" s="113">
        <v>0</v>
      </c>
      <c r="X40" s="113">
        <f t="shared" si="2"/>
        <v>0</v>
      </c>
      <c r="Y40" s="113">
        <v>0</v>
      </c>
      <c r="Z40" s="113">
        <v>0</v>
      </c>
      <c r="AA40" s="113">
        <v>0</v>
      </c>
      <c r="AB40" s="113">
        <f t="shared" si="3"/>
        <v>0</v>
      </c>
      <c r="AC40" s="113">
        <f t="shared" si="4"/>
        <v>0</v>
      </c>
      <c r="AD40" s="114">
        <f t="shared" si="5"/>
        <v>0</v>
      </c>
      <c r="AE40" s="114">
        <f t="shared" si="6"/>
        <v>0</v>
      </c>
      <c r="AF40" s="113">
        <v>0</v>
      </c>
      <c r="AG40" s="113">
        <v>0</v>
      </c>
      <c r="AH40" s="113">
        <v>0</v>
      </c>
      <c r="AI40" s="113">
        <f t="shared" si="7"/>
        <v>0</v>
      </c>
      <c r="AJ40" s="113">
        <f t="shared" si="8"/>
        <v>0</v>
      </c>
      <c r="AK40" s="115"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f t="shared" si="9"/>
        <v>0</v>
      </c>
      <c r="AQ40" s="115">
        <f t="shared" si="10"/>
        <v>0</v>
      </c>
      <c r="AR40" s="370">
        <f t="shared" si="11"/>
        <v>0</v>
      </c>
      <c r="AS40" s="112">
        <f t="shared" si="12"/>
        <v>3240424</v>
      </c>
      <c r="AT40" s="113">
        <f t="shared" si="13"/>
        <v>2374301</v>
      </c>
      <c r="AU40" s="113">
        <f t="shared" si="14"/>
        <v>0</v>
      </c>
      <c r="AV40" s="113">
        <f t="shared" si="15"/>
        <v>0</v>
      </c>
      <c r="AW40" s="113">
        <f t="shared" si="16"/>
        <v>802513</v>
      </c>
      <c r="AX40" s="113">
        <f t="shared" si="16"/>
        <v>47486</v>
      </c>
      <c r="AY40" s="113">
        <f t="shared" si="17"/>
        <v>16124</v>
      </c>
      <c r="AZ40" s="115">
        <f t="shared" si="18"/>
        <v>8.08</v>
      </c>
      <c r="BA40" s="115">
        <f t="shared" si="19"/>
        <v>0</v>
      </c>
      <c r="BB40" s="115">
        <f t="shared" si="20"/>
        <v>0</v>
      </c>
      <c r="BC40" s="116">
        <f t="shared" si="21"/>
        <v>8.08</v>
      </c>
    </row>
    <row r="41" spans="1:55" s="387" customFormat="1" x14ac:dyDescent="0.2">
      <c r="A41" s="237">
        <v>8</v>
      </c>
      <c r="B41" s="31">
        <v>4404</v>
      </c>
      <c r="C41" s="31">
        <v>600074331</v>
      </c>
      <c r="D41" s="31">
        <v>831298</v>
      </c>
      <c r="E41" s="246" t="s">
        <v>164</v>
      </c>
      <c r="F41" s="31"/>
      <c r="G41" s="236"/>
      <c r="H41" s="326"/>
      <c r="I41" s="5">
        <v>24463262</v>
      </c>
      <c r="J41" s="8">
        <v>17910523</v>
      </c>
      <c r="K41" s="8">
        <v>0</v>
      </c>
      <c r="L41" s="8">
        <v>0</v>
      </c>
      <c r="M41" s="8">
        <v>6053755</v>
      </c>
      <c r="N41" s="8">
        <v>358210</v>
      </c>
      <c r="O41" s="8">
        <v>140774</v>
      </c>
      <c r="P41" s="9">
        <v>44.080799999999996</v>
      </c>
      <c r="Q41" s="9">
        <v>26.42</v>
      </c>
      <c r="R41" s="38">
        <v>0</v>
      </c>
      <c r="S41" s="38">
        <v>17.660800000000002</v>
      </c>
      <c r="T41" s="5">
        <f t="shared" ref="T41:BC41" si="28">SUM(T38:T40)</f>
        <v>0</v>
      </c>
      <c r="U41" s="8">
        <f t="shared" si="28"/>
        <v>0</v>
      </c>
      <c r="V41" s="8">
        <f t="shared" si="28"/>
        <v>0</v>
      </c>
      <c r="W41" s="8">
        <f t="shared" si="28"/>
        <v>0</v>
      </c>
      <c r="X41" s="8">
        <f t="shared" si="28"/>
        <v>0</v>
      </c>
      <c r="Y41" s="8">
        <f t="shared" si="28"/>
        <v>0</v>
      </c>
      <c r="Z41" s="8">
        <f t="shared" si="28"/>
        <v>0</v>
      </c>
      <c r="AA41" s="8">
        <f t="shared" si="28"/>
        <v>0</v>
      </c>
      <c r="AB41" s="8">
        <f t="shared" si="28"/>
        <v>0</v>
      </c>
      <c r="AC41" s="8">
        <f t="shared" si="28"/>
        <v>0</v>
      </c>
      <c r="AD41" s="8">
        <f t="shared" si="28"/>
        <v>0</v>
      </c>
      <c r="AE41" s="8">
        <f t="shared" si="28"/>
        <v>0</v>
      </c>
      <c r="AF41" s="8">
        <f t="shared" si="28"/>
        <v>0</v>
      </c>
      <c r="AG41" s="8">
        <f t="shared" si="28"/>
        <v>0</v>
      </c>
      <c r="AH41" s="8">
        <f t="shared" si="28"/>
        <v>0</v>
      </c>
      <c r="AI41" s="8">
        <f t="shared" si="28"/>
        <v>0</v>
      </c>
      <c r="AJ41" s="8">
        <f t="shared" si="28"/>
        <v>0</v>
      </c>
      <c r="AK41" s="9">
        <f t="shared" si="28"/>
        <v>0</v>
      </c>
      <c r="AL41" s="9">
        <f t="shared" si="28"/>
        <v>0</v>
      </c>
      <c r="AM41" s="9">
        <f t="shared" si="28"/>
        <v>0</v>
      </c>
      <c r="AN41" s="9">
        <f t="shared" si="28"/>
        <v>0</v>
      </c>
      <c r="AO41" s="9">
        <f t="shared" si="28"/>
        <v>0</v>
      </c>
      <c r="AP41" s="9">
        <f t="shared" si="28"/>
        <v>0</v>
      </c>
      <c r="AQ41" s="9">
        <f t="shared" si="28"/>
        <v>0</v>
      </c>
      <c r="AR41" s="38">
        <f t="shared" si="28"/>
        <v>0</v>
      </c>
      <c r="AS41" s="5">
        <f t="shared" si="28"/>
        <v>24463262</v>
      </c>
      <c r="AT41" s="8">
        <f t="shared" si="28"/>
        <v>17910523</v>
      </c>
      <c r="AU41" s="8">
        <f t="shared" si="28"/>
        <v>0</v>
      </c>
      <c r="AV41" s="8">
        <f t="shared" si="28"/>
        <v>0</v>
      </c>
      <c r="AW41" s="8">
        <f t="shared" si="28"/>
        <v>6053755</v>
      </c>
      <c r="AX41" s="8">
        <f t="shared" si="28"/>
        <v>358210</v>
      </c>
      <c r="AY41" s="8">
        <f t="shared" si="28"/>
        <v>140774</v>
      </c>
      <c r="AZ41" s="9">
        <f t="shared" si="28"/>
        <v>44.080799999999996</v>
      </c>
      <c r="BA41" s="9">
        <f t="shared" si="28"/>
        <v>26.42</v>
      </c>
      <c r="BB41" s="9">
        <f t="shared" si="28"/>
        <v>0</v>
      </c>
      <c r="BC41" s="78">
        <f t="shared" si="28"/>
        <v>17.660800000000002</v>
      </c>
    </row>
    <row r="42" spans="1:55" s="387" customFormat="1" x14ac:dyDescent="0.2">
      <c r="A42" s="372">
        <v>9</v>
      </c>
      <c r="B42" s="373">
        <v>4480</v>
      </c>
      <c r="C42" s="373">
        <v>600075249</v>
      </c>
      <c r="D42" s="373">
        <v>49864548</v>
      </c>
      <c r="E42" s="371" t="s">
        <v>165</v>
      </c>
      <c r="F42" s="373">
        <v>3141</v>
      </c>
      <c r="G42" s="247" t="s">
        <v>319</v>
      </c>
      <c r="H42" s="374" t="s">
        <v>282</v>
      </c>
      <c r="I42" s="110">
        <v>4528657</v>
      </c>
      <c r="J42" s="111">
        <v>3305365</v>
      </c>
      <c r="K42" s="111">
        <v>0</v>
      </c>
      <c r="L42" s="111">
        <v>0</v>
      </c>
      <c r="M42" s="114">
        <v>1117213</v>
      </c>
      <c r="N42" s="114">
        <v>66108</v>
      </c>
      <c r="O42" s="111">
        <v>39971</v>
      </c>
      <c r="P42" s="274">
        <v>10.969999999999999</v>
      </c>
      <c r="Q42" s="287">
        <v>0</v>
      </c>
      <c r="R42" s="404">
        <v>0</v>
      </c>
      <c r="S42" s="404">
        <v>10.969999999999999</v>
      </c>
      <c r="T42" s="112">
        <f t="shared" si="1"/>
        <v>0</v>
      </c>
      <c r="U42" s="113">
        <v>0</v>
      </c>
      <c r="V42" s="113">
        <v>-28719</v>
      </c>
      <c r="W42" s="113">
        <v>0</v>
      </c>
      <c r="X42" s="113">
        <f t="shared" si="2"/>
        <v>-28719</v>
      </c>
      <c r="Y42" s="113">
        <v>0</v>
      </c>
      <c r="Z42" s="113">
        <v>0</v>
      </c>
      <c r="AA42" s="113">
        <v>0</v>
      </c>
      <c r="AB42" s="113">
        <f t="shared" si="3"/>
        <v>0</v>
      </c>
      <c r="AC42" s="113">
        <f t="shared" si="4"/>
        <v>-28719</v>
      </c>
      <c r="AD42" s="114">
        <f t="shared" si="5"/>
        <v>-9707</v>
      </c>
      <c r="AE42" s="114">
        <f t="shared" si="6"/>
        <v>-574</v>
      </c>
      <c r="AF42" s="113">
        <v>0</v>
      </c>
      <c r="AG42" s="113">
        <v>39000</v>
      </c>
      <c r="AH42" s="113">
        <v>0</v>
      </c>
      <c r="AI42" s="113">
        <f t="shared" si="7"/>
        <v>39000</v>
      </c>
      <c r="AJ42" s="113">
        <f t="shared" si="8"/>
        <v>0</v>
      </c>
      <c r="AK42" s="115"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f t="shared" si="9"/>
        <v>0</v>
      </c>
      <c r="AQ42" s="115">
        <f t="shared" si="10"/>
        <v>0</v>
      </c>
      <c r="AR42" s="370">
        <f t="shared" si="11"/>
        <v>0</v>
      </c>
      <c r="AS42" s="112">
        <f t="shared" si="12"/>
        <v>4528657</v>
      </c>
      <c r="AT42" s="113">
        <f t="shared" si="13"/>
        <v>3276646</v>
      </c>
      <c r="AU42" s="113">
        <f t="shared" si="14"/>
        <v>0</v>
      </c>
      <c r="AV42" s="113">
        <f t="shared" si="15"/>
        <v>0</v>
      </c>
      <c r="AW42" s="113">
        <f t="shared" si="16"/>
        <v>1107506</v>
      </c>
      <c r="AX42" s="113">
        <f t="shared" si="16"/>
        <v>65534</v>
      </c>
      <c r="AY42" s="113">
        <f t="shared" si="17"/>
        <v>78971</v>
      </c>
      <c r="AZ42" s="115">
        <f t="shared" si="18"/>
        <v>10.969999999999999</v>
      </c>
      <c r="BA42" s="115">
        <f t="shared" si="19"/>
        <v>0</v>
      </c>
      <c r="BB42" s="115">
        <f t="shared" si="20"/>
        <v>0</v>
      </c>
      <c r="BC42" s="116">
        <f t="shared" si="21"/>
        <v>10.969999999999999</v>
      </c>
    </row>
    <row r="43" spans="1:55" s="387" customFormat="1" x14ac:dyDescent="0.2">
      <c r="A43" s="237">
        <v>9</v>
      </c>
      <c r="B43" s="31">
        <v>4480</v>
      </c>
      <c r="C43" s="31">
        <v>600075249</v>
      </c>
      <c r="D43" s="31">
        <v>49864548</v>
      </c>
      <c r="E43" s="246" t="s">
        <v>166</v>
      </c>
      <c r="F43" s="31"/>
      <c r="G43" s="236"/>
      <c r="H43" s="326"/>
      <c r="I43" s="5">
        <v>4528657</v>
      </c>
      <c r="J43" s="8">
        <v>3305365</v>
      </c>
      <c r="K43" s="8">
        <v>0</v>
      </c>
      <c r="L43" s="8">
        <v>0</v>
      </c>
      <c r="M43" s="8">
        <v>1117213</v>
      </c>
      <c r="N43" s="8">
        <v>66108</v>
      </c>
      <c r="O43" s="8">
        <v>39971</v>
      </c>
      <c r="P43" s="9">
        <v>10.969999999999999</v>
      </c>
      <c r="Q43" s="9">
        <v>0</v>
      </c>
      <c r="R43" s="38">
        <v>0</v>
      </c>
      <c r="S43" s="38">
        <v>10.969999999999999</v>
      </c>
      <c r="T43" s="5">
        <f t="shared" ref="T43:BC43" si="29">SUM(T42)</f>
        <v>0</v>
      </c>
      <c r="U43" s="8">
        <f t="shared" si="29"/>
        <v>0</v>
      </c>
      <c r="V43" s="8">
        <f t="shared" si="29"/>
        <v>-28719</v>
      </c>
      <c r="W43" s="8">
        <f t="shared" si="29"/>
        <v>0</v>
      </c>
      <c r="X43" s="8">
        <f t="shared" si="29"/>
        <v>-28719</v>
      </c>
      <c r="Y43" s="8">
        <f t="shared" si="29"/>
        <v>0</v>
      </c>
      <c r="Z43" s="8">
        <f t="shared" si="29"/>
        <v>0</v>
      </c>
      <c r="AA43" s="8">
        <f t="shared" si="29"/>
        <v>0</v>
      </c>
      <c r="AB43" s="8">
        <f t="shared" si="29"/>
        <v>0</v>
      </c>
      <c r="AC43" s="8">
        <f t="shared" si="29"/>
        <v>-28719</v>
      </c>
      <c r="AD43" s="8">
        <f t="shared" si="29"/>
        <v>-9707</v>
      </c>
      <c r="AE43" s="8">
        <f t="shared" si="29"/>
        <v>-574</v>
      </c>
      <c r="AF43" s="8">
        <f t="shared" si="29"/>
        <v>0</v>
      </c>
      <c r="AG43" s="8">
        <f t="shared" si="29"/>
        <v>39000</v>
      </c>
      <c r="AH43" s="8">
        <f t="shared" si="29"/>
        <v>0</v>
      </c>
      <c r="AI43" s="8">
        <f t="shared" si="29"/>
        <v>39000</v>
      </c>
      <c r="AJ43" s="8">
        <f t="shared" si="29"/>
        <v>0</v>
      </c>
      <c r="AK43" s="9">
        <f t="shared" si="29"/>
        <v>0</v>
      </c>
      <c r="AL43" s="9">
        <f t="shared" si="29"/>
        <v>0</v>
      </c>
      <c r="AM43" s="9">
        <f t="shared" si="29"/>
        <v>0</v>
      </c>
      <c r="AN43" s="9">
        <f t="shared" si="29"/>
        <v>0</v>
      </c>
      <c r="AO43" s="9">
        <f t="shared" si="29"/>
        <v>0</v>
      </c>
      <c r="AP43" s="9">
        <f t="shared" si="29"/>
        <v>0</v>
      </c>
      <c r="AQ43" s="9">
        <f t="shared" si="29"/>
        <v>0</v>
      </c>
      <c r="AR43" s="38">
        <f t="shared" si="29"/>
        <v>0</v>
      </c>
      <c r="AS43" s="5">
        <f t="shared" si="29"/>
        <v>4528657</v>
      </c>
      <c r="AT43" s="8">
        <f t="shared" si="29"/>
        <v>3276646</v>
      </c>
      <c r="AU43" s="8">
        <f t="shared" si="29"/>
        <v>0</v>
      </c>
      <c r="AV43" s="8">
        <f t="shared" si="29"/>
        <v>0</v>
      </c>
      <c r="AW43" s="8">
        <f t="shared" si="29"/>
        <v>1107506</v>
      </c>
      <c r="AX43" s="8">
        <f t="shared" si="29"/>
        <v>65534</v>
      </c>
      <c r="AY43" s="8">
        <f t="shared" si="29"/>
        <v>78971</v>
      </c>
      <c r="AZ43" s="9">
        <f t="shared" si="29"/>
        <v>10.969999999999999</v>
      </c>
      <c r="BA43" s="9">
        <f t="shared" si="29"/>
        <v>0</v>
      </c>
      <c r="BB43" s="9">
        <f t="shared" si="29"/>
        <v>0</v>
      </c>
      <c r="BC43" s="78">
        <f t="shared" si="29"/>
        <v>10.969999999999999</v>
      </c>
    </row>
    <row r="44" spans="1:55" s="387" customFormat="1" x14ac:dyDescent="0.2">
      <c r="A44" s="372">
        <v>10</v>
      </c>
      <c r="B44" s="373">
        <v>4439</v>
      </c>
      <c r="C44" s="373">
        <v>600074951</v>
      </c>
      <c r="D44" s="373">
        <v>48283088</v>
      </c>
      <c r="E44" s="371" t="s">
        <v>167</v>
      </c>
      <c r="F44" s="373">
        <v>3111</v>
      </c>
      <c r="G44" s="247" t="s">
        <v>315</v>
      </c>
      <c r="H44" s="374" t="s">
        <v>281</v>
      </c>
      <c r="I44" s="110">
        <v>4373412</v>
      </c>
      <c r="J44" s="111">
        <v>3199604</v>
      </c>
      <c r="K44" s="111">
        <v>0</v>
      </c>
      <c r="L44" s="111">
        <v>0</v>
      </c>
      <c r="M44" s="114">
        <v>1081466</v>
      </c>
      <c r="N44" s="114">
        <v>63992</v>
      </c>
      <c r="O44" s="111">
        <v>28350</v>
      </c>
      <c r="P44" s="274">
        <v>7.5128000000000004</v>
      </c>
      <c r="Q44" s="287">
        <v>5.98</v>
      </c>
      <c r="R44" s="404">
        <v>0</v>
      </c>
      <c r="S44" s="404">
        <v>1.5327999999999999</v>
      </c>
      <c r="T44" s="112">
        <f t="shared" si="1"/>
        <v>0</v>
      </c>
      <c r="U44" s="113">
        <v>0</v>
      </c>
      <c r="V44" s="113">
        <v>0</v>
      </c>
      <c r="W44" s="113">
        <v>0</v>
      </c>
      <c r="X44" s="113">
        <f t="shared" si="2"/>
        <v>0</v>
      </c>
      <c r="Y44" s="113">
        <v>0</v>
      </c>
      <c r="Z44" s="113">
        <v>0</v>
      </c>
      <c r="AA44" s="113">
        <v>0</v>
      </c>
      <c r="AB44" s="113">
        <f t="shared" si="3"/>
        <v>0</v>
      </c>
      <c r="AC44" s="113">
        <f t="shared" si="4"/>
        <v>0</v>
      </c>
      <c r="AD44" s="114">
        <f t="shared" si="5"/>
        <v>0</v>
      </c>
      <c r="AE44" s="114">
        <f t="shared" si="6"/>
        <v>0</v>
      </c>
      <c r="AF44" s="113">
        <v>0</v>
      </c>
      <c r="AG44" s="113">
        <v>0</v>
      </c>
      <c r="AH44" s="113">
        <v>0</v>
      </c>
      <c r="AI44" s="113">
        <f t="shared" si="7"/>
        <v>0</v>
      </c>
      <c r="AJ44" s="113">
        <f t="shared" si="8"/>
        <v>0</v>
      </c>
      <c r="AK44" s="115">
        <v>0</v>
      </c>
      <c r="AL44" s="115">
        <v>0</v>
      </c>
      <c r="AM44" s="115">
        <v>0</v>
      </c>
      <c r="AN44" s="115">
        <v>0</v>
      </c>
      <c r="AO44" s="115">
        <v>0</v>
      </c>
      <c r="AP44" s="115">
        <f t="shared" si="9"/>
        <v>0</v>
      </c>
      <c r="AQ44" s="115">
        <f t="shared" si="10"/>
        <v>0</v>
      </c>
      <c r="AR44" s="370">
        <f t="shared" si="11"/>
        <v>0</v>
      </c>
      <c r="AS44" s="112">
        <f t="shared" si="12"/>
        <v>4373412</v>
      </c>
      <c r="AT44" s="113">
        <f t="shared" si="13"/>
        <v>3199604</v>
      </c>
      <c r="AU44" s="113">
        <f t="shared" si="14"/>
        <v>0</v>
      </c>
      <c r="AV44" s="113">
        <f t="shared" si="15"/>
        <v>0</v>
      </c>
      <c r="AW44" s="113">
        <f t="shared" si="16"/>
        <v>1081466</v>
      </c>
      <c r="AX44" s="113">
        <f t="shared" si="16"/>
        <v>63992</v>
      </c>
      <c r="AY44" s="113">
        <f t="shared" si="17"/>
        <v>28350</v>
      </c>
      <c r="AZ44" s="115">
        <f t="shared" si="18"/>
        <v>7.5128000000000004</v>
      </c>
      <c r="BA44" s="115">
        <f t="shared" si="19"/>
        <v>5.98</v>
      </c>
      <c r="BB44" s="115">
        <f t="shared" si="20"/>
        <v>0</v>
      </c>
      <c r="BC44" s="116">
        <f t="shared" si="21"/>
        <v>1.5327999999999999</v>
      </c>
    </row>
    <row r="45" spans="1:55" s="387" customFormat="1" x14ac:dyDescent="0.2">
      <c r="A45" s="372">
        <v>10</v>
      </c>
      <c r="B45" s="373">
        <v>4439</v>
      </c>
      <c r="C45" s="373">
        <v>600074951</v>
      </c>
      <c r="D45" s="373">
        <v>48283088</v>
      </c>
      <c r="E45" s="371" t="s">
        <v>167</v>
      </c>
      <c r="F45" s="373">
        <v>3113</v>
      </c>
      <c r="G45" s="247" t="s">
        <v>318</v>
      </c>
      <c r="H45" s="374" t="s">
        <v>281</v>
      </c>
      <c r="I45" s="110">
        <v>21622811</v>
      </c>
      <c r="J45" s="111">
        <v>15545350</v>
      </c>
      <c r="K45" s="111">
        <v>0</v>
      </c>
      <c r="L45" s="111">
        <v>18375</v>
      </c>
      <c r="M45" s="114">
        <v>5260539</v>
      </c>
      <c r="N45" s="114">
        <v>310907</v>
      </c>
      <c r="O45" s="111">
        <v>487640</v>
      </c>
      <c r="P45" s="274">
        <v>30.7195</v>
      </c>
      <c r="Q45" s="287">
        <v>22.921599999999998</v>
      </c>
      <c r="R45" s="404">
        <v>0</v>
      </c>
      <c r="S45" s="404">
        <v>7.7979000000000003</v>
      </c>
      <c r="T45" s="112">
        <f t="shared" si="1"/>
        <v>0</v>
      </c>
      <c r="U45" s="113">
        <v>0</v>
      </c>
      <c r="V45" s="113">
        <v>-110456</v>
      </c>
      <c r="W45" s="113">
        <v>0</v>
      </c>
      <c r="X45" s="113">
        <f t="shared" si="2"/>
        <v>-110456</v>
      </c>
      <c r="Y45" s="113">
        <v>0</v>
      </c>
      <c r="Z45" s="113">
        <v>0</v>
      </c>
      <c r="AA45" s="113">
        <v>0</v>
      </c>
      <c r="AB45" s="113">
        <f t="shared" si="3"/>
        <v>0</v>
      </c>
      <c r="AC45" s="113">
        <f t="shared" si="4"/>
        <v>-110456</v>
      </c>
      <c r="AD45" s="114">
        <f t="shared" si="5"/>
        <v>-37334</v>
      </c>
      <c r="AE45" s="114">
        <f t="shared" si="6"/>
        <v>-2209</v>
      </c>
      <c r="AF45" s="113">
        <v>0</v>
      </c>
      <c r="AG45" s="113">
        <v>149999</v>
      </c>
      <c r="AH45" s="113">
        <v>0</v>
      </c>
      <c r="AI45" s="113">
        <f t="shared" si="7"/>
        <v>149999</v>
      </c>
      <c r="AJ45" s="113">
        <f t="shared" si="8"/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f t="shared" si="9"/>
        <v>0</v>
      </c>
      <c r="AQ45" s="115">
        <f t="shared" si="10"/>
        <v>0</v>
      </c>
      <c r="AR45" s="370">
        <f t="shared" si="11"/>
        <v>0</v>
      </c>
      <c r="AS45" s="112">
        <f t="shared" si="12"/>
        <v>21622811</v>
      </c>
      <c r="AT45" s="113">
        <f t="shared" si="13"/>
        <v>15434894</v>
      </c>
      <c r="AU45" s="113">
        <f t="shared" si="14"/>
        <v>0</v>
      </c>
      <c r="AV45" s="113">
        <f t="shared" si="15"/>
        <v>18375</v>
      </c>
      <c r="AW45" s="113">
        <f t="shared" si="16"/>
        <v>5223205</v>
      </c>
      <c r="AX45" s="113">
        <f t="shared" si="16"/>
        <v>308698</v>
      </c>
      <c r="AY45" s="113">
        <f t="shared" si="17"/>
        <v>637639</v>
      </c>
      <c r="AZ45" s="115">
        <f t="shared" si="18"/>
        <v>30.7195</v>
      </c>
      <c r="BA45" s="115">
        <f t="shared" si="19"/>
        <v>22.921599999999998</v>
      </c>
      <c r="BB45" s="115">
        <f t="shared" si="20"/>
        <v>0</v>
      </c>
      <c r="BC45" s="116">
        <f t="shared" si="21"/>
        <v>7.7979000000000003</v>
      </c>
    </row>
    <row r="46" spans="1:55" s="387" customFormat="1" x14ac:dyDescent="0.2">
      <c r="A46" s="372">
        <v>10</v>
      </c>
      <c r="B46" s="373">
        <v>4439</v>
      </c>
      <c r="C46" s="373">
        <v>600074951</v>
      </c>
      <c r="D46" s="373">
        <v>48283088</v>
      </c>
      <c r="E46" s="371" t="s">
        <v>167</v>
      </c>
      <c r="F46" s="373">
        <v>3113</v>
      </c>
      <c r="G46" s="247" t="s">
        <v>316</v>
      </c>
      <c r="H46" s="374" t="s">
        <v>282</v>
      </c>
      <c r="I46" s="110">
        <v>2237075</v>
      </c>
      <c r="J46" s="111">
        <v>1632787</v>
      </c>
      <c r="K46" s="111">
        <v>0</v>
      </c>
      <c r="L46" s="111">
        <v>0</v>
      </c>
      <c r="M46" s="114">
        <v>551882</v>
      </c>
      <c r="N46" s="114">
        <v>32656</v>
      </c>
      <c r="O46" s="111">
        <v>19750</v>
      </c>
      <c r="P46" s="274">
        <v>4.71</v>
      </c>
      <c r="Q46" s="287">
        <v>4.71</v>
      </c>
      <c r="R46" s="404">
        <v>0</v>
      </c>
      <c r="S46" s="404">
        <v>0</v>
      </c>
      <c r="T46" s="112">
        <f t="shared" si="1"/>
        <v>0</v>
      </c>
      <c r="U46" s="113">
        <v>0</v>
      </c>
      <c r="V46" s="113">
        <v>0</v>
      </c>
      <c r="W46" s="113">
        <v>0</v>
      </c>
      <c r="X46" s="113">
        <f t="shared" si="2"/>
        <v>0</v>
      </c>
      <c r="Y46" s="113">
        <v>0</v>
      </c>
      <c r="Z46" s="113">
        <v>0</v>
      </c>
      <c r="AA46" s="113">
        <v>0</v>
      </c>
      <c r="AB46" s="113">
        <f t="shared" si="3"/>
        <v>0</v>
      </c>
      <c r="AC46" s="113">
        <f t="shared" si="4"/>
        <v>0</v>
      </c>
      <c r="AD46" s="114">
        <f t="shared" si="5"/>
        <v>0</v>
      </c>
      <c r="AE46" s="114">
        <f t="shared" si="6"/>
        <v>0</v>
      </c>
      <c r="AF46" s="113">
        <v>2500</v>
      </c>
      <c r="AG46" s="113">
        <v>0</v>
      </c>
      <c r="AH46" s="113">
        <v>0</v>
      </c>
      <c r="AI46" s="113">
        <f t="shared" si="7"/>
        <v>2500</v>
      </c>
      <c r="AJ46" s="113">
        <f t="shared" si="8"/>
        <v>2500</v>
      </c>
      <c r="AK46" s="115">
        <v>0</v>
      </c>
      <c r="AL46" s="115">
        <v>0</v>
      </c>
      <c r="AM46" s="115">
        <v>0</v>
      </c>
      <c r="AN46" s="115">
        <v>0</v>
      </c>
      <c r="AO46" s="115">
        <v>0</v>
      </c>
      <c r="AP46" s="115">
        <f t="shared" si="9"/>
        <v>0</v>
      </c>
      <c r="AQ46" s="115">
        <f t="shared" si="10"/>
        <v>0</v>
      </c>
      <c r="AR46" s="370">
        <f t="shared" si="11"/>
        <v>0</v>
      </c>
      <c r="AS46" s="112">
        <f t="shared" si="12"/>
        <v>2239575</v>
      </c>
      <c r="AT46" s="113">
        <f t="shared" si="13"/>
        <v>1632787</v>
      </c>
      <c r="AU46" s="113">
        <f t="shared" si="14"/>
        <v>0</v>
      </c>
      <c r="AV46" s="113">
        <f t="shared" si="15"/>
        <v>0</v>
      </c>
      <c r="AW46" s="113">
        <f t="shared" si="16"/>
        <v>551882</v>
      </c>
      <c r="AX46" s="113">
        <f t="shared" si="16"/>
        <v>32656</v>
      </c>
      <c r="AY46" s="113">
        <f t="shared" si="17"/>
        <v>22250</v>
      </c>
      <c r="AZ46" s="115">
        <f t="shared" si="18"/>
        <v>4.71</v>
      </c>
      <c r="BA46" s="115">
        <f t="shared" si="19"/>
        <v>4.71</v>
      </c>
      <c r="BB46" s="115">
        <f t="shared" si="20"/>
        <v>0</v>
      </c>
      <c r="BC46" s="116">
        <f t="shared" si="21"/>
        <v>0</v>
      </c>
    </row>
    <row r="47" spans="1:55" s="387" customFormat="1" x14ac:dyDescent="0.2">
      <c r="A47" s="372">
        <v>10</v>
      </c>
      <c r="B47" s="373">
        <v>4439</v>
      </c>
      <c r="C47" s="373">
        <v>600074951</v>
      </c>
      <c r="D47" s="373">
        <v>48283088</v>
      </c>
      <c r="E47" s="371" t="s">
        <v>167</v>
      </c>
      <c r="F47" s="373">
        <v>3141</v>
      </c>
      <c r="G47" s="247" t="s">
        <v>319</v>
      </c>
      <c r="H47" s="374" t="s">
        <v>282</v>
      </c>
      <c r="I47" s="110">
        <v>2551240</v>
      </c>
      <c r="J47" s="111">
        <v>1865724</v>
      </c>
      <c r="K47" s="111">
        <v>0</v>
      </c>
      <c r="L47" s="111">
        <v>0</v>
      </c>
      <c r="M47" s="114">
        <v>630615</v>
      </c>
      <c r="N47" s="114">
        <v>37315</v>
      </c>
      <c r="O47" s="111">
        <v>17586</v>
      </c>
      <c r="P47" s="274">
        <v>6.34</v>
      </c>
      <c r="Q47" s="287">
        <v>0</v>
      </c>
      <c r="R47" s="404">
        <v>0</v>
      </c>
      <c r="S47" s="404">
        <v>6.34</v>
      </c>
      <c r="T47" s="112">
        <f t="shared" si="1"/>
        <v>0</v>
      </c>
      <c r="U47" s="113">
        <v>0</v>
      </c>
      <c r="V47" s="113">
        <v>0</v>
      </c>
      <c r="W47" s="113">
        <v>0</v>
      </c>
      <c r="X47" s="113">
        <f t="shared" si="2"/>
        <v>0</v>
      </c>
      <c r="Y47" s="113">
        <v>0</v>
      </c>
      <c r="Z47" s="113">
        <v>0</v>
      </c>
      <c r="AA47" s="113">
        <v>0</v>
      </c>
      <c r="AB47" s="113">
        <f t="shared" si="3"/>
        <v>0</v>
      </c>
      <c r="AC47" s="113">
        <f t="shared" si="4"/>
        <v>0</v>
      </c>
      <c r="AD47" s="114">
        <f t="shared" si="5"/>
        <v>0</v>
      </c>
      <c r="AE47" s="114">
        <f t="shared" si="6"/>
        <v>0</v>
      </c>
      <c r="AF47" s="113">
        <v>0</v>
      </c>
      <c r="AG47" s="113">
        <v>0</v>
      </c>
      <c r="AH47" s="113">
        <v>0</v>
      </c>
      <c r="AI47" s="113">
        <f t="shared" si="7"/>
        <v>0</v>
      </c>
      <c r="AJ47" s="113">
        <f t="shared" si="8"/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f t="shared" si="9"/>
        <v>0</v>
      </c>
      <c r="AQ47" s="115">
        <f t="shared" si="10"/>
        <v>0</v>
      </c>
      <c r="AR47" s="370">
        <f t="shared" si="11"/>
        <v>0</v>
      </c>
      <c r="AS47" s="112">
        <f t="shared" si="12"/>
        <v>2551240</v>
      </c>
      <c r="AT47" s="113">
        <f t="shared" si="13"/>
        <v>1865724</v>
      </c>
      <c r="AU47" s="113">
        <f t="shared" si="14"/>
        <v>0</v>
      </c>
      <c r="AV47" s="113">
        <f t="shared" si="15"/>
        <v>0</v>
      </c>
      <c r="AW47" s="113">
        <f t="shared" si="16"/>
        <v>630615</v>
      </c>
      <c r="AX47" s="113">
        <f t="shared" si="16"/>
        <v>37315</v>
      </c>
      <c r="AY47" s="113">
        <f t="shared" si="17"/>
        <v>17586</v>
      </c>
      <c r="AZ47" s="115">
        <f t="shared" si="18"/>
        <v>6.34</v>
      </c>
      <c r="BA47" s="115">
        <f t="shared" si="19"/>
        <v>0</v>
      </c>
      <c r="BB47" s="115">
        <f t="shared" si="20"/>
        <v>0</v>
      </c>
      <c r="BC47" s="116">
        <f t="shared" si="21"/>
        <v>6.34</v>
      </c>
    </row>
    <row r="48" spans="1:55" s="387" customFormat="1" x14ac:dyDescent="0.2">
      <c r="A48" s="372">
        <v>10</v>
      </c>
      <c r="B48" s="373">
        <v>4439</v>
      </c>
      <c r="C48" s="373">
        <v>600074951</v>
      </c>
      <c r="D48" s="373">
        <v>48283088</v>
      </c>
      <c r="E48" s="371" t="s">
        <v>167</v>
      </c>
      <c r="F48" s="373">
        <v>3143</v>
      </c>
      <c r="G48" s="247" t="s">
        <v>632</v>
      </c>
      <c r="H48" s="392" t="s">
        <v>281</v>
      </c>
      <c r="I48" s="110">
        <v>1580930</v>
      </c>
      <c r="J48" s="111">
        <v>1164160</v>
      </c>
      <c r="K48" s="111">
        <v>0</v>
      </c>
      <c r="L48" s="111">
        <v>0</v>
      </c>
      <c r="M48" s="114">
        <v>393487</v>
      </c>
      <c r="N48" s="114">
        <v>23283</v>
      </c>
      <c r="O48" s="111">
        <v>0</v>
      </c>
      <c r="P48" s="274">
        <v>2.6785999999999999</v>
      </c>
      <c r="Q48" s="287">
        <v>2.6785999999999999</v>
      </c>
      <c r="R48" s="404">
        <v>0</v>
      </c>
      <c r="S48" s="404">
        <v>0</v>
      </c>
      <c r="T48" s="112">
        <f t="shared" si="1"/>
        <v>0</v>
      </c>
      <c r="U48" s="113">
        <v>0</v>
      </c>
      <c r="V48" s="113">
        <v>0</v>
      </c>
      <c r="W48" s="113">
        <v>0</v>
      </c>
      <c r="X48" s="113">
        <f t="shared" si="2"/>
        <v>0</v>
      </c>
      <c r="Y48" s="113">
        <v>0</v>
      </c>
      <c r="Z48" s="113">
        <v>0</v>
      </c>
      <c r="AA48" s="113">
        <v>0</v>
      </c>
      <c r="AB48" s="113">
        <f t="shared" si="3"/>
        <v>0</v>
      </c>
      <c r="AC48" s="113">
        <f t="shared" si="4"/>
        <v>0</v>
      </c>
      <c r="AD48" s="114">
        <f t="shared" si="5"/>
        <v>0</v>
      </c>
      <c r="AE48" s="114">
        <f t="shared" si="6"/>
        <v>0</v>
      </c>
      <c r="AF48" s="113">
        <v>0</v>
      </c>
      <c r="AG48" s="113">
        <v>0</v>
      </c>
      <c r="AH48" s="113">
        <v>0</v>
      </c>
      <c r="AI48" s="113">
        <f t="shared" si="7"/>
        <v>0</v>
      </c>
      <c r="AJ48" s="113">
        <f t="shared" si="8"/>
        <v>0</v>
      </c>
      <c r="AK48" s="115">
        <v>0</v>
      </c>
      <c r="AL48" s="115">
        <v>0</v>
      </c>
      <c r="AM48" s="115">
        <v>0</v>
      </c>
      <c r="AN48" s="115">
        <v>0</v>
      </c>
      <c r="AO48" s="115">
        <v>0</v>
      </c>
      <c r="AP48" s="115">
        <f t="shared" si="9"/>
        <v>0</v>
      </c>
      <c r="AQ48" s="115">
        <f t="shared" si="10"/>
        <v>0</v>
      </c>
      <c r="AR48" s="370">
        <f t="shared" si="11"/>
        <v>0</v>
      </c>
      <c r="AS48" s="112">
        <f t="shared" si="12"/>
        <v>1580930</v>
      </c>
      <c r="AT48" s="113">
        <f t="shared" si="13"/>
        <v>1164160</v>
      </c>
      <c r="AU48" s="113">
        <f t="shared" si="14"/>
        <v>0</v>
      </c>
      <c r="AV48" s="113">
        <f t="shared" si="15"/>
        <v>0</v>
      </c>
      <c r="AW48" s="113">
        <f t="shared" si="16"/>
        <v>393487</v>
      </c>
      <c r="AX48" s="113">
        <f t="shared" si="16"/>
        <v>23283</v>
      </c>
      <c r="AY48" s="113">
        <f t="shared" si="17"/>
        <v>0</v>
      </c>
      <c r="AZ48" s="115">
        <f t="shared" si="18"/>
        <v>2.6785999999999999</v>
      </c>
      <c r="BA48" s="115">
        <f t="shared" si="19"/>
        <v>2.6785999999999999</v>
      </c>
      <c r="BB48" s="115">
        <f t="shared" si="20"/>
        <v>0</v>
      </c>
      <c r="BC48" s="116">
        <f t="shared" si="21"/>
        <v>0</v>
      </c>
    </row>
    <row r="49" spans="1:55" s="387" customFormat="1" x14ac:dyDescent="0.2">
      <c r="A49" s="372">
        <v>10</v>
      </c>
      <c r="B49" s="373">
        <v>4439</v>
      </c>
      <c r="C49" s="373">
        <v>600074951</v>
      </c>
      <c r="D49" s="373">
        <v>48283088</v>
      </c>
      <c r="E49" s="371" t="s">
        <v>167</v>
      </c>
      <c r="F49" s="373">
        <v>3143</v>
      </c>
      <c r="G49" s="247" t="s">
        <v>633</v>
      </c>
      <c r="H49" s="392" t="s">
        <v>282</v>
      </c>
      <c r="I49" s="110">
        <v>52666</v>
      </c>
      <c r="J49" s="111">
        <v>37125</v>
      </c>
      <c r="K49" s="111">
        <v>0</v>
      </c>
      <c r="L49" s="111">
        <v>0</v>
      </c>
      <c r="M49" s="114">
        <v>12548</v>
      </c>
      <c r="N49" s="114">
        <v>743</v>
      </c>
      <c r="O49" s="111">
        <v>2250</v>
      </c>
      <c r="P49" s="274">
        <v>0.16</v>
      </c>
      <c r="Q49" s="287">
        <v>0</v>
      </c>
      <c r="R49" s="404">
        <v>0</v>
      </c>
      <c r="S49" s="404">
        <v>0.16</v>
      </c>
      <c r="T49" s="112">
        <f t="shared" si="1"/>
        <v>0</v>
      </c>
      <c r="U49" s="113">
        <v>0</v>
      </c>
      <c r="V49" s="113">
        <v>0</v>
      </c>
      <c r="W49" s="113">
        <v>0</v>
      </c>
      <c r="X49" s="113">
        <f t="shared" si="2"/>
        <v>0</v>
      </c>
      <c r="Y49" s="113">
        <v>0</v>
      </c>
      <c r="Z49" s="113">
        <v>0</v>
      </c>
      <c r="AA49" s="113">
        <v>0</v>
      </c>
      <c r="AB49" s="113">
        <f t="shared" si="3"/>
        <v>0</v>
      </c>
      <c r="AC49" s="113">
        <f t="shared" si="4"/>
        <v>0</v>
      </c>
      <c r="AD49" s="114">
        <f t="shared" si="5"/>
        <v>0</v>
      </c>
      <c r="AE49" s="114">
        <f t="shared" si="6"/>
        <v>0</v>
      </c>
      <c r="AF49" s="113">
        <v>0</v>
      </c>
      <c r="AG49" s="113">
        <v>0</v>
      </c>
      <c r="AH49" s="113">
        <v>0</v>
      </c>
      <c r="AI49" s="113">
        <f t="shared" si="7"/>
        <v>0</v>
      </c>
      <c r="AJ49" s="113">
        <f t="shared" si="8"/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f t="shared" si="9"/>
        <v>0</v>
      </c>
      <c r="AQ49" s="115">
        <f t="shared" si="10"/>
        <v>0</v>
      </c>
      <c r="AR49" s="370">
        <f t="shared" si="11"/>
        <v>0</v>
      </c>
      <c r="AS49" s="112">
        <f t="shared" si="12"/>
        <v>52666</v>
      </c>
      <c r="AT49" s="113">
        <f t="shared" si="13"/>
        <v>37125</v>
      </c>
      <c r="AU49" s="113">
        <f t="shared" si="14"/>
        <v>0</v>
      </c>
      <c r="AV49" s="113">
        <f t="shared" si="15"/>
        <v>0</v>
      </c>
      <c r="AW49" s="113">
        <f t="shared" si="16"/>
        <v>12548</v>
      </c>
      <c r="AX49" s="113">
        <f t="shared" si="16"/>
        <v>743</v>
      </c>
      <c r="AY49" s="113">
        <f t="shared" si="17"/>
        <v>2250</v>
      </c>
      <c r="AZ49" s="115">
        <f t="shared" si="18"/>
        <v>0.16</v>
      </c>
      <c r="BA49" s="115">
        <f t="shared" si="19"/>
        <v>0</v>
      </c>
      <c r="BB49" s="115">
        <f t="shared" si="20"/>
        <v>0</v>
      </c>
      <c r="BC49" s="116">
        <f t="shared" si="21"/>
        <v>0.16</v>
      </c>
    </row>
    <row r="50" spans="1:55" s="387" customFormat="1" x14ac:dyDescent="0.2">
      <c r="A50" s="237">
        <v>10</v>
      </c>
      <c r="B50" s="31">
        <v>4439</v>
      </c>
      <c r="C50" s="31">
        <v>600074951</v>
      </c>
      <c r="D50" s="31">
        <v>48283088</v>
      </c>
      <c r="E50" s="246" t="s">
        <v>168</v>
      </c>
      <c r="F50" s="31"/>
      <c r="G50" s="236"/>
      <c r="H50" s="326"/>
      <c r="I50" s="5">
        <v>32418134</v>
      </c>
      <c r="J50" s="8">
        <v>23444750</v>
      </c>
      <c r="K50" s="8">
        <v>0</v>
      </c>
      <c r="L50" s="8">
        <v>18375</v>
      </c>
      <c r="M50" s="8">
        <v>7930537</v>
      </c>
      <c r="N50" s="8">
        <v>468896</v>
      </c>
      <c r="O50" s="8">
        <v>555576</v>
      </c>
      <c r="P50" s="9">
        <v>52.120900000000006</v>
      </c>
      <c r="Q50" s="9">
        <v>36.290199999999999</v>
      </c>
      <c r="R50" s="38">
        <v>0</v>
      </c>
      <c r="S50" s="38">
        <v>15.8307</v>
      </c>
      <c r="T50" s="5">
        <f t="shared" ref="T50:BC50" si="30">SUM(T44:T49)</f>
        <v>0</v>
      </c>
      <c r="U50" s="8">
        <f t="shared" si="30"/>
        <v>0</v>
      </c>
      <c r="V50" s="8">
        <f t="shared" si="30"/>
        <v>-110456</v>
      </c>
      <c r="W50" s="8">
        <f t="shared" si="30"/>
        <v>0</v>
      </c>
      <c r="X50" s="8">
        <f t="shared" si="30"/>
        <v>-110456</v>
      </c>
      <c r="Y50" s="8">
        <f t="shared" si="30"/>
        <v>0</v>
      </c>
      <c r="Z50" s="8">
        <f t="shared" si="30"/>
        <v>0</v>
      </c>
      <c r="AA50" s="8">
        <f t="shared" si="30"/>
        <v>0</v>
      </c>
      <c r="AB50" s="8">
        <f t="shared" si="30"/>
        <v>0</v>
      </c>
      <c r="AC50" s="8">
        <f t="shared" si="30"/>
        <v>-110456</v>
      </c>
      <c r="AD50" s="8">
        <f t="shared" si="30"/>
        <v>-37334</v>
      </c>
      <c r="AE50" s="8">
        <f t="shared" si="30"/>
        <v>-2209</v>
      </c>
      <c r="AF50" s="8">
        <f t="shared" si="30"/>
        <v>2500</v>
      </c>
      <c r="AG50" s="8">
        <f t="shared" si="30"/>
        <v>149999</v>
      </c>
      <c r="AH50" s="8">
        <f t="shared" si="30"/>
        <v>0</v>
      </c>
      <c r="AI50" s="8">
        <f t="shared" si="30"/>
        <v>152499</v>
      </c>
      <c r="AJ50" s="8">
        <f t="shared" si="30"/>
        <v>2500</v>
      </c>
      <c r="AK50" s="9">
        <f t="shared" si="30"/>
        <v>0</v>
      </c>
      <c r="AL50" s="9">
        <f t="shared" si="30"/>
        <v>0</v>
      </c>
      <c r="AM50" s="9">
        <f t="shared" si="30"/>
        <v>0</v>
      </c>
      <c r="AN50" s="9">
        <f t="shared" si="30"/>
        <v>0</v>
      </c>
      <c r="AO50" s="9">
        <f t="shared" si="30"/>
        <v>0</v>
      </c>
      <c r="AP50" s="9">
        <f t="shared" si="30"/>
        <v>0</v>
      </c>
      <c r="AQ50" s="9">
        <f t="shared" si="30"/>
        <v>0</v>
      </c>
      <c r="AR50" s="38">
        <f t="shared" si="30"/>
        <v>0</v>
      </c>
      <c r="AS50" s="5">
        <f t="shared" si="30"/>
        <v>32420634</v>
      </c>
      <c r="AT50" s="8">
        <f t="shared" si="30"/>
        <v>23334294</v>
      </c>
      <c r="AU50" s="8">
        <f t="shared" si="30"/>
        <v>0</v>
      </c>
      <c r="AV50" s="8">
        <f t="shared" si="30"/>
        <v>18375</v>
      </c>
      <c r="AW50" s="8">
        <f t="shared" si="30"/>
        <v>7893203</v>
      </c>
      <c r="AX50" s="8">
        <f t="shared" si="30"/>
        <v>466687</v>
      </c>
      <c r="AY50" s="8">
        <f t="shared" si="30"/>
        <v>708075</v>
      </c>
      <c r="AZ50" s="9">
        <f t="shared" si="30"/>
        <v>52.120900000000006</v>
      </c>
      <c r="BA50" s="9">
        <f t="shared" si="30"/>
        <v>36.290199999999999</v>
      </c>
      <c r="BB50" s="9">
        <f t="shared" si="30"/>
        <v>0</v>
      </c>
      <c r="BC50" s="78">
        <f t="shared" si="30"/>
        <v>15.8307</v>
      </c>
    </row>
    <row r="51" spans="1:55" s="387" customFormat="1" x14ac:dyDescent="0.2">
      <c r="A51" s="372">
        <v>11</v>
      </c>
      <c r="B51" s="373">
        <v>4443</v>
      </c>
      <c r="C51" s="373">
        <v>600074994</v>
      </c>
      <c r="D51" s="373">
        <v>46750045</v>
      </c>
      <c r="E51" s="371" t="s">
        <v>169</v>
      </c>
      <c r="F51" s="373">
        <v>3113</v>
      </c>
      <c r="G51" s="247" t="s">
        <v>318</v>
      </c>
      <c r="H51" s="374" t="s">
        <v>281</v>
      </c>
      <c r="I51" s="110">
        <v>51221854</v>
      </c>
      <c r="J51" s="111">
        <v>36298107</v>
      </c>
      <c r="K51" s="111">
        <v>0</v>
      </c>
      <c r="L51" s="111">
        <v>163000</v>
      </c>
      <c r="M51" s="114">
        <v>12323854</v>
      </c>
      <c r="N51" s="114">
        <v>725962</v>
      </c>
      <c r="O51" s="111">
        <v>1710931</v>
      </c>
      <c r="P51" s="274">
        <v>66.934799999999996</v>
      </c>
      <c r="Q51" s="287">
        <v>52.269799999999996</v>
      </c>
      <c r="R51" s="404">
        <v>0</v>
      </c>
      <c r="S51" s="404">
        <v>14.665000000000001</v>
      </c>
      <c r="T51" s="112">
        <f t="shared" si="1"/>
        <v>0</v>
      </c>
      <c r="U51" s="113">
        <v>0</v>
      </c>
      <c r="V51" s="113">
        <v>0</v>
      </c>
      <c r="W51" s="113">
        <v>0</v>
      </c>
      <c r="X51" s="113">
        <f t="shared" si="2"/>
        <v>0</v>
      </c>
      <c r="Y51" s="113">
        <v>0</v>
      </c>
      <c r="Z51" s="113">
        <v>0</v>
      </c>
      <c r="AA51" s="113">
        <v>0</v>
      </c>
      <c r="AB51" s="113">
        <f t="shared" si="3"/>
        <v>0</v>
      </c>
      <c r="AC51" s="113">
        <f t="shared" si="4"/>
        <v>0</v>
      </c>
      <c r="AD51" s="114">
        <f t="shared" si="5"/>
        <v>0</v>
      </c>
      <c r="AE51" s="114">
        <f t="shared" si="6"/>
        <v>0</v>
      </c>
      <c r="AF51" s="113">
        <v>0</v>
      </c>
      <c r="AG51" s="113">
        <v>0</v>
      </c>
      <c r="AH51" s="113">
        <v>0</v>
      </c>
      <c r="AI51" s="113">
        <f t="shared" si="7"/>
        <v>0</v>
      </c>
      <c r="AJ51" s="113">
        <f t="shared" si="8"/>
        <v>0</v>
      </c>
      <c r="AK51" s="115"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f t="shared" si="9"/>
        <v>0</v>
      </c>
      <c r="AQ51" s="115">
        <f t="shared" si="10"/>
        <v>0</v>
      </c>
      <c r="AR51" s="370">
        <f t="shared" si="11"/>
        <v>0</v>
      </c>
      <c r="AS51" s="112">
        <f t="shared" si="12"/>
        <v>51221854</v>
      </c>
      <c r="AT51" s="113">
        <f t="shared" si="13"/>
        <v>36298107</v>
      </c>
      <c r="AU51" s="113">
        <f t="shared" si="14"/>
        <v>0</v>
      </c>
      <c r="AV51" s="113">
        <f t="shared" si="15"/>
        <v>163000</v>
      </c>
      <c r="AW51" s="113">
        <f t="shared" si="16"/>
        <v>12323854</v>
      </c>
      <c r="AX51" s="113">
        <f t="shared" si="16"/>
        <v>725962</v>
      </c>
      <c r="AY51" s="113">
        <f t="shared" si="17"/>
        <v>1710931</v>
      </c>
      <c r="AZ51" s="115">
        <f t="shared" si="18"/>
        <v>66.934799999999996</v>
      </c>
      <c r="BA51" s="115">
        <f t="shared" si="19"/>
        <v>52.269799999999996</v>
      </c>
      <c r="BB51" s="115">
        <f t="shared" si="20"/>
        <v>0</v>
      </c>
      <c r="BC51" s="116">
        <f t="shared" si="21"/>
        <v>14.665000000000001</v>
      </c>
    </row>
    <row r="52" spans="1:55" s="387" customFormat="1" x14ac:dyDescent="0.2">
      <c r="A52" s="372">
        <v>11</v>
      </c>
      <c r="B52" s="373">
        <v>4443</v>
      </c>
      <c r="C52" s="373">
        <v>600074994</v>
      </c>
      <c r="D52" s="373">
        <v>46750045</v>
      </c>
      <c r="E52" s="371" t="s">
        <v>169</v>
      </c>
      <c r="F52" s="373">
        <v>3113</v>
      </c>
      <c r="G52" s="247" t="s">
        <v>316</v>
      </c>
      <c r="H52" s="374" t="s">
        <v>282</v>
      </c>
      <c r="I52" s="110">
        <v>6914629</v>
      </c>
      <c r="J52" s="111">
        <v>5081832</v>
      </c>
      <c r="K52" s="111">
        <v>0</v>
      </c>
      <c r="L52" s="111">
        <v>0</v>
      </c>
      <c r="M52" s="114">
        <v>1717660</v>
      </c>
      <c r="N52" s="114">
        <v>101637</v>
      </c>
      <c r="O52" s="111">
        <v>13500</v>
      </c>
      <c r="P52" s="274">
        <v>14.77</v>
      </c>
      <c r="Q52" s="287">
        <v>14.77</v>
      </c>
      <c r="R52" s="404">
        <v>0</v>
      </c>
      <c r="S52" s="404">
        <v>0</v>
      </c>
      <c r="T52" s="112">
        <f t="shared" si="1"/>
        <v>0</v>
      </c>
      <c r="U52" s="113">
        <v>0</v>
      </c>
      <c r="V52" s="113">
        <v>0</v>
      </c>
      <c r="W52" s="113">
        <v>0</v>
      </c>
      <c r="X52" s="113">
        <f t="shared" si="2"/>
        <v>0</v>
      </c>
      <c r="Y52" s="113">
        <v>0</v>
      </c>
      <c r="Z52" s="113">
        <v>0</v>
      </c>
      <c r="AA52" s="113">
        <v>0</v>
      </c>
      <c r="AB52" s="113">
        <f t="shared" si="3"/>
        <v>0</v>
      </c>
      <c r="AC52" s="113">
        <f t="shared" si="4"/>
        <v>0</v>
      </c>
      <c r="AD52" s="114">
        <f t="shared" si="5"/>
        <v>0</v>
      </c>
      <c r="AE52" s="114">
        <f t="shared" si="6"/>
        <v>0</v>
      </c>
      <c r="AF52" s="113">
        <v>0</v>
      </c>
      <c r="AG52" s="113">
        <v>0</v>
      </c>
      <c r="AH52" s="113">
        <v>0</v>
      </c>
      <c r="AI52" s="113">
        <f t="shared" si="7"/>
        <v>0</v>
      </c>
      <c r="AJ52" s="113">
        <f t="shared" si="8"/>
        <v>0</v>
      </c>
      <c r="AK52" s="115">
        <v>0</v>
      </c>
      <c r="AL52" s="115">
        <v>0</v>
      </c>
      <c r="AM52" s="115">
        <v>0</v>
      </c>
      <c r="AN52" s="115">
        <v>0</v>
      </c>
      <c r="AO52" s="115">
        <v>0</v>
      </c>
      <c r="AP52" s="115">
        <f t="shared" si="9"/>
        <v>0</v>
      </c>
      <c r="AQ52" s="115">
        <f t="shared" si="10"/>
        <v>0</v>
      </c>
      <c r="AR52" s="370">
        <f t="shared" si="11"/>
        <v>0</v>
      </c>
      <c r="AS52" s="112">
        <f t="shared" si="12"/>
        <v>6914629</v>
      </c>
      <c r="AT52" s="113">
        <f t="shared" si="13"/>
        <v>5081832</v>
      </c>
      <c r="AU52" s="113">
        <f t="shared" si="14"/>
        <v>0</v>
      </c>
      <c r="AV52" s="113">
        <f t="shared" si="15"/>
        <v>0</v>
      </c>
      <c r="AW52" s="113">
        <f t="shared" si="16"/>
        <v>1717660</v>
      </c>
      <c r="AX52" s="113">
        <f t="shared" si="16"/>
        <v>101637</v>
      </c>
      <c r="AY52" s="113">
        <f t="shared" si="17"/>
        <v>13500</v>
      </c>
      <c r="AZ52" s="115">
        <f t="shared" si="18"/>
        <v>14.77</v>
      </c>
      <c r="BA52" s="115">
        <f t="shared" si="19"/>
        <v>14.77</v>
      </c>
      <c r="BB52" s="115">
        <f t="shared" si="20"/>
        <v>0</v>
      </c>
      <c r="BC52" s="116">
        <f t="shared" si="21"/>
        <v>0</v>
      </c>
    </row>
    <row r="53" spans="1:55" s="387" customFormat="1" x14ac:dyDescent="0.2">
      <c r="A53" s="372">
        <v>11</v>
      </c>
      <c r="B53" s="373">
        <v>4443</v>
      </c>
      <c r="C53" s="373">
        <v>600074994</v>
      </c>
      <c r="D53" s="373">
        <v>46750045</v>
      </c>
      <c r="E53" s="371" t="s">
        <v>169</v>
      </c>
      <c r="F53" s="373">
        <v>3143</v>
      </c>
      <c r="G53" s="247" t="s">
        <v>632</v>
      </c>
      <c r="H53" s="392" t="s">
        <v>281</v>
      </c>
      <c r="I53" s="110">
        <v>4559857</v>
      </c>
      <c r="J53" s="111">
        <v>3311466</v>
      </c>
      <c r="K53" s="111">
        <v>0</v>
      </c>
      <c r="L53" s="111">
        <v>47000</v>
      </c>
      <c r="M53" s="114">
        <v>1135162</v>
      </c>
      <c r="N53" s="114">
        <v>66229</v>
      </c>
      <c r="O53" s="111">
        <v>0</v>
      </c>
      <c r="P53" s="274">
        <v>6.7713999999999999</v>
      </c>
      <c r="Q53" s="287">
        <v>6.7713999999999999</v>
      </c>
      <c r="R53" s="404">
        <v>0</v>
      </c>
      <c r="S53" s="404">
        <v>0</v>
      </c>
      <c r="T53" s="112">
        <f t="shared" si="1"/>
        <v>0</v>
      </c>
      <c r="U53" s="113">
        <v>0</v>
      </c>
      <c r="V53" s="113">
        <v>0</v>
      </c>
      <c r="W53" s="113">
        <v>0</v>
      </c>
      <c r="X53" s="113">
        <f t="shared" si="2"/>
        <v>0</v>
      </c>
      <c r="Y53" s="113">
        <v>0</v>
      </c>
      <c r="Z53" s="113">
        <v>0</v>
      </c>
      <c r="AA53" s="113">
        <v>0</v>
      </c>
      <c r="AB53" s="113">
        <f t="shared" si="3"/>
        <v>0</v>
      </c>
      <c r="AC53" s="113">
        <f t="shared" si="4"/>
        <v>0</v>
      </c>
      <c r="AD53" s="114">
        <f t="shared" si="5"/>
        <v>0</v>
      </c>
      <c r="AE53" s="114">
        <f t="shared" si="6"/>
        <v>0</v>
      </c>
      <c r="AF53" s="113">
        <v>0</v>
      </c>
      <c r="AG53" s="113">
        <v>0</v>
      </c>
      <c r="AH53" s="113">
        <v>0</v>
      </c>
      <c r="AI53" s="113">
        <f t="shared" si="7"/>
        <v>0</v>
      </c>
      <c r="AJ53" s="113">
        <f t="shared" si="8"/>
        <v>0</v>
      </c>
      <c r="AK53" s="115"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f t="shared" si="9"/>
        <v>0</v>
      </c>
      <c r="AQ53" s="115">
        <f t="shared" si="10"/>
        <v>0</v>
      </c>
      <c r="AR53" s="370">
        <f t="shared" si="11"/>
        <v>0</v>
      </c>
      <c r="AS53" s="112">
        <f t="shared" si="12"/>
        <v>4559857</v>
      </c>
      <c r="AT53" s="113">
        <f t="shared" si="13"/>
        <v>3311466</v>
      </c>
      <c r="AU53" s="113">
        <f t="shared" si="14"/>
        <v>0</v>
      </c>
      <c r="AV53" s="113">
        <f t="shared" si="15"/>
        <v>47000</v>
      </c>
      <c r="AW53" s="113">
        <f t="shared" si="16"/>
        <v>1135162</v>
      </c>
      <c r="AX53" s="113">
        <f t="shared" si="16"/>
        <v>66229</v>
      </c>
      <c r="AY53" s="113">
        <f t="shared" si="17"/>
        <v>0</v>
      </c>
      <c r="AZ53" s="115">
        <f t="shared" si="18"/>
        <v>6.7713999999999999</v>
      </c>
      <c r="BA53" s="115">
        <f t="shared" si="19"/>
        <v>6.7713999999999999</v>
      </c>
      <c r="BB53" s="115">
        <f t="shared" si="20"/>
        <v>0</v>
      </c>
      <c r="BC53" s="116">
        <f t="shared" si="21"/>
        <v>0</v>
      </c>
    </row>
    <row r="54" spans="1:55" s="387" customFormat="1" x14ac:dyDescent="0.2">
      <c r="A54" s="372">
        <v>11</v>
      </c>
      <c r="B54" s="373">
        <v>4443</v>
      </c>
      <c r="C54" s="373">
        <v>600074994</v>
      </c>
      <c r="D54" s="373">
        <v>46750045</v>
      </c>
      <c r="E54" s="371" t="s">
        <v>169</v>
      </c>
      <c r="F54" s="373">
        <v>3143</v>
      </c>
      <c r="G54" s="247" t="s">
        <v>633</v>
      </c>
      <c r="H54" s="392" t="s">
        <v>282</v>
      </c>
      <c r="I54" s="110">
        <v>150976</v>
      </c>
      <c r="J54" s="111">
        <v>106425</v>
      </c>
      <c r="K54" s="111">
        <v>0</v>
      </c>
      <c r="L54" s="111">
        <v>0</v>
      </c>
      <c r="M54" s="114">
        <v>35972</v>
      </c>
      <c r="N54" s="114">
        <v>2129</v>
      </c>
      <c r="O54" s="111">
        <v>6450</v>
      </c>
      <c r="P54" s="274">
        <v>0.45</v>
      </c>
      <c r="Q54" s="287">
        <v>0</v>
      </c>
      <c r="R54" s="404">
        <v>0</v>
      </c>
      <c r="S54" s="404">
        <v>0.45</v>
      </c>
      <c r="T54" s="112">
        <f t="shared" si="1"/>
        <v>0</v>
      </c>
      <c r="U54" s="113">
        <v>0</v>
      </c>
      <c r="V54" s="113">
        <v>0</v>
      </c>
      <c r="W54" s="113">
        <v>0</v>
      </c>
      <c r="X54" s="113">
        <f t="shared" si="2"/>
        <v>0</v>
      </c>
      <c r="Y54" s="113">
        <v>0</v>
      </c>
      <c r="Z54" s="113">
        <v>0</v>
      </c>
      <c r="AA54" s="113">
        <v>0</v>
      </c>
      <c r="AB54" s="113">
        <f t="shared" si="3"/>
        <v>0</v>
      </c>
      <c r="AC54" s="113">
        <f t="shared" si="4"/>
        <v>0</v>
      </c>
      <c r="AD54" s="114">
        <f t="shared" si="5"/>
        <v>0</v>
      </c>
      <c r="AE54" s="114">
        <f t="shared" si="6"/>
        <v>0</v>
      </c>
      <c r="AF54" s="113">
        <v>0</v>
      </c>
      <c r="AG54" s="113">
        <v>0</v>
      </c>
      <c r="AH54" s="113">
        <v>0</v>
      </c>
      <c r="AI54" s="113">
        <f t="shared" si="7"/>
        <v>0</v>
      </c>
      <c r="AJ54" s="113">
        <f t="shared" si="8"/>
        <v>0</v>
      </c>
      <c r="AK54" s="115"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f t="shared" si="9"/>
        <v>0</v>
      </c>
      <c r="AQ54" s="115">
        <f t="shared" si="10"/>
        <v>0</v>
      </c>
      <c r="AR54" s="370">
        <f t="shared" si="11"/>
        <v>0</v>
      </c>
      <c r="AS54" s="112">
        <f t="shared" si="12"/>
        <v>150976</v>
      </c>
      <c r="AT54" s="113">
        <f t="shared" si="13"/>
        <v>106425</v>
      </c>
      <c r="AU54" s="113">
        <f t="shared" si="14"/>
        <v>0</v>
      </c>
      <c r="AV54" s="113">
        <f t="shared" si="15"/>
        <v>0</v>
      </c>
      <c r="AW54" s="113">
        <f t="shared" si="16"/>
        <v>35972</v>
      </c>
      <c r="AX54" s="113">
        <f t="shared" si="16"/>
        <v>2129</v>
      </c>
      <c r="AY54" s="113">
        <f t="shared" si="17"/>
        <v>6450</v>
      </c>
      <c r="AZ54" s="115">
        <f t="shared" si="18"/>
        <v>0.45</v>
      </c>
      <c r="BA54" s="115">
        <f t="shared" si="19"/>
        <v>0</v>
      </c>
      <c r="BB54" s="115">
        <f t="shared" si="20"/>
        <v>0</v>
      </c>
      <c r="BC54" s="116">
        <f t="shared" si="21"/>
        <v>0.45</v>
      </c>
    </row>
    <row r="55" spans="1:55" s="387" customFormat="1" x14ac:dyDescent="0.2">
      <c r="A55" s="372">
        <v>11</v>
      </c>
      <c r="B55" s="373">
        <v>4443</v>
      </c>
      <c r="C55" s="373">
        <v>600074994</v>
      </c>
      <c r="D55" s="373">
        <v>46750045</v>
      </c>
      <c r="E55" s="371" t="s">
        <v>169</v>
      </c>
      <c r="F55" s="373">
        <v>3143</v>
      </c>
      <c r="G55" s="247" t="s">
        <v>321</v>
      </c>
      <c r="H55" s="392" t="s">
        <v>282</v>
      </c>
      <c r="I55" s="110">
        <v>340468</v>
      </c>
      <c r="J55" s="111">
        <v>250050</v>
      </c>
      <c r="K55" s="111">
        <v>0</v>
      </c>
      <c r="L55" s="111">
        <v>0</v>
      </c>
      <c r="M55" s="114">
        <v>84517</v>
      </c>
      <c r="N55" s="114">
        <v>5001</v>
      </c>
      <c r="O55" s="111">
        <v>900</v>
      </c>
      <c r="P55" s="274">
        <v>0.56000000000000005</v>
      </c>
      <c r="Q55" s="287">
        <v>0.5</v>
      </c>
      <c r="R55" s="404">
        <v>0</v>
      </c>
      <c r="S55" s="404">
        <v>0.06</v>
      </c>
      <c r="T55" s="112">
        <f t="shared" si="1"/>
        <v>0</v>
      </c>
      <c r="U55" s="113">
        <v>0</v>
      </c>
      <c r="V55" s="113">
        <v>0</v>
      </c>
      <c r="W55" s="113">
        <v>0</v>
      </c>
      <c r="X55" s="113">
        <f t="shared" si="2"/>
        <v>0</v>
      </c>
      <c r="Y55" s="113">
        <v>0</v>
      </c>
      <c r="Z55" s="113">
        <v>0</v>
      </c>
      <c r="AA55" s="113">
        <v>0</v>
      </c>
      <c r="AB55" s="113">
        <f t="shared" si="3"/>
        <v>0</v>
      </c>
      <c r="AC55" s="113">
        <f t="shared" si="4"/>
        <v>0</v>
      </c>
      <c r="AD55" s="114">
        <f t="shared" si="5"/>
        <v>0</v>
      </c>
      <c r="AE55" s="114">
        <f t="shared" si="6"/>
        <v>0</v>
      </c>
      <c r="AF55" s="113">
        <v>0</v>
      </c>
      <c r="AG55" s="113">
        <v>0</v>
      </c>
      <c r="AH55" s="113">
        <v>0</v>
      </c>
      <c r="AI55" s="113">
        <f t="shared" si="7"/>
        <v>0</v>
      </c>
      <c r="AJ55" s="113">
        <f t="shared" si="8"/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f t="shared" si="9"/>
        <v>0</v>
      </c>
      <c r="AQ55" s="115">
        <f t="shared" si="10"/>
        <v>0</v>
      </c>
      <c r="AR55" s="370">
        <f t="shared" si="11"/>
        <v>0</v>
      </c>
      <c r="AS55" s="112">
        <f t="shared" si="12"/>
        <v>340468</v>
      </c>
      <c r="AT55" s="113">
        <f t="shared" si="13"/>
        <v>250050</v>
      </c>
      <c r="AU55" s="113">
        <f t="shared" si="14"/>
        <v>0</v>
      </c>
      <c r="AV55" s="113">
        <f t="shared" si="15"/>
        <v>0</v>
      </c>
      <c r="AW55" s="113">
        <f t="shared" si="16"/>
        <v>84517</v>
      </c>
      <c r="AX55" s="113">
        <f t="shared" si="16"/>
        <v>5001</v>
      </c>
      <c r="AY55" s="113">
        <f t="shared" si="17"/>
        <v>900</v>
      </c>
      <c r="AZ55" s="115">
        <f t="shared" si="18"/>
        <v>0.56000000000000005</v>
      </c>
      <c r="BA55" s="115">
        <f t="shared" si="19"/>
        <v>0.5</v>
      </c>
      <c r="BB55" s="115">
        <f t="shared" si="20"/>
        <v>0</v>
      </c>
      <c r="BC55" s="116">
        <f t="shared" si="21"/>
        <v>0.06</v>
      </c>
    </row>
    <row r="56" spans="1:55" s="387" customFormat="1" x14ac:dyDescent="0.2">
      <c r="A56" s="237">
        <v>11</v>
      </c>
      <c r="B56" s="31">
        <v>4443</v>
      </c>
      <c r="C56" s="31">
        <v>600074994</v>
      </c>
      <c r="D56" s="31">
        <v>46750045</v>
      </c>
      <c r="E56" s="246" t="s">
        <v>170</v>
      </c>
      <c r="F56" s="31"/>
      <c r="G56" s="236"/>
      <c r="H56" s="326"/>
      <c r="I56" s="5">
        <v>63187784</v>
      </c>
      <c r="J56" s="8">
        <v>45047880</v>
      </c>
      <c r="K56" s="8">
        <v>0</v>
      </c>
      <c r="L56" s="8">
        <v>210000</v>
      </c>
      <c r="M56" s="8">
        <v>15297165</v>
      </c>
      <c r="N56" s="8">
        <v>900958</v>
      </c>
      <c r="O56" s="8">
        <v>1731781</v>
      </c>
      <c r="P56" s="9">
        <v>89.486199999999997</v>
      </c>
      <c r="Q56" s="9">
        <v>74.311199999999999</v>
      </c>
      <c r="R56" s="38">
        <v>0</v>
      </c>
      <c r="S56" s="38">
        <v>15.175000000000001</v>
      </c>
      <c r="T56" s="5">
        <f t="shared" ref="T56:BC56" si="31">SUM(T51:T55)</f>
        <v>0</v>
      </c>
      <c r="U56" s="8">
        <f t="shared" si="31"/>
        <v>0</v>
      </c>
      <c r="V56" s="8">
        <f t="shared" si="31"/>
        <v>0</v>
      </c>
      <c r="W56" s="8">
        <f t="shared" si="31"/>
        <v>0</v>
      </c>
      <c r="X56" s="8">
        <f t="shared" si="31"/>
        <v>0</v>
      </c>
      <c r="Y56" s="8">
        <f t="shared" si="31"/>
        <v>0</v>
      </c>
      <c r="Z56" s="8">
        <f t="shared" si="31"/>
        <v>0</v>
      </c>
      <c r="AA56" s="8">
        <f t="shared" si="31"/>
        <v>0</v>
      </c>
      <c r="AB56" s="8">
        <f t="shared" si="31"/>
        <v>0</v>
      </c>
      <c r="AC56" s="8">
        <f t="shared" si="31"/>
        <v>0</v>
      </c>
      <c r="AD56" s="8">
        <f t="shared" si="31"/>
        <v>0</v>
      </c>
      <c r="AE56" s="8">
        <f t="shared" si="31"/>
        <v>0</v>
      </c>
      <c r="AF56" s="8">
        <f t="shared" si="31"/>
        <v>0</v>
      </c>
      <c r="AG56" s="8">
        <f t="shared" si="31"/>
        <v>0</v>
      </c>
      <c r="AH56" s="8">
        <f t="shared" si="31"/>
        <v>0</v>
      </c>
      <c r="AI56" s="8">
        <f t="shared" si="31"/>
        <v>0</v>
      </c>
      <c r="AJ56" s="8">
        <f t="shared" si="31"/>
        <v>0</v>
      </c>
      <c r="AK56" s="9">
        <f t="shared" si="31"/>
        <v>0</v>
      </c>
      <c r="AL56" s="9">
        <f t="shared" si="31"/>
        <v>0</v>
      </c>
      <c r="AM56" s="9">
        <f t="shared" si="31"/>
        <v>0</v>
      </c>
      <c r="AN56" s="9">
        <f t="shared" si="31"/>
        <v>0</v>
      </c>
      <c r="AO56" s="9">
        <f t="shared" si="31"/>
        <v>0</v>
      </c>
      <c r="AP56" s="9">
        <f t="shared" si="31"/>
        <v>0</v>
      </c>
      <c r="AQ56" s="9">
        <f t="shared" si="31"/>
        <v>0</v>
      </c>
      <c r="AR56" s="38">
        <f t="shared" si="31"/>
        <v>0</v>
      </c>
      <c r="AS56" s="5">
        <f t="shared" si="31"/>
        <v>63187784</v>
      </c>
      <c r="AT56" s="8">
        <f t="shared" si="31"/>
        <v>45047880</v>
      </c>
      <c r="AU56" s="8">
        <f t="shared" si="31"/>
        <v>0</v>
      </c>
      <c r="AV56" s="8">
        <f t="shared" si="31"/>
        <v>210000</v>
      </c>
      <c r="AW56" s="8">
        <f t="shared" si="31"/>
        <v>15297165</v>
      </c>
      <c r="AX56" s="8">
        <f t="shared" si="31"/>
        <v>900958</v>
      </c>
      <c r="AY56" s="8">
        <f t="shared" si="31"/>
        <v>1731781</v>
      </c>
      <c r="AZ56" s="9">
        <f t="shared" si="31"/>
        <v>89.486199999999997</v>
      </c>
      <c r="BA56" s="9">
        <f t="shared" si="31"/>
        <v>74.311199999999999</v>
      </c>
      <c r="BB56" s="9">
        <f t="shared" si="31"/>
        <v>0</v>
      </c>
      <c r="BC56" s="78">
        <f t="shared" si="31"/>
        <v>15.175000000000001</v>
      </c>
    </row>
    <row r="57" spans="1:55" s="387" customFormat="1" x14ac:dyDescent="0.2">
      <c r="A57" s="372">
        <v>12</v>
      </c>
      <c r="B57" s="373">
        <v>4438</v>
      </c>
      <c r="C57" s="373">
        <v>600074871</v>
      </c>
      <c r="D57" s="373">
        <v>49864599</v>
      </c>
      <c r="E57" s="371" t="s">
        <v>171</v>
      </c>
      <c r="F57" s="373">
        <v>3113</v>
      </c>
      <c r="G57" s="247" t="s">
        <v>318</v>
      </c>
      <c r="H57" s="374" t="s">
        <v>281</v>
      </c>
      <c r="I57" s="110">
        <v>35918962</v>
      </c>
      <c r="J57" s="111">
        <v>25363654</v>
      </c>
      <c r="K57" s="111">
        <v>0</v>
      </c>
      <c r="L57" s="111">
        <v>190000</v>
      </c>
      <c r="M57" s="114">
        <v>8637135</v>
      </c>
      <c r="N57" s="114">
        <v>507273</v>
      </c>
      <c r="O57" s="111">
        <v>1220900</v>
      </c>
      <c r="P57" s="274">
        <v>47.209000000000003</v>
      </c>
      <c r="Q57" s="287">
        <v>37.063200000000002</v>
      </c>
      <c r="R57" s="404">
        <v>0</v>
      </c>
      <c r="S57" s="404">
        <v>10.145800000000001</v>
      </c>
      <c r="T57" s="112">
        <f t="shared" si="1"/>
        <v>0</v>
      </c>
      <c r="U57" s="113">
        <v>0</v>
      </c>
      <c r="V57" s="113">
        <v>0</v>
      </c>
      <c r="W57" s="113">
        <v>0</v>
      </c>
      <c r="X57" s="113">
        <f t="shared" si="2"/>
        <v>0</v>
      </c>
      <c r="Y57" s="113">
        <v>0</v>
      </c>
      <c r="Z57" s="113">
        <v>0</v>
      </c>
      <c r="AA57" s="113">
        <v>0</v>
      </c>
      <c r="AB57" s="113">
        <f t="shared" si="3"/>
        <v>0</v>
      </c>
      <c r="AC57" s="113">
        <f t="shared" si="4"/>
        <v>0</v>
      </c>
      <c r="AD57" s="114">
        <f t="shared" si="5"/>
        <v>0</v>
      </c>
      <c r="AE57" s="114">
        <f t="shared" si="6"/>
        <v>0</v>
      </c>
      <c r="AF57" s="113">
        <v>0</v>
      </c>
      <c r="AG57" s="113">
        <v>0</v>
      </c>
      <c r="AH57" s="113">
        <v>0</v>
      </c>
      <c r="AI57" s="113">
        <f t="shared" si="7"/>
        <v>0</v>
      </c>
      <c r="AJ57" s="113">
        <f t="shared" si="8"/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f t="shared" si="9"/>
        <v>0</v>
      </c>
      <c r="AQ57" s="115">
        <f t="shared" si="10"/>
        <v>0</v>
      </c>
      <c r="AR57" s="370">
        <f t="shared" si="11"/>
        <v>0</v>
      </c>
      <c r="AS57" s="112">
        <f t="shared" si="12"/>
        <v>35918962</v>
      </c>
      <c r="AT57" s="113">
        <f t="shared" si="13"/>
        <v>25363654</v>
      </c>
      <c r="AU57" s="113">
        <f t="shared" si="14"/>
        <v>0</v>
      </c>
      <c r="AV57" s="113">
        <f t="shared" si="15"/>
        <v>190000</v>
      </c>
      <c r="AW57" s="113">
        <f t="shared" si="16"/>
        <v>8637135</v>
      </c>
      <c r="AX57" s="113">
        <f t="shared" si="16"/>
        <v>507273</v>
      </c>
      <c r="AY57" s="113">
        <f t="shared" si="17"/>
        <v>1220900</v>
      </c>
      <c r="AZ57" s="115">
        <f t="shared" si="18"/>
        <v>47.209000000000003</v>
      </c>
      <c r="BA57" s="115">
        <f t="shared" si="19"/>
        <v>37.063200000000002</v>
      </c>
      <c r="BB57" s="115">
        <f t="shared" si="20"/>
        <v>0</v>
      </c>
      <c r="BC57" s="116">
        <f t="shared" si="21"/>
        <v>10.145800000000001</v>
      </c>
    </row>
    <row r="58" spans="1:55" s="387" customFormat="1" x14ac:dyDescent="0.2">
      <c r="A58" s="372">
        <v>12</v>
      </c>
      <c r="B58" s="373">
        <v>4438</v>
      </c>
      <c r="C58" s="373">
        <v>600074871</v>
      </c>
      <c r="D58" s="373">
        <v>49864599</v>
      </c>
      <c r="E58" s="371" t="s">
        <v>171</v>
      </c>
      <c r="F58" s="373">
        <v>3113</v>
      </c>
      <c r="G58" s="247" t="s">
        <v>316</v>
      </c>
      <c r="H58" s="374" t="s">
        <v>282</v>
      </c>
      <c r="I58" s="110">
        <v>4352310</v>
      </c>
      <c r="J58" s="111">
        <v>3194999</v>
      </c>
      <c r="K58" s="111">
        <v>0</v>
      </c>
      <c r="L58" s="111">
        <v>0</v>
      </c>
      <c r="M58" s="114">
        <v>1079910</v>
      </c>
      <c r="N58" s="114">
        <v>63901</v>
      </c>
      <c r="O58" s="111">
        <v>13500</v>
      </c>
      <c r="P58" s="274">
        <v>9.16</v>
      </c>
      <c r="Q58" s="287">
        <v>9.16</v>
      </c>
      <c r="R58" s="404">
        <v>0</v>
      </c>
      <c r="S58" s="404">
        <v>0</v>
      </c>
      <c r="T58" s="112">
        <f t="shared" si="1"/>
        <v>0</v>
      </c>
      <c r="U58" s="113">
        <v>0</v>
      </c>
      <c r="V58" s="113">
        <v>0</v>
      </c>
      <c r="W58" s="113">
        <v>0</v>
      </c>
      <c r="X58" s="113">
        <f t="shared" si="2"/>
        <v>0</v>
      </c>
      <c r="Y58" s="113">
        <v>0</v>
      </c>
      <c r="Z58" s="113">
        <v>0</v>
      </c>
      <c r="AA58" s="113">
        <v>0</v>
      </c>
      <c r="AB58" s="113">
        <f t="shared" si="3"/>
        <v>0</v>
      </c>
      <c r="AC58" s="113">
        <f t="shared" si="4"/>
        <v>0</v>
      </c>
      <c r="AD58" s="114">
        <f t="shared" si="5"/>
        <v>0</v>
      </c>
      <c r="AE58" s="114">
        <f t="shared" si="6"/>
        <v>0</v>
      </c>
      <c r="AF58" s="113">
        <v>0</v>
      </c>
      <c r="AG58" s="113">
        <v>0</v>
      </c>
      <c r="AH58" s="113">
        <v>0</v>
      </c>
      <c r="AI58" s="113">
        <f t="shared" si="7"/>
        <v>0</v>
      </c>
      <c r="AJ58" s="113">
        <f t="shared" si="8"/>
        <v>0</v>
      </c>
      <c r="AK58" s="115">
        <v>0</v>
      </c>
      <c r="AL58" s="115">
        <v>0</v>
      </c>
      <c r="AM58" s="115">
        <v>0</v>
      </c>
      <c r="AN58" s="115">
        <v>0</v>
      </c>
      <c r="AO58" s="115">
        <v>0</v>
      </c>
      <c r="AP58" s="115">
        <f t="shared" si="9"/>
        <v>0</v>
      </c>
      <c r="AQ58" s="115">
        <f t="shared" si="10"/>
        <v>0</v>
      </c>
      <c r="AR58" s="370">
        <f t="shared" si="11"/>
        <v>0</v>
      </c>
      <c r="AS58" s="112">
        <f t="shared" si="12"/>
        <v>4352310</v>
      </c>
      <c r="AT58" s="113">
        <f t="shared" si="13"/>
        <v>3194999</v>
      </c>
      <c r="AU58" s="113">
        <f t="shared" si="14"/>
        <v>0</v>
      </c>
      <c r="AV58" s="113">
        <f t="shared" si="15"/>
        <v>0</v>
      </c>
      <c r="AW58" s="113">
        <f t="shared" si="16"/>
        <v>1079910</v>
      </c>
      <c r="AX58" s="113">
        <f t="shared" si="16"/>
        <v>63901</v>
      </c>
      <c r="AY58" s="113">
        <f t="shared" si="17"/>
        <v>13500</v>
      </c>
      <c r="AZ58" s="115">
        <f t="shared" si="18"/>
        <v>9.16</v>
      </c>
      <c r="BA58" s="115">
        <f t="shared" si="19"/>
        <v>9.16</v>
      </c>
      <c r="BB58" s="115">
        <f t="shared" si="20"/>
        <v>0</v>
      </c>
      <c r="BC58" s="116">
        <f t="shared" si="21"/>
        <v>0</v>
      </c>
    </row>
    <row r="59" spans="1:55" s="387" customFormat="1" x14ac:dyDescent="0.2">
      <c r="A59" s="372">
        <v>12</v>
      </c>
      <c r="B59" s="373">
        <v>4438</v>
      </c>
      <c r="C59" s="373">
        <v>600074871</v>
      </c>
      <c r="D59" s="373">
        <v>49864599</v>
      </c>
      <c r="E59" s="371" t="s">
        <v>171</v>
      </c>
      <c r="F59" s="373">
        <v>3141</v>
      </c>
      <c r="G59" s="247" t="s">
        <v>319</v>
      </c>
      <c r="H59" s="374" t="s">
        <v>282</v>
      </c>
      <c r="I59" s="110">
        <v>2819688</v>
      </c>
      <c r="J59" s="111">
        <v>2047822</v>
      </c>
      <c r="K59" s="111">
        <v>0</v>
      </c>
      <c r="L59" s="111">
        <v>10000</v>
      </c>
      <c r="M59" s="114">
        <v>695543</v>
      </c>
      <c r="N59" s="114">
        <v>40957</v>
      </c>
      <c r="O59" s="111">
        <v>25366</v>
      </c>
      <c r="P59" s="274">
        <v>7</v>
      </c>
      <c r="Q59" s="287">
        <v>0</v>
      </c>
      <c r="R59" s="404">
        <v>0</v>
      </c>
      <c r="S59" s="404">
        <v>7</v>
      </c>
      <c r="T59" s="112">
        <f t="shared" si="1"/>
        <v>0</v>
      </c>
      <c r="U59" s="113">
        <v>0</v>
      </c>
      <c r="V59" s="113">
        <v>0</v>
      </c>
      <c r="W59" s="113">
        <v>0</v>
      </c>
      <c r="X59" s="113">
        <f t="shared" si="2"/>
        <v>0</v>
      </c>
      <c r="Y59" s="113">
        <v>0</v>
      </c>
      <c r="Z59" s="113">
        <v>0</v>
      </c>
      <c r="AA59" s="113">
        <v>0</v>
      </c>
      <c r="AB59" s="113">
        <f t="shared" si="3"/>
        <v>0</v>
      </c>
      <c r="AC59" s="113">
        <f t="shared" si="4"/>
        <v>0</v>
      </c>
      <c r="AD59" s="114">
        <f t="shared" si="5"/>
        <v>0</v>
      </c>
      <c r="AE59" s="114">
        <f t="shared" si="6"/>
        <v>0</v>
      </c>
      <c r="AF59" s="113">
        <v>0</v>
      </c>
      <c r="AG59" s="113">
        <v>0</v>
      </c>
      <c r="AH59" s="113">
        <v>0</v>
      </c>
      <c r="AI59" s="113">
        <f t="shared" si="7"/>
        <v>0</v>
      </c>
      <c r="AJ59" s="113">
        <f t="shared" si="8"/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f t="shared" si="9"/>
        <v>0</v>
      </c>
      <c r="AQ59" s="115">
        <f t="shared" si="10"/>
        <v>0</v>
      </c>
      <c r="AR59" s="370">
        <f t="shared" si="11"/>
        <v>0</v>
      </c>
      <c r="AS59" s="112">
        <f t="shared" si="12"/>
        <v>2819688</v>
      </c>
      <c r="AT59" s="113">
        <f t="shared" si="13"/>
        <v>2047822</v>
      </c>
      <c r="AU59" s="113">
        <f t="shared" si="14"/>
        <v>0</v>
      </c>
      <c r="AV59" s="113">
        <f t="shared" si="15"/>
        <v>10000</v>
      </c>
      <c r="AW59" s="113">
        <f t="shared" si="16"/>
        <v>695543</v>
      </c>
      <c r="AX59" s="113">
        <f t="shared" si="16"/>
        <v>40957</v>
      </c>
      <c r="AY59" s="113">
        <f t="shared" si="17"/>
        <v>25366</v>
      </c>
      <c r="AZ59" s="115">
        <f t="shared" si="18"/>
        <v>7</v>
      </c>
      <c r="BA59" s="115">
        <f t="shared" si="19"/>
        <v>0</v>
      </c>
      <c r="BB59" s="115">
        <f t="shared" si="20"/>
        <v>0</v>
      </c>
      <c r="BC59" s="116">
        <f t="shared" si="21"/>
        <v>7</v>
      </c>
    </row>
    <row r="60" spans="1:55" s="387" customFormat="1" x14ac:dyDescent="0.2">
      <c r="A60" s="372">
        <v>12</v>
      </c>
      <c r="B60" s="373">
        <v>4438</v>
      </c>
      <c r="C60" s="373">
        <v>600074871</v>
      </c>
      <c r="D60" s="373">
        <v>49864599</v>
      </c>
      <c r="E60" s="371" t="s">
        <v>171</v>
      </c>
      <c r="F60" s="373">
        <v>3143</v>
      </c>
      <c r="G60" s="247" t="s">
        <v>632</v>
      </c>
      <c r="H60" s="392" t="s">
        <v>281</v>
      </c>
      <c r="I60" s="110">
        <v>2391211</v>
      </c>
      <c r="J60" s="111">
        <v>1760833</v>
      </c>
      <c r="K60" s="111">
        <v>0</v>
      </c>
      <c r="L60" s="111">
        <v>0</v>
      </c>
      <c r="M60" s="114">
        <v>595162</v>
      </c>
      <c r="N60" s="114">
        <v>35216</v>
      </c>
      <c r="O60" s="111">
        <v>0</v>
      </c>
      <c r="P60" s="274">
        <v>3.8273999999999999</v>
      </c>
      <c r="Q60" s="287">
        <v>3.8273999999999999</v>
      </c>
      <c r="R60" s="404">
        <v>0</v>
      </c>
      <c r="S60" s="404">
        <v>0</v>
      </c>
      <c r="T60" s="112">
        <f t="shared" si="1"/>
        <v>0</v>
      </c>
      <c r="U60" s="113">
        <v>0</v>
      </c>
      <c r="V60" s="113">
        <v>0</v>
      </c>
      <c r="W60" s="113">
        <v>0</v>
      </c>
      <c r="X60" s="113">
        <f t="shared" si="2"/>
        <v>0</v>
      </c>
      <c r="Y60" s="113">
        <v>0</v>
      </c>
      <c r="Z60" s="113">
        <v>0</v>
      </c>
      <c r="AA60" s="113">
        <v>0</v>
      </c>
      <c r="AB60" s="113">
        <f t="shared" si="3"/>
        <v>0</v>
      </c>
      <c r="AC60" s="113">
        <f t="shared" si="4"/>
        <v>0</v>
      </c>
      <c r="AD60" s="114">
        <f t="shared" si="5"/>
        <v>0</v>
      </c>
      <c r="AE60" s="114">
        <f t="shared" si="6"/>
        <v>0</v>
      </c>
      <c r="AF60" s="113">
        <v>0</v>
      </c>
      <c r="AG60" s="113">
        <v>0</v>
      </c>
      <c r="AH60" s="113">
        <v>0</v>
      </c>
      <c r="AI60" s="113">
        <f t="shared" si="7"/>
        <v>0</v>
      </c>
      <c r="AJ60" s="113">
        <f t="shared" si="8"/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f t="shared" si="9"/>
        <v>0</v>
      </c>
      <c r="AQ60" s="115">
        <f t="shared" si="10"/>
        <v>0</v>
      </c>
      <c r="AR60" s="370">
        <f t="shared" si="11"/>
        <v>0</v>
      </c>
      <c r="AS60" s="112">
        <f t="shared" si="12"/>
        <v>2391211</v>
      </c>
      <c r="AT60" s="113">
        <f t="shared" si="13"/>
        <v>1760833</v>
      </c>
      <c r="AU60" s="113">
        <f t="shared" si="14"/>
        <v>0</v>
      </c>
      <c r="AV60" s="113">
        <f t="shared" si="15"/>
        <v>0</v>
      </c>
      <c r="AW60" s="113">
        <f t="shared" si="16"/>
        <v>595162</v>
      </c>
      <c r="AX60" s="113">
        <f t="shared" si="16"/>
        <v>35216</v>
      </c>
      <c r="AY60" s="113">
        <f t="shared" si="17"/>
        <v>0</v>
      </c>
      <c r="AZ60" s="115">
        <f t="shared" si="18"/>
        <v>3.8273999999999999</v>
      </c>
      <c r="BA60" s="115">
        <f t="shared" si="19"/>
        <v>3.8273999999999999</v>
      </c>
      <c r="BB60" s="115">
        <f t="shared" si="20"/>
        <v>0</v>
      </c>
      <c r="BC60" s="116">
        <f t="shared" si="21"/>
        <v>0</v>
      </c>
    </row>
    <row r="61" spans="1:55" s="387" customFormat="1" x14ac:dyDescent="0.2">
      <c r="A61" s="372">
        <v>12</v>
      </c>
      <c r="B61" s="373">
        <v>4438</v>
      </c>
      <c r="C61" s="373">
        <v>600074871</v>
      </c>
      <c r="D61" s="373">
        <v>49864599</v>
      </c>
      <c r="E61" s="371" t="s">
        <v>171</v>
      </c>
      <c r="F61" s="373">
        <v>3143</v>
      </c>
      <c r="G61" s="247" t="s">
        <v>633</v>
      </c>
      <c r="H61" s="392" t="s">
        <v>282</v>
      </c>
      <c r="I61" s="110">
        <v>80052</v>
      </c>
      <c r="J61" s="111">
        <v>56430</v>
      </c>
      <c r="K61" s="111">
        <v>0</v>
      </c>
      <c r="L61" s="111">
        <v>0</v>
      </c>
      <c r="M61" s="114">
        <v>19073</v>
      </c>
      <c r="N61" s="114">
        <v>1129</v>
      </c>
      <c r="O61" s="111">
        <v>3420</v>
      </c>
      <c r="P61" s="274">
        <v>0.24</v>
      </c>
      <c r="Q61" s="287">
        <v>0</v>
      </c>
      <c r="R61" s="404">
        <v>0</v>
      </c>
      <c r="S61" s="404">
        <v>0.24</v>
      </c>
      <c r="T61" s="112">
        <f t="shared" si="1"/>
        <v>0</v>
      </c>
      <c r="U61" s="113">
        <v>0</v>
      </c>
      <c r="V61" s="113">
        <v>0</v>
      </c>
      <c r="W61" s="113">
        <v>0</v>
      </c>
      <c r="X61" s="113">
        <f t="shared" si="2"/>
        <v>0</v>
      </c>
      <c r="Y61" s="113">
        <v>0</v>
      </c>
      <c r="Z61" s="113">
        <v>0</v>
      </c>
      <c r="AA61" s="113">
        <v>0</v>
      </c>
      <c r="AB61" s="113">
        <f t="shared" si="3"/>
        <v>0</v>
      </c>
      <c r="AC61" s="113">
        <f t="shared" si="4"/>
        <v>0</v>
      </c>
      <c r="AD61" s="114">
        <f t="shared" si="5"/>
        <v>0</v>
      </c>
      <c r="AE61" s="114">
        <f t="shared" si="6"/>
        <v>0</v>
      </c>
      <c r="AF61" s="113">
        <v>0</v>
      </c>
      <c r="AG61" s="113">
        <v>0</v>
      </c>
      <c r="AH61" s="113">
        <v>0</v>
      </c>
      <c r="AI61" s="113">
        <f t="shared" si="7"/>
        <v>0</v>
      </c>
      <c r="AJ61" s="113">
        <f t="shared" si="8"/>
        <v>0</v>
      </c>
      <c r="AK61" s="115"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f t="shared" si="9"/>
        <v>0</v>
      </c>
      <c r="AQ61" s="115">
        <f t="shared" si="10"/>
        <v>0</v>
      </c>
      <c r="AR61" s="370">
        <f t="shared" si="11"/>
        <v>0</v>
      </c>
      <c r="AS61" s="112">
        <f t="shared" si="12"/>
        <v>80052</v>
      </c>
      <c r="AT61" s="113">
        <f t="shared" si="13"/>
        <v>56430</v>
      </c>
      <c r="AU61" s="113">
        <f t="shared" si="14"/>
        <v>0</v>
      </c>
      <c r="AV61" s="113">
        <f t="shared" si="15"/>
        <v>0</v>
      </c>
      <c r="AW61" s="113">
        <f t="shared" si="16"/>
        <v>19073</v>
      </c>
      <c r="AX61" s="113">
        <f t="shared" si="16"/>
        <v>1129</v>
      </c>
      <c r="AY61" s="113">
        <f t="shared" si="17"/>
        <v>3420</v>
      </c>
      <c r="AZ61" s="115">
        <f t="shared" si="18"/>
        <v>0.24</v>
      </c>
      <c r="BA61" s="115">
        <f t="shared" si="19"/>
        <v>0</v>
      </c>
      <c r="BB61" s="115">
        <f t="shared" si="20"/>
        <v>0</v>
      </c>
      <c r="BC61" s="116">
        <f t="shared" si="21"/>
        <v>0.24</v>
      </c>
    </row>
    <row r="62" spans="1:55" s="387" customFormat="1" x14ac:dyDescent="0.2">
      <c r="A62" s="372">
        <v>12</v>
      </c>
      <c r="B62" s="373">
        <v>4438</v>
      </c>
      <c r="C62" s="373">
        <v>600074871</v>
      </c>
      <c r="D62" s="373">
        <v>49864599</v>
      </c>
      <c r="E62" s="371" t="s">
        <v>171</v>
      </c>
      <c r="F62" s="373">
        <v>3143</v>
      </c>
      <c r="G62" s="247" t="s">
        <v>321</v>
      </c>
      <c r="H62" s="392" t="s">
        <v>282</v>
      </c>
      <c r="I62" s="110">
        <v>339766</v>
      </c>
      <c r="J62" s="111">
        <v>249555</v>
      </c>
      <c r="K62" s="111">
        <v>0</v>
      </c>
      <c r="L62" s="111">
        <v>0</v>
      </c>
      <c r="M62" s="114">
        <v>84350</v>
      </c>
      <c r="N62" s="114">
        <v>4991</v>
      </c>
      <c r="O62" s="111">
        <v>870</v>
      </c>
      <c r="P62" s="274">
        <v>0.56000000000000005</v>
      </c>
      <c r="Q62" s="287">
        <v>0.5</v>
      </c>
      <c r="R62" s="404">
        <v>0</v>
      </c>
      <c r="S62" s="404">
        <v>0.06</v>
      </c>
      <c r="T62" s="112">
        <f t="shared" si="1"/>
        <v>0</v>
      </c>
      <c r="U62" s="113">
        <v>0</v>
      </c>
      <c r="V62" s="113">
        <v>0</v>
      </c>
      <c r="W62" s="113">
        <v>0</v>
      </c>
      <c r="X62" s="113">
        <f t="shared" si="2"/>
        <v>0</v>
      </c>
      <c r="Y62" s="113">
        <v>0</v>
      </c>
      <c r="Z62" s="113">
        <v>0</v>
      </c>
      <c r="AA62" s="113">
        <v>0</v>
      </c>
      <c r="AB62" s="113">
        <f t="shared" si="3"/>
        <v>0</v>
      </c>
      <c r="AC62" s="113">
        <f t="shared" si="4"/>
        <v>0</v>
      </c>
      <c r="AD62" s="114">
        <f t="shared" si="5"/>
        <v>0</v>
      </c>
      <c r="AE62" s="114">
        <f t="shared" si="6"/>
        <v>0</v>
      </c>
      <c r="AF62" s="113">
        <v>0</v>
      </c>
      <c r="AG62" s="113">
        <v>0</v>
      </c>
      <c r="AH62" s="113">
        <v>0</v>
      </c>
      <c r="AI62" s="113">
        <f t="shared" si="7"/>
        <v>0</v>
      </c>
      <c r="AJ62" s="113">
        <f t="shared" si="8"/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f t="shared" si="9"/>
        <v>0</v>
      </c>
      <c r="AQ62" s="115">
        <f t="shared" si="10"/>
        <v>0</v>
      </c>
      <c r="AR62" s="370">
        <f t="shared" si="11"/>
        <v>0</v>
      </c>
      <c r="AS62" s="112">
        <f t="shared" si="12"/>
        <v>339766</v>
      </c>
      <c r="AT62" s="113">
        <f t="shared" si="13"/>
        <v>249555</v>
      </c>
      <c r="AU62" s="113">
        <f t="shared" si="14"/>
        <v>0</v>
      </c>
      <c r="AV62" s="113">
        <f t="shared" si="15"/>
        <v>0</v>
      </c>
      <c r="AW62" s="113">
        <f t="shared" si="16"/>
        <v>84350</v>
      </c>
      <c r="AX62" s="113">
        <f t="shared" si="16"/>
        <v>4991</v>
      </c>
      <c r="AY62" s="113">
        <f t="shared" si="17"/>
        <v>870</v>
      </c>
      <c r="AZ62" s="115">
        <f t="shared" si="18"/>
        <v>0.56000000000000005</v>
      </c>
      <c r="BA62" s="115">
        <f t="shared" si="19"/>
        <v>0.5</v>
      </c>
      <c r="BB62" s="115">
        <f t="shared" si="20"/>
        <v>0</v>
      </c>
      <c r="BC62" s="116">
        <f t="shared" si="21"/>
        <v>0.06</v>
      </c>
    </row>
    <row r="63" spans="1:55" s="387" customFormat="1" x14ac:dyDescent="0.2">
      <c r="A63" s="237">
        <v>12</v>
      </c>
      <c r="B63" s="31">
        <v>4438</v>
      </c>
      <c r="C63" s="31">
        <v>600074871</v>
      </c>
      <c r="D63" s="31">
        <v>49864599</v>
      </c>
      <c r="E63" s="246" t="s">
        <v>172</v>
      </c>
      <c r="F63" s="31"/>
      <c r="G63" s="236"/>
      <c r="H63" s="326"/>
      <c r="I63" s="5">
        <v>45901989</v>
      </c>
      <c r="J63" s="8">
        <v>32673293</v>
      </c>
      <c r="K63" s="8">
        <v>0</v>
      </c>
      <c r="L63" s="8">
        <v>200000</v>
      </c>
      <c r="M63" s="8">
        <v>11111173</v>
      </c>
      <c r="N63" s="8">
        <v>653467</v>
      </c>
      <c r="O63" s="8">
        <v>1264056</v>
      </c>
      <c r="P63" s="9">
        <v>67.996399999999994</v>
      </c>
      <c r="Q63" s="9">
        <v>50.550600000000003</v>
      </c>
      <c r="R63" s="38">
        <v>0</v>
      </c>
      <c r="S63" s="38">
        <v>17.445799999999998</v>
      </c>
      <c r="T63" s="5">
        <f t="shared" ref="T63:BC63" si="32">SUM(T57:T62)</f>
        <v>0</v>
      </c>
      <c r="U63" s="8">
        <f t="shared" si="32"/>
        <v>0</v>
      </c>
      <c r="V63" s="8">
        <f t="shared" si="32"/>
        <v>0</v>
      </c>
      <c r="W63" s="8">
        <f t="shared" si="32"/>
        <v>0</v>
      </c>
      <c r="X63" s="8">
        <f t="shared" si="32"/>
        <v>0</v>
      </c>
      <c r="Y63" s="8">
        <f t="shared" si="32"/>
        <v>0</v>
      </c>
      <c r="Z63" s="8">
        <f t="shared" si="32"/>
        <v>0</v>
      </c>
      <c r="AA63" s="8">
        <f t="shared" si="32"/>
        <v>0</v>
      </c>
      <c r="AB63" s="8">
        <f t="shared" si="32"/>
        <v>0</v>
      </c>
      <c r="AC63" s="8">
        <f t="shared" si="32"/>
        <v>0</v>
      </c>
      <c r="AD63" s="8">
        <f t="shared" si="32"/>
        <v>0</v>
      </c>
      <c r="AE63" s="8">
        <f t="shared" si="32"/>
        <v>0</v>
      </c>
      <c r="AF63" s="8">
        <f t="shared" si="32"/>
        <v>0</v>
      </c>
      <c r="AG63" s="8">
        <f t="shared" si="32"/>
        <v>0</v>
      </c>
      <c r="AH63" s="8">
        <f t="shared" si="32"/>
        <v>0</v>
      </c>
      <c r="AI63" s="8">
        <f t="shared" si="32"/>
        <v>0</v>
      </c>
      <c r="AJ63" s="8">
        <f t="shared" si="32"/>
        <v>0</v>
      </c>
      <c r="AK63" s="9">
        <f t="shared" si="32"/>
        <v>0</v>
      </c>
      <c r="AL63" s="9">
        <f t="shared" si="32"/>
        <v>0</v>
      </c>
      <c r="AM63" s="9">
        <f t="shared" si="32"/>
        <v>0</v>
      </c>
      <c r="AN63" s="9">
        <f t="shared" si="32"/>
        <v>0</v>
      </c>
      <c r="AO63" s="9">
        <f t="shared" si="32"/>
        <v>0</v>
      </c>
      <c r="AP63" s="9">
        <f t="shared" si="32"/>
        <v>0</v>
      </c>
      <c r="AQ63" s="9">
        <f t="shared" si="32"/>
        <v>0</v>
      </c>
      <c r="AR63" s="38">
        <f t="shared" si="32"/>
        <v>0</v>
      </c>
      <c r="AS63" s="5">
        <f t="shared" si="32"/>
        <v>45901989</v>
      </c>
      <c r="AT63" s="8">
        <f t="shared" si="32"/>
        <v>32673293</v>
      </c>
      <c r="AU63" s="8">
        <f t="shared" si="32"/>
        <v>0</v>
      </c>
      <c r="AV63" s="8">
        <f t="shared" si="32"/>
        <v>200000</v>
      </c>
      <c r="AW63" s="8">
        <f t="shared" si="32"/>
        <v>11111173</v>
      </c>
      <c r="AX63" s="8">
        <f t="shared" si="32"/>
        <v>653467</v>
      </c>
      <c r="AY63" s="8">
        <f t="shared" si="32"/>
        <v>1264056</v>
      </c>
      <c r="AZ63" s="9">
        <f t="shared" si="32"/>
        <v>67.996399999999994</v>
      </c>
      <c r="BA63" s="9">
        <f t="shared" si="32"/>
        <v>50.550600000000003</v>
      </c>
      <c r="BB63" s="9">
        <f t="shared" si="32"/>
        <v>0</v>
      </c>
      <c r="BC63" s="78">
        <f t="shared" si="32"/>
        <v>17.445799999999998</v>
      </c>
    </row>
    <row r="64" spans="1:55" s="387" customFormat="1" x14ac:dyDescent="0.2">
      <c r="A64" s="372">
        <v>13</v>
      </c>
      <c r="B64" s="373">
        <v>4455</v>
      </c>
      <c r="C64" s="373">
        <v>600074889</v>
      </c>
      <c r="D64" s="373">
        <v>49864611</v>
      </c>
      <c r="E64" s="371" t="s">
        <v>173</v>
      </c>
      <c r="F64" s="373">
        <v>3113</v>
      </c>
      <c r="G64" s="247" t="s">
        <v>318</v>
      </c>
      <c r="H64" s="374" t="s">
        <v>281</v>
      </c>
      <c r="I64" s="110">
        <v>38896704</v>
      </c>
      <c r="J64" s="111">
        <v>27721612</v>
      </c>
      <c r="K64" s="111">
        <v>173220</v>
      </c>
      <c r="L64" s="111">
        <v>268000</v>
      </c>
      <c r="M64" s="114">
        <v>9460490</v>
      </c>
      <c r="N64" s="114">
        <v>554432</v>
      </c>
      <c r="O64" s="111">
        <v>892170</v>
      </c>
      <c r="P64" s="274">
        <v>50.684400000000004</v>
      </c>
      <c r="Q64" s="287">
        <v>40.691699999999997</v>
      </c>
      <c r="R64" s="404">
        <v>0.5</v>
      </c>
      <c r="S64" s="404">
        <v>9.9926999999999992</v>
      </c>
      <c r="T64" s="112">
        <f t="shared" si="1"/>
        <v>0</v>
      </c>
      <c r="U64" s="113">
        <v>0</v>
      </c>
      <c r="V64" s="113">
        <v>0</v>
      </c>
      <c r="W64" s="113">
        <v>0</v>
      </c>
      <c r="X64" s="113">
        <f t="shared" si="2"/>
        <v>0</v>
      </c>
      <c r="Y64" s="113">
        <v>0</v>
      </c>
      <c r="Z64" s="113">
        <v>0</v>
      </c>
      <c r="AA64" s="113">
        <v>0</v>
      </c>
      <c r="AB64" s="113">
        <f t="shared" si="3"/>
        <v>0</v>
      </c>
      <c r="AC64" s="113">
        <f t="shared" si="4"/>
        <v>0</v>
      </c>
      <c r="AD64" s="114">
        <f t="shared" si="5"/>
        <v>0</v>
      </c>
      <c r="AE64" s="114">
        <f t="shared" si="6"/>
        <v>0</v>
      </c>
      <c r="AF64" s="113">
        <v>0</v>
      </c>
      <c r="AG64" s="113">
        <v>0</v>
      </c>
      <c r="AH64" s="113">
        <v>0</v>
      </c>
      <c r="AI64" s="113">
        <f t="shared" si="7"/>
        <v>0</v>
      </c>
      <c r="AJ64" s="113">
        <f t="shared" si="8"/>
        <v>0</v>
      </c>
      <c r="AK64" s="115"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f t="shared" si="9"/>
        <v>0</v>
      </c>
      <c r="AQ64" s="115">
        <f t="shared" si="10"/>
        <v>0</v>
      </c>
      <c r="AR64" s="370">
        <f t="shared" si="11"/>
        <v>0</v>
      </c>
      <c r="AS64" s="112">
        <f t="shared" si="12"/>
        <v>38896704</v>
      </c>
      <c r="AT64" s="113">
        <f t="shared" si="13"/>
        <v>27721612</v>
      </c>
      <c r="AU64" s="113">
        <f t="shared" si="14"/>
        <v>173220</v>
      </c>
      <c r="AV64" s="113">
        <f t="shared" si="15"/>
        <v>268000</v>
      </c>
      <c r="AW64" s="113">
        <f t="shared" si="16"/>
        <v>9460490</v>
      </c>
      <c r="AX64" s="113">
        <f t="shared" si="16"/>
        <v>554432</v>
      </c>
      <c r="AY64" s="113">
        <f t="shared" si="17"/>
        <v>892170</v>
      </c>
      <c r="AZ64" s="115">
        <f t="shared" si="18"/>
        <v>50.684400000000004</v>
      </c>
      <c r="BA64" s="115">
        <f t="shared" si="19"/>
        <v>40.691699999999997</v>
      </c>
      <c r="BB64" s="115">
        <f t="shared" si="20"/>
        <v>0.5</v>
      </c>
      <c r="BC64" s="116">
        <f t="shared" si="21"/>
        <v>9.9926999999999992</v>
      </c>
    </row>
    <row r="65" spans="1:55" s="387" customFormat="1" x14ac:dyDescent="0.2">
      <c r="A65" s="372">
        <v>13</v>
      </c>
      <c r="B65" s="373">
        <v>4455</v>
      </c>
      <c r="C65" s="373">
        <v>600074889</v>
      </c>
      <c r="D65" s="373">
        <v>49864611</v>
      </c>
      <c r="E65" s="371" t="s">
        <v>173</v>
      </c>
      <c r="F65" s="373">
        <v>3113</v>
      </c>
      <c r="G65" s="247" t="s">
        <v>316</v>
      </c>
      <c r="H65" s="374" t="s">
        <v>282</v>
      </c>
      <c r="I65" s="110">
        <v>3440012</v>
      </c>
      <c r="J65" s="111">
        <v>2533146</v>
      </c>
      <c r="K65" s="111">
        <v>0</v>
      </c>
      <c r="L65" s="111">
        <v>0</v>
      </c>
      <c r="M65" s="114">
        <v>856203</v>
      </c>
      <c r="N65" s="114">
        <v>50663</v>
      </c>
      <c r="O65" s="111">
        <v>0</v>
      </c>
      <c r="P65" s="274">
        <v>7.48</v>
      </c>
      <c r="Q65" s="287">
        <v>7.48</v>
      </c>
      <c r="R65" s="404">
        <v>0</v>
      </c>
      <c r="S65" s="404">
        <v>0</v>
      </c>
      <c r="T65" s="112">
        <f t="shared" si="1"/>
        <v>0</v>
      </c>
      <c r="U65" s="113">
        <v>0</v>
      </c>
      <c r="V65" s="113">
        <v>0</v>
      </c>
      <c r="W65" s="113">
        <v>0</v>
      </c>
      <c r="X65" s="113">
        <f t="shared" si="2"/>
        <v>0</v>
      </c>
      <c r="Y65" s="113">
        <v>0</v>
      </c>
      <c r="Z65" s="113">
        <v>0</v>
      </c>
      <c r="AA65" s="113">
        <v>0</v>
      </c>
      <c r="AB65" s="113">
        <f t="shared" si="3"/>
        <v>0</v>
      </c>
      <c r="AC65" s="113">
        <f t="shared" si="4"/>
        <v>0</v>
      </c>
      <c r="AD65" s="114">
        <f t="shared" si="5"/>
        <v>0</v>
      </c>
      <c r="AE65" s="114">
        <f t="shared" si="6"/>
        <v>0</v>
      </c>
      <c r="AF65" s="113">
        <v>0</v>
      </c>
      <c r="AG65" s="113">
        <v>0</v>
      </c>
      <c r="AH65" s="113">
        <v>0</v>
      </c>
      <c r="AI65" s="113">
        <f t="shared" si="7"/>
        <v>0</v>
      </c>
      <c r="AJ65" s="113">
        <f t="shared" si="8"/>
        <v>0</v>
      </c>
      <c r="AK65" s="115"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f t="shared" si="9"/>
        <v>0</v>
      </c>
      <c r="AQ65" s="115">
        <f t="shared" si="10"/>
        <v>0</v>
      </c>
      <c r="AR65" s="370">
        <f t="shared" si="11"/>
        <v>0</v>
      </c>
      <c r="AS65" s="112">
        <f t="shared" si="12"/>
        <v>3440012</v>
      </c>
      <c r="AT65" s="113">
        <f t="shared" si="13"/>
        <v>2533146</v>
      </c>
      <c r="AU65" s="113">
        <f t="shared" si="14"/>
        <v>0</v>
      </c>
      <c r="AV65" s="113">
        <f t="shared" si="15"/>
        <v>0</v>
      </c>
      <c r="AW65" s="113">
        <f t="shared" si="16"/>
        <v>856203</v>
      </c>
      <c r="AX65" s="113">
        <f t="shared" si="16"/>
        <v>50663</v>
      </c>
      <c r="AY65" s="113">
        <f t="shared" si="17"/>
        <v>0</v>
      </c>
      <c r="AZ65" s="115">
        <f t="shared" si="18"/>
        <v>7.48</v>
      </c>
      <c r="BA65" s="115">
        <f t="shared" si="19"/>
        <v>7.48</v>
      </c>
      <c r="BB65" s="115">
        <f t="shared" si="20"/>
        <v>0</v>
      </c>
      <c r="BC65" s="116">
        <f t="shared" si="21"/>
        <v>0</v>
      </c>
    </row>
    <row r="66" spans="1:55" s="387" customFormat="1" x14ac:dyDescent="0.2">
      <c r="A66" s="372">
        <v>13</v>
      </c>
      <c r="B66" s="373">
        <v>4455</v>
      </c>
      <c r="C66" s="373">
        <v>600074889</v>
      </c>
      <c r="D66" s="373">
        <v>49864611</v>
      </c>
      <c r="E66" s="371" t="s">
        <v>173</v>
      </c>
      <c r="F66" s="373">
        <v>3141</v>
      </c>
      <c r="G66" s="247" t="s">
        <v>319</v>
      </c>
      <c r="H66" s="374" t="s">
        <v>282</v>
      </c>
      <c r="I66" s="110">
        <v>2998848</v>
      </c>
      <c r="J66" s="111">
        <v>2188545</v>
      </c>
      <c r="K66" s="111">
        <v>0</v>
      </c>
      <c r="L66" s="111">
        <v>0</v>
      </c>
      <c r="M66" s="114">
        <v>739729</v>
      </c>
      <c r="N66" s="114">
        <v>43770</v>
      </c>
      <c r="O66" s="111">
        <v>26804</v>
      </c>
      <c r="P66" s="274">
        <v>7.4399999999999995</v>
      </c>
      <c r="Q66" s="287">
        <v>0</v>
      </c>
      <c r="R66" s="404">
        <v>0</v>
      </c>
      <c r="S66" s="404">
        <v>7.4399999999999995</v>
      </c>
      <c r="T66" s="112">
        <f t="shared" si="1"/>
        <v>0</v>
      </c>
      <c r="U66" s="113">
        <v>0</v>
      </c>
      <c r="V66" s="113">
        <v>0</v>
      </c>
      <c r="W66" s="113">
        <v>0</v>
      </c>
      <c r="X66" s="113">
        <f t="shared" si="2"/>
        <v>0</v>
      </c>
      <c r="Y66" s="113">
        <v>0</v>
      </c>
      <c r="Z66" s="113">
        <v>0</v>
      </c>
      <c r="AA66" s="113">
        <v>0</v>
      </c>
      <c r="AB66" s="113">
        <f t="shared" si="3"/>
        <v>0</v>
      </c>
      <c r="AC66" s="113">
        <f t="shared" si="4"/>
        <v>0</v>
      </c>
      <c r="AD66" s="114">
        <f t="shared" si="5"/>
        <v>0</v>
      </c>
      <c r="AE66" s="114">
        <f t="shared" si="6"/>
        <v>0</v>
      </c>
      <c r="AF66" s="113">
        <v>0</v>
      </c>
      <c r="AG66" s="113">
        <v>0</v>
      </c>
      <c r="AH66" s="113">
        <v>0</v>
      </c>
      <c r="AI66" s="113">
        <f t="shared" si="7"/>
        <v>0</v>
      </c>
      <c r="AJ66" s="113">
        <f t="shared" si="8"/>
        <v>0</v>
      </c>
      <c r="AK66" s="115"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f t="shared" si="9"/>
        <v>0</v>
      </c>
      <c r="AQ66" s="115">
        <f t="shared" si="10"/>
        <v>0</v>
      </c>
      <c r="AR66" s="370">
        <f t="shared" si="11"/>
        <v>0</v>
      </c>
      <c r="AS66" s="112">
        <f t="shared" si="12"/>
        <v>2998848</v>
      </c>
      <c r="AT66" s="113">
        <f t="shared" si="13"/>
        <v>2188545</v>
      </c>
      <c r="AU66" s="113">
        <f t="shared" si="14"/>
        <v>0</v>
      </c>
      <c r="AV66" s="113">
        <f t="shared" si="15"/>
        <v>0</v>
      </c>
      <c r="AW66" s="113">
        <f t="shared" si="16"/>
        <v>739729</v>
      </c>
      <c r="AX66" s="113">
        <f t="shared" si="16"/>
        <v>43770</v>
      </c>
      <c r="AY66" s="113">
        <f t="shared" si="17"/>
        <v>26804</v>
      </c>
      <c r="AZ66" s="115">
        <f t="shared" si="18"/>
        <v>7.4399999999999995</v>
      </c>
      <c r="BA66" s="115">
        <f t="shared" si="19"/>
        <v>0</v>
      </c>
      <c r="BB66" s="115">
        <f t="shared" si="20"/>
        <v>0</v>
      </c>
      <c r="BC66" s="116">
        <f t="shared" si="21"/>
        <v>7.4399999999999995</v>
      </c>
    </row>
    <row r="67" spans="1:55" s="387" customFormat="1" x14ac:dyDescent="0.2">
      <c r="A67" s="372">
        <v>13</v>
      </c>
      <c r="B67" s="373">
        <v>4455</v>
      </c>
      <c r="C67" s="373">
        <v>600074889</v>
      </c>
      <c r="D67" s="373">
        <v>49864611</v>
      </c>
      <c r="E67" s="371" t="s">
        <v>173</v>
      </c>
      <c r="F67" s="373">
        <v>3143</v>
      </c>
      <c r="G67" s="247" t="s">
        <v>632</v>
      </c>
      <c r="H67" s="392" t="s">
        <v>281</v>
      </c>
      <c r="I67" s="110">
        <v>3665335</v>
      </c>
      <c r="J67" s="111">
        <v>2699069</v>
      </c>
      <c r="K67" s="111">
        <v>0</v>
      </c>
      <c r="L67" s="111">
        <v>0</v>
      </c>
      <c r="M67" s="114">
        <v>912285</v>
      </c>
      <c r="N67" s="114">
        <v>53981</v>
      </c>
      <c r="O67" s="111">
        <v>0</v>
      </c>
      <c r="P67" s="274">
        <v>5.6429999999999998</v>
      </c>
      <c r="Q67" s="287">
        <v>5.6429999999999998</v>
      </c>
      <c r="R67" s="404">
        <v>0</v>
      </c>
      <c r="S67" s="404">
        <v>0</v>
      </c>
      <c r="T67" s="112">
        <f t="shared" si="1"/>
        <v>0</v>
      </c>
      <c r="U67" s="113">
        <v>0</v>
      </c>
      <c r="V67" s="113">
        <v>0</v>
      </c>
      <c r="W67" s="113">
        <v>0</v>
      </c>
      <c r="X67" s="113">
        <f t="shared" si="2"/>
        <v>0</v>
      </c>
      <c r="Y67" s="113">
        <v>0</v>
      </c>
      <c r="Z67" s="113">
        <v>0</v>
      </c>
      <c r="AA67" s="113">
        <v>0</v>
      </c>
      <c r="AB67" s="113">
        <f t="shared" si="3"/>
        <v>0</v>
      </c>
      <c r="AC67" s="113">
        <f t="shared" si="4"/>
        <v>0</v>
      </c>
      <c r="AD67" s="114">
        <f t="shared" si="5"/>
        <v>0</v>
      </c>
      <c r="AE67" s="114">
        <f t="shared" si="6"/>
        <v>0</v>
      </c>
      <c r="AF67" s="113">
        <v>0</v>
      </c>
      <c r="AG67" s="113">
        <v>0</v>
      </c>
      <c r="AH67" s="113">
        <v>0</v>
      </c>
      <c r="AI67" s="113">
        <f t="shared" si="7"/>
        <v>0</v>
      </c>
      <c r="AJ67" s="113">
        <f t="shared" si="8"/>
        <v>0</v>
      </c>
      <c r="AK67" s="115"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f t="shared" si="9"/>
        <v>0</v>
      </c>
      <c r="AQ67" s="115">
        <f t="shared" si="10"/>
        <v>0</v>
      </c>
      <c r="AR67" s="370">
        <f t="shared" si="11"/>
        <v>0</v>
      </c>
      <c r="AS67" s="112">
        <f t="shared" si="12"/>
        <v>3665335</v>
      </c>
      <c r="AT67" s="113">
        <f t="shared" si="13"/>
        <v>2699069</v>
      </c>
      <c r="AU67" s="113">
        <f t="shared" si="14"/>
        <v>0</v>
      </c>
      <c r="AV67" s="113">
        <f t="shared" si="15"/>
        <v>0</v>
      </c>
      <c r="AW67" s="113">
        <f t="shared" si="16"/>
        <v>912285</v>
      </c>
      <c r="AX67" s="113">
        <f t="shared" si="16"/>
        <v>53981</v>
      </c>
      <c r="AY67" s="113">
        <f t="shared" si="17"/>
        <v>0</v>
      </c>
      <c r="AZ67" s="115">
        <f t="shared" si="18"/>
        <v>5.6429999999999998</v>
      </c>
      <c r="BA67" s="115">
        <f t="shared" si="19"/>
        <v>5.6429999999999998</v>
      </c>
      <c r="BB67" s="115">
        <f t="shared" si="20"/>
        <v>0</v>
      </c>
      <c r="BC67" s="116">
        <f t="shared" si="21"/>
        <v>0</v>
      </c>
    </row>
    <row r="68" spans="1:55" s="387" customFormat="1" x14ac:dyDescent="0.2">
      <c r="A68" s="372">
        <v>13</v>
      </c>
      <c r="B68" s="373">
        <v>4455</v>
      </c>
      <c r="C68" s="373">
        <v>600074889</v>
      </c>
      <c r="D68" s="373">
        <v>49864611</v>
      </c>
      <c r="E68" s="371" t="s">
        <v>173</v>
      </c>
      <c r="F68" s="373">
        <v>3143</v>
      </c>
      <c r="G68" s="247" t="s">
        <v>633</v>
      </c>
      <c r="H68" s="392" t="s">
        <v>282</v>
      </c>
      <c r="I68" s="110">
        <v>103225</v>
      </c>
      <c r="J68" s="111">
        <v>72765</v>
      </c>
      <c r="K68" s="111">
        <v>0</v>
      </c>
      <c r="L68" s="111">
        <v>0</v>
      </c>
      <c r="M68" s="114">
        <v>24595</v>
      </c>
      <c r="N68" s="114">
        <v>1455</v>
      </c>
      <c r="O68" s="111">
        <v>4410</v>
      </c>
      <c r="P68" s="274">
        <v>0.31</v>
      </c>
      <c r="Q68" s="287">
        <v>0</v>
      </c>
      <c r="R68" s="404">
        <v>0</v>
      </c>
      <c r="S68" s="404">
        <v>0.31</v>
      </c>
      <c r="T68" s="112">
        <f t="shared" si="1"/>
        <v>0</v>
      </c>
      <c r="U68" s="113">
        <v>0</v>
      </c>
      <c r="V68" s="113">
        <v>0</v>
      </c>
      <c r="W68" s="113">
        <v>0</v>
      </c>
      <c r="X68" s="113">
        <f t="shared" si="2"/>
        <v>0</v>
      </c>
      <c r="Y68" s="113">
        <v>0</v>
      </c>
      <c r="Z68" s="113">
        <v>0</v>
      </c>
      <c r="AA68" s="113">
        <v>0</v>
      </c>
      <c r="AB68" s="113">
        <f t="shared" si="3"/>
        <v>0</v>
      </c>
      <c r="AC68" s="113">
        <f t="shared" si="4"/>
        <v>0</v>
      </c>
      <c r="AD68" s="114">
        <f t="shared" si="5"/>
        <v>0</v>
      </c>
      <c r="AE68" s="114">
        <f t="shared" si="6"/>
        <v>0</v>
      </c>
      <c r="AF68" s="113">
        <v>0</v>
      </c>
      <c r="AG68" s="113">
        <v>0</v>
      </c>
      <c r="AH68" s="113">
        <v>0</v>
      </c>
      <c r="AI68" s="113">
        <f t="shared" si="7"/>
        <v>0</v>
      </c>
      <c r="AJ68" s="113">
        <f t="shared" si="8"/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f t="shared" si="9"/>
        <v>0</v>
      </c>
      <c r="AQ68" s="115">
        <f t="shared" si="10"/>
        <v>0</v>
      </c>
      <c r="AR68" s="370">
        <f t="shared" si="11"/>
        <v>0</v>
      </c>
      <c r="AS68" s="112">
        <f t="shared" si="12"/>
        <v>103225</v>
      </c>
      <c r="AT68" s="113">
        <f t="shared" si="13"/>
        <v>72765</v>
      </c>
      <c r="AU68" s="113">
        <f t="shared" si="14"/>
        <v>0</v>
      </c>
      <c r="AV68" s="113">
        <f t="shared" si="15"/>
        <v>0</v>
      </c>
      <c r="AW68" s="113">
        <f t="shared" si="16"/>
        <v>24595</v>
      </c>
      <c r="AX68" s="113">
        <f t="shared" si="16"/>
        <v>1455</v>
      </c>
      <c r="AY68" s="113">
        <f t="shared" si="17"/>
        <v>4410</v>
      </c>
      <c r="AZ68" s="115">
        <f t="shared" si="18"/>
        <v>0.31</v>
      </c>
      <c r="BA68" s="115">
        <f t="shared" si="19"/>
        <v>0</v>
      </c>
      <c r="BB68" s="115">
        <f t="shared" si="20"/>
        <v>0</v>
      </c>
      <c r="BC68" s="116">
        <f t="shared" si="21"/>
        <v>0.31</v>
      </c>
    </row>
    <row r="69" spans="1:55" s="387" customFormat="1" x14ac:dyDescent="0.2">
      <c r="A69" s="372">
        <v>13</v>
      </c>
      <c r="B69" s="373">
        <v>4455</v>
      </c>
      <c r="C69" s="373">
        <v>600074889</v>
      </c>
      <c r="D69" s="373">
        <v>49864611</v>
      </c>
      <c r="E69" s="371" t="s">
        <v>173</v>
      </c>
      <c r="F69" s="373">
        <v>3143</v>
      </c>
      <c r="G69" s="247" t="s">
        <v>321</v>
      </c>
      <c r="H69" s="392" t="s">
        <v>282</v>
      </c>
      <c r="I69" s="110">
        <v>332041</v>
      </c>
      <c r="J69" s="111">
        <v>244110</v>
      </c>
      <c r="K69" s="111">
        <v>0</v>
      </c>
      <c r="L69" s="111">
        <v>0</v>
      </c>
      <c r="M69" s="114">
        <v>82509</v>
      </c>
      <c r="N69" s="114">
        <v>4882</v>
      </c>
      <c r="O69" s="111">
        <v>540</v>
      </c>
      <c r="P69" s="274">
        <v>0.54</v>
      </c>
      <c r="Q69" s="287">
        <v>0.5</v>
      </c>
      <c r="R69" s="404">
        <v>0</v>
      </c>
      <c r="S69" s="404">
        <v>0.04</v>
      </c>
      <c r="T69" s="112">
        <f t="shared" si="1"/>
        <v>0</v>
      </c>
      <c r="U69" s="113">
        <v>0</v>
      </c>
      <c r="V69" s="113">
        <v>0</v>
      </c>
      <c r="W69" s="113">
        <v>0</v>
      </c>
      <c r="X69" s="113">
        <f t="shared" si="2"/>
        <v>0</v>
      </c>
      <c r="Y69" s="113">
        <v>0</v>
      </c>
      <c r="Z69" s="113">
        <v>0</v>
      </c>
      <c r="AA69" s="113">
        <v>0</v>
      </c>
      <c r="AB69" s="113">
        <f t="shared" si="3"/>
        <v>0</v>
      </c>
      <c r="AC69" s="113">
        <f t="shared" si="4"/>
        <v>0</v>
      </c>
      <c r="AD69" s="114">
        <f t="shared" si="5"/>
        <v>0</v>
      </c>
      <c r="AE69" s="114">
        <f t="shared" si="6"/>
        <v>0</v>
      </c>
      <c r="AF69" s="113">
        <v>0</v>
      </c>
      <c r="AG69" s="113">
        <v>0</v>
      </c>
      <c r="AH69" s="113">
        <v>0</v>
      </c>
      <c r="AI69" s="113">
        <f t="shared" si="7"/>
        <v>0</v>
      </c>
      <c r="AJ69" s="113">
        <f t="shared" si="8"/>
        <v>0</v>
      </c>
      <c r="AK69" s="115"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f t="shared" si="9"/>
        <v>0</v>
      </c>
      <c r="AQ69" s="115">
        <f t="shared" si="10"/>
        <v>0</v>
      </c>
      <c r="AR69" s="370">
        <f t="shared" si="11"/>
        <v>0</v>
      </c>
      <c r="AS69" s="112">
        <f t="shared" si="12"/>
        <v>332041</v>
      </c>
      <c r="AT69" s="113">
        <f t="shared" si="13"/>
        <v>244110</v>
      </c>
      <c r="AU69" s="113">
        <f t="shared" si="14"/>
        <v>0</v>
      </c>
      <c r="AV69" s="113">
        <f t="shared" si="15"/>
        <v>0</v>
      </c>
      <c r="AW69" s="113">
        <f t="shared" si="16"/>
        <v>82509</v>
      </c>
      <c r="AX69" s="113">
        <f t="shared" si="16"/>
        <v>4882</v>
      </c>
      <c r="AY69" s="113">
        <f t="shared" si="17"/>
        <v>540</v>
      </c>
      <c r="AZ69" s="115">
        <f t="shared" si="18"/>
        <v>0.54</v>
      </c>
      <c r="BA69" s="115">
        <f t="shared" si="19"/>
        <v>0.5</v>
      </c>
      <c r="BB69" s="115">
        <f t="shared" si="20"/>
        <v>0</v>
      </c>
      <c r="BC69" s="116">
        <f t="shared" si="21"/>
        <v>0.04</v>
      </c>
    </row>
    <row r="70" spans="1:55" s="387" customFormat="1" x14ac:dyDescent="0.2">
      <c r="A70" s="237">
        <v>13</v>
      </c>
      <c r="B70" s="31">
        <v>4455</v>
      </c>
      <c r="C70" s="31">
        <v>600074889</v>
      </c>
      <c r="D70" s="31">
        <v>49864611</v>
      </c>
      <c r="E70" s="246" t="s">
        <v>174</v>
      </c>
      <c r="F70" s="31"/>
      <c r="G70" s="236"/>
      <c r="H70" s="326"/>
      <c r="I70" s="5">
        <v>49436165</v>
      </c>
      <c r="J70" s="8">
        <v>35459247</v>
      </c>
      <c r="K70" s="8">
        <v>173220</v>
      </c>
      <c r="L70" s="8">
        <v>268000</v>
      </c>
      <c r="M70" s="8">
        <v>12075811</v>
      </c>
      <c r="N70" s="8">
        <v>709183</v>
      </c>
      <c r="O70" s="8">
        <v>923924</v>
      </c>
      <c r="P70" s="9">
        <v>72.097400000000007</v>
      </c>
      <c r="Q70" s="9">
        <v>54.314700000000002</v>
      </c>
      <c r="R70" s="38">
        <v>0.5</v>
      </c>
      <c r="S70" s="38">
        <v>17.782699999999995</v>
      </c>
      <c r="T70" s="5">
        <f t="shared" ref="T70:BC70" si="33">SUM(T64:T69)</f>
        <v>0</v>
      </c>
      <c r="U70" s="8">
        <f t="shared" si="33"/>
        <v>0</v>
      </c>
      <c r="V70" s="8">
        <f t="shared" si="33"/>
        <v>0</v>
      </c>
      <c r="W70" s="8">
        <f t="shared" si="33"/>
        <v>0</v>
      </c>
      <c r="X70" s="8">
        <f t="shared" si="33"/>
        <v>0</v>
      </c>
      <c r="Y70" s="8">
        <f t="shared" si="33"/>
        <v>0</v>
      </c>
      <c r="Z70" s="8">
        <f t="shared" si="33"/>
        <v>0</v>
      </c>
      <c r="AA70" s="8">
        <f t="shared" si="33"/>
        <v>0</v>
      </c>
      <c r="AB70" s="8">
        <f t="shared" si="33"/>
        <v>0</v>
      </c>
      <c r="AC70" s="8">
        <f t="shared" si="33"/>
        <v>0</v>
      </c>
      <c r="AD70" s="8">
        <f t="shared" si="33"/>
        <v>0</v>
      </c>
      <c r="AE70" s="8">
        <f t="shared" si="33"/>
        <v>0</v>
      </c>
      <c r="AF70" s="8">
        <f t="shared" si="33"/>
        <v>0</v>
      </c>
      <c r="AG70" s="8">
        <f t="shared" si="33"/>
        <v>0</v>
      </c>
      <c r="AH70" s="8">
        <f t="shared" si="33"/>
        <v>0</v>
      </c>
      <c r="AI70" s="8">
        <f t="shared" si="33"/>
        <v>0</v>
      </c>
      <c r="AJ70" s="8">
        <f t="shared" si="33"/>
        <v>0</v>
      </c>
      <c r="AK70" s="9">
        <f t="shared" si="33"/>
        <v>0</v>
      </c>
      <c r="AL70" s="9">
        <f t="shared" si="33"/>
        <v>0</v>
      </c>
      <c r="AM70" s="9">
        <f t="shared" si="33"/>
        <v>0</v>
      </c>
      <c r="AN70" s="9">
        <f t="shared" si="33"/>
        <v>0</v>
      </c>
      <c r="AO70" s="9">
        <f t="shared" si="33"/>
        <v>0</v>
      </c>
      <c r="AP70" s="9">
        <f t="shared" si="33"/>
        <v>0</v>
      </c>
      <c r="AQ70" s="9">
        <f t="shared" si="33"/>
        <v>0</v>
      </c>
      <c r="AR70" s="38">
        <f t="shared" si="33"/>
        <v>0</v>
      </c>
      <c r="AS70" s="5">
        <f t="shared" si="33"/>
        <v>49436165</v>
      </c>
      <c r="AT70" s="8">
        <f t="shared" si="33"/>
        <v>35459247</v>
      </c>
      <c r="AU70" s="8">
        <f t="shared" si="33"/>
        <v>173220</v>
      </c>
      <c r="AV70" s="8">
        <f t="shared" si="33"/>
        <v>268000</v>
      </c>
      <c r="AW70" s="8">
        <f t="shared" si="33"/>
        <v>12075811</v>
      </c>
      <c r="AX70" s="8">
        <f t="shared" si="33"/>
        <v>709183</v>
      </c>
      <c r="AY70" s="8">
        <f t="shared" si="33"/>
        <v>923924</v>
      </c>
      <c r="AZ70" s="9">
        <f t="shared" si="33"/>
        <v>72.097400000000007</v>
      </c>
      <c r="BA70" s="9">
        <f t="shared" si="33"/>
        <v>54.314700000000002</v>
      </c>
      <c r="BB70" s="9">
        <f t="shared" si="33"/>
        <v>0.5</v>
      </c>
      <c r="BC70" s="78">
        <f t="shared" si="33"/>
        <v>17.782699999999995</v>
      </c>
    </row>
    <row r="71" spans="1:55" s="387" customFormat="1" x14ac:dyDescent="0.2">
      <c r="A71" s="372">
        <v>14</v>
      </c>
      <c r="B71" s="373">
        <v>4440</v>
      </c>
      <c r="C71" s="373">
        <v>600074897</v>
      </c>
      <c r="D71" s="373">
        <v>48283029</v>
      </c>
      <c r="E71" s="371" t="s">
        <v>175</v>
      </c>
      <c r="F71" s="373">
        <v>3113</v>
      </c>
      <c r="G71" s="247" t="s">
        <v>318</v>
      </c>
      <c r="H71" s="374" t="s">
        <v>281</v>
      </c>
      <c r="I71" s="110">
        <v>29350665</v>
      </c>
      <c r="J71" s="111">
        <v>21023821</v>
      </c>
      <c r="K71" s="111">
        <v>115480</v>
      </c>
      <c r="L71" s="111">
        <v>112000</v>
      </c>
      <c r="M71" s="114">
        <v>7143907</v>
      </c>
      <c r="N71" s="114">
        <v>420477</v>
      </c>
      <c r="O71" s="111">
        <v>650460</v>
      </c>
      <c r="P71" s="274">
        <v>39.714300000000001</v>
      </c>
      <c r="Q71" s="287">
        <v>30.884899999999998</v>
      </c>
      <c r="R71" s="404">
        <v>0.33329999999999999</v>
      </c>
      <c r="S71" s="404">
        <v>8.8293999999999997</v>
      </c>
      <c r="T71" s="112">
        <f t="shared" si="1"/>
        <v>0</v>
      </c>
      <c r="U71" s="113">
        <v>0</v>
      </c>
      <c r="V71" s="113">
        <v>0</v>
      </c>
      <c r="W71" s="113">
        <v>0</v>
      </c>
      <c r="X71" s="113">
        <f t="shared" si="2"/>
        <v>0</v>
      </c>
      <c r="Y71" s="113">
        <v>0</v>
      </c>
      <c r="Z71" s="113">
        <v>0</v>
      </c>
      <c r="AA71" s="113">
        <v>0</v>
      </c>
      <c r="AB71" s="113">
        <f t="shared" si="3"/>
        <v>0</v>
      </c>
      <c r="AC71" s="113">
        <f t="shared" si="4"/>
        <v>0</v>
      </c>
      <c r="AD71" s="114">
        <f t="shared" si="5"/>
        <v>0</v>
      </c>
      <c r="AE71" s="114">
        <f t="shared" si="6"/>
        <v>0</v>
      </c>
      <c r="AF71" s="113">
        <v>0</v>
      </c>
      <c r="AG71" s="113">
        <v>0</v>
      </c>
      <c r="AH71" s="113">
        <v>0</v>
      </c>
      <c r="AI71" s="113">
        <f t="shared" si="7"/>
        <v>0</v>
      </c>
      <c r="AJ71" s="113">
        <f t="shared" si="8"/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f t="shared" si="9"/>
        <v>0</v>
      </c>
      <c r="AQ71" s="115">
        <f t="shared" si="10"/>
        <v>0</v>
      </c>
      <c r="AR71" s="370">
        <f t="shared" si="11"/>
        <v>0</v>
      </c>
      <c r="AS71" s="112">
        <f t="shared" si="12"/>
        <v>29350665</v>
      </c>
      <c r="AT71" s="113">
        <f t="shared" si="13"/>
        <v>21023821</v>
      </c>
      <c r="AU71" s="113">
        <f t="shared" si="14"/>
        <v>115480</v>
      </c>
      <c r="AV71" s="113">
        <f t="shared" si="15"/>
        <v>112000</v>
      </c>
      <c r="AW71" s="113">
        <f t="shared" si="16"/>
        <v>7143907</v>
      </c>
      <c r="AX71" s="113">
        <f t="shared" si="16"/>
        <v>420477</v>
      </c>
      <c r="AY71" s="113">
        <f t="shared" si="17"/>
        <v>650460</v>
      </c>
      <c r="AZ71" s="115">
        <f t="shared" si="18"/>
        <v>39.714300000000001</v>
      </c>
      <c r="BA71" s="115">
        <f t="shared" si="19"/>
        <v>30.884899999999998</v>
      </c>
      <c r="BB71" s="115">
        <f t="shared" si="20"/>
        <v>0.33329999999999999</v>
      </c>
      <c r="BC71" s="116">
        <f t="shared" si="21"/>
        <v>8.8293999999999997</v>
      </c>
    </row>
    <row r="72" spans="1:55" s="387" customFormat="1" x14ac:dyDescent="0.2">
      <c r="A72" s="372">
        <v>14</v>
      </c>
      <c r="B72" s="373">
        <v>4440</v>
      </c>
      <c r="C72" s="373">
        <v>600074897</v>
      </c>
      <c r="D72" s="373">
        <v>48283029</v>
      </c>
      <c r="E72" s="371" t="s">
        <v>175</v>
      </c>
      <c r="F72" s="373">
        <v>3113</v>
      </c>
      <c r="G72" s="247" t="s">
        <v>316</v>
      </c>
      <c r="H72" s="374" t="s">
        <v>282</v>
      </c>
      <c r="I72" s="110">
        <v>2888188</v>
      </c>
      <c r="J72" s="111">
        <v>2126795</v>
      </c>
      <c r="K72" s="111">
        <v>0</v>
      </c>
      <c r="L72" s="111">
        <v>0</v>
      </c>
      <c r="M72" s="114">
        <v>718857</v>
      </c>
      <c r="N72" s="114">
        <v>42536</v>
      </c>
      <c r="O72" s="111">
        <v>0</v>
      </c>
      <c r="P72" s="274">
        <v>6.14</v>
      </c>
      <c r="Q72" s="287">
        <v>6.14</v>
      </c>
      <c r="R72" s="404">
        <v>0</v>
      </c>
      <c r="S72" s="404">
        <v>0</v>
      </c>
      <c r="T72" s="112">
        <f t="shared" si="1"/>
        <v>0</v>
      </c>
      <c r="U72" s="113">
        <v>-22455</v>
      </c>
      <c r="V72" s="113">
        <v>0</v>
      </c>
      <c r="W72" s="113">
        <v>0</v>
      </c>
      <c r="X72" s="113">
        <f t="shared" si="2"/>
        <v>-22455</v>
      </c>
      <c r="Y72" s="113">
        <v>0</v>
      </c>
      <c r="Z72" s="113">
        <v>0</v>
      </c>
      <c r="AA72" s="113">
        <v>0</v>
      </c>
      <c r="AB72" s="113">
        <f t="shared" si="3"/>
        <v>0</v>
      </c>
      <c r="AC72" s="113">
        <f t="shared" si="4"/>
        <v>-22455</v>
      </c>
      <c r="AD72" s="114">
        <f t="shared" si="5"/>
        <v>-7590</v>
      </c>
      <c r="AE72" s="114">
        <f t="shared" si="6"/>
        <v>-449</v>
      </c>
      <c r="AF72" s="113">
        <v>2500</v>
      </c>
      <c r="AG72" s="113">
        <v>0</v>
      </c>
      <c r="AH72" s="113">
        <v>0</v>
      </c>
      <c r="AI72" s="113">
        <f t="shared" si="7"/>
        <v>2500</v>
      </c>
      <c r="AJ72" s="113">
        <f t="shared" si="8"/>
        <v>-27994</v>
      </c>
      <c r="AK72" s="115">
        <v>0</v>
      </c>
      <c r="AL72" s="115">
        <v>0</v>
      </c>
      <c r="AM72" s="115">
        <v>-7.0000000000000007E-2</v>
      </c>
      <c r="AN72" s="115">
        <v>0</v>
      </c>
      <c r="AO72" s="115">
        <v>0</v>
      </c>
      <c r="AP72" s="115">
        <f t="shared" si="9"/>
        <v>-7.0000000000000007E-2</v>
      </c>
      <c r="AQ72" s="115">
        <f t="shared" si="10"/>
        <v>0</v>
      </c>
      <c r="AR72" s="370">
        <f t="shared" si="11"/>
        <v>-7.0000000000000007E-2</v>
      </c>
      <c r="AS72" s="112">
        <f t="shared" si="12"/>
        <v>2860194</v>
      </c>
      <c r="AT72" s="113">
        <f t="shared" si="13"/>
        <v>2104340</v>
      </c>
      <c r="AU72" s="113">
        <f t="shared" si="14"/>
        <v>0</v>
      </c>
      <c r="AV72" s="113">
        <f t="shared" si="15"/>
        <v>0</v>
      </c>
      <c r="AW72" s="113">
        <f t="shared" si="16"/>
        <v>711267</v>
      </c>
      <c r="AX72" s="113">
        <f t="shared" si="16"/>
        <v>42087</v>
      </c>
      <c r="AY72" s="113">
        <f t="shared" si="17"/>
        <v>2500</v>
      </c>
      <c r="AZ72" s="115">
        <f t="shared" si="18"/>
        <v>6.0699999999999994</v>
      </c>
      <c r="BA72" s="115">
        <f t="shared" si="19"/>
        <v>6.0699999999999994</v>
      </c>
      <c r="BB72" s="115">
        <f t="shared" si="20"/>
        <v>0</v>
      </c>
      <c r="BC72" s="116">
        <f t="shared" si="21"/>
        <v>0</v>
      </c>
    </row>
    <row r="73" spans="1:55" s="387" customFormat="1" x14ac:dyDescent="0.2">
      <c r="A73" s="372">
        <v>14</v>
      </c>
      <c r="B73" s="373">
        <v>4440</v>
      </c>
      <c r="C73" s="373">
        <v>600074897</v>
      </c>
      <c r="D73" s="373">
        <v>48283029</v>
      </c>
      <c r="E73" s="371" t="s">
        <v>175</v>
      </c>
      <c r="F73" s="373">
        <v>3141</v>
      </c>
      <c r="G73" s="247" t="s">
        <v>319</v>
      </c>
      <c r="H73" s="374" t="s">
        <v>282</v>
      </c>
      <c r="I73" s="110">
        <v>2658924</v>
      </c>
      <c r="J73" s="111">
        <v>1941580</v>
      </c>
      <c r="K73" s="111">
        <v>0</v>
      </c>
      <c r="L73" s="111">
        <v>0</v>
      </c>
      <c r="M73" s="114">
        <v>656254</v>
      </c>
      <c r="N73" s="114">
        <v>38832</v>
      </c>
      <c r="O73" s="111">
        <v>22258</v>
      </c>
      <c r="P73" s="274">
        <v>6.6000000000000005</v>
      </c>
      <c r="Q73" s="287">
        <v>0</v>
      </c>
      <c r="R73" s="404">
        <v>0</v>
      </c>
      <c r="S73" s="404">
        <v>6.6000000000000005</v>
      </c>
      <c r="T73" s="112">
        <f t="shared" si="1"/>
        <v>0</v>
      </c>
      <c r="U73" s="113">
        <v>0</v>
      </c>
      <c r="V73" s="113">
        <v>0</v>
      </c>
      <c r="W73" s="113">
        <v>0</v>
      </c>
      <c r="X73" s="113">
        <f t="shared" si="2"/>
        <v>0</v>
      </c>
      <c r="Y73" s="113">
        <v>0</v>
      </c>
      <c r="Z73" s="113">
        <v>0</v>
      </c>
      <c r="AA73" s="113">
        <v>0</v>
      </c>
      <c r="AB73" s="113">
        <f t="shared" si="3"/>
        <v>0</v>
      </c>
      <c r="AC73" s="113">
        <f t="shared" si="4"/>
        <v>0</v>
      </c>
      <c r="AD73" s="114">
        <f t="shared" si="5"/>
        <v>0</v>
      </c>
      <c r="AE73" s="114">
        <f t="shared" si="6"/>
        <v>0</v>
      </c>
      <c r="AF73" s="113">
        <v>0</v>
      </c>
      <c r="AG73" s="113">
        <v>0</v>
      </c>
      <c r="AH73" s="113">
        <v>0</v>
      </c>
      <c r="AI73" s="113">
        <f t="shared" si="7"/>
        <v>0</v>
      </c>
      <c r="AJ73" s="113">
        <f t="shared" si="8"/>
        <v>0</v>
      </c>
      <c r="AK73" s="115"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f t="shared" si="9"/>
        <v>0</v>
      </c>
      <c r="AQ73" s="115">
        <f t="shared" si="10"/>
        <v>0</v>
      </c>
      <c r="AR73" s="370">
        <f t="shared" si="11"/>
        <v>0</v>
      </c>
      <c r="AS73" s="112">
        <f t="shared" si="12"/>
        <v>2658924</v>
      </c>
      <c r="AT73" s="113">
        <f t="shared" si="13"/>
        <v>1941580</v>
      </c>
      <c r="AU73" s="113">
        <f t="shared" si="14"/>
        <v>0</v>
      </c>
      <c r="AV73" s="113">
        <f t="shared" si="15"/>
        <v>0</v>
      </c>
      <c r="AW73" s="113">
        <f t="shared" si="16"/>
        <v>656254</v>
      </c>
      <c r="AX73" s="113">
        <f t="shared" si="16"/>
        <v>38832</v>
      </c>
      <c r="AY73" s="113">
        <f t="shared" si="17"/>
        <v>22258</v>
      </c>
      <c r="AZ73" s="115">
        <f t="shared" si="18"/>
        <v>6.6000000000000005</v>
      </c>
      <c r="BA73" s="115">
        <f t="shared" si="19"/>
        <v>0</v>
      </c>
      <c r="BB73" s="115">
        <f t="shared" si="20"/>
        <v>0</v>
      </c>
      <c r="BC73" s="116">
        <f t="shared" si="21"/>
        <v>6.6000000000000005</v>
      </c>
    </row>
    <row r="74" spans="1:55" s="387" customFormat="1" x14ac:dyDescent="0.2">
      <c r="A74" s="372">
        <v>14</v>
      </c>
      <c r="B74" s="373">
        <v>4440</v>
      </c>
      <c r="C74" s="373">
        <v>600074897</v>
      </c>
      <c r="D74" s="373">
        <v>48283029</v>
      </c>
      <c r="E74" s="371" t="s">
        <v>175</v>
      </c>
      <c r="F74" s="373">
        <v>3143</v>
      </c>
      <c r="G74" s="247" t="s">
        <v>632</v>
      </c>
      <c r="H74" s="392" t="s">
        <v>281</v>
      </c>
      <c r="I74" s="110">
        <v>2081244</v>
      </c>
      <c r="J74" s="111">
        <v>1529625</v>
      </c>
      <c r="K74" s="111">
        <v>0</v>
      </c>
      <c r="L74" s="111">
        <v>3000</v>
      </c>
      <c r="M74" s="114">
        <v>518027</v>
      </c>
      <c r="N74" s="114">
        <v>30592</v>
      </c>
      <c r="O74" s="111">
        <v>0</v>
      </c>
      <c r="P74" s="274">
        <v>3.3035999999999999</v>
      </c>
      <c r="Q74" s="287">
        <v>3.3035999999999999</v>
      </c>
      <c r="R74" s="404">
        <v>0</v>
      </c>
      <c r="S74" s="404">
        <v>0</v>
      </c>
      <c r="T74" s="112">
        <f t="shared" si="1"/>
        <v>0</v>
      </c>
      <c r="U74" s="113">
        <v>0</v>
      </c>
      <c r="V74" s="113">
        <v>0</v>
      </c>
      <c r="W74" s="113">
        <v>0</v>
      </c>
      <c r="X74" s="113">
        <f t="shared" si="2"/>
        <v>0</v>
      </c>
      <c r="Y74" s="113">
        <v>0</v>
      </c>
      <c r="Z74" s="113">
        <v>0</v>
      </c>
      <c r="AA74" s="113">
        <v>0</v>
      </c>
      <c r="AB74" s="113">
        <f t="shared" si="3"/>
        <v>0</v>
      </c>
      <c r="AC74" s="113">
        <f t="shared" si="4"/>
        <v>0</v>
      </c>
      <c r="AD74" s="114">
        <f t="shared" si="5"/>
        <v>0</v>
      </c>
      <c r="AE74" s="114">
        <f t="shared" si="6"/>
        <v>0</v>
      </c>
      <c r="AF74" s="113">
        <v>0</v>
      </c>
      <c r="AG74" s="113">
        <v>0</v>
      </c>
      <c r="AH74" s="113">
        <v>0</v>
      </c>
      <c r="AI74" s="113">
        <f t="shared" si="7"/>
        <v>0</v>
      </c>
      <c r="AJ74" s="113">
        <f t="shared" si="8"/>
        <v>0</v>
      </c>
      <c r="AK74" s="115">
        <v>0</v>
      </c>
      <c r="AL74" s="115">
        <v>0</v>
      </c>
      <c r="AM74" s="115">
        <v>0</v>
      </c>
      <c r="AN74" s="115">
        <v>0</v>
      </c>
      <c r="AO74" s="115">
        <v>0</v>
      </c>
      <c r="AP74" s="115">
        <f t="shared" si="9"/>
        <v>0</v>
      </c>
      <c r="AQ74" s="115">
        <f t="shared" si="10"/>
        <v>0</v>
      </c>
      <c r="AR74" s="370">
        <f t="shared" si="11"/>
        <v>0</v>
      </c>
      <c r="AS74" s="112">
        <f t="shared" si="12"/>
        <v>2081244</v>
      </c>
      <c r="AT74" s="113">
        <f t="shared" si="13"/>
        <v>1529625</v>
      </c>
      <c r="AU74" s="113">
        <f t="shared" si="14"/>
        <v>0</v>
      </c>
      <c r="AV74" s="113">
        <f t="shared" si="15"/>
        <v>3000</v>
      </c>
      <c r="AW74" s="113">
        <f t="shared" si="16"/>
        <v>518027</v>
      </c>
      <c r="AX74" s="113">
        <f t="shared" si="16"/>
        <v>30592</v>
      </c>
      <c r="AY74" s="113">
        <f t="shared" si="17"/>
        <v>0</v>
      </c>
      <c r="AZ74" s="115">
        <f t="shared" si="18"/>
        <v>3.3035999999999999</v>
      </c>
      <c r="BA74" s="115">
        <f t="shared" si="19"/>
        <v>3.3035999999999999</v>
      </c>
      <c r="BB74" s="115">
        <f t="shared" si="20"/>
        <v>0</v>
      </c>
      <c r="BC74" s="116">
        <f t="shared" si="21"/>
        <v>0</v>
      </c>
    </row>
    <row r="75" spans="1:55" s="387" customFormat="1" x14ac:dyDescent="0.2">
      <c r="A75" s="372">
        <v>14</v>
      </c>
      <c r="B75" s="373">
        <v>4440</v>
      </c>
      <c r="C75" s="373">
        <v>600074897</v>
      </c>
      <c r="D75" s="373">
        <v>48283029</v>
      </c>
      <c r="E75" s="371" t="s">
        <v>175</v>
      </c>
      <c r="F75" s="373">
        <v>3143</v>
      </c>
      <c r="G75" s="247" t="s">
        <v>633</v>
      </c>
      <c r="H75" s="392" t="s">
        <v>282</v>
      </c>
      <c r="I75" s="110">
        <v>83563</v>
      </c>
      <c r="J75" s="111">
        <v>58905</v>
      </c>
      <c r="K75" s="111">
        <v>0</v>
      </c>
      <c r="L75" s="111">
        <v>0</v>
      </c>
      <c r="M75" s="114">
        <v>19910</v>
      </c>
      <c r="N75" s="114">
        <v>1178</v>
      </c>
      <c r="O75" s="111">
        <v>3570</v>
      </c>
      <c r="P75" s="274">
        <v>0.25</v>
      </c>
      <c r="Q75" s="287">
        <v>0</v>
      </c>
      <c r="R75" s="404">
        <v>0</v>
      </c>
      <c r="S75" s="404">
        <v>0.25</v>
      </c>
      <c r="T75" s="112">
        <f t="shared" si="1"/>
        <v>0</v>
      </c>
      <c r="U75" s="113">
        <v>0</v>
      </c>
      <c r="V75" s="113">
        <v>0</v>
      </c>
      <c r="W75" s="113">
        <v>0</v>
      </c>
      <c r="X75" s="113">
        <f t="shared" si="2"/>
        <v>0</v>
      </c>
      <c r="Y75" s="113">
        <v>0</v>
      </c>
      <c r="Z75" s="113">
        <v>0</v>
      </c>
      <c r="AA75" s="113">
        <v>0</v>
      </c>
      <c r="AB75" s="113">
        <f t="shared" si="3"/>
        <v>0</v>
      </c>
      <c r="AC75" s="113">
        <f t="shared" si="4"/>
        <v>0</v>
      </c>
      <c r="AD75" s="114">
        <f t="shared" si="5"/>
        <v>0</v>
      </c>
      <c r="AE75" s="114">
        <f t="shared" si="6"/>
        <v>0</v>
      </c>
      <c r="AF75" s="113">
        <v>0</v>
      </c>
      <c r="AG75" s="113">
        <v>0</v>
      </c>
      <c r="AH75" s="113">
        <v>0</v>
      </c>
      <c r="AI75" s="113">
        <f t="shared" si="7"/>
        <v>0</v>
      </c>
      <c r="AJ75" s="113">
        <f t="shared" si="8"/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f t="shared" si="9"/>
        <v>0</v>
      </c>
      <c r="AQ75" s="115">
        <f t="shared" si="10"/>
        <v>0</v>
      </c>
      <c r="AR75" s="370">
        <f t="shared" si="11"/>
        <v>0</v>
      </c>
      <c r="AS75" s="112">
        <f t="shared" si="12"/>
        <v>83563</v>
      </c>
      <c r="AT75" s="113">
        <f t="shared" si="13"/>
        <v>58905</v>
      </c>
      <c r="AU75" s="113">
        <f t="shared" si="14"/>
        <v>0</v>
      </c>
      <c r="AV75" s="113">
        <f t="shared" si="15"/>
        <v>0</v>
      </c>
      <c r="AW75" s="113">
        <f t="shared" si="16"/>
        <v>19910</v>
      </c>
      <c r="AX75" s="113">
        <f t="shared" si="16"/>
        <v>1178</v>
      </c>
      <c r="AY75" s="113">
        <f t="shared" si="17"/>
        <v>3570</v>
      </c>
      <c r="AZ75" s="115">
        <f t="shared" si="18"/>
        <v>0.25</v>
      </c>
      <c r="BA75" s="115">
        <f t="shared" si="19"/>
        <v>0</v>
      </c>
      <c r="BB75" s="115">
        <f t="shared" si="20"/>
        <v>0</v>
      </c>
      <c r="BC75" s="116">
        <f t="shared" si="21"/>
        <v>0.25</v>
      </c>
    </row>
    <row r="76" spans="1:55" s="387" customFormat="1" x14ac:dyDescent="0.2">
      <c r="A76" s="237">
        <v>14</v>
      </c>
      <c r="B76" s="31">
        <v>4440</v>
      </c>
      <c r="C76" s="31">
        <v>600074897</v>
      </c>
      <c r="D76" s="31">
        <v>48283029</v>
      </c>
      <c r="E76" s="246" t="s">
        <v>176</v>
      </c>
      <c r="F76" s="31"/>
      <c r="G76" s="236"/>
      <c r="H76" s="326"/>
      <c r="I76" s="5">
        <v>37062584</v>
      </c>
      <c r="J76" s="8">
        <v>26680726</v>
      </c>
      <c r="K76" s="8">
        <v>115480</v>
      </c>
      <c r="L76" s="8">
        <v>115000</v>
      </c>
      <c r="M76" s="8">
        <v>9056955</v>
      </c>
      <c r="N76" s="8">
        <v>533615</v>
      </c>
      <c r="O76" s="8">
        <v>676288</v>
      </c>
      <c r="P76" s="9">
        <v>56.007900000000006</v>
      </c>
      <c r="Q76" s="9">
        <v>40.328499999999998</v>
      </c>
      <c r="R76" s="38">
        <v>0.33329999999999999</v>
      </c>
      <c r="S76" s="38">
        <v>15.679400000000001</v>
      </c>
      <c r="T76" s="5">
        <f t="shared" ref="T76:BC76" si="34">SUM(T71:T75)</f>
        <v>0</v>
      </c>
      <c r="U76" s="8">
        <f t="shared" si="34"/>
        <v>-22455</v>
      </c>
      <c r="V76" s="8">
        <f t="shared" si="34"/>
        <v>0</v>
      </c>
      <c r="W76" s="8">
        <f t="shared" si="34"/>
        <v>0</v>
      </c>
      <c r="X76" s="8">
        <f t="shared" si="34"/>
        <v>-22455</v>
      </c>
      <c r="Y76" s="8">
        <f t="shared" si="34"/>
        <v>0</v>
      </c>
      <c r="Z76" s="8">
        <f t="shared" si="34"/>
        <v>0</v>
      </c>
      <c r="AA76" s="8">
        <f t="shared" si="34"/>
        <v>0</v>
      </c>
      <c r="AB76" s="8">
        <f t="shared" si="34"/>
        <v>0</v>
      </c>
      <c r="AC76" s="8">
        <f t="shared" si="34"/>
        <v>-22455</v>
      </c>
      <c r="AD76" s="8">
        <f t="shared" si="34"/>
        <v>-7590</v>
      </c>
      <c r="AE76" s="8">
        <f t="shared" si="34"/>
        <v>-449</v>
      </c>
      <c r="AF76" s="8">
        <f t="shared" si="34"/>
        <v>2500</v>
      </c>
      <c r="AG76" s="8">
        <f t="shared" si="34"/>
        <v>0</v>
      </c>
      <c r="AH76" s="8">
        <f t="shared" si="34"/>
        <v>0</v>
      </c>
      <c r="AI76" s="8">
        <f t="shared" si="34"/>
        <v>2500</v>
      </c>
      <c r="AJ76" s="8">
        <f t="shared" si="34"/>
        <v>-27994</v>
      </c>
      <c r="AK76" s="9">
        <f t="shared" si="34"/>
        <v>0</v>
      </c>
      <c r="AL76" s="9">
        <f t="shared" si="34"/>
        <v>0</v>
      </c>
      <c r="AM76" s="9">
        <f t="shared" si="34"/>
        <v>-7.0000000000000007E-2</v>
      </c>
      <c r="AN76" s="9">
        <f t="shared" si="34"/>
        <v>0</v>
      </c>
      <c r="AO76" s="9">
        <f t="shared" si="34"/>
        <v>0</v>
      </c>
      <c r="AP76" s="9">
        <f t="shared" si="34"/>
        <v>-7.0000000000000007E-2</v>
      </c>
      <c r="AQ76" s="9">
        <f t="shared" si="34"/>
        <v>0</v>
      </c>
      <c r="AR76" s="38">
        <f t="shared" si="34"/>
        <v>-7.0000000000000007E-2</v>
      </c>
      <c r="AS76" s="5">
        <f t="shared" si="34"/>
        <v>37034590</v>
      </c>
      <c r="AT76" s="8">
        <f t="shared" si="34"/>
        <v>26658271</v>
      </c>
      <c r="AU76" s="8">
        <f t="shared" si="34"/>
        <v>115480</v>
      </c>
      <c r="AV76" s="8">
        <f t="shared" si="34"/>
        <v>115000</v>
      </c>
      <c r="AW76" s="8">
        <f t="shared" si="34"/>
        <v>9049365</v>
      </c>
      <c r="AX76" s="8">
        <f t="shared" si="34"/>
        <v>533166</v>
      </c>
      <c r="AY76" s="8">
        <f t="shared" si="34"/>
        <v>678788</v>
      </c>
      <c r="AZ76" s="9">
        <f t="shared" si="34"/>
        <v>55.937900000000006</v>
      </c>
      <c r="BA76" s="9">
        <f t="shared" si="34"/>
        <v>40.258499999999998</v>
      </c>
      <c r="BB76" s="9">
        <f t="shared" si="34"/>
        <v>0.33329999999999999</v>
      </c>
      <c r="BC76" s="78">
        <f t="shared" si="34"/>
        <v>15.679400000000001</v>
      </c>
    </row>
    <row r="77" spans="1:55" s="387" customFormat="1" x14ac:dyDescent="0.2">
      <c r="A77" s="372">
        <v>15</v>
      </c>
      <c r="B77" s="373">
        <v>4442</v>
      </c>
      <c r="C77" s="373">
        <v>600074901</v>
      </c>
      <c r="D77" s="373">
        <v>48283061</v>
      </c>
      <c r="E77" s="371" t="s">
        <v>177</v>
      </c>
      <c r="F77" s="373">
        <v>3113</v>
      </c>
      <c r="G77" s="247" t="s">
        <v>318</v>
      </c>
      <c r="H77" s="374" t="s">
        <v>281</v>
      </c>
      <c r="I77" s="110">
        <v>20279740</v>
      </c>
      <c r="J77" s="111">
        <v>14602445</v>
      </c>
      <c r="K77" s="111">
        <v>0</v>
      </c>
      <c r="L77" s="111">
        <v>20000</v>
      </c>
      <c r="M77" s="114">
        <v>4942386</v>
      </c>
      <c r="N77" s="114">
        <v>292049</v>
      </c>
      <c r="O77" s="111">
        <v>422860</v>
      </c>
      <c r="P77" s="274">
        <v>25.127099999999999</v>
      </c>
      <c r="Q77" s="287">
        <v>18.89</v>
      </c>
      <c r="R77" s="404">
        <v>0</v>
      </c>
      <c r="S77" s="404">
        <v>6.2370999999999999</v>
      </c>
      <c r="T77" s="112">
        <f t="shared" ref="T77:T140" si="35">Y77*-1</f>
        <v>0</v>
      </c>
      <c r="U77" s="113">
        <v>0</v>
      </c>
      <c r="V77" s="113">
        <v>-44183</v>
      </c>
      <c r="W77" s="113">
        <v>0</v>
      </c>
      <c r="X77" s="113">
        <f t="shared" ref="X77:X140" si="36">SUM(T77:W77)</f>
        <v>-44183</v>
      </c>
      <c r="Y77" s="113">
        <v>0</v>
      </c>
      <c r="Z77" s="113">
        <v>0</v>
      </c>
      <c r="AA77" s="113">
        <v>0</v>
      </c>
      <c r="AB77" s="113">
        <f t="shared" ref="AB77:AB140" si="37">SUM(Y77:AA77)</f>
        <v>0</v>
      </c>
      <c r="AC77" s="113">
        <f t="shared" ref="AC77:AC140" si="38">X77+AB77</f>
        <v>-44183</v>
      </c>
      <c r="AD77" s="114">
        <f t="shared" ref="AD77:AD140" si="39">ROUND((X77+Y77+Z77)*33.8%,0)</f>
        <v>-14934</v>
      </c>
      <c r="AE77" s="114">
        <f t="shared" ref="AE77:AE140" si="40">ROUND(X77*2%,0)</f>
        <v>-884</v>
      </c>
      <c r="AF77" s="113">
        <v>0</v>
      </c>
      <c r="AG77" s="113">
        <v>60001</v>
      </c>
      <c r="AH77" s="113">
        <v>0</v>
      </c>
      <c r="AI77" s="113">
        <f t="shared" ref="AI77:AI140" si="41">SUM(AF77:AH77)</f>
        <v>60001</v>
      </c>
      <c r="AJ77" s="113">
        <f t="shared" ref="AJ77:AJ140" si="42">AC77+AD77+AE77+AI77</f>
        <v>0</v>
      </c>
      <c r="AK77" s="115"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f t="shared" ref="AP77:AP140" si="43">AK77+AM77+AN77</f>
        <v>0</v>
      </c>
      <c r="AQ77" s="115">
        <f t="shared" ref="AQ77:AQ140" si="44">AL77+AO77</f>
        <v>0</v>
      </c>
      <c r="AR77" s="370">
        <f t="shared" ref="AR77:AR140" si="45">SUM(AP77:AQ77)</f>
        <v>0</v>
      </c>
      <c r="AS77" s="112">
        <f t="shared" ref="AS77:AS140" si="46">I77+AJ77</f>
        <v>20279740</v>
      </c>
      <c r="AT77" s="113">
        <f t="shared" ref="AT77:AT140" si="47">J77+X77</f>
        <v>14558262</v>
      </c>
      <c r="AU77" s="113">
        <f t="shared" ref="AU77:AU140" si="48">K77</f>
        <v>0</v>
      </c>
      <c r="AV77" s="113">
        <f t="shared" ref="AV77:AV140" si="49">L77+AB77</f>
        <v>20000</v>
      </c>
      <c r="AW77" s="113">
        <f t="shared" ref="AW77:AX140" si="50">M77+AD77</f>
        <v>4927452</v>
      </c>
      <c r="AX77" s="113">
        <f t="shared" si="50"/>
        <v>291165</v>
      </c>
      <c r="AY77" s="113">
        <f t="shared" ref="AY77:AY140" si="51">O77+AI77</f>
        <v>482861</v>
      </c>
      <c r="AZ77" s="115">
        <f t="shared" ref="AZ77:AZ140" si="52">P77+AR77</f>
        <v>25.127099999999999</v>
      </c>
      <c r="BA77" s="115">
        <f t="shared" ref="BA77:BA140" si="53">Q77+AP77</f>
        <v>18.89</v>
      </c>
      <c r="BB77" s="115">
        <f t="shared" ref="BB77:BB140" si="54">R77</f>
        <v>0</v>
      </c>
      <c r="BC77" s="116">
        <f t="shared" ref="BC77:BC140" si="55">S77+AQ77</f>
        <v>6.2370999999999999</v>
      </c>
    </row>
    <row r="78" spans="1:55" s="387" customFormat="1" x14ac:dyDescent="0.2">
      <c r="A78" s="372">
        <v>15</v>
      </c>
      <c r="B78" s="373">
        <v>4442</v>
      </c>
      <c r="C78" s="373">
        <v>600074901</v>
      </c>
      <c r="D78" s="373">
        <v>48283061</v>
      </c>
      <c r="E78" s="371" t="s">
        <v>177</v>
      </c>
      <c r="F78" s="373">
        <v>3113</v>
      </c>
      <c r="G78" s="247" t="s">
        <v>316</v>
      </c>
      <c r="H78" s="374" t="s">
        <v>282</v>
      </c>
      <c r="I78" s="110">
        <v>1137098</v>
      </c>
      <c r="J78" s="111">
        <v>824410</v>
      </c>
      <c r="K78" s="111">
        <v>0</v>
      </c>
      <c r="L78" s="111">
        <v>0</v>
      </c>
      <c r="M78" s="114">
        <v>278650</v>
      </c>
      <c r="N78" s="114">
        <v>16488</v>
      </c>
      <c r="O78" s="111">
        <v>17550</v>
      </c>
      <c r="P78" s="274">
        <v>2.38</v>
      </c>
      <c r="Q78" s="287">
        <v>2.38</v>
      </c>
      <c r="R78" s="404">
        <v>0</v>
      </c>
      <c r="S78" s="404">
        <v>0</v>
      </c>
      <c r="T78" s="112">
        <f t="shared" si="35"/>
        <v>0</v>
      </c>
      <c r="U78" s="113">
        <v>14435</v>
      </c>
      <c r="V78" s="113">
        <v>0</v>
      </c>
      <c r="W78" s="113">
        <v>0</v>
      </c>
      <c r="X78" s="113">
        <f t="shared" si="36"/>
        <v>14435</v>
      </c>
      <c r="Y78" s="113">
        <v>0</v>
      </c>
      <c r="Z78" s="113">
        <v>0</v>
      </c>
      <c r="AA78" s="113">
        <v>0</v>
      </c>
      <c r="AB78" s="113">
        <f t="shared" si="37"/>
        <v>0</v>
      </c>
      <c r="AC78" s="113">
        <f t="shared" si="38"/>
        <v>14435</v>
      </c>
      <c r="AD78" s="114">
        <f t="shared" si="39"/>
        <v>4879</v>
      </c>
      <c r="AE78" s="114">
        <f t="shared" si="40"/>
        <v>289</v>
      </c>
      <c r="AF78" s="113">
        <v>0</v>
      </c>
      <c r="AG78" s="113">
        <v>0</v>
      </c>
      <c r="AH78" s="113">
        <v>0</v>
      </c>
      <c r="AI78" s="113">
        <f t="shared" si="41"/>
        <v>0</v>
      </c>
      <c r="AJ78" s="113">
        <f t="shared" si="42"/>
        <v>19603</v>
      </c>
      <c r="AK78" s="115">
        <v>0</v>
      </c>
      <c r="AL78" s="115">
        <v>0</v>
      </c>
      <c r="AM78" s="115">
        <v>0.04</v>
      </c>
      <c r="AN78" s="115">
        <v>0</v>
      </c>
      <c r="AO78" s="115">
        <v>0</v>
      </c>
      <c r="AP78" s="115">
        <f t="shared" si="43"/>
        <v>0.04</v>
      </c>
      <c r="AQ78" s="115">
        <f t="shared" si="44"/>
        <v>0</v>
      </c>
      <c r="AR78" s="370">
        <f t="shared" si="45"/>
        <v>0.04</v>
      </c>
      <c r="AS78" s="112">
        <f t="shared" si="46"/>
        <v>1156701</v>
      </c>
      <c r="AT78" s="113">
        <f t="shared" si="47"/>
        <v>838845</v>
      </c>
      <c r="AU78" s="113">
        <f t="shared" si="48"/>
        <v>0</v>
      </c>
      <c r="AV78" s="113">
        <f t="shared" si="49"/>
        <v>0</v>
      </c>
      <c r="AW78" s="113">
        <f t="shared" si="50"/>
        <v>283529</v>
      </c>
      <c r="AX78" s="113">
        <f t="shared" si="50"/>
        <v>16777</v>
      </c>
      <c r="AY78" s="113">
        <f t="shared" si="51"/>
        <v>17550</v>
      </c>
      <c r="AZ78" s="115">
        <f t="shared" si="52"/>
        <v>2.42</v>
      </c>
      <c r="BA78" s="115">
        <f t="shared" si="53"/>
        <v>2.42</v>
      </c>
      <c r="BB78" s="115">
        <f t="shared" si="54"/>
        <v>0</v>
      </c>
      <c r="BC78" s="116">
        <f t="shared" si="55"/>
        <v>0</v>
      </c>
    </row>
    <row r="79" spans="1:55" s="387" customFormat="1" x14ac:dyDescent="0.2">
      <c r="A79" s="372">
        <v>15</v>
      </c>
      <c r="B79" s="373">
        <v>4442</v>
      </c>
      <c r="C79" s="373">
        <v>600074901</v>
      </c>
      <c r="D79" s="373">
        <v>48283061</v>
      </c>
      <c r="E79" s="371" t="s">
        <v>177</v>
      </c>
      <c r="F79" s="373">
        <v>3141</v>
      </c>
      <c r="G79" s="247" t="s">
        <v>319</v>
      </c>
      <c r="H79" s="374" t="s">
        <v>282</v>
      </c>
      <c r="I79" s="110">
        <v>1556958</v>
      </c>
      <c r="J79" s="111">
        <v>1131587</v>
      </c>
      <c r="K79" s="111">
        <v>0</v>
      </c>
      <c r="L79" s="111">
        <v>5000</v>
      </c>
      <c r="M79" s="114">
        <v>384167</v>
      </c>
      <c r="N79" s="114">
        <v>22632</v>
      </c>
      <c r="O79" s="111">
        <v>13572</v>
      </c>
      <c r="P79" s="274">
        <v>3.8600000000000003</v>
      </c>
      <c r="Q79" s="287">
        <v>0</v>
      </c>
      <c r="R79" s="404">
        <v>0</v>
      </c>
      <c r="S79" s="404">
        <v>3.8600000000000003</v>
      </c>
      <c r="T79" s="112">
        <f t="shared" si="35"/>
        <v>0</v>
      </c>
      <c r="U79" s="113">
        <v>0</v>
      </c>
      <c r="V79" s="113">
        <v>0</v>
      </c>
      <c r="W79" s="113">
        <v>0</v>
      </c>
      <c r="X79" s="113">
        <f t="shared" si="36"/>
        <v>0</v>
      </c>
      <c r="Y79" s="113">
        <v>0</v>
      </c>
      <c r="Z79" s="113">
        <v>0</v>
      </c>
      <c r="AA79" s="113">
        <v>0</v>
      </c>
      <c r="AB79" s="113">
        <f t="shared" si="37"/>
        <v>0</v>
      </c>
      <c r="AC79" s="113">
        <f t="shared" si="38"/>
        <v>0</v>
      </c>
      <c r="AD79" s="114">
        <f t="shared" si="39"/>
        <v>0</v>
      </c>
      <c r="AE79" s="114">
        <f t="shared" si="40"/>
        <v>0</v>
      </c>
      <c r="AF79" s="113">
        <v>0</v>
      </c>
      <c r="AG79" s="113">
        <v>0</v>
      </c>
      <c r="AH79" s="113">
        <v>0</v>
      </c>
      <c r="AI79" s="113">
        <f t="shared" si="41"/>
        <v>0</v>
      </c>
      <c r="AJ79" s="113">
        <f t="shared" si="42"/>
        <v>0</v>
      </c>
      <c r="AK79" s="115"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f t="shared" si="43"/>
        <v>0</v>
      </c>
      <c r="AQ79" s="115">
        <f t="shared" si="44"/>
        <v>0</v>
      </c>
      <c r="AR79" s="370">
        <f t="shared" si="45"/>
        <v>0</v>
      </c>
      <c r="AS79" s="112">
        <f t="shared" si="46"/>
        <v>1556958</v>
      </c>
      <c r="AT79" s="113">
        <f t="shared" si="47"/>
        <v>1131587</v>
      </c>
      <c r="AU79" s="113">
        <f t="shared" si="48"/>
        <v>0</v>
      </c>
      <c r="AV79" s="113">
        <f t="shared" si="49"/>
        <v>5000</v>
      </c>
      <c r="AW79" s="113">
        <f t="shared" si="50"/>
        <v>384167</v>
      </c>
      <c r="AX79" s="113">
        <f t="shared" si="50"/>
        <v>22632</v>
      </c>
      <c r="AY79" s="113">
        <f t="shared" si="51"/>
        <v>13572</v>
      </c>
      <c r="AZ79" s="115">
        <f t="shared" si="52"/>
        <v>3.8600000000000003</v>
      </c>
      <c r="BA79" s="115">
        <f t="shared" si="53"/>
        <v>0</v>
      </c>
      <c r="BB79" s="115">
        <f t="shared" si="54"/>
        <v>0</v>
      </c>
      <c r="BC79" s="116">
        <f t="shared" si="55"/>
        <v>3.8600000000000003</v>
      </c>
    </row>
    <row r="80" spans="1:55" s="387" customFormat="1" x14ac:dyDescent="0.2">
      <c r="A80" s="372">
        <v>15</v>
      </c>
      <c r="B80" s="373">
        <v>4442</v>
      </c>
      <c r="C80" s="373">
        <v>600074901</v>
      </c>
      <c r="D80" s="373">
        <v>48283061</v>
      </c>
      <c r="E80" s="365" t="s">
        <v>177</v>
      </c>
      <c r="F80" s="373">
        <v>3143</v>
      </c>
      <c r="G80" s="247" t="s">
        <v>632</v>
      </c>
      <c r="H80" s="392" t="s">
        <v>281</v>
      </c>
      <c r="I80" s="110">
        <v>1594793</v>
      </c>
      <c r="J80" s="111">
        <v>1165501</v>
      </c>
      <c r="K80" s="111">
        <v>0</v>
      </c>
      <c r="L80" s="111">
        <v>9000</v>
      </c>
      <c r="M80" s="114">
        <v>396982</v>
      </c>
      <c r="N80" s="114">
        <v>23310</v>
      </c>
      <c r="O80" s="111">
        <v>0</v>
      </c>
      <c r="P80" s="274">
        <v>2.3957999999999999</v>
      </c>
      <c r="Q80" s="287">
        <v>2.3957999999999999</v>
      </c>
      <c r="R80" s="404">
        <v>0</v>
      </c>
      <c r="S80" s="404">
        <v>0</v>
      </c>
      <c r="T80" s="112">
        <f t="shared" si="35"/>
        <v>0</v>
      </c>
      <c r="U80" s="113">
        <v>0</v>
      </c>
      <c r="V80" s="113">
        <v>0</v>
      </c>
      <c r="W80" s="113">
        <v>0</v>
      </c>
      <c r="X80" s="113">
        <f t="shared" si="36"/>
        <v>0</v>
      </c>
      <c r="Y80" s="113">
        <v>0</v>
      </c>
      <c r="Z80" s="113">
        <v>0</v>
      </c>
      <c r="AA80" s="113">
        <v>0</v>
      </c>
      <c r="AB80" s="113">
        <f t="shared" si="37"/>
        <v>0</v>
      </c>
      <c r="AC80" s="113">
        <f t="shared" si="38"/>
        <v>0</v>
      </c>
      <c r="AD80" s="114">
        <f t="shared" si="39"/>
        <v>0</v>
      </c>
      <c r="AE80" s="114">
        <f t="shared" si="40"/>
        <v>0</v>
      </c>
      <c r="AF80" s="113">
        <v>0</v>
      </c>
      <c r="AG80" s="113">
        <v>0</v>
      </c>
      <c r="AH80" s="113">
        <v>0</v>
      </c>
      <c r="AI80" s="113">
        <f t="shared" si="41"/>
        <v>0</v>
      </c>
      <c r="AJ80" s="113">
        <f t="shared" si="42"/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f t="shared" si="43"/>
        <v>0</v>
      </c>
      <c r="AQ80" s="115">
        <f t="shared" si="44"/>
        <v>0</v>
      </c>
      <c r="AR80" s="370">
        <f t="shared" si="45"/>
        <v>0</v>
      </c>
      <c r="AS80" s="112">
        <f t="shared" si="46"/>
        <v>1594793</v>
      </c>
      <c r="AT80" s="113">
        <f t="shared" si="47"/>
        <v>1165501</v>
      </c>
      <c r="AU80" s="113">
        <f t="shared" si="48"/>
        <v>0</v>
      </c>
      <c r="AV80" s="113">
        <f t="shared" si="49"/>
        <v>9000</v>
      </c>
      <c r="AW80" s="113">
        <f t="shared" si="50"/>
        <v>396982</v>
      </c>
      <c r="AX80" s="113">
        <f t="shared" si="50"/>
        <v>23310</v>
      </c>
      <c r="AY80" s="113">
        <f t="shared" si="51"/>
        <v>0</v>
      </c>
      <c r="AZ80" s="115">
        <f t="shared" si="52"/>
        <v>2.3957999999999999</v>
      </c>
      <c r="BA80" s="115">
        <f t="shared" si="53"/>
        <v>2.3957999999999999</v>
      </c>
      <c r="BB80" s="115">
        <f t="shared" si="54"/>
        <v>0</v>
      </c>
      <c r="BC80" s="116">
        <f t="shared" si="55"/>
        <v>0</v>
      </c>
    </row>
    <row r="81" spans="1:55" s="387" customFormat="1" x14ac:dyDescent="0.2">
      <c r="A81" s="372">
        <v>15</v>
      </c>
      <c r="B81" s="373">
        <v>4442</v>
      </c>
      <c r="C81" s="373">
        <v>600074901</v>
      </c>
      <c r="D81" s="373">
        <v>48283061</v>
      </c>
      <c r="E81" s="365" t="s">
        <v>177</v>
      </c>
      <c r="F81" s="373">
        <v>3143</v>
      </c>
      <c r="G81" s="247" t="s">
        <v>633</v>
      </c>
      <c r="H81" s="392" t="s">
        <v>282</v>
      </c>
      <c r="I81" s="110">
        <v>53368</v>
      </c>
      <c r="J81" s="111">
        <v>37620</v>
      </c>
      <c r="K81" s="111">
        <v>0</v>
      </c>
      <c r="L81" s="111">
        <v>0</v>
      </c>
      <c r="M81" s="114">
        <v>12716</v>
      </c>
      <c r="N81" s="114">
        <v>752</v>
      </c>
      <c r="O81" s="111">
        <v>2280</v>
      </c>
      <c r="P81" s="274">
        <v>0.16</v>
      </c>
      <c r="Q81" s="287">
        <v>0</v>
      </c>
      <c r="R81" s="404">
        <v>0</v>
      </c>
      <c r="S81" s="404">
        <v>0.16</v>
      </c>
      <c r="T81" s="112">
        <f t="shared" si="35"/>
        <v>0</v>
      </c>
      <c r="U81" s="113">
        <v>0</v>
      </c>
      <c r="V81" s="113">
        <v>0</v>
      </c>
      <c r="W81" s="113">
        <v>0</v>
      </c>
      <c r="X81" s="113">
        <f t="shared" si="36"/>
        <v>0</v>
      </c>
      <c r="Y81" s="113">
        <v>0</v>
      </c>
      <c r="Z81" s="113">
        <v>0</v>
      </c>
      <c r="AA81" s="113">
        <v>0</v>
      </c>
      <c r="AB81" s="113">
        <f t="shared" si="37"/>
        <v>0</v>
      </c>
      <c r="AC81" s="113">
        <f t="shared" si="38"/>
        <v>0</v>
      </c>
      <c r="AD81" s="114">
        <f t="shared" si="39"/>
        <v>0</v>
      </c>
      <c r="AE81" s="114">
        <f t="shared" si="40"/>
        <v>0</v>
      </c>
      <c r="AF81" s="113">
        <v>0</v>
      </c>
      <c r="AG81" s="113">
        <v>0</v>
      </c>
      <c r="AH81" s="113">
        <v>0</v>
      </c>
      <c r="AI81" s="113">
        <f t="shared" si="41"/>
        <v>0</v>
      </c>
      <c r="AJ81" s="113">
        <f t="shared" si="42"/>
        <v>0</v>
      </c>
      <c r="AK81" s="115">
        <v>0</v>
      </c>
      <c r="AL81" s="115">
        <v>0</v>
      </c>
      <c r="AM81" s="115">
        <v>0</v>
      </c>
      <c r="AN81" s="115">
        <v>0</v>
      </c>
      <c r="AO81" s="115">
        <v>0</v>
      </c>
      <c r="AP81" s="115">
        <f t="shared" si="43"/>
        <v>0</v>
      </c>
      <c r="AQ81" s="115">
        <f t="shared" si="44"/>
        <v>0</v>
      </c>
      <c r="AR81" s="370">
        <f t="shared" si="45"/>
        <v>0</v>
      </c>
      <c r="AS81" s="112">
        <f t="shared" si="46"/>
        <v>53368</v>
      </c>
      <c r="AT81" s="113">
        <f t="shared" si="47"/>
        <v>37620</v>
      </c>
      <c r="AU81" s="113">
        <f t="shared" si="48"/>
        <v>0</v>
      </c>
      <c r="AV81" s="113">
        <f t="shared" si="49"/>
        <v>0</v>
      </c>
      <c r="AW81" s="113">
        <f t="shared" si="50"/>
        <v>12716</v>
      </c>
      <c r="AX81" s="113">
        <f t="shared" si="50"/>
        <v>752</v>
      </c>
      <c r="AY81" s="113">
        <f t="shared" si="51"/>
        <v>2280</v>
      </c>
      <c r="AZ81" s="115">
        <f t="shared" si="52"/>
        <v>0.16</v>
      </c>
      <c r="BA81" s="115">
        <f t="shared" si="53"/>
        <v>0</v>
      </c>
      <c r="BB81" s="115">
        <f t="shared" si="54"/>
        <v>0</v>
      </c>
      <c r="BC81" s="116">
        <f t="shared" si="55"/>
        <v>0.16</v>
      </c>
    </row>
    <row r="82" spans="1:55" s="387" customFormat="1" x14ac:dyDescent="0.2">
      <c r="A82" s="372">
        <v>15</v>
      </c>
      <c r="B82" s="373">
        <v>4442</v>
      </c>
      <c r="C82" s="373">
        <v>600074901</v>
      </c>
      <c r="D82" s="373">
        <v>48283061</v>
      </c>
      <c r="E82" s="365" t="s">
        <v>177</v>
      </c>
      <c r="F82" s="373">
        <v>3143</v>
      </c>
      <c r="G82" s="247" t="s">
        <v>321</v>
      </c>
      <c r="H82" s="392" t="s">
        <v>282</v>
      </c>
      <c r="I82" s="110">
        <v>325721</v>
      </c>
      <c r="J82" s="111">
        <v>239655</v>
      </c>
      <c r="K82" s="111">
        <v>0</v>
      </c>
      <c r="L82" s="111">
        <v>0</v>
      </c>
      <c r="M82" s="114">
        <v>81003</v>
      </c>
      <c r="N82" s="114">
        <v>4793</v>
      </c>
      <c r="O82" s="111">
        <v>270</v>
      </c>
      <c r="P82" s="274">
        <v>0.52</v>
      </c>
      <c r="Q82" s="287">
        <v>0.5</v>
      </c>
      <c r="R82" s="404">
        <v>0</v>
      </c>
      <c r="S82" s="404">
        <v>0.02</v>
      </c>
      <c r="T82" s="112">
        <f t="shared" si="35"/>
        <v>0</v>
      </c>
      <c r="U82" s="113">
        <v>0</v>
      </c>
      <c r="V82" s="113">
        <v>0</v>
      </c>
      <c r="W82" s="113">
        <v>0</v>
      </c>
      <c r="X82" s="113">
        <f t="shared" si="36"/>
        <v>0</v>
      </c>
      <c r="Y82" s="113">
        <v>0</v>
      </c>
      <c r="Z82" s="113">
        <v>0</v>
      </c>
      <c r="AA82" s="113">
        <v>0</v>
      </c>
      <c r="AB82" s="113">
        <f t="shared" si="37"/>
        <v>0</v>
      </c>
      <c r="AC82" s="113">
        <f t="shared" si="38"/>
        <v>0</v>
      </c>
      <c r="AD82" s="114">
        <f t="shared" si="39"/>
        <v>0</v>
      </c>
      <c r="AE82" s="114">
        <f t="shared" si="40"/>
        <v>0</v>
      </c>
      <c r="AF82" s="113">
        <v>0</v>
      </c>
      <c r="AG82" s="113">
        <v>0</v>
      </c>
      <c r="AH82" s="113">
        <v>0</v>
      </c>
      <c r="AI82" s="113">
        <f t="shared" si="41"/>
        <v>0</v>
      </c>
      <c r="AJ82" s="113">
        <f t="shared" si="42"/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f t="shared" si="43"/>
        <v>0</v>
      </c>
      <c r="AQ82" s="115">
        <f t="shared" si="44"/>
        <v>0</v>
      </c>
      <c r="AR82" s="370">
        <f t="shared" si="45"/>
        <v>0</v>
      </c>
      <c r="AS82" s="112">
        <f t="shared" si="46"/>
        <v>325721</v>
      </c>
      <c r="AT82" s="113">
        <f t="shared" si="47"/>
        <v>239655</v>
      </c>
      <c r="AU82" s="113">
        <f t="shared" si="48"/>
        <v>0</v>
      </c>
      <c r="AV82" s="113">
        <f t="shared" si="49"/>
        <v>0</v>
      </c>
      <c r="AW82" s="113">
        <f t="shared" si="50"/>
        <v>81003</v>
      </c>
      <c r="AX82" s="113">
        <f t="shared" si="50"/>
        <v>4793</v>
      </c>
      <c r="AY82" s="113">
        <f t="shared" si="51"/>
        <v>270</v>
      </c>
      <c r="AZ82" s="115">
        <f t="shared" si="52"/>
        <v>0.52</v>
      </c>
      <c r="BA82" s="115">
        <f t="shared" si="53"/>
        <v>0.5</v>
      </c>
      <c r="BB82" s="115">
        <f t="shared" si="54"/>
        <v>0</v>
      </c>
      <c r="BC82" s="116">
        <f t="shared" si="55"/>
        <v>0.02</v>
      </c>
    </row>
    <row r="83" spans="1:55" s="387" customFormat="1" x14ac:dyDescent="0.2">
      <c r="A83" s="237">
        <v>15</v>
      </c>
      <c r="B83" s="31">
        <v>4442</v>
      </c>
      <c r="C83" s="31">
        <v>600074901</v>
      </c>
      <c r="D83" s="31">
        <v>48283061</v>
      </c>
      <c r="E83" s="246" t="s">
        <v>178</v>
      </c>
      <c r="F83" s="31"/>
      <c r="G83" s="236"/>
      <c r="H83" s="326"/>
      <c r="I83" s="5">
        <v>24947678</v>
      </c>
      <c r="J83" s="8">
        <v>18001218</v>
      </c>
      <c r="K83" s="8">
        <v>0</v>
      </c>
      <c r="L83" s="8">
        <v>34000</v>
      </c>
      <c r="M83" s="8">
        <v>6095904</v>
      </c>
      <c r="N83" s="8">
        <v>360024</v>
      </c>
      <c r="O83" s="8">
        <v>456532</v>
      </c>
      <c r="P83" s="9">
        <v>34.442899999999995</v>
      </c>
      <c r="Q83" s="9">
        <v>24.165800000000001</v>
      </c>
      <c r="R83" s="38">
        <v>0</v>
      </c>
      <c r="S83" s="38">
        <v>10.277100000000001</v>
      </c>
      <c r="T83" s="5">
        <f t="shared" ref="T83:BC83" si="56">SUM(T77:T82)</f>
        <v>0</v>
      </c>
      <c r="U83" s="8">
        <f t="shared" si="56"/>
        <v>14435</v>
      </c>
      <c r="V83" s="8">
        <f t="shared" si="56"/>
        <v>-44183</v>
      </c>
      <c r="W83" s="8">
        <f t="shared" si="56"/>
        <v>0</v>
      </c>
      <c r="X83" s="8">
        <f t="shared" si="56"/>
        <v>-29748</v>
      </c>
      <c r="Y83" s="8">
        <f t="shared" si="56"/>
        <v>0</v>
      </c>
      <c r="Z83" s="8">
        <f t="shared" si="56"/>
        <v>0</v>
      </c>
      <c r="AA83" s="8">
        <f t="shared" si="56"/>
        <v>0</v>
      </c>
      <c r="AB83" s="8">
        <f t="shared" si="56"/>
        <v>0</v>
      </c>
      <c r="AC83" s="8">
        <f t="shared" si="56"/>
        <v>-29748</v>
      </c>
      <c r="AD83" s="8">
        <f t="shared" si="56"/>
        <v>-10055</v>
      </c>
      <c r="AE83" s="8">
        <f t="shared" si="56"/>
        <v>-595</v>
      </c>
      <c r="AF83" s="8">
        <f t="shared" si="56"/>
        <v>0</v>
      </c>
      <c r="AG83" s="8">
        <f t="shared" si="56"/>
        <v>60001</v>
      </c>
      <c r="AH83" s="8">
        <f t="shared" si="56"/>
        <v>0</v>
      </c>
      <c r="AI83" s="8">
        <f t="shared" si="56"/>
        <v>60001</v>
      </c>
      <c r="AJ83" s="8">
        <f t="shared" si="56"/>
        <v>19603</v>
      </c>
      <c r="AK83" s="9">
        <f t="shared" si="56"/>
        <v>0</v>
      </c>
      <c r="AL83" s="9">
        <f t="shared" si="56"/>
        <v>0</v>
      </c>
      <c r="AM83" s="9">
        <f t="shared" si="56"/>
        <v>0.04</v>
      </c>
      <c r="AN83" s="9">
        <f t="shared" si="56"/>
        <v>0</v>
      </c>
      <c r="AO83" s="9">
        <f t="shared" si="56"/>
        <v>0</v>
      </c>
      <c r="AP83" s="9">
        <f t="shared" si="56"/>
        <v>0.04</v>
      </c>
      <c r="AQ83" s="9">
        <f t="shared" si="56"/>
        <v>0</v>
      </c>
      <c r="AR83" s="38">
        <f t="shared" si="56"/>
        <v>0.04</v>
      </c>
      <c r="AS83" s="5">
        <f t="shared" si="56"/>
        <v>24967281</v>
      </c>
      <c r="AT83" s="8">
        <f t="shared" si="56"/>
        <v>17971470</v>
      </c>
      <c r="AU83" s="8">
        <f t="shared" si="56"/>
        <v>0</v>
      </c>
      <c r="AV83" s="8">
        <f t="shared" si="56"/>
        <v>34000</v>
      </c>
      <c r="AW83" s="8">
        <f t="shared" si="56"/>
        <v>6085849</v>
      </c>
      <c r="AX83" s="8">
        <f t="shared" si="56"/>
        <v>359429</v>
      </c>
      <c r="AY83" s="8">
        <f t="shared" si="56"/>
        <v>516533</v>
      </c>
      <c r="AZ83" s="9">
        <f t="shared" si="56"/>
        <v>34.482900000000001</v>
      </c>
      <c r="BA83" s="9">
        <f t="shared" si="56"/>
        <v>24.205800000000004</v>
      </c>
      <c r="BB83" s="9">
        <f t="shared" si="56"/>
        <v>0</v>
      </c>
      <c r="BC83" s="78">
        <f t="shared" si="56"/>
        <v>10.277100000000001</v>
      </c>
    </row>
    <row r="84" spans="1:55" s="387" customFormat="1" x14ac:dyDescent="0.2">
      <c r="A84" s="372">
        <v>16</v>
      </c>
      <c r="B84" s="373">
        <v>4436</v>
      </c>
      <c r="C84" s="373">
        <v>600074986</v>
      </c>
      <c r="D84" s="373">
        <v>70982198</v>
      </c>
      <c r="E84" s="371" t="s">
        <v>179</v>
      </c>
      <c r="F84" s="373">
        <v>3113</v>
      </c>
      <c r="G84" s="247" t="s">
        <v>318</v>
      </c>
      <c r="H84" s="374" t="s">
        <v>281</v>
      </c>
      <c r="I84" s="110">
        <v>29723071</v>
      </c>
      <c r="J84" s="111">
        <v>21393543</v>
      </c>
      <c r="K84" s="111">
        <v>57740</v>
      </c>
      <c r="L84" s="111">
        <v>26000</v>
      </c>
      <c r="M84" s="114">
        <v>7239807</v>
      </c>
      <c r="N84" s="114">
        <v>427871</v>
      </c>
      <c r="O84" s="111">
        <v>635850</v>
      </c>
      <c r="P84" s="274">
        <v>40.448999999999998</v>
      </c>
      <c r="Q84" s="287">
        <v>31.659399999999998</v>
      </c>
      <c r="R84" s="404">
        <v>0.16669999999999999</v>
      </c>
      <c r="S84" s="404">
        <v>8.7896000000000001</v>
      </c>
      <c r="T84" s="112">
        <f t="shared" si="35"/>
        <v>0</v>
      </c>
      <c r="U84" s="113">
        <v>0</v>
      </c>
      <c r="V84" s="113">
        <v>0</v>
      </c>
      <c r="W84" s="113">
        <v>0</v>
      </c>
      <c r="X84" s="113">
        <f t="shared" si="36"/>
        <v>0</v>
      </c>
      <c r="Y84" s="113">
        <v>0</v>
      </c>
      <c r="Z84" s="113">
        <v>0</v>
      </c>
      <c r="AA84" s="113">
        <v>0</v>
      </c>
      <c r="AB84" s="113">
        <f t="shared" si="37"/>
        <v>0</v>
      </c>
      <c r="AC84" s="113">
        <f t="shared" si="38"/>
        <v>0</v>
      </c>
      <c r="AD84" s="114">
        <f t="shared" si="39"/>
        <v>0</v>
      </c>
      <c r="AE84" s="114">
        <f t="shared" si="40"/>
        <v>0</v>
      </c>
      <c r="AF84" s="113">
        <v>0</v>
      </c>
      <c r="AG84" s="113">
        <v>0</v>
      </c>
      <c r="AH84" s="113">
        <v>0</v>
      </c>
      <c r="AI84" s="113">
        <f t="shared" si="41"/>
        <v>0</v>
      </c>
      <c r="AJ84" s="113">
        <f t="shared" si="42"/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f t="shared" si="43"/>
        <v>0</v>
      </c>
      <c r="AQ84" s="115">
        <f t="shared" si="44"/>
        <v>0</v>
      </c>
      <c r="AR84" s="370">
        <f t="shared" si="45"/>
        <v>0</v>
      </c>
      <c r="AS84" s="112">
        <f t="shared" si="46"/>
        <v>29723071</v>
      </c>
      <c r="AT84" s="113">
        <f t="shared" si="47"/>
        <v>21393543</v>
      </c>
      <c r="AU84" s="113">
        <f t="shared" si="48"/>
        <v>57740</v>
      </c>
      <c r="AV84" s="113">
        <f t="shared" si="49"/>
        <v>26000</v>
      </c>
      <c r="AW84" s="113">
        <f t="shared" si="50"/>
        <v>7239807</v>
      </c>
      <c r="AX84" s="113">
        <f t="shared" si="50"/>
        <v>427871</v>
      </c>
      <c r="AY84" s="113">
        <f t="shared" si="51"/>
        <v>635850</v>
      </c>
      <c r="AZ84" s="115">
        <f t="shared" si="52"/>
        <v>40.448999999999998</v>
      </c>
      <c r="BA84" s="115">
        <f t="shared" si="53"/>
        <v>31.659399999999998</v>
      </c>
      <c r="BB84" s="115">
        <f t="shared" si="54"/>
        <v>0.16669999999999999</v>
      </c>
      <c r="BC84" s="116">
        <f t="shared" si="55"/>
        <v>8.7896000000000001</v>
      </c>
    </row>
    <row r="85" spans="1:55" s="387" customFormat="1" x14ac:dyDescent="0.2">
      <c r="A85" s="372">
        <v>16</v>
      </c>
      <c r="B85" s="373">
        <v>4436</v>
      </c>
      <c r="C85" s="373">
        <v>600074986</v>
      </c>
      <c r="D85" s="373">
        <v>70982198</v>
      </c>
      <c r="E85" s="371" t="s">
        <v>179</v>
      </c>
      <c r="F85" s="373">
        <v>3113</v>
      </c>
      <c r="G85" s="247" t="s">
        <v>316</v>
      </c>
      <c r="H85" s="374" t="s">
        <v>282</v>
      </c>
      <c r="I85" s="110">
        <v>1947551</v>
      </c>
      <c r="J85" s="111">
        <v>1432291</v>
      </c>
      <c r="K85" s="111">
        <v>0</v>
      </c>
      <c r="L85" s="111">
        <v>0</v>
      </c>
      <c r="M85" s="114">
        <v>484114</v>
      </c>
      <c r="N85" s="114">
        <v>28646</v>
      </c>
      <c r="O85" s="111">
        <v>2500</v>
      </c>
      <c r="P85" s="274">
        <v>4.1399999999999997</v>
      </c>
      <c r="Q85" s="287">
        <v>4.1399999999999997</v>
      </c>
      <c r="R85" s="404">
        <v>0</v>
      </c>
      <c r="S85" s="404">
        <v>0</v>
      </c>
      <c r="T85" s="112">
        <f t="shared" si="35"/>
        <v>0</v>
      </c>
      <c r="U85" s="113">
        <v>0</v>
      </c>
      <c r="V85" s="113">
        <v>0</v>
      </c>
      <c r="W85" s="113">
        <v>0</v>
      </c>
      <c r="X85" s="113">
        <f t="shared" si="36"/>
        <v>0</v>
      </c>
      <c r="Y85" s="113">
        <v>0</v>
      </c>
      <c r="Z85" s="113">
        <v>0</v>
      </c>
      <c r="AA85" s="113">
        <v>0</v>
      </c>
      <c r="AB85" s="113">
        <f t="shared" si="37"/>
        <v>0</v>
      </c>
      <c r="AC85" s="113">
        <f t="shared" si="38"/>
        <v>0</v>
      </c>
      <c r="AD85" s="114">
        <f t="shared" si="39"/>
        <v>0</v>
      </c>
      <c r="AE85" s="114">
        <f t="shared" si="40"/>
        <v>0</v>
      </c>
      <c r="AF85" s="113">
        <v>0</v>
      </c>
      <c r="AG85" s="113">
        <v>0</v>
      </c>
      <c r="AH85" s="113">
        <v>0</v>
      </c>
      <c r="AI85" s="113">
        <f t="shared" si="41"/>
        <v>0</v>
      </c>
      <c r="AJ85" s="113">
        <f t="shared" si="42"/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f t="shared" si="43"/>
        <v>0</v>
      </c>
      <c r="AQ85" s="115">
        <f t="shared" si="44"/>
        <v>0</v>
      </c>
      <c r="AR85" s="370">
        <f t="shared" si="45"/>
        <v>0</v>
      </c>
      <c r="AS85" s="112">
        <f t="shared" si="46"/>
        <v>1947551</v>
      </c>
      <c r="AT85" s="113">
        <f t="shared" si="47"/>
        <v>1432291</v>
      </c>
      <c r="AU85" s="113">
        <f t="shared" si="48"/>
        <v>0</v>
      </c>
      <c r="AV85" s="113">
        <f t="shared" si="49"/>
        <v>0</v>
      </c>
      <c r="AW85" s="113">
        <f t="shared" si="50"/>
        <v>484114</v>
      </c>
      <c r="AX85" s="113">
        <f t="shared" si="50"/>
        <v>28646</v>
      </c>
      <c r="AY85" s="113">
        <f t="shared" si="51"/>
        <v>2500</v>
      </c>
      <c r="AZ85" s="115">
        <f t="shared" si="52"/>
        <v>4.1399999999999997</v>
      </c>
      <c r="BA85" s="115">
        <f t="shared" si="53"/>
        <v>4.1399999999999997</v>
      </c>
      <c r="BB85" s="115">
        <f t="shared" si="54"/>
        <v>0</v>
      </c>
      <c r="BC85" s="116">
        <f t="shared" si="55"/>
        <v>0</v>
      </c>
    </row>
    <row r="86" spans="1:55" s="387" customFormat="1" x14ac:dyDescent="0.2">
      <c r="A86" s="372">
        <v>16</v>
      </c>
      <c r="B86" s="373">
        <v>4436</v>
      </c>
      <c r="C86" s="373">
        <v>600074986</v>
      </c>
      <c r="D86" s="373">
        <v>70982198</v>
      </c>
      <c r="E86" s="371" t="s">
        <v>179</v>
      </c>
      <c r="F86" s="373">
        <v>3141</v>
      </c>
      <c r="G86" s="247" t="s">
        <v>319</v>
      </c>
      <c r="H86" s="374" t="s">
        <v>282</v>
      </c>
      <c r="I86" s="110">
        <v>1845805</v>
      </c>
      <c r="J86" s="111">
        <v>1346866</v>
      </c>
      <c r="K86" s="111">
        <v>0</v>
      </c>
      <c r="L86" s="111">
        <v>0</v>
      </c>
      <c r="M86" s="114">
        <v>455240</v>
      </c>
      <c r="N86" s="114">
        <v>26937</v>
      </c>
      <c r="O86" s="111">
        <v>16762</v>
      </c>
      <c r="P86" s="274">
        <v>4.58</v>
      </c>
      <c r="Q86" s="287">
        <v>0</v>
      </c>
      <c r="R86" s="404">
        <v>0</v>
      </c>
      <c r="S86" s="404">
        <v>4.58</v>
      </c>
      <c r="T86" s="112">
        <f t="shared" si="35"/>
        <v>0</v>
      </c>
      <c r="U86" s="113">
        <v>0</v>
      </c>
      <c r="V86" s="113">
        <v>0</v>
      </c>
      <c r="W86" s="113">
        <v>0</v>
      </c>
      <c r="X86" s="113">
        <f t="shared" si="36"/>
        <v>0</v>
      </c>
      <c r="Y86" s="113">
        <v>0</v>
      </c>
      <c r="Z86" s="113">
        <v>0</v>
      </c>
      <c r="AA86" s="113">
        <v>0</v>
      </c>
      <c r="AB86" s="113">
        <f t="shared" si="37"/>
        <v>0</v>
      </c>
      <c r="AC86" s="113">
        <f t="shared" si="38"/>
        <v>0</v>
      </c>
      <c r="AD86" s="114">
        <f t="shared" si="39"/>
        <v>0</v>
      </c>
      <c r="AE86" s="114">
        <f t="shared" si="40"/>
        <v>0</v>
      </c>
      <c r="AF86" s="113">
        <v>0</v>
      </c>
      <c r="AG86" s="113">
        <v>0</v>
      </c>
      <c r="AH86" s="113">
        <v>0</v>
      </c>
      <c r="AI86" s="113">
        <f t="shared" si="41"/>
        <v>0</v>
      </c>
      <c r="AJ86" s="113">
        <f t="shared" si="42"/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f t="shared" si="43"/>
        <v>0</v>
      </c>
      <c r="AQ86" s="115">
        <f t="shared" si="44"/>
        <v>0</v>
      </c>
      <c r="AR86" s="370">
        <f t="shared" si="45"/>
        <v>0</v>
      </c>
      <c r="AS86" s="112">
        <f t="shared" si="46"/>
        <v>1845805</v>
      </c>
      <c r="AT86" s="113">
        <f t="shared" si="47"/>
        <v>1346866</v>
      </c>
      <c r="AU86" s="113">
        <f t="shared" si="48"/>
        <v>0</v>
      </c>
      <c r="AV86" s="113">
        <f t="shared" si="49"/>
        <v>0</v>
      </c>
      <c r="AW86" s="113">
        <f t="shared" si="50"/>
        <v>455240</v>
      </c>
      <c r="AX86" s="113">
        <f t="shared" si="50"/>
        <v>26937</v>
      </c>
      <c r="AY86" s="113">
        <f t="shared" si="51"/>
        <v>16762</v>
      </c>
      <c r="AZ86" s="115">
        <f t="shared" si="52"/>
        <v>4.58</v>
      </c>
      <c r="BA86" s="115">
        <f t="shared" si="53"/>
        <v>0</v>
      </c>
      <c r="BB86" s="115">
        <f t="shared" si="54"/>
        <v>0</v>
      </c>
      <c r="BC86" s="116">
        <f t="shared" si="55"/>
        <v>4.58</v>
      </c>
    </row>
    <row r="87" spans="1:55" s="387" customFormat="1" x14ac:dyDescent="0.2">
      <c r="A87" s="372">
        <v>16</v>
      </c>
      <c r="B87" s="373">
        <v>4436</v>
      </c>
      <c r="C87" s="373">
        <v>600074986</v>
      </c>
      <c r="D87" s="373">
        <v>70982198</v>
      </c>
      <c r="E87" s="365" t="s">
        <v>179</v>
      </c>
      <c r="F87" s="373">
        <v>3143</v>
      </c>
      <c r="G87" s="247" t="s">
        <v>632</v>
      </c>
      <c r="H87" s="392" t="s">
        <v>281</v>
      </c>
      <c r="I87" s="110">
        <v>2934407</v>
      </c>
      <c r="J87" s="111">
        <v>2157874</v>
      </c>
      <c r="K87" s="111">
        <v>0</v>
      </c>
      <c r="L87" s="111">
        <v>3000</v>
      </c>
      <c r="M87" s="114">
        <v>730375</v>
      </c>
      <c r="N87" s="114">
        <v>43158</v>
      </c>
      <c r="O87" s="111">
        <v>0</v>
      </c>
      <c r="P87" s="274">
        <v>4.5148000000000001</v>
      </c>
      <c r="Q87" s="287">
        <v>4.5148000000000001</v>
      </c>
      <c r="R87" s="404">
        <v>0</v>
      </c>
      <c r="S87" s="404">
        <v>0</v>
      </c>
      <c r="T87" s="112">
        <f t="shared" si="35"/>
        <v>0</v>
      </c>
      <c r="U87" s="113">
        <v>0</v>
      </c>
      <c r="V87" s="113">
        <v>0</v>
      </c>
      <c r="W87" s="113">
        <v>0</v>
      </c>
      <c r="X87" s="113">
        <f t="shared" si="36"/>
        <v>0</v>
      </c>
      <c r="Y87" s="113">
        <v>0</v>
      </c>
      <c r="Z87" s="113">
        <v>0</v>
      </c>
      <c r="AA87" s="113">
        <v>0</v>
      </c>
      <c r="AB87" s="113">
        <f t="shared" si="37"/>
        <v>0</v>
      </c>
      <c r="AC87" s="113">
        <f t="shared" si="38"/>
        <v>0</v>
      </c>
      <c r="AD87" s="114">
        <f t="shared" si="39"/>
        <v>0</v>
      </c>
      <c r="AE87" s="114">
        <f t="shared" si="40"/>
        <v>0</v>
      </c>
      <c r="AF87" s="113">
        <v>0</v>
      </c>
      <c r="AG87" s="113">
        <v>0</v>
      </c>
      <c r="AH87" s="113">
        <v>0</v>
      </c>
      <c r="AI87" s="113">
        <f t="shared" si="41"/>
        <v>0</v>
      </c>
      <c r="AJ87" s="113">
        <f t="shared" si="42"/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f t="shared" si="43"/>
        <v>0</v>
      </c>
      <c r="AQ87" s="115">
        <f t="shared" si="44"/>
        <v>0</v>
      </c>
      <c r="AR87" s="370">
        <f t="shared" si="45"/>
        <v>0</v>
      </c>
      <c r="AS87" s="112">
        <f t="shared" si="46"/>
        <v>2934407</v>
      </c>
      <c r="AT87" s="113">
        <f t="shared" si="47"/>
        <v>2157874</v>
      </c>
      <c r="AU87" s="113">
        <f t="shared" si="48"/>
        <v>0</v>
      </c>
      <c r="AV87" s="113">
        <f t="shared" si="49"/>
        <v>3000</v>
      </c>
      <c r="AW87" s="113">
        <f t="shared" si="50"/>
        <v>730375</v>
      </c>
      <c r="AX87" s="113">
        <f t="shared" si="50"/>
        <v>43158</v>
      </c>
      <c r="AY87" s="113">
        <f t="shared" si="51"/>
        <v>0</v>
      </c>
      <c r="AZ87" s="115">
        <f t="shared" si="52"/>
        <v>4.5148000000000001</v>
      </c>
      <c r="BA87" s="115">
        <f t="shared" si="53"/>
        <v>4.5148000000000001</v>
      </c>
      <c r="BB87" s="115">
        <f t="shared" si="54"/>
        <v>0</v>
      </c>
      <c r="BC87" s="116">
        <f t="shared" si="55"/>
        <v>0</v>
      </c>
    </row>
    <row r="88" spans="1:55" s="387" customFormat="1" x14ac:dyDescent="0.2">
      <c r="A88" s="372">
        <v>16</v>
      </c>
      <c r="B88" s="373">
        <v>4436</v>
      </c>
      <c r="C88" s="373">
        <v>600074986</v>
      </c>
      <c r="D88" s="373">
        <v>70982198</v>
      </c>
      <c r="E88" s="365" t="s">
        <v>179</v>
      </c>
      <c r="F88" s="373">
        <v>3143</v>
      </c>
      <c r="G88" s="247" t="s">
        <v>633</v>
      </c>
      <c r="H88" s="392" t="s">
        <v>282</v>
      </c>
      <c r="I88" s="110">
        <v>81456</v>
      </c>
      <c r="J88" s="111">
        <v>57420</v>
      </c>
      <c r="K88" s="111">
        <v>0</v>
      </c>
      <c r="L88" s="111">
        <v>0</v>
      </c>
      <c r="M88" s="114">
        <v>19408</v>
      </c>
      <c r="N88" s="114">
        <v>1148</v>
      </c>
      <c r="O88" s="111">
        <v>3480</v>
      </c>
      <c r="P88" s="274">
        <v>0.24</v>
      </c>
      <c r="Q88" s="287">
        <v>0</v>
      </c>
      <c r="R88" s="404">
        <v>0</v>
      </c>
      <c r="S88" s="404">
        <v>0.24</v>
      </c>
      <c r="T88" s="112">
        <f t="shared" si="35"/>
        <v>0</v>
      </c>
      <c r="U88" s="113">
        <v>0</v>
      </c>
      <c r="V88" s="113">
        <v>0</v>
      </c>
      <c r="W88" s="113">
        <v>0</v>
      </c>
      <c r="X88" s="113">
        <f t="shared" si="36"/>
        <v>0</v>
      </c>
      <c r="Y88" s="113">
        <v>0</v>
      </c>
      <c r="Z88" s="113">
        <v>0</v>
      </c>
      <c r="AA88" s="113">
        <v>0</v>
      </c>
      <c r="AB88" s="113">
        <f t="shared" si="37"/>
        <v>0</v>
      </c>
      <c r="AC88" s="113">
        <f t="shared" si="38"/>
        <v>0</v>
      </c>
      <c r="AD88" s="114">
        <f t="shared" si="39"/>
        <v>0</v>
      </c>
      <c r="AE88" s="114">
        <f t="shared" si="40"/>
        <v>0</v>
      </c>
      <c r="AF88" s="113">
        <v>0</v>
      </c>
      <c r="AG88" s="113">
        <v>0</v>
      </c>
      <c r="AH88" s="113">
        <v>0</v>
      </c>
      <c r="AI88" s="113">
        <f t="shared" si="41"/>
        <v>0</v>
      </c>
      <c r="AJ88" s="113">
        <f t="shared" si="42"/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f t="shared" si="43"/>
        <v>0</v>
      </c>
      <c r="AQ88" s="115">
        <f t="shared" si="44"/>
        <v>0</v>
      </c>
      <c r="AR88" s="370">
        <f t="shared" si="45"/>
        <v>0</v>
      </c>
      <c r="AS88" s="112">
        <f t="shared" si="46"/>
        <v>81456</v>
      </c>
      <c r="AT88" s="113">
        <f t="shared" si="47"/>
        <v>57420</v>
      </c>
      <c r="AU88" s="113">
        <f t="shared" si="48"/>
        <v>0</v>
      </c>
      <c r="AV88" s="113">
        <f t="shared" si="49"/>
        <v>0</v>
      </c>
      <c r="AW88" s="113">
        <f t="shared" si="50"/>
        <v>19408</v>
      </c>
      <c r="AX88" s="113">
        <f t="shared" si="50"/>
        <v>1148</v>
      </c>
      <c r="AY88" s="113">
        <f t="shared" si="51"/>
        <v>3480</v>
      </c>
      <c r="AZ88" s="115">
        <f t="shared" si="52"/>
        <v>0.24</v>
      </c>
      <c r="BA88" s="115">
        <f t="shared" si="53"/>
        <v>0</v>
      </c>
      <c r="BB88" s="115">
        <f t="shared" si="54"/>
        <v>0</v>
      </c>
      <c r="BC88" s="116">
        <f t="shared" si="55"/>
        <v>0.24</v>
      </c>
    </row>
    <row r="89" spans="1:55" s="387" customFormat="1" x14ac:dyDescent="0.2">
      <c r="A89" s="237">
        <v>16</v>
      </c>
      <c r="B89" s="31">
        <v>4436</v>
      </c>
      <c r="C89" s="31">
        <v>600074986</v>
      </c>
      <c r="D89" s="31">
        <v>70982198</v>
      </c>
      <c r="E89" s="246" t="s">
        <v>180</v>
      </c>
      <c r="F89" s="31"/>
      <c r="G89" s="236"/>
      <c r="H89" s="326"/>
      <c r="I89" s="5">
        <v>36532290</v>
      </c>
      <c r="J89" s="8">
        <v>26387994</v>
      </c>
      <c r="K89" s="8">
        <v>57740</v>
      </c>
      <c r="L89" s="8">
        <v>29000</v>
      </c>
      <c r="M89" s="8">
        <v>8928944</v>
      </c>
      <c r="N89" s="8">
        <v>527760</v>
      </c>
      <c r="O89" s="8">
        <v>658592</v>
      </c>
      <c r="P89" s="9">
        <v>53.9238</v>
      </c>
      <c r="Q89" s="9">
        <v>40.3142</v>
      </c>
      <c r="R89" s="38">
        <v>0.16669999999999999</v>
      </c>
      <c r="S89" s="38">
        <v>13.6096</v>
      </c>
      <c r="T89" s="5">
        <f t="shared" ref="T89:BC89" si="57">SUM(T84:T88)</f>
        <v>0</v>
      </c>
      <c r="U89" s="8">
        <f t="shared" si="57"/>
        <v>0</v>
      </c>
      <c r="V89" s="8">
        <f t="shared" si="57"/>
        <v>0</v>
      </c>
      <c r="W89" s="8">
        <f t="shared" si="57"/>
        <v>0</v>
      </c>
      <c r="X89" s="8">
        <f t="shared" si="57"/>
        <v>0</v>
      </c>
      <c r="Y89" s="8">
        <f t="shared" si="57"/>
        <v>0</v>
      </c>
      <c r="Z89" s="8">
        <f t="shared" si="57"/>
        <v>0</v>
      </c>
      <c r="AA89" s="8">
        <f t="shared" si="57"/>
        <v>0</v>
      </c>
      <c r="AB89" s="8">
        <f t="shared" si="57"/>
        <v>0</v>
      </c>
      <c r="AC89" s="8">
        <f t="shared" si="57"/>
        <v>0</v>
      </c>
      <c r="AD89" s="8">
        <f t="shared" si="57"/>
        <v>0</v>
      </c>
      <c r="AE89" s="8">
        <f t="shared" si="57"/>
        <v>0</v>
      </c>
      <c r="AF89" s="8">
        <f t="shared" si="57"/>
        <v>0</v>
      </c>
      <c r="AG89" s="8">
        <f t="shared" si="57"/>
        <v>0</v>
      </c>
      <c r="AH89" s="8">
        <f t="shared" si="57"/>
        <v>0</v>
      </c>
      <c r="AI89" s="8">
        <f t="shared" si="57"/>
        <v>0</v>
      </c>
      <c r="AJ89" s="8">
        <f t="shared" si="57"/>
        <v>0</v>
      </c>
      <c r="AK89" s="9">
        <f t="shared" si="57"/>
        <v>0</v>
      </c>
      <c r="AL89" s="9">
        <f t="shared" si="57"/>
        <v>0</v>
      </c>
      <c r="AM89" s="9">
        <f t="shared" si="57"/>
        <v>0</v>
      </c>
      <c r="AN89" s="9">
        <f t="shared" si="57"/>
        <v>0</v>
      </c>
      <c r="AO89" s="9">
        <f t="shared" si="57"/>
        <v>0</v>
      </c>
      <c r="AP89" s="9">
        <f t="shared" si="57"/>
        <v>0</v>
      </c>
      <c r="AQ89" s="9">
        <f t="shared" si="57"/>
        <v>0</v>
      </c>
      <c r="AR89" s="38">
        <f t="shared" si="57"/>
        <v>0</v>
      </c>
      <c r="AS89" s="5">
        <f t="shared" si="57"/>
        <v>36532290</v>
      </c>
      <c r="AT89" s="8">
        <f t="shared" si="57"/>
        <v>26387994</v>
      </c>
      <c r="AU89" s="8">
        <f t="shared" si="57"/>
        <v>57740</v>
      </c>
      <c r="AV89" s="8">
        <f t="shared" si="57"/>
        <v>29000</v>
      </c>
      <c r="AW89" s="8">
        <f t="shared" si="57"/>
        <v>8928944</v>
      </c>
      <c r="AX89" s="8">
        <f t="shared" si="57"/>
        <v>527760</v>
      </c>
      <c r="AY89" s="8">
        <f t="shared" si="57"/>
        <v>658592</v>
      </c>
      <c r="AZ89" s="9">
        <f t="shared" si="57"/>
        <v>53.9238</v>
      </c>
      <c r="BA89" s="9">
        <f t="shared" si="57"/>
        <v>40.3142</v>
      </c>
      <c r="BB89" s="9">
        <f t="shared" si="57"/>
        <v>0.16669999999999999</v>
      </c>
      <c r="BC89" s="78">
        <f t="shared" si="57"/>
        <v>13.6096</v>
      </c>
    </row>
    <row r="90" spans="1:55" s="387" customFormat="1" x14ac:dyDescent="0.2">
      <c r="A90" s="372">
        <v>17</v>
      </c>
      <c r="B90" s="373">
        <v>4454</v>
      </c>
      <c r="C90" s="373">
        <v>600074811</v>
      </c>
      <c r="D90" s="373">
        <v>48283070</v>
      </c>
      <c r="E90" s="371" t="s">
        <v>181</v>
      </c>
      <c r="F90" s="373">
        <v>3113</v>
      </c>
      <c r="G90" s="247" t="s">
        <v>318</v>
      </c>
      <c r="H90" s="374" t="s">
        <v>281</v>
      </c>
      <c r="I90" s="110">
        <v>29974005</v>
      </c>
      <c r="J90" s="111">
        <v>21277843</v>
      </c>
      <c r="K90" s="111">
        <v>0</v>
      </c>
      <c r="L90" s="111">
        <v>223000</v>
      </c>
      <c r="M90" s="114">
        <v>7267286</v>
      </c>
      <c r="N90" s="114">
        <v>425556</v>
      </c>
      <c r="O90" s="111">
        <v>780320</v>
      </c>
      <c r="P90" s="274">
        <v>38.325399999999995</v>
      </c>
      <c r="Q90" s="287">
        <v>29.535999999999998</v>
      </c>
      <c r="R90" s="404">
        <v>0</v>
      </c>
      <c r="S90" s="404">
        <v>8.7894000000000005</v>
      </c>
      <c r="T90" s="112">
        <f t="shared" si="35"/>
        <v>0</v>
      </c>
      <c r="U90" s="113">
        <v>0</v>
      </c>
      <c r="V90" s="113">
        <v>0</v>
      </c>
      <c r="W90" s="113">
        <v>14846</v>
      </c>
      <c r="X90" s="113">
        <f t="shared" si="36"/>
        <v>14846</v>
      </c>
      <c r="Y90" s="113">
        <v>0</v>
      </c>
      <c r="Z90" s="113">
        <v>0</v>
      </c>
      <c r="AA90" s="113">
        <v>0</v>
      </c>
      <c r="AB90" s="113">
        <f t="shared" si="37"/>
        <v>0</v>
      </c>
      <c r="AC90" s="113">
        <f t="shared" si="38"/>
        <v>14846</v>
      </c>
      <c r="AD90" s="114">
        <f t="shared" si="39"/>
        <v>5018</v>
      </c>
      <c r="AE90" s="114">
        <f t="shared" si="40"/>
        <v>297</v>
      </c>
      <c r="AF90" s="113">
        <v>0</v>
      </c>
      <c r="AG90" s="113">
        <v>0</v>
      </c>
      <c r="AH90" s="113">
        <v>0</v>
      </c>
      <c r="AI90" s="113">
        <f t="shared" si="41"/>
        <v>0</v>
      </c>
      <c r="AJ90" s="113">
        <f t="shared" si="42"/>
        <v>20161</v>
      </c>
      <c r="AK90" s="115">
        <v>0</v>
      </c>
      <c r="AL90" s="115">
        <v>0</v>
      </c>
      <c r="AM90" s="115">
        <v>0</v>
      </c>
      <c r="AN90" s="115">
        <v>0.03</v>
      </c>
      <c r="AO90" s="115">
        <v>0</v>
      </c>
      <c r="AP90" s="115">
        <f t="shared" si="43"/>
        <v>0.03</v>
      </c>
      <c r="AQ90" s="115">
        <f t="shared" si="44"/>
        <v>0</v>
      </c>
      <c r="AR90" s="370">
        <f t="shared" si="45"/>
        <v>0.03</v>
      </c>
      <c r="AS90" s="112">
        <f t="shared" si="46"/>
        <v>29994166</v>
      </c>
      <c r="AT90" s="113">
        <f t="shared" si="47"/>
        <v>21292689</v>
      </c>
      <c r="AU90" s="113">
        <f t="shared" si="48"/>
        <v>0</v>
      </c>
      <c r="AV90" s="113">
        <f t="shared" si="49"/>
        <v>223000</v>
      </c>
      <c r="AW90" s="113">
        <f t="shared" si="50"/>
        <v>7272304</v>
      </c>
      <c r="AX90" s="113">
        <f t="shared" si="50"/>
        <v>425853</v>
      </c>
      <c r="AY90" s="113">
        <f t="shared" si="51"/>
        <v>780320</v>
      </c>
      <c r="AZ90" s="115">
        <f t="shared" si="52"/>
        <v>38.355399999999996</v>
      </c>
      <c r="BA90" s="115">
        <f t="shared" si="53"/>
        <v>29.565999999999999</v>
      </c>
      <c r="BB90" s="115">
        <f t="shared" si="54"/>
        <v>0</v>
      </c>
      <c r="BC90" s="116">
        <f t="shared" si="55"/>
        <v>8.7894000000000005</v>
      </c>
    </row>
    <row r="91" spans="1:55" s="387" customFormat="1" x14ac:dyDescent="0.2">
      <c r="A91" s="372">
        <v>17</v>
      </c>
      <c r="B91" s="373">
        <v>4454</v>
      </c>
      <c r="C91" s="373">
        <v>600074811</v>
      </c>
      <c r="D91" s="373">
        <v>48283070</v>
      </c>
      <c r="E91" s="371" t="s">
        <v>181</v>
      </c>
      <c r="F91" s="373">
        <v>3113</v>
      </c>
      <c r="G91" s="247" t="s">
        <v>316</v>
      </c>
      <c r="H91" s="374" t="s">
        <v>282</v>
      </c>
      <c r="I91" s="110">
        <v>3848526</v>
      </c>
      <c r="J91" s="111">
        <v>2818318</v>
      </c>
      <c r="K91" s="111">
        <v>0</v>
      </c>
      <c r="L91" s="111">
        <v>0</v>
      </c>
      <c r="M91" s="114">
        <v>952592</v>
      </c>
      <c r="N91" s="114">
        <v>56366</v>
      </c>
      <c r="O91" s="111">
        <v>21250</v>
      </c>
      <c r="P91" s="274">
        <v>8.1</v>
      </c>
      <c r="Q91" s="287">
        <v>8.1</v>
      </c>
      <c r="R91" s="404">
        <v>0</v>
      </c>
      <c r="S91" s="404">
        <v>0</v>
      </c>
      <c r="T91" s="112">
        <f t="shared" si="35"/>
        <v>0</v>
      </c>
      <c r="U91" s="113">
        <v>0</v>
      </c>
      <c r="V91" s="113">
        <v>0</v>
      </c>
      <c r="W91" s="113">
        <v>0</v>
      </c>
      <c r="X91" s="113">
        <f t="shared" si="36"/>
        <v>0</v>
      </c>
      <c r="Y91" s="113">
        <v>0</v>
      </c>
      <c r="Z91" s="113">
        <v>0</v>
      </c>
      <c r="AA91" s="113">
        <v>0</v>
      </c>
      <c r="AB91" s="113">
        <f t="shared" si="37"/>
        <v>0</v>
      </c>
      <c r="AC91" s="113">
        <f t="shared" si="38"/>
        <v>0</v>
      </c>
      <c r="AD91" s="114">
        <f t="shared" si="39"/>
        <v>0</v>
      </c>
      <c r="AE91" s="114">
        <f t="shared" si="40"/>
        <v>0</v>
      </c>
      <c r="AF91" s="113">
        <v>0</v>
      </c>
      <c r="AG91" s="113">
        <v>0</v>
      </c>
      <c r="AH91" s="113">
        <v>0</v>
      </c>
      <c r="AI91" s="113">
        <f t="shared" si="41"/>
        <v>0</v>
      </c>
      <c r="AJ91" s="113">
        <f t="shared" si="42"/>
        <v>0</v>
      </c>
      <c r="AK91" s="115"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f t="shared" si="43"/>
        <v>0</v>
      </c>
      <c r="AQ91" s="115">
        <f t="shared" si="44"/>
        <v>0</v>
      </c>
      <c r="AR91" s="370">
        <f t="shared" si="45"/>
        <v>0</v>
      </c>
      <c r="AS91" s="112">
        <f t="shared" si="46"/>
        <v>3848526</v>
      </c>
      <c r="AT91" s="113">
        <f t="shared" si="47"/>
        <v>2818318</v>
      </c>
      <c r="AU91" s="113">
        <f t="shared" si="48"/>
        <v>0</v>
      </c>
      <c r="AV91" s="113">
        <f t="shared" si="49"/>
        <v>0</v>
      </c>
      <c r="AW91" s="113">
        <f t="shared" si="50"/>
        <v>952592</v>
      </c>
      <c r="AX91" s="113">
        <f t="shared" si="50"/>
        <v>56366</v>
      </c>
      <c r="AY91" s="113">
        <f t="shared" si="51"/>
        <v>21250</v>
      </c>
      <c r="AZ91" s="115">
        <f t="shared" si="52"/>
        <v>8.1</v>
      </c>
      <c r="BA91" s="115">
        <f t="shared" si="53"/>
        <v>8.1</v>
      </c>
      <c r="BB91" s="115">
        <f t="shared" si="54"/>
        <v>0</v>
      </c>
      <c r="BC91" s="116">
        <f t="shared" si="55"/>
        <v>0</v>
      </c>
    </row>
    <row r="92" spans="1:55" s="387" customFormat="1" x14ac:dyDescent="0.2">
      <c r="A92" s="372">
        <v>17</v>
      </c>
      <c r="B92" s="373">
        <v>4454</v>
      </c>
      <c r="C92" s="373">
        <v>600074811</v>
      </c>
      <c r="D92" s="373">
        <v>48283070</v>
      </c>
      <c r="E92" s="371" t="s">
        <v>181</v>
      </c>
      <c r="F92" s="373">
        <v>3141</v>
      </c>
      <c r="G92" s="247" t="s">
        <v>319</v>
      </c>
      <c r="H92" s="374" t="s">
        <v>282</v>
      </c>
      <c r="I92" s="110">
        <v>2890638</v>
      </c>
      <c r="J92" s="111">
        <v>2107116</v>
      </c>
      <c r="K92" s="111">
        <v>0</v>
      </c>
      <c r="L92" s="111">
        <v>0</v>
      </c>
      <c r="M92" s="114">
        <v>712206</v>
      </c>
      <c r="N92" s="114">
        <v>42142</v>
      </c>
      <c r="O92" s="111">
        <v>29174</v>
      </c>
      <c r="P92" s="274">
        <v>7.17</v>
      </c>
      <c r="Q92" s="287">
        <v>0</v>
      </c>
      <c r="R92" s="404">
        <v>0</v>
      </c>
      <c r="S92" s="404">
        <v>7.17</v>
      </c>
      <c r="T92" s="112">
        <f t="shared" si="35"/>
        <v>0</v>
      </c>
      <c r="U92" s="113">
        <v>0</v>
      </c>
      <c r="V92" s="113">
        <v>0</v>
      </c>
      <c r="W92" s="113">
        <v>0</v>
      </c>
      <c r="X92" s="113">
        <f t="shared" si="36"/>
        <v>0</v>
      </c>
      <c r="Y92" s="113">
        <v>0</v>
      </c>
      <c r="Z92" s="113">
        <v>0</v>
      </c>
      <c r="AA92" s="113">
        <v>0</v>
      </c>
      <c r="AB92" s="113">
        <f t="shared" si="37"/>
        <v>0</v>
      </c>
      <c r="AC92" s="113">
        <f t="shared" si="38"/>
        <v>0</v>
      </c>
      <c r="AD92" s="114">
        <f t="shared" si="39"/>
        <v>0</v>
      </c>
      <c r="AE92" s="114">
        <f t="shared" si="40"/>
        <v>0</v>
      </c>
      <c r="AF92" s="113">
        <v>0</v>
      </c>
      <c r="AG92" s="113">
        <v>0</v>
      </c>
      <c r="AH92" s="113">
        <v>0</v>
      </c>
      <c r="AI92" s="113">
        <f t="shared" si="41"/>
        <v>0</v>
      </c>
      <c r="AJ92" s="113">
        <f t="shared" si="42"/>
        <v>0</v>
      </c>
      <c r="AK92" s="115">
        <v>0</v>
      </c>
      <c r="AL92" s="115">
        <v>0</v>
      </c>
      <c r="AM92" s="115">
        <v>0</v>
      </c>
      <c r="AN92" s="115">
        <v>0</v>
      </c>
      <c r="AO92" s="115">
        <v>0</v>
      </c>
      <c r="AP92" s="115">
        <f t="shared" si="43"/>
        <v>0</v>
      </c>
      <c r="AQ92" s="115">
        <f t="shared" si="44"/>
        <v>0</v>
      </c>
      <c r="AR92" s="370">
        <f t="shared" si="45"/>
        <v>0</v>
      </c>
      <c r="AS92" s="112">
        <f t="shared" si="46"/>
        <v>2890638</v>
      </c>
      <c r="AT92" s="113">
        <f t="shared" si="47"/>
        <v>2107116</v>
      </c>
      <c r="AU92" s="113">
        <f t="shared" si="48"/>
        <v>0</v>
      </c>
      <c r="AV92" s="113">
        <f t="shared" si="49"/>
        <v>0</v>
      </c>
      <c r="AW92" s="113">
        <f t="shared" si="50"/>
        <v>712206</v>
      </c>
      <c r="AX92" s="113">
        <f t="shared" si="50"/>
        <v>42142</v>
      </c>
      <c r="AY92" s="113">
        <f t="shared" si="51"/>
        <v>29174</v>
      </c>
      <c r="AZ92" s="115">
        <f t="shared" si="52"/>
        <v>7.17</v>
      </c>
      <c r="BA92" s="115">
        <f t="shared" si="53"/>
        <v>0</v>
      </c>
      <c r="BB92" s="115">
        <f t="shared" si="54"/>
        <v>0</v>
      </c>
      <c r="BC92" s="116">
        <f t="shared" si="55"/>
        <v>7.17</v>
      </c>
    </row>
    <row r="93" spans="1:55" s="387" customFormat="1" x14ac:dyDescent="0.2">
      <c r="A93" s="372">
        <v>17</v>
      </c>
      <c r="B93" s="373">
        <v>4454</v>
      </c>
      <c r="C93" s="373">
        <v>600074811</v>
      </c>
      <c r="D93" s="373">
        <v>48283070</v>
      </c>
      <c r="E93" s="365" t="s">
        <v>181</v>
      </c>
      <c r="F93" s="373">
        <v>3143</v>
      </c>
      <c r="G93" s="247" t="s">
        <v>632</v>
      </c>
      <c r="H93" s="392" t="s">
        <v>281</v>
      </c>
      <c r="I93" s="110">
        <v>2477583</v>
      </c>
      <c r="J93" s="111">
        <v>1804730</v>
      </c>
      <c r="K93" s="111">
        <v>0</v>
      </c>
      <c r="L93" s="111">
        <v>20000</v>
      </c>
      <c r="M93" s="114">
        <v>616758</v>
      </c>
      <c r="N93" s="114">
        <v>36095</v>
      </c>
      <c r="O93" s="111">
        <v>0</v>
      </c>
      <c r="P93" s="274">
        <v>3.5710000000000002</v>
      </c>
      <c r="Q93" s="287">
        <v>3.5710000000000002</v>
      </c>
      <c r="R93" s="404">
        <v>0</v>
      </c>
      <c r="S93" s="404">
        <v>0</v>
      </c>
      <c r="T93" s="112">
        <f t="shared" si="35"/>
        <v>0</v>
      </c>
      <c r="U93" s="113">
        <v>0</v>
      </c>
      <c r="V93" s="113">
        <v>0</v>
      </c>
      <c r="W93" s="113">
        <v>0</v>
      </c>
      <c r="X93" s="113">
        <f t="shared" si="36"/>
        <v>0</v>
      </c>
      <c r="Y93" s="113">
        <v>0</v>
      </c>
      <c r="Z93" s="113">
        <v>0</v>
      </c>
      <c r="AA93" s="113">
        <v>0</v>
      </c>
      <c r="AB93" s="113">
        <f t="shared" si="37"/>
        <v>0</v>
      </c>
      <c r="AC93" s="113">
        <f t="shared" si="38"/>
        <v>0</v>
      </c>
      <c r="AD93" s="114">
        <f t="shared" si="39"/>
        <v>0</v>
      </c>
      <c r="AE93" s="114">
        <f t="shared" si="40"/>
        <v>0</v>
      </c>
      <c r="AF93" s="113">
        <v>0</v>
      </c>
      <c r="AG93" s="113">
        <v>0</v>
      </c>
      <c r="AH93" s="113">
        <v>0</v>
      </c>
      <c r="AI93" s="113">
        <f t="shared" si="41"/>
        <v>0</v>
      </c>
      <c r="AJ93" s="113">
        <f t="shared" si="42"/>
        <v>0</v>
      </c>
      <c r="AK93" s="115"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f t="shared" si="43"/>
        <v>0</v>
      </c>
      <c r="AQ93" s="115">
        <f t="shared" si="44"/>
        <v>0</v>
      </c>
      <c r="AR93" s="370">
        <f t="shared" si="45"/>
        <v>0</v>
      </c>
      <c r="AS93" s="112">
        <f t="shared" si="46"/>
        <v>2477583</v>
      </c>
      <c r="AT93" s="113">
        <f t="shared" si="47"/>
        <v>1804730</v>
      </c>
      <c r="AU93" s="113">
        <f t="shared" si="48"/>
        <v>0</v>
      </c>
      <c r="AV93" s="113">
        <f t="shared" si="49"/>
        <v>20000</v>
      </c>
      <c r="AW93" s="113">
        <f t="shared" si="50"/>
        <v>616758</v>
      </c>
      <c r="AX93" s="113">
        <f t="shared" si="50"/>
        <v>36095</v>
      </c>
      <c r="AY93" s="113">
        <f t="shared" si="51"/>
        <v>0</v>
      </c>
      <c r="AZ93" s="115">
        <f t="shared" si="52"/>
        <v>3.5710000000000002</v>
      </c>
      <c r="BA93" s="115">
        <f t="shared" si="53"/>
        <v>3.5710000000000002</v>
      </c>
      <c r="BB93" s="115">
        <f t="shared" si="54"/>
        <v>0</v>
      </c>
      <c r="BC93" s="116">
        <f t="shared" si="55"/>
        <v>0</v>
      </c>
    </row>
    <row r="94" spans="1:55" s="387" customFormat="1" x14ac:dyDescent="0.2">
      <c r="A94" s="372">
        <v>17</v>
      </c>
      <c r="B94" s="373">
        <v>4454</v>
      </c>
      <c r="C94" s="373">
        <v>600074811</v>
      </c>
      <c r="D94" s="373">
        <v>48283070</v>
      </c>
      <c r="E94" s="365" t="s">
        <v>181</v>
      </c>
      <c r="F94" s="373">
        <v>3143</v>
      </c>
      <c r="G94" s="247" t="s">
        <v>633</v>
      </c>
      <c r="H94" s="392" t="s">
        <v>282</v>
      </c>
      <c r="I94" s="110">
        <v>84265</v>
      </c>
      <c r="J94" s="111">
        <v>59400</v>
      </c>
      <c r="K94" s="111">
        <v>0</v>
      </c>
      <c r="L94" s="111">
        <v>0</v>
      </c>
      <c r="M94" s="114">
        <v>20077</v>
      </c>
      <c r="N94" s="114">
        <v>1188</v>
      </c>
      <c r="O94" s="111">
        <v>3600</v>
      </c>
      <c r="P94" s="274">
        <v>0.25</v>
      </c>
      <c r="Q94" s="287">
        <v>0</v>
      </c>
      <c r="R94" s="404">
        <v>0</v>
      </c>
      <c r="S94" s="404">
        <v>0.25</v>
      </c>
      <c r="T94" s="112">
        <f t="shared" si="35"/>
        <v>0</v>
      </c>
      <c r="U94" s="113">
        <v>0</v>
      </c>
      <c r="V94" s="113">
        <v>0</v>
      </c>
      <c r="W94" s="113">
        <v>0</v>
      </c>
      <c r="X94" s="113">
        <f t="shared" si="36"/>
        <v>0</v>
      </c>
      <c r="Y94" s="113">
        <v>0</v>
      </c>
      <c r="Z94" s="113">
        <v>0</v>
      </c>
      <c r="AA94" s="113">
        <v>0</v>
      </c>
      <c r="AB94" s="113">
        <f t="shared" si="37"/>
        <v>0</v>
      </c>
      <c r="AC94" s="113">
        <f t="shared" si="38"/>
        <v>0</v>
      </c>
      <c r="AD94" s="114">
        <f t="shared" si="39"/>
        <v>0</v>
      </c>
      <c r="AE94" s="114">
        <f t="shared" si="40"/>
        <v>0</v>
      </c>
      <c r="AF94" s="113">
        <v>0</v>
      </c>
      <c r="AG94" s="113">
        <v>0</v>
      </c>
      <c r="AH94" s="113">
        <v>0</v>
      </c>
      <c r="AI94" s="113">
        <f t="shared" si="41"/>
        <v>0</v>
      </c>
      <c r="AJ94" s="113">
        <f t="shared" si="42"/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f t="shared" si="43"/>
        <v>0</v>
      </c>
      <c r="AQ94" s="115">
        <f t="shared" si="44"/>
        <v>0</v>
      </c>
      <c r="AR94" s="370">
        <f t="shared" si="45"/>
        <v>0</v>
      </c>
      <c r="AS94" s="112">
        <f t="shared" si="46"/>
        <v>84265</v>
      </c>
      <c r="AT94" s="113">
        <f t="shared" si="47"/>
        <v>59400</v>
      </c>
      <c r="AU94" s="113">
        <f t="shared" si="48"/>
        <v>0</v>
      </c>
      <c r="AV94" s="113">
        <f t="shared" si="49"/>
        <v>0</v>
      </c>
      <c r="AW94" s="113">
        <f t="shared" si="50"/>
        <v>20077</v>
      </c>
      <c r="AX94" s="113">
        <f t="shared" si="50"/>
        <v>1188</v>
      </c>
      <c r="AY94" s="113">
        <f t="shared" si="51"/>
        <v>3600</v>
      </c>
      <c r="AZ94" s="115">
        <f t="shared" si="52"/>
        <v>0.25</v>
      </c>
      <c r="BA94" s="115">
        <f t="shared" si="53"/>
        <v>0</v>
      </c>
      <c r="BB94" s="115">
        <f t="shared" si="54"/>
        <v>0</v>
      </c>
      <c r="BC94" s="116">
        <f t="shared" si="55"/>
        <v>0.25</v>
      </c>
    </row>
    <row r="95" spans="1:55" s="387" customFormat="1" x14ac:dyDescent="0.2">
      <c r="A95" s="237">
        <v>17</v>
      </c>
      <c r="B95" s="31">
        <v>4454</v>
      </c>
      <c r="C95" s="31">
        <v>600074811</v>
      </c>
      <c r="D95" s="31">
        <v>48283070</v>
      </c>
      <c r="E95" s="246" t="s">
        <v>182</v>
      </c>
      <c r="F95" s="31"/>
      <c r="G95" s="236"/>
      <c r="H95" s="326"/>
      <c r="I95" s="5">
        <v>39275017</v>
      </c>
      <c r="J95" s="8">
        <v>28067407</v>
      </c>
      <c r="K95" s="8">
        <v>0</v>
      </c>
      <c r="L95" s="8">
        <v>243000</v>
      </c>
      <c r="M95" s="8">
        <v>9568919</v>
      </c>
      <c r="N95" s="8">
        <v>561347</v>
      </c>
      <c r="O95" s="8">
        <v>834344</v>
      </c>
      <c r="P95" s="9">
        <v>57.416399999999996</v>
      </c>
      <c r="Q95" s="9">
        <v>41.206999999999994</v>
      </c>
      <c r="R95" s="38">
        <v>0</v>
      </c>
      <c r="S95" s="38">
        <v>16.209400000000002</v>
      </c>
      <c r="T95" s="5">
        <f t="shared" ref="T95:BC95" si="58">SUM(T90:T94)</f>
        <v>0</v>
      </c>
      <c r="U95" s="8">
        <f t="shared" si="58"/>
        <v>0</v>
      </c>
      <c r="V95" s="8">
        <f t="shared" si="58"/>
        <v>0</v>
      </c>
      <c r="W95" s="8">
        <f t="shared" si="58"/>
        <v>14846</v>
      </c>
      <c r="X95" s="8">
        <f t="shared" si="58"/>
        <v>14846</v>
      </c>
      <c r="Y95" s="8">
        <f t="shared" si="58"/>
        <v>0</v>
      </c>
      <c r="Z95" s="8">
        <f t="shared" si="58"/>
        <v>0</v>
      </c>
      <c r="AA95" s="8">
        <f t="shared" si="58"/>
        <v>0</v>
      </c>
      <c r="AB95" s="8">
        <f t="shared" si="58"/>
        <v>0</v>
      </c>
      <c r="AC95" s="8">
        <f t="shared" si="58"/>
        <v>14846</v>
      </c>
      <c r="AD95" s="8">
        <f t="shared" si="58"/>
        <v>5018</v>
      </c>
      <c r="AE95" s="8">
        <f t="shared" si="58"/>
        <v>297</v>
      </c>
      <c r="AF95" s="8">
        <f t="shared" si="58"/>
        <v>0</v>
      </c>
      <c r="AG95" s="8">
        <f t="shared" si="58"/>
        <v>0</v>
      </c>
      <c r="AH95" s="8">
        <f t="shared" si="58"/>
        <v>0</v>
      </c>
      <c r="AI95" s="8">
        <f t="shared" si="58"/>
        <v>0</v>
      </c>
      <c r="AJ95" s="8">
        <f t="shared" si="58"/>
        <v>20161</v>
      </c>
      <c r="AK95" s="9">
        <f t="shared" si="58"/>
        <v>0</v>
      </c>
      <c r="AL95" s="9">
        <f t="shared" si="58"/>
        <v>0</v>
      </c>
      <c r="AM95" s="9">
        <f t="shared" si="58"/>
        <v>0</v>
      </c>
      <c r="AN95" s="9">
        <f t="shared" si="58"/>
        <v>0.03</v>
      </c>
      <c r="AO95" s="9">
        <f t="shared" si="58"/>
        <v>0</v>
      </c>
      <c r="AP95" s="9">
        <f t="shared" si="58"/>
        <v>0.03</v>
      </c>
      <c r="AQ95" s="9">
        <f t="shared" si="58"/>
        <v>0</v>
      </c>
      <c r="AR95" s="38">
        <f t="shared" si="58"/>
        <v>0.03</v>
      </c>
      <c r="AS95" s="5">
        <f t="shared" si="58"/>
        <v>39295178</v>
      </c>
      <c r="AT95" s="8">
        <f t="shared" si="58"/>
        <v>28082253</v>
      </c>
      <c r="AU95" s="8">
        <f t="shared" si="58"/>
        <v>0</v>
      </c>
      <c r="AV95" s="8">
        <f t="shared" si="58"/>
        <v>243000</v>
      </c>
      <c r="AW95" s="8">
        <f t="shared" si="58"/>
        <v>9573937</v>
      </c>
      <c r="AX95" s="8">
        <f t="shared" si="58"/>
        <v>561644</v>
      </c>
      <c r="AY95" s="8">
        <f t="shared" si="58"/>
        <v>834344</v>
      </c>
      <c r="AZ95" s="9">
        <f t="shared" si="58"/>
        <v>57.446399999999997</v>
      </c>
      <c r="BA95" s="9">
        <f t="shared" si="58"/>
        <v>41.236999999999995</v>
      </c>
      <c r="BB95" s="9">
        <f t="shared" si="58"/>
        <v>0</v>
      </c>
      <c r="BC95" s="78">
        <f t="shared" si="58"/>
        <v>16.209400000000002</v>
      </c>
    </row>
    <row r="96" spans="1:55" s="387" customFormat="1" x14ac:dyDescent="0.2">
      <c r="A96" s="372">
        <v>18</v>
      </c>
      <c r="B96" s="373">
        <v>4479</v>
      </c>
      <c r="C96" s="373">
        <v>600075150</v>
      </c>
      <c r="D96" s="373">
        <v>70982228</v>
      </c>
      <c r="E96" s="371" t="s">
        <v>183</v>
      </c>
      <c r="F96" s="373">
        <v>3111</v>
      </c>
      <c r="G96" s="247" t="s">
        <v>315</v>
      </c>
      <c r="H96" s="374" t="s">
        <v>281</v>
      </c>
      <c r="I96" s="110">
        <v>1565024</v>
      </c>
      <c r="J96" s="111">
        <v>1144826</v>
      </c>
      <c r="K96" s="111">
        <v>0</v>
      </c>
      <c r="L96" s="111">
        <v>0</v>
      </c>
      <c r="M96" s="114">
        <v>386951</v>
      </c>
      <c r="N96" s="114">
        <v>22897</v>
      </c>
      <c r="O96" s="111">
        <v>10350</v>
      </c>
      <c r="P96" s="274">
        <v>2.5108999999999999</v>
      </c>
      <c r="Q96" s="287">
        <v>2</v>
      </c>
      <c r="R96" s="404">
        <v>0</v>
      </c>
      <c r="S96" s="404">
        <v>0.51090000000000002</v>
      </c>
      <c r="T96" s="112">
        <f t="shared" si="35"/>
        <v>0</v>
      </c>
      <c r="U96" s="113">
        <v>0</v>
      </c>
      <c r="V96" s="113">
        <v>0</v>
      </c>
      <c r="W96" s="113">
        <v>0</v>
      </c>
      <c r="X96" s="113">
        <f t="shared" si="36"/>
        <v>0</v>
      </c>
      <c r="Y96" s="113">
        <v>0</v>
      </c>
      <c r="Z96" s="113">
        <v>0</v>
      </c>
      <c r="AA96" s="113">
        <v>0</v>
      </c>
      <c r="AB96" s="113">
        <f t="shared" si="37"/>
        <v>0</v>
      </c>
      <c r="AC96" s="113">
        <f t="shared" si="38"/>
        <v>0</v>
      </c>
      <c r="AD96" s="114">
        <f t="shared" si="39"/>
        <v>0</v>
      </c>
      <c r="AE96" s="114">
        <f t="shared" si="40"/>
        <v>0</v>
      </c>
      <c r="AF96" s="113">
        <v>0</v>
      </c>
      <c r="AG96" s="113">
        <v>0</v>
      </c>
      <c r="AH96" s="113">
        <v>0</v>
      </c>
      <c r="AI96" s="113">
        <f t="shared" si="41"/>
        <v>0</v>
      </c>
      <c r="AJ96" s="113">
        <f t="shared" si="42"/>
        <v>0</v>
      </c>
      <c r="AK96" s="115">
        <v>0</v>
      </c>
      <c r="AL96" s="115">
        <v>0</v>
      </c>
      <c r="AM96" s="115">
        <v>0</v>
      </c>
      <c r="AN96" s="115">
        <v>0</v>
      </c>
      <c r="AO96" s="115">
        <v>0</v>
      </c>
      <c r="AP96" s="115">
        <f t="shared" si="43"/>
        <v>0</v>
      </c>
      <c r="AQ96" s="115">
        <f t="shared" si="44"/>
        <v>0</v>
      </c>
      <c r="AR96" s="370">
        <f t="shared" si="45"/>
        <v>0</v>
      </c>
      <c r="AS96" s="112">
        <f t="shared" si="46"/>
        <v>1565024</v>
      </c>
      <c r="AT96" s="113">
        <f t="shared" si="47"/>
        <v>1144826</v>
      </c>
      <c r="AU96" s="113">
        <f t="shared" si="48"/>
        <v>0</v>
      </c>
      <c r="AV96" s="113">
        <f t="shared" si="49"/>
        <v>0</v>
      </c>
      <c r="AW96" s="113">
        <f t="shared" si="50"/>
        <v>386951</v>
      </c>
      <c r="AX96" s="113">
        <f t="shared" si="50"/>
        <v>22897</v>
      </c>
      <c r="AY96" s="113">
        <f t="shared" si="51"/>
        <v>10350</v>
      </c>
      <c r="AZ96" s="115">
        <f t="shared" si="52"/>
        <v>2.5108999999999999</v>
      </c>
      <c r="BA96" s="115">
        <f t="shared" si="53"/>
        <v>2</v>
      </c>
      <c r="BB96" s="115">
        <f t="shared" si="54"/>
        <v>0</v>
      </c>
      <c r="BC96" s="116">
        <f t="shared" si="55"/>
        <v>0.51090000000000002</v>
      </c>
    </row>
    <row r="97" spans="1:55" s="387" customFormat="1" x14ac:dyDescent="0.2">
      <c r="A97" s="372">
        <v>18</v>
      </c>
      <c r="B97" s="373">
        <v>4479</v>
      </c>
      <c r="C97" s="373">
        <v>600075150</v>
      </c>
      <c r="D97" s="373">
        <v>70982228</v>
      </c>
      <c r="E97" s="371" t="s">
        <v>183</v>
      </c>
      <c r="F97" s="373">
        <v>3114</v>
      </c>
      <c r="G97" s="247" t="s">
        <v>562</v>
      </c>
      <c r="H97" s="374" t="s">
        <v>281</v>
      </c>
      <c r="I97" s="110">
        <v>35597612</v>
      </c>
      <c r="J97" s="111">
        <v>25415363</v>
      </c>
      <c r="K97" s="111">
        <v>0</v>
      </c>
      <c r="L97" s="111">
        <v>0</v>
      </c>
      <c r="M97" s="114">
        <v>8590393</v>
      </c>
      <c r="N97" s="114">
        <v>508306</v>
      </c>
      <c r="O97" s="111">
        <v>1083550</v>
      </c>
      <c r="P97" s="274">
        <v>46.698300000000003</v>
      </c>
      <c r="Q97" s="287">
        <v>35.059800000000003</v>
      </c>
      <c r="R97" s="404">
        <v>0</v>
      </c>
      <c r="S97" s="404">
        <v>11.638500000000001</v>
      </c>
      <c r="T97" s="112">
        <f t="shared" si="35"/>
        <v>0</v>
      </c>
      <c r="U97" s="113">
        <v>0</v>
      </c>
      <c r="V97" s="113">
        <v>-147275</v>
      </c>
      <c r="W97" s="113">
        <v>0</v>
      </c>
      <c r="X97" s="113">
        <f t="shared" si="36"/>
        <v>-147275</v>
      </c>
      <c r="Y97" s="113">
        <v>0</v>
      </c>
      <c r="Z97" s="113">
        <v>0</v>
      </c>
      <c r="AA97" s="113">
        <v>0</v>
      </c>
      <c r="AB97" s="113">
        <f t="shared" si="37"/>
        <v>0</v>
      </c>
      <c r="AC97" s="113">
        <f t="shared" si="38"/>
        <v>-147275</v>
      </c>
      <c r="AD97" s="114">
        <f t="shared" si="39"/>
        <v>-49779</v>
      </c>
      <c r="AE97" s="114">
        <f t="shared" si="40"/>
        <v>-2946</v>
      </c>
      <c r="AF97" s="113">
        <v>0</v>
      </c>
      <c r="AG97" s="113">
        <v>200000</v>
      </c>
      <c r="AH97" s="113">
        <v>0</v>
      </c>
      <c r="AI97" s="113">
        <f t="shared" si="41"/>
        <v>200000</v>
      </c>
      <c r="AJ97" s="113">
        <f t="shared" si="42"/>
        <v>0</v>
      </c>
      <c r="AK97" s="115">
        <v>0</v>
      </c>
      <c r="AL97" s="115">
        <v>0</v>
      </c>
      <c r="AM97" s="115">
        <v>0</v>
      </c>
      <c r="AN97" s="115">
        <v>0</v>
      </c>
      <c r="AO97" s="115">
        <v>0</v>
      </c>
      <c r="AP97" s="115">
        <f t="shared" si="43"/>
        <v>0</v>
      </c>
      <c r="AQ97" s="115">
        <f t="shared" si="44"/>
        <v>0</v>
      </c>
      <c r="AR97" s="370">
        <f t="shared" si="45"/>
        <v>0</v>
      </c>
      <c r="AS97" s="112">
        <f t="shared" si="46"/>
        <v>35597612</v>
      </c>
      <c r="AT97" s="113">
        <f t="shared" si="47"/>
        <v>25268088</v>
      </c>
      <c r="AU97" s="113">
        <f t="shared" si="48"/>
        <v>0</v>
      </c>
      <c r="AV97" s="113">
        <f t="shared" si="49"/>
        <v>0</v>
      </c>
      <c r="AW97" s="113">
        <f t="shared" si="50"/>
        <v>8540614</v>
      </c>
      <c r="AX97" s="113">
        <f t="shared" si="50"/>
        <v>505360</v>
      </c>
      <c r="AY97" s="113">
        <f t="shared" si="51"/>
        <v>1283550</v>
      </c>
      <c r="AZ97" s="115">
        <f t="shared" si="52"/>
        <v>46.698300000000003</v>
      </c>
      <c r="BA97" s="115">
        <f t="shared" si="53"/>
        <v>35.059800000000003</v>
      </c>
      <c r="BB97" s="115">
        <f t="shared" si="54"/>
        <v>0</v>
      </c>
      <c r="BC97" s="116">
        <f t="shared" si="55"/>
        <v>11.638500000000001</v>
      </c>
    </row>
    <row r="98" spans="1:55" s="387" customFormat="1" x14ac:dyDescent="0.2">
      <c r="A98" s="372">
        <v>18</v>
      </c>
      <c r="B98" s="373">
        <v>4479</v>
      </c>
      <c r="C98" s="373">
        <v>600075150</v>
      </c>
      <c r="D98" s="373">
        <v>70982228</v>
      </c>
      <c r="E98" s="371" t="s">
        <v>183</v>
      </c>
      <c r="F98" s="373">
        <v>3114</v>
      </c>
      <c r="G98" s="247" t="s">
        <v>317</v>
      </c>
      <c r="H98" s="374" t="s">
        <v>281</v>
      </c>
      <c r="I98" s="110">
        <v>9908953</v>
      </c>
      <c r="J98" s="111">
        <v>7296725</v>
      </c>
      <c r="K98" s="111">
        <v>0</v>
      </c>
      <c r="L98" s="111">
        <v>0</v>
      </c>
      <c r="M98" s="114">
        <v>2466293</v>
      </c>
      <c r="N98" s="114">
        <v>145935</v>
      </c>
      <c r="O98" s="111">
        <v>0</v>
      </c>
      <c r="P98" s="274">
        <v>19.763100000000001</v>
      </c>
      <c r="Q98" s="287">
        <v>19.763100000000001</v>
      </c>
      <c r="R98" s="404">
        <v>0</v>
      </c>
      <c r="S98" s="404">
        <v>0</v>
      </c>
      <c r="T98" s="112">
        <f t="shared" si="35"/>
        <v>0</v>
      </c>
      <c r="U98" s="113">
        <v>0</v>
      </c>
      <c r="V98" s="113">
        <v>0</v>
      </c>
      <c r="W98" s="113">
        <v>0</v>
      </c>
      <c r="X98" s="113">
        <f t="shared" si="36"/>
        <v>0</v>
      </c>
      <c r="Y98" s="113">
        <v>0</v>
      </c>
      <c r="Z98" s="113">
        <v>0</v>
      </c>
      <c r="AA98" s="113">
        <v>0</v>
      </c>
      <c r="AB98" s="113">
        <f t="shared" si="37"/>
        <v>0</v>
      </c>
      <c r="AC98" s="113">
        <f t="shared" si="38"/>
        <v>0</v>
      </c>
      <c r="AD98" s="114">
        <f t="shared" si="39"/>
        <v>0</v>
      </c>
      <c r="AE98" s="114">
        <f t="shared" si="40"/>
        <v>0</v>
      </c>
      <c r="AF98" s="113">
        <v>0</v>
      </c>
      <c r="AG98" s="113">
        <v>0</v>
      </c>
      <c r="AH98" s="113">
        <v>0</v>
      </c>
      <c r="AI98" s="113">
        <f t="shared" si="41"/>
        <v>0</v>
      </c>
      <c r="AJ98" s="113">
        <f t="shared" si="42"/>
        <v>0</v>
      </c>
      <c r="AK98" s="115"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f t="shared" si="43"/>
        <v>0</v>
      </c>
      <c r="AQ98" s="115">
        <f t="shared" si="44"/>
        <v>0</v>
      </c>
      <c r="AR98" s="370">
        <f t="shared" si="45"/>
        <v>0</v>
      </c>
      <c r="AS98" s="112">
        <f t="shared" si="46"/>
        <v>9908953</v>
      </c>
      <c r="AT98" s="113">
        <f t="shared" si="47"/>
        <v>7296725</v>
      </c>
      <c r="AU98" s="113">
        <f t="shared" si="48"/>
        <v>0</v>
      </c>
      <c r="AV98" s="113">
        <f t="shared" si="49"/>
        <v>0</v>
      </c>
      <c r="AW98" s="113">
        <f t="shared" si="50"/>
        <v>2466293</v>
      </c>
      <c r="AX98" s="113">
        <f t="shared" si="50"/>
        <v>145935</v>
      </c>
      <c r="AY98" s="113">
        <f t="shared" si="51"/>
        <v>0</v>
      </c>
      <c r="AZ98" s="115">
        <f t="shared" si="52"/>
        <v>19.763100000000001</v>
      </c>
      <c r="BA98" s="115">
        <f t="shared" si="53"/>
        <v>19.763100000000001</v>
      </c>
      <c r="BB98" s="115">
        <f t="shared" si="54"/>
        <v>0</v>
      </c>
      <c r="BC98" s="116">
        <f t="shared" si="55"/>
        <v>0</v>
      </c>
    </row>
    <row r="99" spans="1:55" s="387" customFormat="1" x14ac:dyDescent="0.2">
      <c r="A99" s="372">
        <v>18</v>
      </c>
      <c r="B99" s="373">
        <v>4479</v>
      </c>
      <c r="C99" s="373">
        <v>600075150</v>
      </c>
      <c r="D99" s="373">
        <v>70982228</v>
      </c>
      <c r="E99" s="371" t="s">
        <v>183</v>
      </c>
      <c r="F99" s="373">
        <v>3124</v>
      </c>
      <c r="G99" s="247" t="s">
        <v>324</v>
      </c>
      <c r="H99" s="374" t="s">
        <v>281</v>
      </c>
      <c r="I99" s="110">
        <v>3425300</v>
      </c>
      <c r="J99" s="111">
        <v>2504786</v>
      </c>
      <c r="K99" s="111">
        <v>0</v>
      </c>
      <c r="L99" s="111">
        <v>0</v>
      </c>
      <c r="M99" s="114">
        <v>846618</v>
      </c>
      <c r="N99" s="114">
        <v>50096</v>
      </c>
      <c r="O99" s="111">
        <v>23800</v>
      </c>
      <c r="P99" s="274">
        <v>4.1916000000000002</v>
      </c>
      <c r="Q99" s="287">
        <v>3.4285999999999999</v>
      </c>
      <c r="R99" s="404">
        <v>0</v>
      </c>
      <c r="S99" s="404">
        <v>0.76300000000000001</v>
      </c>
      <c r="T99" s="112">
        <f t="shared" si="35"/>
        <v>0</v>
      </c>
      <c r="U99" s="113">
        <v>0</v>
      </c>
      <c r="V99" s="113">
        <v>0</v>
      </c>
      <c r="W99" s="113">
        <v>0</v>
      </c>
      <c r="X99" s="113">
        <f t="shared" si="36"/>
        <v>0</v>
      </c>
      <c r="Y99" s="113">
        <v>0</v>
      </c>
      <c r="Z99" s="113">
        <v>0</v>
      </c>
      <c r="AA99" s="113">
        <v>0</v>
      </c>
      <c r="AB99" s="113">
        <f t="shared" si="37"/>
        <v>0</v>
      </c>
      <c r="AC99" s="113">
        <f t="shared" si="38"/>
        <v>0</v>
      </c>
      <c r="AD99" s="114">
        <f t="shared" si="39"/>
        <v>0</v>
      </c>
      <c r="AE99" s="114">
        <f t="shared" si="40"/>
        <v>0</v>
      </c>
      <c r="AF99" s="113">
        <v>0</v>
      </c>
      <c r="AG99" s="113">
        <v>0</v>
      </c>
      <c r="AH99" s="113">
        <v>0</v>
      </c>
      <c r="AI99" s="113">
        <f t="shared" si="41"/>
        <v>0</v>
      </c>
      <c r="AJ99" s="113">
        <f t="shared" si="42"/>
        <v>0</v>
      </c>
      <c r="AK99" s="115">
        <v>0</v>
      </c>
      <c r="AL99" s="115">
        <v>0</v>
      </c>
      <c r="AM99" s="115">
        <v>0</v>
      </c>
      <c r="AN99" s="115">
        <v>0</v>
      </c>
      <c r="AO99" s="115">
        <v>0</v>
      </c>
      <c r="AP99" s="115">
        <f t="shared" si="43"/>
        <v>0</v>
      </c>
      <c r="AQ99" s="115">
        <f t="shared" si="44"/>
        <v>0</v>
      </c>
      <c r="AR99" s="370">
        <f t="shared" si="45"/>
        <v>0</v>
      </c>
      <c r="AS99" s="112">
        <f t="shared" si="46"/>
        <v>3425300</v>
      </c>
      <c r="AT99" s="113">
        <f t="shared" si="47"/>
        <v>2504786</v>
      </c>
      <c r="AU99" s="113">
        <f t="shared" si="48"/>
        <v>0</v>
      </c>
      <c r="AV99" s="113">
        <f t="shared" si="49"/>
        <v>0</v>
      </c>
      <c r="AW99" s="113">
        <f t="shared" si="50"/>
        <v>846618</v>
      </c>
      <c r="AX99" s="113">
        <f t="shared" si="50"/>
        <v>50096</v>
      </c>
      <c r="AY99" s="113">
        <f t="shared" si="51"/>
        <v>23800</v>
      </c>
      <c r="AZ99" s="115">
        <f t="shared" si="52"/>
        <v>4.1916000000000002</v>
      </c>
      <c r="BA99" s="115">
        <f t="shared" si="53"/>
        <v>3.4285999999999999</v>
      </c>
      <c r="BB99" s="115">
        <f t="shared" si="54"/>
        <v>0</v>
      </c>
      <c r="BC99" s="116">
        <f t="shared" si="55"/>
        <v>0.76300000000000001</v>
      </c>
    </row>
    <row r="100" spans="1:55" s="387" customFormat="1" x14ac:dyDescent="0.2">
      <c r="A100" s="372">
        <v>18</v>
      </c>
      <c r="B100" s="373">
        <v>4479</v>
      </c>
      <c r="C100" s="373">
        <v>600075150</v>
      </c>
      <c r="D100" s="373">
        <v>70982228</v>
      </c>
      <c r="E100" s="371" t="s">
        <v>183</v>
      </c>
      <c r="F100" s="373">
        <v>3124</v>
      </c>
      <c r="G100" s="247" t="s">
        <v>325</v>
      </c>
      <c r="H100" s="374" t="s">
        <v>281</v>
      </c>
      <c r="I100" s="110">
        <v>764211</v>
      </c>
      <c r="J100" s="111">
        <v>562748</v>
      </c>
      <c r="K100" s="111">
        <v>0</v>
      </c>
      <c r="L100" s="111">
        <v>0</v>
      </c>
      <c r="M100" s="114">
        <v>190208</v>
      </c>
      <c r="N100" s="114">
        <v>11255</v>
      </c>
      <c r="O100" s="111">
        <v>0</v>
      </c>
      <c r="P100" s="274">
        <v>1.7777000000000001</v>
      </c>
      <c r="Q100" s="287">
        <v>1.7777000000000001</v>
      </c>
      <c r="R100" s="404">
        <v>0</v>
      </c>
      <c r="S100" s="404">
        <v>0</v>
      </c>
      <c r="T100" s="112">
        <f t="shared" si="35"/>
        <v>0</v>
      </c>
      <c r="U100" s="113">
        <v>0</v>
      </c>
      <c r="V100" s="113">
        <v>0</v>
      </c>
      <c r="W100" s="113">
        <v>0</v>
      </c>
      <c r="X100" s="113">
        <f t="shared" si="36"/>
        <v>0</v>
      </c>
      <c r="Y100" s="113">
        <v>0</v>
      </c>
      <c r="Z100" s="113">
        <v>0</v>
      </c>
      <c r="AA100" s="113">
        <v>0</v>
      </c>
      <c r="AB100" s="113">
        <f t="shared" si="37"/>
        <v>0</v>
      </c>
      <c r="AC100" s="113">
        <f t="shared" si="38"/>
        <v>0</v>
      </c>
      <c r="AD100" s="114">
        <f t="shared" si="39"/>
        <v>0</v>
      </c>
      <c r="AE100" s="114">
        <f t="shared" si="40"/>
        <v>0</v>
      </c>
      <c r="AF100" s="113">
        <v>0</v>
      </c>
      <c r="AG100" s="113">
        <v>0</v>
      </c>
      <c r="AH100" s="113">
        <v>0</v>
      </c>
      <c r="AI100" s="113">
        <f t="shared" si="41"/>
        <v>0</v>
      </c>
      <c r="AJ100" s="113">
        <f t="shared" si="42"/>
        <v>0</v>
      </c>
      <c r="AK100" s="115">
        <v>0</v>
      </c>
      <c r="AL100" s="115">
        <v>0</v>
      </c>
      <c r="AM100" s="115">
        <v>0</v>
      </c>
      <c r="AN100" s="115">
        <v>0</v>
      </c>
      <c r="AO100" s="115">
        <v>0</v>
      </c>
      <c r="AP100" s="115">
        <f t="shared" si="43"/>
        <v>0</v>
      </c>
      <c r="AQ100" s="115">
        <f t="shared" si="44"/>
        <v>0</v>
      </c>
      <c r="AR100" s="370">
        <f t="shared" si="45"/>
        <v>0</v>
      </c>
      <c r="AS100" s="112">
        <f t="shared" si="46"/>
        <v>764211</v>
      </c>
      <c r="AT100" s="113">
        <f t="shared" si="47"/>
        <v>562748</v>
      </c>
      <c r="AU100" s="113">
        <f t="shared" si="48"/>
        <v>0</v>
      </c>
      <c r="AV100" s="113">
        <f t="shared" si="49"/>
        <v>0</v>
      </c>
      <c r="AW100" s="113">
        <f t="shared" si="50"/>
        <v>190208</v>
      </c>
      <c r="AX100" s="113">
        <f t="shared" si="50"/>
        <v>11255</v>
      </c>
      <c r="AY100" s="113">
        <f t="shared" si="51"/>
        <v>0</v>
      </c>
      <c r="AZ100" s="115">
        <f t="shared" si="52"/>
        <v>1.7777000000000001</v>
      </c>
      <c r="BA100" s="115">
        <f t="shared" si="53"/>
        <v>1.7777000000000001</v>
      </c>
      <c r="BB100" s="115">
        <f t="shared" si="54"/>
        <v>0</v>
      </c>
      <c r="BC100" s="116">
        <f t="shared" si="55"/>
        <v>0</v>
      </c>
    </row>
    <row r="101" spans="1:55" s="387" customFormat="1" x14ac:dyDescent="0.2">
      <c r="A101" s="372">
        <v>18</v>
      </c>
      <c r="B101" s="373">
        <v>4479</v>
      </c>
      <c r="C101" s="373">
        <v>600075150</v>
      </c>
      <c r="D101" s="373">
        <v>70982228</v>
      </c>
      <c r="E101" s="365" t="s">
        <v>183</v>
      </c>
      <c r="F101" s="373">
        <v>3141</v>
      </c>
      <c r="G101" s="247" t="s">
        <v>319</v>
      </c>
      <c r="H101" s="374" t="s">
        <v>282</v>
      </c>
      <c r="I101" s="110">
        <v>1522180</v>
      </c>
      <c r="J101" s="111">
        <v>1113564</v>
      </c>
      <c r="K101" s="111">
        <v>0</v>
      </c>
      <c r="L101" s="111">
        <v>0</v>
      </c>
      <c r="M101" s="114">
        <v>376384</v>
      </c>
      <c r="N101" s="114">
        <v>22272</v>
      </c>
      <c r="O101" s="111">
        <v>9960</v>
      </c>
      <c r="P101" s="274">
        <v>3.7800000000000002</v>
      </c>
      <c r="Q101" s="287">
        <v>0</v>
      </c>
      <c r="R101" s="404">
        <v>0</v>
      </c>
      <c r="S101" s="404">
        <v>3.7800000000000002</v>
      </c>
      <c r="T101" s="112">
        <f t="shared" si="35"/>
        <v>0</v>
      </c>
      <c r="U101" s="113">
        <v>0</v>
      </c>
      <c r="V101" s="113">
        <v>0</v>
      </c>
      <c r="W101" s="113">
        <v>0</v>
      </c>
      <c r="X101" s="113">
        <f t="shared" si="36"/>
        <v>0</v>
      </c>
      <c r="Y101" s="113">
        <v>0</v>
      </c>
      <c r="Z101" s="113">
        <v>0</v>
      </c>
      <c r="AA101" s="113">
        <v>0</v>
      </c>
      <c r="AB101" s="113">
        <f t="shared" si="37"/>
        <v>0</v>
      </c>
      <c r="AC101" s="113">
        <f t="shared" si="38"/>
        <v>0</v>
      </c>
      <c r="AD101" s="114">
        <f t="shared" si="39"/>
        <v>0</v>
      </c>
      <c r="AE101" s="114">
        <f t="shared" si="40"/>
        <v>0</v>
      </c>
      <c r="AF101" s="113">
        <v>0</v>
      </c>
      <c r="AG101" s="113">
        <v>0</v>
      </c>
      <c r="AH101" s="113">
        <v>0</v>
      </c>
      <c r="AI101" s="113">
        <f t="shared" si="41"/>
        <v>0</v>
      </c>
      <c r="AJ101" s="113">
        <f t="shared" si="42"/>
        <v>0</v>
      </c>
      <c r="AK101" s="115">
        <v>0</v>
      </c>
      <c r="AL101" s="115">
        <v>0</v>
      </c>
      <c r="AM101" s="115">
        <v>0</v>
      </c>
      <c r="AN101" s="115">
        <v>0</v>
      </c>
      <c r="AO101" s="115">
        <v>0</v>
      </c>
      <c r="AP101" s="115">
        <f t="shared" si="43"/>
        <v>0</v>
      </c>
      <c r="AQ101" s="115">
        <f t="shared" si="44"/>
        <v>0</v>
      </c>
      <c r="AR101" s="370">
        <f t="shared" si="45"/>
        <v>0</v>
      </c>
      <c r="AS101" s="112">
        <f t="shared" si="46"/>
        <v>1522180</v>
      </c>
      <c r="AT101" s="113">
        <f t="shared" si="47"/>
        <v>1113564</v>
      </c>
      <c r="AU101" s="113">
        <f t="shared" si="48"/>
        <v>0</v>
      </c>
      <c r="AV101" s="113">
        <f t="shared" si="49"/>
        <v>0</v>
      </c>
      <c r="AW101" s="113">
        <f t="shared" si="50"/>
        <v>376384</v>
      </c>
      <c r="AX101" s="113">
        <f t="shared" si="50"/>
        <v>22272</v>
      </c>
      <c r="AY101" s="113">
        <f t="shared" si="51"/>
        <v>9960</v>
      </c>
      <c r="AZ101" s="115">
        <f t="shared" si="52"/>
        <v>3.7800000000000002</v>
      </c>
      <c r="BA101" s="115">
        <f t="shared" si="53"/>
        <v>0</v>
      </c>
      <c r="BB101" s="115">
        <f t="shared" si="54"/>
        <v>0</v>
      </c>
      <c r="BC101" s="116">
        <f t="shared" si="55"/>
        <v>3.7800000000000002</v>
      </c>
    </row>
    <row r="102" spans="1:55" s="387" customFormat="1" x14ac:dyDescent="0.2">
      <c r="A102" s="372">
        <v>18</v>
      </c>
      <c r="B102" s="373">
        <v>4479</v>
      </c>
      <c r="C102" s="373">
        <v>600075150</v>
      </c>
      <c r="D102" s="373">
        <v>70982228</v>
      </c>
      <c r="E102" s="371" t="s">
        <v>183</v>
      </c>
      <c r="F102" s="373">
        <v>3143</v>
      </c>
      <c r="G102" s="247" t="s">
        <v>632</v>
      </c>
      <c r="H102" s="392" t="s">
        <v>281</v>
      </c>
      <c r="I102" s="110">
        <v>2235013</v>
      </c>
      <c r="J102" s="111">
        <v>1645813</v>
      </c>
      <c r="K102" s="111">
        <v>0</v>
      </c>
      <c r="L102" s="111">
        <v>0</v>
      </c>
      <c r="M102" s="114">
        <v>556285</v>
      </c>
      <c r="N102" s="114">
        <v>32915</v>
      </c>
      <c r="O102" s="111">
        <v>0</v>
      </c>
      <c r="P102" s="274">
        <v>3.4823</v>
      </c>
      <c r="Q102" s="287">
        <v>3.4823</v>
      </c>
      <c r="R102" s="404">
        <v>0</v>
      </c>
      <c r="S102" s="404">
        <v>0</v>
      </c>
      <c r="T102" s="112">
        <f t="shared" si="35"/>
        <v>0</v>
      </c>
      <c r="U102" s="113">
        <v>0</v>
      </c>
      <c r="V102" s="113">
        <v>0</v>
      </c>
      <c r="W102" s="113">
        <v>0</v>
      </c>
      <c r="X102" s="113">
        <f t="shared" si="36"/>
        <v>0</v>
      </c>
      <c r="Y102" s="113">
        <v>0</v>
      </c>
      <c r="Z102" s="113">
        <v>0</v>
      </c>
      <c r="AA102" s="113">
        <v>0</v>
      </c>
      <c r="AB102" s="113">
        <f t="shared" si="37"/>
        <v>0</v>
      </c>
      <c r="AC102" s="113">
        <f t="shared" si="38"/>
        <v>0</v>
      </c>
      <c r="AD102" s="114">
        <f t="shared" si="39"/>
        <v>0</v>
      </c>
      <c r="AE102" s="114">
        <f t="shared" si="40"/>
        <v>0</v>
      </c>
      <c r="AF102" s="113">
        <v>0</v>
      </c>
      <c r="AG102" s="113">
        <v>0</v>
      </c>
      <c r="AH102" s="113">
        <v>0</v>
      </c>
      <c r="AI102" s="113">
        <f t="shared" si="41"/>
        <v>0</v>
      </c>
      <c r="AJ102" s="113">
        <f t="shared" si="42"/>
        <v>0</v>
      </c>
      <c r="AK102" s="115">
        <v>0</v>
      </c>
      <c r="AL102" s="115">
        <v>0</v>
      </c>
      <c r="AM102" s="115">
        <v>0</v>
      </c>
      <c r="AN102" s="115">
        <v>0</v>
      </c>
      <c r="AO102" s="115">
        <v>0</v>
      </c>
      <c r="AP102" s="115">
        <f t="shared" si="43"/>
        <v>0</v>
      </c>
      <c r="AQ102" s="115">
        <f t="shared" si="44"/>
        <v>0</v>
      </c>
      <c r="AR102" s="370">
        <f t="shared" si="45"/>
        <v>0</v>
      </c>
      <c r="AS102" s="112">
        <f t="shared" si="46"/>
        <v>2235013</v>
      </c>
      <c r="AT102" s="113">
        <f t="shared" si="47"/>
        <v>1645813</v>
      </c>
      <c r="AU102" s="113">
        <f t="shared" si="48"/>
        <v>0</v>
      </c>
      <c r="AV102" s="113">
        <f t="shared" si="49"/>
        <v>0</v>
      </c>
      <c r="AW102" s="113">
        <f t="shared" si="50"/>
        <v>556285</v>
      </c>
      <c r="AX102" s="113">
        <f t="shared" si="50"/>
        <v>32915</v>
      </c>
      <c r="AY102" s="113">
        <f t="shared" si="51"/>
        <v>0</v>
      </c>
      <c r="AZ102" s="115">
        <f t="shared" si="52"/>
        <v>3.4823</v>
      </c>
      <c r="BA102" s="115">
        <f t="shared" si="53"/>
        <v>3.4823</v>
      </c>
      <c r="BB102" s="115">
        <f t="shared" si="54"/>
        <v>0</v>
      </c>
      <c r="BC102" s="116">
        <f t="shared" si="55"/>
        <v>0</v>
      </c>
    </row>
    <row r="103" spans="1:55" s="387" customFormat="1" x14ac:dyDescent="0.2">
      <c r="A103" s="372">
        <v>18</v>
      </c>
      <c r="B103" s="373">
        <v>4479</v>
      </c>
      <c r="C103" s="373">
        <v>600075150</v>
      </c>
      <c r="D103" s="373">
        <v>70982228</v>
      </c>
      <c r="E103" s="371" t="s">
        <v>183</v>
      </c>
      <c r="F103" s="373">
        <v>3143</v>
      </c>
      <c r="G103" s="247" t="s">
        <v>633</v>
      </c>
      <c r="H103" s="392" t="s">
        <v>282</v>
      </c>
      <c r="I103" s="110">
        <v>29493</v>
      </c>
      <c r="J103" s="111">
        <v>20790</v>
      </c>
      <c r="K103" s="111">
        <v>0</v>
      </c>
      <c r="L103" s="111">
        <v>0</v>
      </c>
      <c r="M103" s="114">
        <v>7027</v>
      </c>
      <c r="N103" s="114">
        <v>416</v>
      </c>
      <c r="O103" s="111">
        <v>1260</v>
      </c>
      <c r="P103" s="274">
        <v>0.09</v>
      </c>
      <c r="Q103" s="287">
        <v>0</v>
      </c>
      <c r="R103" s="404">
        <v>0</v>
      </c>
      <c r="S103" s="404">
        <v>0.09</v>
      </c>
      <c r="T103" s="112">
        <f t="shared" si="35"/>
        <v>0</v>
      </c>
      <c r="U103" s="113">
        <v>0</v>
      </c>
      <c r="V103" s="113">
        <v>0</v>
      </c>
      <c r="W103" s="113">
        <v>0</v>
      </c>
      <c r="X103" s="113">
        <f t="shared" si="36"/>
        <v>0</v>
      </c>
      <c r="Y103" s="113">
        <v>0</v>
      </c>
      <c r="Z103" s="113">
        <v>0</v>
      </c>
      <c r="AA103" s="113">
        <v>0</v>
      </c>
      <c r="AB103" s="113">
        <f t="shared" si="37"/>
        <v>0</v>
      </c>
      <c r="AC103" s="113">
        <f t="shared" si="38"/>
        <v>0</v>
      </c>
      <c r="AD103" s="114">
        <f t="shared" si="39"/>
        <v>0</v>
      </c>
      <c r="AE103" s="114">
        <f t="shared" si="40"/>
        <v>0</v>
      </c>
      <c r="AF103" s="113">
        <v>0</v>
      </c>
      <c r="AG103" s="113">
        <v>0</v>
      </c>
      <c r="AH103" s="113">
        <v>0</v>
      </c>
      <c r="AI103" s="113">
        <f t="shared" si="41"/>
        <v>0</v>
      </c>
      <c r="AJ103" s="113">
        <f t="shared" si="42"/>
        <v>0</v>
      </c>
      <c r="AK103" s="115">
        <v>0</v>
      </c>
      <c r="AL103" s="115">
        <v>0</v>
      </c>
      <c r="AM103" s="115">
        <v>0</v>
      </c>
      <c r="AN103" s="115">
        <v>0</v>
      </c>
      <c r="AO103" s="115">
        <v>0</v>
      </c>
      <c r="AP103" s="115">
        <f t="shared" si="43"/>
        <v>0</v>
      </c>
      <c r="AQ103" s="115">
        <f t="shared" si="44"/>
        <v>0</v>
      </c>
      <c r="AR103" s="370">
        <f t="shared" si="45"/>
        <v>0</v>
      </c>
      <c r="AS103" s="112">
        <f t="shared" si="46"/>
        <v>29493</v>
      </c>
      <c r="AT103" s="113">
        <f t="shared" si="47"/>
        <v>20790</v>
      </c>
      <c r="AU103" s="113">
        <f t="shared" si="48"/>
        <v>0</v>
      </c>
      <c r="AV103" s="113">
        <f t="shared" si="49"/>
        <v>0</v>
      </c>
      <c r="AW103" s="113">
        <f t="shared" si="50"/>
        <v>7027</v>
      </c>
      <c r="AX103" s="113">
        <f t="shared" si="50"/>
        <v>416</v>
      </c>
      <c r="AY103" s="113">
        <f t="shared" si="51"/>
        <v>1260</v>
      </c>
      <c r="AZ103" s="115">
        <f t="shared" si="52"/>
        <v>0.09</v>
      </c>
      <c r="BA103" s="115">
        <f t="shared" si="53"/>
        <v>0</v>
      </c>
      <c r="BB103" s="115">
        <f t="shared" si="54"/>
        <v>0</v>
      </c>
      <c r="BC103" s="116">
        <f t="shared" si="55"/>
        <v>0.09</v>
      </c>
    </row>
    <row r="104" spans="1:55" s="387" customFormat="1" x14ac:dyDescent="0.2">
      <c r="A104" s="372">
        <v>18</v>
      </c>
      <c r="B104" s="373">
        <v>4479</v>
      </c>
      <c r="C104" s="373">
        <v>600075150</v>
      </c>
      <c r="D104" s="373">
        <v>70982228</v>
      </c>
      <c r="E104" s="371" t="s">
        <v>183</v>
      </c>
      <c r="F104" s="373">
        <v>3143</v>
      </c>
      <c r="G104" s="247" t="s">
        <v>321</v>
      </c>
      <c r="H104" s="392" t="s">
        <v>282</v>
      </c>
      <c r="I104" s="110">
        <v>332743</v>
      </c>
      <c r="J104" s="111">
        <v>244605</v>
      </c>
      <c r="K104" s="111">
        <v>0</v>
      </c>
      <c r="L104" s="111">
        <v>0</v>
      </c>
      <c r="M104" s="114">
        <v>82676</v>
      </c>
      <c r="N104" s="114">
        <v>4892</v>
      </c>
      <c r="O104" s="111">
        <v>570</v>
      </c>
      <c r="P104" s="274">
        <v>0.54</v>
      </c>
      <c r="Q104" s="287">
        <v>0.5</v>
      </c>
      <c r="R104" s="404">
        <v>0</v>
      </c>
      <c r="S104" s="404">
        <v>0.04</v>
      </c>
      <c r="T104" s="112">
        <f t="shared" si="35"/>
        <v>0</v>
      </c>
      <c r="U104" s="113">
        <v>0</v>
      </c>
      <c r="V104" s="113">
        <v>0</v>
      </c>
      <c r="W104" s="113">
        <v>0</v>
      </c>
      <c r="X104" s="113">
        <f t="shared" si="36"/>
        <v>0</v>
      </c>
      <c r="Y104" s="113">
        <v>0</v>
      </c>
      <c r="Z104" s="113">
        <v>0</v>
      </c>
      <c r="AA104" s="113">
        <v>0</v>
      </c>
      <c r="AB104" s="113">
        <f t="shared" si="37"/>
        <v>0</v>
      </c>
      <c r="AC104" s="113">
        <f t="shared" si="38"/>
        <v>0</v>
      </c>
      <c r="AD104" s="114">
        <f t="shared" si="39"/>
        <v>0</v>
      </c>
      <c r="AE104" s="114">
        <f t="shared" si="40"/>
        <v>0</v>
      </c>
      <c r="AF104" s="113">
        <v>0</v>
      </c>
      <c r="AG104" s="113">
        <v>0</v>
      </c>
      <c r="AH104" s="113">
        <v>0</v>
      </c>
      <c r="AI104" s="113">
        <f t="shared" si="41"/>
        <v>0</v>
      </c>
      <c r="AJ104" s="113">
        <f t="shared" si="42"/>
        <v>0</v>
      </c>
      <c r="AK104" s="115">
        <v>0</v>
      </c>
      <c r="AL104" s="115">
        <v>0</v>
      </c>
      <c r="AM104" s="115">
        <v>0</v>
      </c>
      <c r="AN104" s="115">
        <v>0</v>
      </c>
      <c r="AO104" s="115">
        <v>0</v>
      </c>
      <c r="AP104" s="115">
        <f t="shared" si="43"/>
        <v>0</v>
      </c>
      <c r="AQ104" s="115">
        <f t="shared" si="44"/>
        <v>0</v>
      </c>
      <c r="AR104" s="370">
        <f t="shared" si="45"/>
        <v>0</v>
      </c>
      <c r="AS104" s="112">
        <f t="shared" si="46"/>
        <v>332743</v>
      </c>
      <c r="AT104" s="113">
        <f t="shared" si="47"/>
        <v>244605</v>
      </c>
      <c r="AU104" s="113">
        <f t="shared" si="48"/>
        <v>0</v>
      </c>
      <c r="AV104" s="113">
        <f t="shared" si="49"/>
        <v>0</v>
      </c>
      <c r="AW104" s="113">
        <f t="shared" si="50"/>
        <v>82676</v>
      </c>
      <c r="AX104" s="113">
        <f t="shared" si="50"/>
        <v>4892</v>
      </c>
      <c r="AY104" s="113">
        <f t="shared" si="51"/>
        <v>570</v>
      </c>
      <c r="AZ104" s="115">
        <f t="shared" si="52"/>
        <v>0.54</v>
      </c>
      <c r="BA104" s="115">
        <f t="shared" si="53"/>
        <v>0.5</v>
      </c>
      <c r="BB104" s="115">
        <f t="shared" si="54"/>
        <v>0</v>
      </c>
      <c r="BC104" s="116">
        <f t="shared" si="55"/>
        <v>0.04</v>
      </c>
    </row>
    <row r="105" spans="1:55" s="387" customFormat="1" x14ac:dyDescent="0.2">
      <c r="A105" s="237">
        <v>18</v>
      </c>
      <c r="B105" s="31">
        <v>4479</v>
      </c>
      <c r="C105" s="31">
        <v>600075150</v>
      </c>
      <c r="D105" s="31">
        <v>70982228</v>
      </c>
      <c r="E105" s="246" t="s">
        <v>184</v>
      </c>
      <c r="F105" s="31"/>
      <c r="G105" s="236"/>
      <c r="H105" s="326"/>
      <c r="I105" s="5">
        <v>55380529</v>
      </c>
      <c r="J105" s="8">
        <v>39949220</v>
      </c>
      <c r="K105" s="8">
        <v>0</v>
      </c>
      <c r="L105" s="8">
        <v>0</v>
      </c>
      <c r="M105" s="8">
        <v>13502835</v>
      </c>
      <c r="N105" s="8">
        <v>798984</v>
      </c>
      <c r="O105" s="8">
        <v>1129490</v>
      </c>
      <c r="P105" s="9">
        <v>82.8339</v>
      </c>
      <c r="Q105" s="9">
        <v>66.011500000000012</v>
      </c>
      <c r="R105" s="38">
        <v>0</v>
      </c>
      <c r="S105" s="38">
        <v>16.822399999999998</v>
      </c>
      <c r="T105" s="5">
        <f t="shared" ref="T105:BC105" si="59">SUM(T96:T104)</f>
        <v>0</v>
      </c>
      <c r="U105" s="8">
        <f t="shared" si="59"/>
        <v>0</v>
      </c>
      <c r="V105" s="8">
        <f t="shared" si="59"/>
        <v>-147275</v>
      </c>
      <c r="W105" s="8">
        <f t="shared" si="59"/>
        <v>0</v>
      </c>
      <c r="X105" s="8">
        <f t="shared" si="59"/>
        <v>-147275</v>
      </c>
      <c r="Y105" s="8">
        <f t="shared" si="59"/>
        <v>0</v>
      </c>
      <c r="Z105" s="8">
        <f t="shared" si="59"/>
        <v>0</v>
      </c>
      <c r="AA105" s="8">
        <f t="shared" si="59"/>
        <v>0</v>
      </c>
      <c r="AB105" s="8">
        <f t="shared" si="59"/>
        <v>0</v>
      </c>
      <c r="AC105" s="8">
        <f t="shared" si="59"/>
        <v>-147275</v>
      </c>
      <c r="AD105" s="8">
        <f t="shared" si="59"/>
        <v>-49779</v>
      </c>
      <c r="AE105" s="8">
        <f t="shared" si="59"/>
        <v>-2946</v>
      </c>
      <c r="AF105" s="8">
        <f t="shared" si="59"/>
        <v>0</v>
      </c>
      <c r="AG105" s="8">
        <f t="shared" si="59"/>
        <v>200000</v>
      </c>
      <c r="AH105" s="8">
        <f t="shared" si="59"/>
        <v>0</v>
      </c>
      <c r="AI105" s="8">
        <f t="shared" si="59"/>
        <v>200000</v>
      </c>
      <c r="AJ105" s="8">
        <f t="shared" si="59"/>
        <v>0</v>
      </c>
      <c r="AK105" s="9">
        <f t="shared" si="59"/>
        <v>0</v>
      </c>
      <c r="AL105" s="9">
        <f t="shared" si="59"/>
        <v>0</v>
      </c>
      <c r="AM105" s="9">
        <f t="shared" si="59"/>
        <v>0</v>
      </c>
      <c r="AN105" s="9">
        <f t="shared" si="59"/>
        <v>0</v>
      </c>
      <c r="AO105" s="9">
        <f t="shared" si="59"/>
        <v>0</v>
      </c>
      <c r="AP105" s="9">
        <f t="shared" si="59"/>
        <v>0</v>
      </c>
      <c r="AQ105" s="9">
        <f t="shared" si="59"/>
        <v>0</v>
      </c>
      <c r="AR105" s="38">
        <f t="shared" si="59"/>
        <v>0</v>
      </c>
      <c r="AS105" s="5">
        <f t="shared" si="59"/>
        <v>55380529</v>
      </c>
      <c r="AT105" s="8">
        <f t="shared" si="59"/>
        <v>39801945</v>
      </c>
      <c r="AU105" s="8">
        <f t="shared" si="59"/>
        <v>0</v>
      </c>
      <c r="AV105" s="8">
        <f t="shared" si="59"/>
        <v>0</v>
      </c>
      <c r="AW105" s="8">
        <f t="shared" si="59"/>
        <v>13453056</v>
      </c>
      <c r="AX105" s="8">
        <f t="shared" si="59"/>
        <v>796038</v>
      </c>
      <c r="AY105" s="8">
        <f t="shared" si="59"/>
        <v>1329490</v>
      </c>
      <c r="AZ105" s="9">
        <f t="shared" si="59"/>
        <v>82.8339</v>
      </c>
      <c r="BA105" s="9">
        <f t="shared" si="59"/>
        <v>66.011500000000012</v>
      </c>
      <c r="BB105" s="9">
        <f t="shared" si="59"/>
        <v>0</v>
      </c>
      <c r="BC105" s="78">
        <f t="shared" si="59"/>
        <v>16.822399999999998</v>
      </c>
    </row>
    <row r="106" spans="1:55" s="387" customFormat="1" x14ac:dyDescent="0.2">
      <c r="A106" s="372">
        <v>19</v>
      </c>
      <c r="B106" s="373">
        <v>4473</v>
      </c>
      <c r="C106" s="373">
        <v>600075117</v>
      </c>
      <c r="D106" s="373">
        <v>62237021</v>
      </c>
      <c r="E106" s="371" t="s">
        <v>185</v>
      </c>
      <c r="F106" s="373">
        <v>3231</v>
      </c>
      <c r="G106" s="247" t="s">
        <v>320</v>
      </c>
      <c r="H106" s="374" t="s">
        <v>281</v>
      </c>
      <c r="I106" s="110">
        <v>27794621</v>
      </c>
      <c r="J106" s="111">
        <v>20401054</v>
      </c>
      <c r="K106" s="111">
        <v>0</v>
      </c>
      <c r="L106" s="111">
        <v>0</v>
      </c>
      <c r="M106" s="114">
        <v>6895556</v>
      </c>
      <c r="N106" s="114">
        <v>408021</v>
      </c>
      <c r="O106" s="111">
        <v>89990</v>
      </c>
      <c r="P106" s="274">
        <v>39.396699999999996</v>
      </c>
      <c r="Q106" s="287">
        <v>35.093399999999995</v>
      </c>
      <c r="R106" s="404">
        <v>0</v>
      </c>
      <c r="S106" s="404">
        <v>4.3033000000000001</v>
      </c>
      <c r="T106" s="112">
        <f t="shared" si="35"/>
        <v>0</v>
      </c>
      <c r="U106" s="113">
        <v>0</v>
      </c>
      <c r="V106" s="113">
        <v>0</v>
      </c>
      <c r="W106" s="113">
        <v>0</v>
      </c>
      <c r="X106" s="113">
        <f t="shared" si="36"/>
        <v>0</v>
      </c>
      <c r="Y106" s="113">
        <v>0</v>
      </c>
      <c r="Z106" s="113">
        <v>0</v>
      </c>
      <c r="AA106" s="113">
        <v>0</v>
      </c>
      <c r="AB106" s="113">
        <f t="shared" si="37"/>
        <v>0</v>
      </c>
      <c r="AC106" s="113">
        <f t="shared" si="38"/>
        <v>0</v>
      </c>
      <c r="AD106" s="114">
        <f t="shared" si="39"/>
        <v>0</v>
      </c>
      <c r="AE106" s="114">
        <f t="shared" si="40"/>
        <v>0</v>
      </c>
      <c r="AF106" s="113">
        <v>0</v>
      </c>
      <c r="AG106" s="113">
        <v>0</v>
      </c>
      <c r="AH106" s="113">
        <v>0</v>
      </c>
      <c r="AI106" s="113">
        <f t="shared" si="41"/>
        <v>0</v>
      </c>
      <c r="AJ106" s="113">
        <f t="shared" si="42"/>
        <v>0</v>
      </c>
      <c r="AK106" s="115"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f t="shared" si="43"/>
        <v>0</v>
      </c>
      <c r="AQ106" s="115">
        <f t="shared" si="44"/>
        <v>0</v>
      </c>
      <c r="AR106" s="370">
        <f t="shared" si="45"/>
        <v>0</v>
      </c>
      <c r="AS106" s="112">
        <f t="shared" si="46"/>
        <v>27794621</v>
      </c>
      <c r="AT106" s="113">
        <f t="shared" si="47"/>
        <v>20401054</v>
      </c>
      <c r="AU106" s="113">
        <f t="shared" si="48"/>
        <v>0</v>
      </c>
      <c r="AV106" s="113">
        <f t="shared" si="49"/>
        <v>0</v>
      </c>
      <c r="AW106" s="113">
        <f t="shared" si="50"/>
        <v>6895556</v>
      </c>
      <c r="AX106" s="113">
        <f t="shared" si="50"/>
        <v>408021</v>
      </c>
      <c r="AY106" s="113">
        <f t="shared" si="51"/>
        <v>89990</v>
      </c>
      <c r="AZ106" s="115">
        <f t="shared" si="52"/>
        <v>39.396699999999996</v>
      </c>
      <c r="BA106" s="115">
        <f t="shared" si="53"/>
        <v>35.093399999999995</v>
      </c>
      <c r="BB106" s="115">
        <f t="shared" si="54"/>
        <v>0</v>
      </c>
      <c r="BC106" s="116">
        <f t="shared" si="55"/>
        <v>4.3033000000000001</v>
      </c>
    </row>
    <row r="107" spans="1:55" s="387" customFormat="1" x14ac:dyDescent="0.2">
      <c r="A107" s="237">
        <v>19</v>
      </c>
      <c r="B107" s="31">
        <v>4473</v>
      </c>
      <c r="C107" s="31">
        <v>600075117</v>
      </c>
      <c r="D107" s="31">
        <v>62237021</v>
      </c>
      <c r="E107" s="246" t="s">
        <v>186</v>
      </c>
      <c r="F107" s="31"/>
      <c r="G107" s="236"/>
      <c r="H107" s="326"/>
      <c r="I107" s="5">
        <v>27794621</v>
      </c>
      <c r="J107" s="8">
        <v>20401054</v>
      </c>
      <c r="K107" s="8">
        <v>0</v>
      </c>
      <c r="L107" s="8">
        <v>0</v>
      </c>
      <c r="M107" s="8">
        <v>6895556</v>
      </c>
      <c r="N107" s="8">
        <v>408021</v>
      </c>
      <c r="O107" s="8">
        <v>89990</v>
      </c>
      <c r="P107" s="9">
        <v>39.396699999999996</v>
      </c>
      <c r="Q107" s="9">
        <v>35.093399999999995</v>
      </c>
      <c r="R107" s="38">
        <v>0</v>
      </c>
      <c r="S107" s="38">
        <v>4.3033000000000001</v>
      </c>
      <c r="T107" s="5">
        <f t="shared" ref="T107:BC107" si="60">SUM(T106)</f>
        <v>0</v>
      </c>
      <c r="U107" s="8">
        <f t="shared" si="60"/>
        <v>0</v>
      </c>
      <c r="V107" s="8">
        <f t="shared" si="60"/>
        <v>0</v>
      </c>
      <c r="W107" s="8">
        <f t="shared" si="60"/>
        <v>0</v>
      </c>
      <c r="X107" s="8">
        <f t="shared" si="60"/>
        <v>0</v>
      </c>
      <c r="Y107" s="8">
        <f t="shared" si="60"/>
        <v>0</v>
      </c>
      <c r="Z107" s="8">
        <f t="shared" si="60"/>
        <v>0</v>
      </c>
      <c r="AA107" s="8">
        <f t="shared" si="60"/>
        <v>0</v>
      </c>
      <c r="AB107" s="8">
        <f t="shared" si="60"/>
        <v>0</v>
      </c>
      <c r="AC107" s="8">
        <f t="shared" si="60"/>
        <v>0</v>
      </c>
      <c r="AD107" s="8">
        <f t="shared" si="60"/>
        <v>0</v>
      </c>
      <c r="AE107" s="8">
        <f t="shared" si="60"/>
        <v>0</v>
      </c>
      <c r="AF107" s="8">
        <f t="shared" si="60"/>
        <v>0</v>
      </c>
      <c r="AG107" s="8">
        <f t="shared" si="60"/>
        <v>0</v>
      </c>
      <c r="AH107" s="8">
        <f t="shared" si="60"/>
        <v>0</v>
      </c>
      <c r="AI107" s="8">
        <f t="shared" si="60"/>
        <v>0</v>
      </c>
      <c r="AJ107" s="8">
        <f t="shared" si="60"/>
        <v>0</v>
      </c>
      <c r="AK107" s="9">
        <f t="shared" si="60"/>
        <v>0</v>
      </c>
      <c r="AL107" s="9">
        <f t="shared" si="60"/>
        <v>0</v>
      </c>
      <c r="AM107" s="9">
        <f t="shared" si="60"/>
        <v>0</v>
      </c>
      <c r="AN107" s="9">
        <f t="shared" si="60"/>
        <v>0</v>
      </c>
      <c r="AO107" s="9">
        <f t="shared" si="60"/>
        <v>0</v>
      </c>
      <c r="AP107" s="9">
        <f t="shared" si="60"/>
        <v>0</v>
      </c>
      <c r="AQ107" s="9">
        <f t="shared" si="60"/>
        <v>0</v>
      </c>
      <c r="AR107" s="38">
        <f t="shared" si="60"/>
        <v>0</v>
      </c>
      <c r="AS107" s="5">
        <f t="shared" si="60"/>
        <v>27794621</v>
      </c>
      <c r="AT107" s="8">
        <f t="shared" si="60"/>
        <v>20401054</v>
      </c>
      <c r="AU107" s="8">
        <f t="shared" si="60"/>
        <v>0</v>
      </c>
      <c r="AV107" s="8">
        <f t="shared" si="60"/>
        <v>0</v>
      </c>
      <c r="AW107" s="8">
        <f t="shared" si="60"/>
        <v>6895556</v>
      </c>
      <c r="AX107" s="8">
        <f t="shared" si="60"/>
        <v>408021</v>
      </c>
      <c r="AY107" s="8">
        <f t="shared" si="60"/>
        <v>89990</v>
      </c>
      <c r="AZ107" s="9">
        <f t="shared" si="60"/>
        <v>39.396699999999996</v>
      </c>
      <c r="BA107" s="9">
        <f t="shared" si="60"/>
        <v>35.093399999999995</v>
      </c>
      <c r="BB107" s="9">
        <f t="shared" si="60"/>
        <v>0</v>
      </c>
      <c r="BC107" s="78">
        <f t="shared" si="60"/>
        <v>4.3033000000000001</v>
      </c>
    </row>
    <row r="108" spans="1:55" s="387" customFormat="1" x14ac:dyDescent="0.2">
      <c r="A108" s="372">
        <v>20</v>
      </c>
      <c r="B108" s="373">
        <v>4485</v>
      </c>
      <c r="C108" s="373">
        <v>600074102</v>
      </c>
      <c r="D108" s="373">
        <v>70695113</v>
      </c>
      <c r="E108" s="371" t="s">
        <v>187</v>
      </c>
      <c r="F108" s="373">
        <v>3111</v>
      </c>
      <c r="G108" s="247" t="s">
        <v>315</v>
      </c>
      <c r="H108" s="374" t="s">
        <v>281</v>
      </c>
      <c r="I108" s="110">
        <v>3036919</v>
      </c>
      <c r="J108" s="111">
        <v>2151818</v>
      </c>
      <c r="K108" s="111">
        <v>0</v>
      </c>
      <c r="L108" s="111">
        <v>75000</v>
      </c>
      <c r="M108" s="114">
        <v>752664</v>
      </c>
      <c r="N108" s="114">
        <v>43037</v>
      </c>
      <c r="O108" s="111">
        <v>14400</v>
      </c>
      <c r="P108" s="274">
        <v>5.0198</v>
      </c>
      <c r="Q108" s="287">
        <v>4</v>
      </c>
      <c r="R108" s="404">
        <v>0</v>
      </c>
      <c r="S108" s="404">
        <v>1.0197999999999998</v>
      </c>
      <c r="T108" s="112">
        <f t="shared" si="35"/>
        <v>0</v>
      </c>
      <c r="U108" s="113">
        <v>0</v>
      </c>
      <c r="V108" s="113">
        <v>0</v>
      </c>
      <c r="W108" s="113">
        <v>0</v>
      </c>
      <c r="X108" s="113">
        <f t="shared" si="36"/>
        <v>0</v>
      </c>
      <c r="Y108" s="113">
        <v>0</v>
      </c>
      <c r="Z108" s="113">
        <v>0</v>
      </c>
      <c r="AA108" s="113">
        <v>0</v>
      </c>
      <c r="AB108" s="113">
        <f t="shared" si="37"/>
        <v>0</v>
      </c>
      <c r="AC108" s="113">
        <f t="shared" si="38"/>
        <v>0</v>
      </c>
      <c r="AD108" s="114">
        <f t="shared" si="39"/>
        <v>0</v>
      </c>
      <c r="AE108" s="114">
        <f t="shared" si="40"/>
        <v>0</v>
      </c>
      <c r="AF108" s="113">
        <v>0</v>
      </c>
      <c r="AG108" s="113">
        <v>0</v>
      </c>
      <c r="AH108" s="113">
        <v>0</v>
      </c>
      <c r="AI108" s="113">
        <f t="shared" si="41"/>
        <v>0</v>
      </c>
      <c r="AJ108" s="113">
        <f t="shared" si="42"/>
        <v>0</v>
      </c>
      <c r="AK108" s="115">
        <v>0</v>
      </c>
      <c r="AL108" s="115">
        <v>0</v>
      </c>
      <c r="AM108" s="115">
        <v>0</v>
      </c>
      <c r="AN108" s="115">
        <v>0</v>
      </c>
      <c r="AO108" s="115">
        <v>0</v>
      </c>
      <c r="AP108" s="115">
        <f t="shared" si="43"/>
        <v>0</v>
      </c>
      <c r="AQ108" s="115">
        <f t="shared" si="44"/>
        <v>0</v>
      </c>
      <c r="AR108" s="370">
        <f t="shared" si="45"/>
        <v>0</v>
      </c>
      <c r="AS108" s="112">
        <f t="shared" si="46"/>
        <v>3036919</v>
      </c>
      <c r="AT108" s="113">
        <f t="shared" si="47"/>
        <v>2151818</v>
      </c>
      <c r="AU108" s="113">
        <f t="shared" si="48"/>
        <v>0</v>
      </c>
      <c r="AV108" s="113">
        <f t="shared" si="49"/>
        <v>75000</v>
      </c>
      <c r="AW108" s="113">
        <f t="shared" si="50"/>
        <v>752664</v>
      </c>
      <c r="AX108" s="113">
        <f t="shared" si="50"/>
        <v>43037</v>
      </c>
      <c r="AY108" s="113">
        <f t="shared" si="51"/>
        <v>14400</v>
      </c>
      <c r="AZ108" s="115">
        <f t="shared" si="52"/>
        <v>5.0198</v>
      </c>
      <c r="BA108" s="115">
        <f t="shared" si="53"/>
        <v>4</v>
      </c>
      <c r="BB108" s="115">
        <f t="shared" si="54"/>
        <v>0</v>
      </c>
      <c r="BC108" s="116">
        <f t="shared" si="55"/>
        <v>1.0197999999999998</v>
      </c>
    </row>
    <row r="109" spans="1:55" s="387" customFormat="1" x14ac:dyDescent="0.2">
      <c r="A109" s="372">
        <v>20</v>
      </c>
      <c r="B109" s="373">
        <v>4485</v>
      </c>
      <c r="C109" s="373">
        <v>600074102</v>
      </c>
      <c r="D109" s="373">
        <v>70695113</v>
      </c>
      <c r="E109" s="371" t="s">
        <v>187</v>
      </c>
      <c r="F109" s="373">
        <v>3111</v>
      </c>
      <c r="G109" s="247" t="s">
        <v>316</v>
      </c>
      <c r="H109" s="374" t="s">
        <v>282</v>
      </c>
      <c r="I109" s="110">
        <v>548882</v>
      </c>
      <c r="J109" s="111">
        <v>404184</v>
      </c>
      <c r="K109" s="111">
        <v>0</v>
      </c>
      <c r="L109" s="111">
        <v>0</v>
      </c>
      <c r="M109" s="114">
        <v>136614</v>
      </c>
      <c r="N109" s="114">
        <v>8084</v>
      </c>
      <c r="O109" s="111">
        <v>0</v>
      </c>
      <c r="P109" s="274">
        <v>1.1599999999999999</v>
      </c>
      <c r="Q109" s="287">
        <v>1.1599999999999999</v>
      </c>
      <c r="R109" s="404">
        <v>0</v>
      </c>
      <c r="S109" s="404">
        <v>0</v>
      </c>
      <c r="T109" s="112">
        <f t="shared" si="35"/>
        <v>0</v>
      </c>
      <c r="U109" s="113">
        <v>0</v>
      </c>
      <c r="V109" s="113">
        <v>0</v>
      </c>
      <c r="W109" s="113">
        <v>0</v>
      </c>
      <c r="X109" s="113">
        <f t="shared" si="36"/>
        <v>0</v>
      </c>
      <c r="Y109" s="113">
        <v>0</v>
      </c>
      <c r="Z109" s="113">
        <v>0</v>
      </c>
      <c r="AA109" s="113">
        <v>0</v>
      </c>
      <c r="AB109" s="113">
        <f t="shared" si="37"/>
        <v>0</v>
      </c>
      <c r="AC109" s="113">
        <f t="shared" si="38"/>
        <v>0</v>
      </c>
      <c r="AD109" s="114">
        <f t="shared" si="39"/>
        <v>0</v>
      </c>
      <c r="AE109" s="114">
        <f t="shared" si="40"/>
        <v>0</v>
      </c>
      <c r="AF109" s="113">
        <v>0</v>
      </c>
      <c r="AG109" s="113">
        <v>0</v>
      </c>
      <c r="AH109" s="113">
        <v>0</v>
      </c>
      <c r="AI109" s="113">
        <f t="shared" si="41"/>
        <v>0</v>
      </c>
      <c r="AJ109" s="113">
        <f t="shared" si="42"/>
        <v>0</v>
      </c>
      <c r="AK109" s="115"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f t="shared" si="43"/>
        <v>0</v>
      </c>
      <c r="AQ109" s="115">
        <f t="shared" si="44"/>
        <v>0</v>
      </c>
      <c r="AR109" s="370">
        <f t="shared" si="45"/>
        <v>0</v>
      </c>
      <c r="AS109" s="112">
        <f t="shared" si="46"/>
        <v>548882</v>
      </c>
      <c r="AT109" s="113">
        <f t="shared" si="47"/>
        <v>404184</v>
      </c>
      <c r="AU109" s="113">
        <f t="shared" si="48"/>
        <v>0</v>
      </c>
      <c r="AV109" s="113">
        <f t="shared" si="49"/>
        <v>0</v>
      </c>
      <c r="AW109" s="113">
        <f t="shared" si="50"/>
        <v>136614</v>
      </c>
      <c r="AX109" s="113">
        <f t="shared" si="50"/>
        <v>8084</v>
      </c>
      <c r="AY109" s="113">
        <f t="shared" si="51"/>
        <v>0</v>
      </c>
      <c r="AZ109" s="115">
        <f t="shared" si="52"/>
        <v>1.1599999999999999</v>
      </c>
      <c r="BA109" s="115">
        <f t="shared" si="53"/>
        <v>1.1599999999999999</v>
      </c>
      <c r="BB109" s="115">
        <f t="shared" si="54"/>
        <v>0</v>
      </c>
      <c r="BC109" s="116">
        <f t="shared" si="55"/>
        <v>0</v>
      </c>
    </row>
    <row r="110" spans="1:55" s="387" customFormat="1" x14ac:dyDescent="0.2">
      <c r="A110" s="372">
        <v>20</v>
      </c>
      <c r="B110" s="373">
        <v>4485</v>
      </c>
      <c r="C110" s="373">
        <v>600074102</v>
      </c>
      <c r="D110" s="373">
        <v>70695113</v>
      </c>
      <c r="E110" s="371" t="s">
        <v>187</v>
      </c>
      <c r="F110" s="373">
        <v>3141</v>
      </c>
      <c r="G110" s="247" t="s">
        <v>319</v>
      </c>
      <c r="H110" s="374" t="s">
        <v>282</v>
      </c>
      <c r="I110" s="110">
        <v>891309</v>
      </c>
      <c r="J110" s="111">
        <v>653532</v>
      </c>
      <c r="K110" s="111">
        <v>0</v>
      </c>
      <c r="L110" s="111">
        <v>0</v>
      </c>
      <c r="M110" s="114">
        <v>220894</v>
      </c>
      <c r="N110" s="114">
        <v>13071</v>
      </c>
      <c r="O110" s="111">
        <v>3812</v>
      </c>
      <c r="P110" s="274">
        <v>2.2200000000000002</v>
      </c>
      <c r="Q110" s="287">
        <v>0</v>
      </c>
      <c r="R110" s="404">
        <v>0</v>
      </c>
      <c r="S110" s="404">
        <v>2.2200000000000002</v>
      </c>
      <c r="T110" s="112">
        <f t="shared" si="35"/>
        <v>0</v>
      </c>
      <c r="U110" s="113">
        <v>0</v>
      </c>
      <c r="V110" s="113">
        <v>0</v>
      </c>
      <c r="W110" s="113">
        <v>0</v>
      </c>
      <c r="X110" s="113">
        <f t="shared" si="36"/>
        <v>0</v>
      </c>
      <c r="Y110" s="113">
        <v>0</v>
      </c>
      <c r="Z110" s="113">
        <v>0</v>
      </c>
      <c r="AA110" s="113">
        <v>0</v>
      </c>
      <c r="AB110" s="113">
        <f t="shared" si="37"/>
        <v>0</v>
      </c>
      <c r="AC110" s="113">
        <f t="shared" si="38"/>
        <v>0</v>
      </c>
      <c r="AD110" s="114">
        <f t="shared" si="39"/>
        <v>0</v>
      </c>
      <c r="AE110" s="114">
        <f t="shared" si="40"/>
        <v>0</v>
      </c>
      <c r="AF110" s="113">
        <v>0</v>
      </c>
      <c r="AG110" s="113">
        <v>0</v>
      </c>
      <c r="AH110" s="113">
        <v>0</v>
      </c>
      <c r="AI110" s="113">
        <f t="shared" si="41"/>
        <v>0</v>
      </c>
      <c r="AJ110" s="113">
        <f t="shared" si="42"/>
        <v>0</v>
      </c>
      <c r="AK110" s="115">
        <v>0</v>
      </c>
      <c r="AL110" s="115">
        <v>0</v>
      </c>
      <c r="AM110" s="115">
        <v>0</v>
      </c>
      <c r="AN110" s="115">
        <v>0</v>
      </c>
      <c r="AO110" s="115">
        <v>0</v>
      </c>
      <c r="AP110" s="115">
        <f t="shared" si="43"/>
        <v>0</v>
      </c>
      <c r="AQ110" s="115">
        <f t="shared" si="44"/>
        <v>0</v>
      </c>
      <c r="AR110" s="370">
        <f t="shared" si="45"/>
        <v>0</v>
      </c>
      <c r="AS110" s="112">
        <f t="shared" si="46"/>
        <v>891309</v>
      </c>
      <c r="AT110" s="113">
        <f t="shared" si="47"/>
        <v>653532</v>
      </c>
      <c r="AU110" s="113">
        <f t="shared" si="48"/>
        <v>0</v>
      </c>
      <c r="AV110" s="113">
        <f t="shared" si="49"/>
        <v>0</v>
      </c>
      <c r="AW110" s="113">
        <f t="shared" si="50"/>
        <v>220894</v>
      </c>
      <c r="AX110" s="113">
        <f t="shared" si="50"/>
        <v>13071</v>
      </c>
      <c r="AY110" s="113">
        <f t="shared" si="51"/>
        <v>3812</v>
      </c>
      <c r="AZ110" s="115">
        <f t="shared" si="52"/>
        <v>2.2200000000000002</v>
      </c>
      <c r="BA110" s="115">
        <f t="shared" si="53"/>
        <v>0</v>
      </c>
      <c r="BB110" s="115">
        <f t="shared" si="54"/>
        <v>0</v>
      </c>
      <c r="BC110" s="116">
        <f t="shared" si="55"/>
        <v>2.2200000000000002</v>
      </c>
    </row>
    <row r="111" spans="1:55" s="387" customFormat="1" x14ac:dyDescent="0.2">
      <c r="A111" s="237">
        <v>20</v>
      </c>
      <c r="B111" s="31">
        <v>4485</v>
      </c>
      <c r="C111" s="31">
        <v>600074102</v>
      </c>
      <c r="D111" s="31">
        <v>70695113</v>
      </c>
      <c r="E111" s="246" t="s">
        <v>188</v>
      </c>
      <c r="F111" s="31"/>
      <c r="G111" s="236"/>
      <c r="H111" s="326"/>
      <c r="I111" s="5">
        <v>4477110</v>
      </c>
      <c r="J111" s="8">
        <v>3209534</v>
      </c>
      <c r="K111" s="8">
        <v>0</v>
      </c>
      <c r="L111" s="8">
        <v>75000</v>
      </c>
      <c r="M111" s="8">
        <v>1110172</v>
      </c>
      <c r="N111" s="8">
        <v>64192</v>
      </c>
      <c r="O111" s="8">
        <v>18212</v>
      </c>
      <c r="P111" s="9">
        <v>8.3998000000000008</v>
      </c>
      <c r="Q111" s="9">
        <v>5.16</v>
      </c>
      <c r="R111" s="38">
        <v>0</v>
      </c>
      <c r="S111" s="38">
        <v>3.2397999999999998</v>
      </c>
      <c r="T111" s="5">
        <f t="shared" ref="T111:BC111" si="61">SUM(T108:T110)</f>
        <v>0</v>
      </c>
      <c r="U111" s="8">
        <f t="shared" si="61"/>
        <v>0</v>
      </c>
      <c r="V111" s="8">
        <f t="shared" si="61"/>
        <v>0</v>
      </c>
      <c r="W111" s="8">
        <f t="shared" si="61"/>
        <v>0</v>
      </c>
      <c r="X111" s="8">
        <f t="shared" si="61"/>
        <v>0</v>
      </c>
      <c r="Y111" s="8">
        <f t="shared" si="61"/>
        <v>0</v>
      </c>
      <c r="Z111" s="8">
        <f t="shared" si="61"/>
        <v>0</v>
      </c>
      <c r="AA111" s="8">
        <f t="shared" si="61"/>
        <v>0</v>
      </c>
      <c r="AB111" s="8">
        <f t="shared" si="61"/>
        <v>0</v>
      </c>
      <c r="AC111" s="8">
        <f t="shared" si="61"/>
        <v>0</v>
      </c>
      <c r="AD111" s="8">
        <f t="shared" si="61"/>
        <v>0</v>
      </c>
      <c r="AE111" s="8">
        <f t="shared" si="61"/>
        <v>0</v>
      </c>
      <c r="AF111" s="8">
        <f t="shared" si="61"/>
        <v>0</v>
      </c>
      <c r="AG111" s="8">
        <f t="shared" si="61"/>
        <v>0</v>
      </c>
      <c r="AH111" s="8">
        <f t="shared" si="61"/>
        <v>0</v>
      </c>
      <c r="AI111" s="8">
        <f t="shared" si="61"/>
        <v>0</v>
      </c>
      <c r="AJ111" s="8">
        <f t="shared" si="61"/>
        <v>0</v>
      </c>
      <c r="AK111" s="9">
        <f t="shared" si="61"/>
        <v>0</v>
      </c>
      <c r="AL111" s="9">
        <f t="shared" si="61"/>
        <v>0</v>
      </c>
      <c r="AM111" s="9">
        <f t="shared" si="61"/>
        <v>0</v>
      </c>
      <c r="AN111" s="9">
        <f t="shared" si="61"/>
        <v>0</v>
      </c>
      <c r="AO111" s="9">
        <f t="shared" si="61"/>
        <v>0</v>
      </c>
      <c r="AP111" s="9">
        <f t="shared" si="61"/>
        <v>0</v>
      </c>
      <c r="AQ111" s="9">
        <f t="shared" si="61"/>
        <v>0</v>
      </c>
      <c r="AR111" s="38">
        <f t="shared" si="61"/>
        <v>0</v>
      </c>
      <c r="AS111" s="5">
        <f t="shared" si="61"/>
        <v>4477110</v>
      </c>
      <c r="AT111" s="8">
        <f t="shared" si="61"/>
        <v>3209534</v>
      </c>
      <c r="AU111" s="8">
        <f t="shared" si="61"/>
        <v>0</v>
      </c>
      <c r="AV111" s="8">
        <f t="shared" si="61"/>
        <v>75000</v>
      </c>
      <c r="AW111" s="8">
        <f t="shared" si="61"/>
        <v>1110172</v>
      </c>
      <c r="AX111" s="8">
        <f t="shared" si="61"/>
        <v>64192</v>
      </c>
      <c r="AY111" s="8">
        <f t="shared" si="61"/>
        <v>18212</v>
      </c>
      <c r="AZ111" s="9">
        <f t="shared" si="61"/>
        <v>8.3998000000000008</v>
      </c>
      <c r="BA111" s="9">
        <f t="shared" si="61"/>
        <v>5.16</v>
      </c>
      <c r="BB111" s="9">
        <f t="shared" si="61"/>
        <v>0</v>
      </c>
      <c r="BC111" s="78">
        <f t="shared" si="61"/>
        <v>3.2397999999999998</v>
      </c>
    </row>
    <row r="112" spans="1:55" s="387" customFormat="1" x14ac:dyDescent="0.2">
      <c r="A112" s="372">
        <v>21</v>
      </c>
      <c r="B112" s="373">
        <v>4435</v>
      </c>
      <c r="C112" s="373">
        <v>650034295</v>
      </c>
      <c r="D112" s="373">
        <v>72744669</v>
      </c>
      <c r="E112" s="371" t="s">
        <v>189</v>
      </c>
      <c r="F112" s="373">
        <v>3111</v>
      </c>
      <c r="G112" s="247" t="s">
        <v>315</v>
      </c>
      <c r="H112" s="374" t="s">
        <v>281</v>
      </c>
      <c r="I112" s="110">
        <v>3600935</v>
      </c>
      <c r="J112" s="111">
        <v>2615372</v>
      </c>
      <c r="K112" s="111">
        <v>0</v>
      </c>
      <c r="L112" s="111">
        <v>20000</v>
      </c>
      <c r="M112" s="114">
        <v>890756</v>
      </c>
      <c r="N112" s="114">
        <v>52307</v>
      </c>
      <c r="O112" s="111">
        <v>22500</v>
      </c>
      <c r="P112" s="274">
        <v>6.3827999999999996</v>
      </c>
      <c r="Q112" s="287">
        <v>5</v>
      </c>
      <c r="R112" s="404">
        <v>0</v>
      </c>
      <c r="S112" s="404">
        <v>1.3828</v>
      </c>
      <c r="T112" s="112">
        <f t="shared" si="35"/>
        <v>0</v>
      </c>
      <c r="U112" s="113">
        <v>0</v>
      </c>
      <c r="V112" s="113">
        <v>0</v>
      </c>
      <c r="W112" s="113">
        <v>0</v>
      </c>
      <c r="X112" s="113">
        <f t="shared" si="36"/>
        <v>0</v>
      </c>
      <c r="Y112" s="113">
        <v>0</v>
      </c>
      <c r="Z112" s="113">
        <v>0</v>
      </c>
      <c r="AA112" s="113">
        <v>0</v>
      </c>
      <c r="AB112" s="113">
        <f t="shared" si="37"/>
        <v>0</v>
      </c>
      <c r="AC112" s="113">
        <f t="shared" si="38"/>
        <v>0</v>
      </c>
      <c r="AD112" s="114">
        <f t="shared" si="39"/>
        <v>0</v>
      </c>
      <c r="AE112" s="114">
        <f t="shared" si="40"/>
        <v>0</v>
      </c>
      <c r="AF112" s="113">
        <v>0</v>
      </c>
      <c r="AG112" s="113">
        <v>0</v>
      </c>
      <c r="AH112" s="113">
        <v>0</v>
      </c>
      <c r="AI112" s="113">
        <f t="shared" si="41"/>
        <v>0</v>
      </c>
      <c r="AJ112" s="113">
        <f t="shared" si="42"/>
        <v>0</v>
      </c>
      <c r="AK112" s="115">
        <v>0</v>
      </c>
      <c r="AL112" s="115">
        <v>0</v>
      </c>
      <c r="AM112" s="115">
        <v>0</v>
      </c>
      <c r="AN112" s="115">
        <v>0</v>
      </c>
      <c r="AO112" s="115">
        <v>0</v>
      </c>
      <c r="AP112" s="115">
        <f t="shared" si="43"/>
        <v>0</v>
      </c>
      <c r="AQ112" s="115">
        <f t="shared" si="44"/>
        <v>0</v>
      </c>
      <c r="AR112" s="370">
        <f t="shared" si="45"/>
        <v>0</v>
      </c>
      <c r="AS112" s="112">
        <f t="shared" si="46"/>
        <v>3600935</v>
      </c>
      <c r="AT112" s="113">
        <f t="shared" si="47"/>
        <v>2615372</v>
      </c>
      <c r="AU112" s="113">
        <f t="shared" si="48"/>
        <v>0</v>
      </c>
      <c r="AV112" s="113">
        <f t="shared" si="49"/>
        <v>20000</v>
      </c>
      <c r="AW112" s="113">
        <f t="shared" si="50"/>
        <v>890756</v>
      </c>
      <c r="AX112" s="113">
        <f t="shared" si="50"/>
        <v>52307</v>
      </c>
      <c r="AY112" s="113">
        <f t="shared" si="51"/>
        <v>22500</v>
      </c>
      <c r="AZ112" s="115">
        <f t="shared" si="52"/>
        <v>6.3827999999999996</v>
      </c>
      <c r="BA112" s="115">
        <f t="shared" si="53"/>
        <v>5</v>
      </c>
      <c r="BB112" s="115">
        <f t="shared" si="54"/>
        <v>0</v>
      </c>
      <c r="BC112" s="116">
        <f t="shared" si="55"/>
        <v>1.3828</v>
      </c>
    </row>
    <row r="113" spans="1:55" s="387" customFormat="1" x14ac:dyDescent="0.2">
      <c r="A113" s="372">
        <v>21</v>
      </c>
      <c r="B113" s="373">
        <v>4435</v>
      </c>
      <c r="C113" s="373">
        <v>650034295</v>
      </c>
      <c r="D113" s="373">
        <v>72744669</v>
      </c>
      <c r="E113" s="371" t="s">
        <v>189</v>
      </c>
      <c r="F113" s="373">
        <v>3117</v>
      </c>
      <c r="G113" s="247" t="s">
        <v>318</v>
      </c>
      <c r="H113" s="374" t="s">
        <v>281</v>
      </c>
      <c r="I113" s="110">
        <v>6097855</v>
      </c>
      <c r="J113" s="111">
        <v>4315239</v>
      </c>
      <c r="K113" s="111">
        <v>0</v>
      </c>
      <c r="L113" s="111">
        <v>25000</v>
      </c>
      <c r="M113" s="114">
        <v>1467001</v>
      </c>
      <c r="N113" s="114">
        <v>86304</v>
      </c>
      <c r="O113" s="111">
        <v>204311</v>
      </c>
      <c r="P113" s="274">
        <v>8.5866000000000007</v>
      </c>
      <c r="Q113" s="287">
        <v>5.4089999999999998</v>
      </c>
      <c r="R113" s="404">
        <v>0</v>
      </c>
      <c r="S113" s="404">
        <v>3.1776</v>
      </c>
      <c r="T113" s="112">
        <f t="shared" si="35"/>
        <v>0</v>
      </c>
      <c r="U113" s="113">
        <v>0</v>
      </c>
      <c r="V113" s="113">
        <v>0</v>
      </c>
      <c r="W113" s="113">
        <v>0</v>
      </c>
      <c r="X113" s="113">
        <f t="shared" si="36"/>
        <v>0</v>
      </c>
      <c r="Y113" s="113">
        <v>0</v>
      </c>
      <c r="Z113" s="113">
        <v>0</v>
      </c>
      <c r="AA113" s="113">
        <v>0</v>
      </c>
      <c r="AB113" s="113">
        <f t="shared" si="37"/>
        <v>0</v>
      </c>
      <c r="AC113" s="113">
        <f t="shared" si="38"/>
        <v>0</v>
      </c>
      <c r="AD113" s="114">
        <f t="shared" si="39"/>
        <v>0</v>
      </c>
      <c r="AE113" s="114">
        <f t="shared" si="40"/>
        <v>0</v>
      </c>
      <c r="AF113" s="113">
        <v>0</v>
      </c>
      <c r="AG113" s="113">
        <v>0</v>
      </c>
      <c r="AH113" s="113">
        <v>0</v>
      </c>
      <c r="AI113" s="113">
        <f t="shared" si="41"/>
        <v>0</v>
      </c>
      <c r="AJ113" s="113">
        <f t="shared" si="42"/>
        <v>0</v>
      </c>
      <c r="AK113" s="115">
        <v>0</v>
      </c>
      <c r="AL113" s="115">
        <v>0</v>
      </c>
      <c r="AM113" s="115">
        <v>0</v>
      </c>
      <c r="AN113" s="115">
        <v>0</v>
      </c>
      <c r="AO113" s="115">
        <v>0</v>
      </c>
      <c r="AP113" s="115">
        <f t="shared" si="43"/>
        <v>0</v>
      </c>
      <c r="AQ113" s="115">
        <f t="shared" si="44"/>
        <v>0</v>
      </c>
      <c r="AR113" s="370">
        <f t="shared" si="45"/>
        <v>0</v>
      </c>
      <c r="AS113" s="112">
        <f t="shared" si="46"/>
        <v>6097855</v>
      </c>
      <c r="AT113" s="113">
        <f t="shared" si="47"/>
        <v>4315239</v>
      </c>
      <c r="AU113" s="113">
        <f t="shared" si="48"/>
        <v>0</v>
      </c>
      <c r="AV113" s="113">
        <f t="shared" si="49"/>
        <v>25000</v>
      </c>
      <c r="AW113" s="113">
        <f t="shared" si="50"/>
        <v>1467001</v>
      </c>
      <c r="AX113" s="113">
        <f t="shared" si="50"/>
        <v>86304</v>
      </c>
      <c r="AY113" s="113">
        <f t="shared" si="51"/>
        <v>204311</v>
      </c>
      <c r="AZ113" s="115">
        <f t="shared" si="52"/>
        <v>8.5866000000000007</v>
      </c>
      <c r="BA113" s="115">
        <f t="shared" si="53"/>
        <v>5.4089999999999998</v>
      </c>
      <c r="BB113" s="115">
        <f t="shared" si="54"/>
        <v>0</v>
      </c>
      <c r="BC113" s="116">
        <f t="shared" si="55"/>
        <v>3.1776</v>
      </c>
    </row>
    <row r="114" spans="1:55" s="387" customFormat="1" x14ac:dyDescent="0.2">
      <c r="A114" s="372">
        <v>21</v>
      </c>
      <c r="B114" s="373">
        <v>4435</v>
      </c>
      <c r="C114" s="373">
        <v>650034295</v>
      </c>
      <c r="D114" s="373">
        <v>72744669</v>
      </c>
      <c r="E114" s="371" t="s">
        <v>189</v>
      </c>
      <c r="F114" s="373">
        <v>3117</v>
      </c>
      <c r="G114" s="247" t="s">
        <v>316</v>
      </c>
      <c r="H114" s="374" t="s">
        <v>282</v>
      </c>
      <c r="I114" s="110">
        <v>291101</v>
      </c>
      <c r="J114" s="111">
        <v>212519</v>
      </c>
      <c r="K114" s="111">
        <v>0</v>
      </c>
      <c r="L114" s="111">
        <v>0</v>
      </c>
      <c r="M114" s="114">
        <v>71832</v>
      </c>
      <c r="N114" s="114">
        <v>4250</v>
      </c>
      <c r="O114" s="111">
        <v>2500</v>
      </c>
      <c r="P114" s="274">
        <v>0.62000000000000011</v>
      </c>
      <c r="Q114" s="287">
        <v>0.62000000000000011</v>
      </c>
      <c r="R114" s="404">
        <v>0</v>
      </c>
      <c r="S114" s="404">
        <v>0</v>
      </c>
      <c r="T114" s="112">
        <f t="shared" si="35"/>
        <v>0</v>
      </c>
      <c r="U114" s="113">
        <v>0</v>
      </c>
      <c r="V114" s="113">
        <v>0</v>
      </c>
      <c r="W114" s="113">
        <v>0</v>
      </c>
      <c r="X114" s="113">
        <f t="shared" si="36"/>
        <v>0</v>
      </c>
      <c r="Y114" s="113">
        <v>0</v>
      </c>
      <c r="Z114" s="113">
        <v>0</v>
      </c>
      <c r="AA114" s="113">
        <v>0</v>
      </c>
      <c r="AB114" s="113">
        <f t="shared" si="37"/>
        <v>0</v>
      </c>
      <c r="AC114" s="113">
        <f t="shared" si="38"/>
        <v>0</v>
      </c>
      <c r="AD114" s="114">
        <f t="shared" si="39"/>
        <v>0</v>
      </c>
      <c r="AE114" s="114">
        <f t="shared" si="40"/>
        <v>0</v>
      </c>
      <c r="AF114" s="113">
        <v>0</v>
      </c>
      <c r="AG114" s="113">
        <v>0</v>
      </c>
      <c r="AH114" s="113">
        <v>0</v>
      </c>
      <c r="AI114" s="113">
        <f t="shared" si="41"/>
        <v>0</v>
      </c>
      <c r="AJ114" s="113">
        <f t="shared" si="42"/>
        <v>0</v>
      </c>
      <c r="AK114" s="115">
        <v>0</v>
      </c>
      <c r="AL114" s="115">
        <v>0</v>
      </c>
      <c r="AM114" s="115">
        <v>0</v>
      </c>
      <c r="AN114" s="115">
        <v>0</v>
      </c>
      <c r="AO114" s="115">
        <v>0</v>
      </c>
      <c r="AP114" s="115">
        <f t="shared" si="43"/>
        <v>0</v>
      </c>
      <c r="AQ114" s="115">
        <f t="shared" si="44"/>
        <v>0</v>
      </c>
      <c r="AR114" s="370">
        <f t="shared" si="45"/>
        <v>0</v>
      </c>
      <c r="AS114" s="112">
        <f t="shared" si="46"/>
        <v>291101</v>
      </c>
      <c r="AT114" s="113">
        <f t="shared" si="47"/>
        <v>212519</v>
      </c>
      <c r="AU114" s="113">
        <f t="shared" si="48"/>
        <v>0</v>
      </c>
      <c r="AV114" s="113">
        <f t="shared" si="49"/>
        <v>0</v>
      </c>
      <c r="AW114" s="113">
        <f t="shared" si="50"/>
        <v>71832</v>
      </c>
      <c r="AX114" s="113">
        <f t="shared" si="50"/>
        <v>4250</v>
      </c>
      <c r="AY114" s="113">
        <f t="shared" si="51"/>
        <v>2500</v>
      </c>
      <c r="AZ114" s="115">
        <f t="shared" si="52"/>
        <v>0.62000000000000011</v>
      </c>
      <c r="BA114" s="115">
        <f t="shared" si="53"/>
        <v>0.62000000000000011</v>
      </c>
      <c r="BB114" s="115">
        <f t="shared" si="54"/>
        <v>0</v>
      </c>
      <c r="BC114" s="116">
        <f t="shared" si="55"/>
        <v>0</v>
      </c>
    </row>
    <row r="115" spans="1:55" s="387" customFormat="1" x14ac:dyDescent="0.2">
      <c r="A115" s="372">
        <v>21</v>
      </c>
      <c r="B115" s="373">
        <v>4435</v>
      </c>
      <c r="C115" s="373">
        <v>650034295</v>
      </c>
      <c r="D115" s="373">
        <v>72744669</v>
      </c>
      <c r="E115" s="365" t="s">
        <v>189</v>
      </c>
      <c r="F115" s="373">
        <v>3141</v>
      </c>
      <c r="G115" s="247" t="s">
        <v>319</v>
      </c>
      <c r="H115" s="374" t="s">
        <v>282</v>
      </c>
      <c r="I115" s="110">
        <v>1095108</v>
      </c>
      <c r="J115" s="111">
        <v>791906</v>
      </c>
      <c r="K115" s="111">
        <v>0</v>
      </c>
      <c r="L115" s="111">
        <v>10000</v>
      </c>
      <c r="M115" s="114">
        <v>271044</v>
      </c>
      <c r="N115" s="114">
        <v>15838</v>
      </c>
      <c r="O115" s="111">
        <v>6320</v>
      </c>
      <c r="P115" s="274">
        <v>2.73</v>
      </c>
      <c r="Q115" s="287">
        <v>0</v>
      </c>
      <c r="R115" s="404">
        <v>0</v>
      </c>
      <c r="S115" s="404">
        <v>2.73</v>
      </c>
      <c r="T115" s="112">
        <f t="shared" si="35"/>
        <v>0</v>
      </c>
      <c r="U115" s="113">
        <v>0</v>
      </c>
      <c r="V115" s="113">
        <v>0</v>
      </c>
      <c r="W115" s="113">
        <v>0</v>
      </c>
      <c r="X115" s="113">
        <f t="shared" si="36"/>
        <v>0</v>
      </c>
      <c r="Y115" s="113">
        <v>0</v>
      </c>
      <c r="Z115" s="113">
        <v>0</v>
      </c>
      <c r="AA115" s="113">
        <v>0</v>
      </c>
      <c r="AB115" s="113">
        <f t="shared" si="37"/>
        <v>0</v>
      </c>
      <c r="AC115" s="113">
        <f t="shared" si="38"/>
        <v>0</v>
      </c>
      <c r="AD115" s="114">
        <f t="shared" si="39"/>
        <v>0</v>
      </c>
      <c r="AE115" s="114">
        <f t="shared" si="40"/>
        <v>0</v>
      </c>
      <c r="AF115" s="113">
        <v>0</v>
      </c>
      <c r="AG115" s="113">
        <v>0</v>
      </c>
      <c r="AH115" s="113">
        <v>0</v>
      </c>
      <c r="AI115" s="113">
        <f t="shared" si="41"/>
        <v>0</v>
      </c>
      <c r="AJ115" s="113">
        <f t="shared" si="42"/>
        <v>0</v>
      </c>
      <c r="AK115" s="115">
        <v>0</v>
      </c>
      <c r="AL115" s="115">
        <v>0</v>
      </c>
      <c r="AM115" s="115">
        <v>0</v>
      </c>
      <c r="AN115" s="115">
        <v>0</v>
      </c>
      <c r="AO115" s="115">
        <v>0</v>
      </c>
      <c r="AP115" s="115">
        <f t="shared" si="43"/>
        <v>0</v>
      </c>
      <c r="AQ115" s="115">
        <f t="shared" si="44"/>
        <v>0</v>
      </c>
      <c r="AR115" s="370">
        <f t="shared" si="45"/>
        <v>0</v>
      </c>
      <c r="AS115" s="112">
        <f t="shared" si="46"/>
        <v>1095108</v>
      </c>
      <c r="AT115" s="113">
        <f t="shared" si="47"/>
        <v>791906</v>
      </c>
      <c r="AU115" s="113">
        <f t="shared" si="48"/>
        <v>0</v>
      </c>
      <c r="AV115" s="113">
        <f t="shared" si="49"/>
        <v>10000</v>
      </c>
      <c r="AW115" s="113">
        <f t="shared" si="50"/>
        <v>271044</v>
      </c>
      <c r="AX115" s="113">
        <f t="shared" si="50"/>
        <v>15838</v>
      </c>
      <c r="AY115" s="113">
        <f t="shared" si="51"/>
        <v>6320</v>
      </c>
      <c r="AZ115" s="115">
        <f t="shared" si="52"/>
        <v>2.73</v>
      </c>
      <c r="BA115" s="115">
        <f t="shared" si="53"/>
        <v>0</v>
      </c>
      <c r="BB115" s="115">
        <f t="shared" si="54"/>
        <v>0</v>
      </c>
      <c r="BC115" s="116">
        <f t="shared" si="55"/>
        <v>2.73</v>
      </c>
    </row>
    <row r="116" spans="1:55" s="387" customFormat="1" x14ac:dyDescent="0.2">
      <c r="A116" s="372">
        <v>21</v>
      </c>
      <c r="B116" s="373">
        <v>4435</v>
      </c>
      <c r="C116" s="373">
        <v>650034295</v>
      </c>
      <c r="D116" s="373">
        <v>72744669</v>
      </c>
      <c r="E116" s="371" t="s">
        <v>189</v>
      </c>
      <c r="F116" s="373">
        <v>3143</v>
      </c>
      <c r="G116" s="247" t="s">
        <v>632</v>
      </c>
      <c r="H116" s="392" t="s">
        <v>281</v>
      </c>
      <c r="I116" s="110">
        <v>599290</v>
      </c>
      <c r="J116" s="111">
        <v>436377</v>
      </c>
      <c r="K116" s="111">
        <v>0</v>
      </c>
      <c r="L116" s="111">
        <v>5000</v>
      </c>
      <c r="M116" s="114">
        <v>149185</v>
      </c>
      <c r="N116" s="114">
        <v>8728</v>
      </c>
      <c r="O116" s="111">
        <v>0</v>
      </c>
      <c r="P116" s="274">
        <v>0.9375</v>
      </c>
      <c r="Q116" s="287">
        <v>0.9375</v>
      </c>
      <c r="R116" s="404">
        <v>0</v>
      </c>
      <c r="S116" s="404">
        <v>0</v>
      </c>
      <c r="T116" s="112">
        <f t="shared" si="35"/>
        <v>0</v>
      </c>
      <c r="U116" s="113">
        <v>0</v>
      </c>
      <c r="V116" s="113">
        <v>0</v>
      </c>
      <c r="W116" s="113">
        <v>0</v>
      </c>
      <c r="X116" s="113">
        <f t="shared" si="36"/>
        <v>0</v>
      </c>
      <c r="Y116" s="113">
        <v>0</v>
      </c>
      <c r="Z116" s="113">
        <v>0</v>
      </c>
      <c r="AA116" s="113">
        <v>0</v>
      </c>
      <c r="AB116" s="113">
        <f t="shared" si="37"/>
        <v>0</v>
      </c>
      <c r="AC116" s="113">
        <f t="shared" si="38"/>
        <v>0</v>
      </c>
      <c r="AD116" s="114">
        <f t="shared" si="39"/>
        <v>0</v>
      </c>
      <c r="AE116" s="114">
        <f t="shared" si="40"/>
        <v>0</v>
      </c>
      <c r="AF116" s="113">
        <v>0</v>
      </c>
      <c r="AG116" s="113">
        <v>0</v>
      </c>
      <c r="AH116" s="113">
        <v>0</v>
      </c>
      <c r="AI116" s="113">
        <f t="shared" si="41"/>
        <v>0</v>
      </c>
      <c r="AJ116" s="113">
        <f t="shared" si="42"/>
        <v>0</v>
      </c>
      <c r="AK116" s="115">
        <v>0</v>
      </c>
      <c r="AL116" s="115">
        <v>0</v>
      </c>
      <c r="AM116" s="115">
        <v>0</v>
      </c>
      <c r="AN116" s="115">
        <v>0</v>
      </c>
      <c r="AO116" s="115">
        <v>0</v>
      </c>
      <c r="AP116" s="115">
        <f t="shared" si="43"/>
        <v>0</v>
      </c>
      <c r="AQ116" s="115">
        <f t="shared" si="44"/>
        <v>0</v>
      </c>
      <c r="AR116" s="370">
        <f t="shared" si="45"/>
        <v>0</v>
      </c>
      <c r="AS116" s="112">
        <f t="shared" si="46"/>
        <v>599290</v>
      </c>
      <c r="AT116" s="113">
        <f t="shared" si="47"/>
        <v>436377</v>
      </c>
      <c r="AU116" s="113">
        <f t="shared" si="48"/>
        <v>0</v>
      </c>
      <c r="AV116" s="113">
        <f t="shared" si="49"/>
        <v>5000</v>
      </c>
      <c r="AW116" s="113">
        <f t="shared" si="50"/>
        <v>149185</v>
      </c>
      <c r="AX116" s="113">
        <f t="shared" si="50"/>
        <v>8728</v>
      </c>
      <c r="AY116" s="113">
        <f t="shared" si="51"/>
        <v>0</v>
      </c>
      <c r="AZ116" s="115">
        <f t="shared" si="52"/>
        <v>0.9375</v>
      </c>
      <c r="BA116" s="115">
        <f t="shared" si="53"/>
        <v>0.9375</v>
      </c>
      <c r="BB116" s="115">
        <f t="shared" si="54"/>
        <v>0</v>
      </c>
      <c r="BC116" s="116">
        <f t="shared" si="55"/>
        <v>0</v>
      </c>
    </row>
    <row r="117" spans="1:55" s="387" customFormat="1" x14ac:dyDescent="0.2">
      <c r="A117" s="372">
        <v>21</v>
      </c>
      <c r="B117" s="373">
        <v>4435</v>
      </c>
      <c r="C117" s="373">
        <v>650034295</v>
      </c>
      <c r="D117" s="373">
        <v>72744669</v>
      </c>
      <c r="E117" s="371" t="s">
        <v>189</v>
      </c>
      <c r="F117" s="373">
        <v>3143</v>
      </c>
      <c r="G117" s="247" t="s">
        <v>633</v>
      </c>
      <c r="H117" s="392" t="s">
        <v>282</v>
      </c>
      <c r="I117" s="110">
        <v>19662</v>
      </c>
      <c r="J117" s="111">
        <v>13860</v>
      </c>
      <c r="K117" s="111">
        <v>0</v>
      </c>
      <c r="L117" s="111">
        <v>0</v>
      </c>
      <c r="M117" s="114">
        <v>4685</v>
      </c>
      <c r="N117" s="114">
        <v>277</v>
      </c>
      <c r="O117" s="111">
        <v>840</v>
      </c>
      <c r="P117" s="274">
        <v>0.06</v>
      </c>
      <c r="Q117" s="287">
        <v>0</v>
      </c>
      <c r="R117" s="404">
        <v>0</v>
      </c>
      <c r="S117" s="404">
        <v>0.06</v>
      </c>
      <c r="T117" s="112">
        <f t="shared" si="35"/>
        <v>0</v>
      </c>
      <c r="U117" s="113">
        <v>0</v>
      </c>
      <c r="V117" s="113">
        <v>0</v>
      </c>
      <c r="W117" s="113">
        <v>0</v>
      </c>
      <c r="X117" s="113">
        <f t="shared" si="36"/>
        <v>0</v>
      </c>
      <c r="Y117" s="113">
        <v>0</v>
      </c>
      <c r="Z117" s="113">
        <v>0</v>
      </c>
      <c r="AA117" s="113">
        <v>0</v>
      </c>
      <c r="AB117" s="113">
        <f t="shared" si="37"/>
        <v>0</v>
      </c>
      <c r="AC117" s="113">
        <f t="shared" si="38"/>
        <v>0</v>
      </c>
      <c r="AD117" s="114">
        <f t="shared" si="39"/>
        <v>0</v>
      </c>
      <c r="AE117" s="114">
        <f t="shared" si="40"/>
        <v>0</v>
      </c>
      <c r="AF117" s="113">
        <v>0</v>
      </c>
      <c r="AG117" s="113">
        <v>0</v>
      </c>
      <c r="AH117" s="113">
        <v>0</v>
      </c>
      <c r="AI117" s="113">
        <f t="shared" si="41"/>
        <v>0</v>
      </c>
      <c r="AJ117" s="113">
        <f t="shared" si="42"/>
        <v>0</v>
      </c>
      <c r="AK117" s="115">
        <v>0</v>
      </c>
      <c r="AL117" s="115">
        <v>0</v>
      </c>
      <c r="AM117" s="115">
        <v>0</v>
      </c>
      <c r="AN117" s="115">
        <v>0</v>
      </c>
      <c r="AO117" s="115">
        <v>0</v>
      </c>
      <c r="AP117" s="115">
        <f t="shared" si="43"/>
        <v>0</v>
      </c>
      <c r="AQ117" s="115">
        <f t="shared" si="44"/>
        <v>0</v>
      </c>
      <c r="AR117" s="370">
        <f t="shared" si="45"/>
        <v>0</v>
      </c>
      <c r="AS117" s="112">
        <f t="shared" si="46"/>
        <v>19662</v>
      </c>
      <c r="AT117" s="113">
        <f t="shared" si="47"/>
        <v>13860</v>
      </c>
      <c r="AU117" s="113">
        <f t="shared" si="48"/>
        <v>0</v>
      </c>
      <c r="AV117" s="113">
        <f t="shared" si="49"/>
        <v>0</v>
      </c>
      <c r="AW117" s="113">
        <f t="shared" si="50"/>
        <v>4685</v>
      </c>
      <c r="AX117" s="113">
        <f t="shared" si="50"/>
        <v>277</v>
      </c>
      <c r="AY117" s="113">
        <f t="shared" si="51"/>
        <v>840</v>
      </c>
      <c r="AZ117" s="115">
        <f t="shared" si="52"/>
        <v>0.06</v>
      </c>
      <c r="BA117" s="115">
        <f t="shared" si="53"/>
        <v>0</v>
      </c>
      <c r="BB117" s="115">
        <f t="shared" si="54"/>
        <v>0</v>
      </c>
      <c r="BC117" s="116">
        <f t="shared" si="55"/>
        <v>0.06</v>
      </c>
    </row>
    <row r="118" spans="1:55" s="387" customFormat="1" x14ac:dyDescent="0.2">
      <c r="A118" s="237">
        <v>21</v>
      </c>
      <c r="B118" s="31">
        <v>4435</v>
      </c>
      <c r="C118" s="31">
        <v>650034295</v>
      </c>
      <c r="D118" s="31">
        <v>72744669</v>
      </c>
      <c r="E118" s="246" t="s">
        <v>190</v>
      </c>
      <c r="F118" s="31"/>
      <c r="G118" s="236"/>
      <c r="H118" s="326"/>
      <c r="I118" s="5">
        <v>11703951</v>
      </c>
      <c r="J118" s="8">
        <v>8385273</v>
      </c>
      <c r="K118" s="8">
        <v>0</v>
      </c>
      <c r="L118" s="8">
        <v>60000</v>
      </c>
      <c r="M118" s="8">
        <v>2854503</v>
      </c>
      <c r="N118" s="8">
        <v>167704</v>
      </c>
      <c r="O118" s="8">
        <v>236471</v>
      </c>
      <c r="P118" s="9">
        <v>19.3169</v>
      </c>
      <c r="Q118" s="9">
        <v>11.9665</v>
      </c>
      <c r="R118" s="38">
        <v>0</v>
      </c>
      <c r="S118" s="38">
        <v>7.3503999999999996</v>
      </c>
      <c r="T118" s="5">
        <f t="shared" ref="T118:BC118" si="62">SUM(T112:T117)</f>
        <v>0</v>
      </c>
      <c r="U118" s="8">
        <f t="shared" si="62"/>
        <v>0</v>
      </c>
      <c r="V118" s="8">
        <f t="shared" si="62"/>
        <v>0</v>
      </c>
      <c r="W118" s="8">
        <f t="shared" si="62"/>
        <v>0</v>
      </c>
      <c r="X118" s="8">
        <f t="shared" si="62"/>
        <v>0</v>
      </c>
      <c r="Y118" s="8">
        <f t="shared" si="62"/>
        <v>0</v>
      </c>
      <c r="Z118" s="8">
        <f t="shared" si="62"/>
        <v>0</v>
      </c>
      <c r="AA118" s="8">
        <f t="shared" si="62"/>
        <v>0</v>
      </c>
      <c r="AB118" s="8">
        <f t="shared" si="62"/>
        <v>0</v>
      </c>
      <c r="AC118" s="8">
        <f t="shared" si="62"/>
        <v>0</v>
      </c>
      <c r="AD118" s="8">
        <f t="shared" si="62"/>
        <v>0</v>
      </c>
      <c r="AE118" s="8">
        <f t="shared" si="62"/>
        <v>0</v>
      </c>
      <c r="AF118" s="8">
        <f t="shared" si="62"/>
        <v>0</v>
      </c>
      <c r="AG118" s="8">
        <f t="shared" si="62"/>
        <v>0</v>
      </c>
      <c r="AH118" s="8">
        <f t="shared" si="62"/>
        <v>0</v>
      </c>
      <c r="AI118" s="8">
        <f t="shared" si="62"/>
        <v>0</v>
      </c>
      <c r="AJ118" s="8">
        <f t="shared" si="62"/>
        <v>0</v>
      </c>
      <c r="AK118" s="9">
        <f t="shared" si="62"/>
        <v>0</v>
      </c>
      <c r="AL118" s="9">
        <f t="shared" si="62"/>
        <v>0</v>
      </c>
      <c r="AM118" s="9">
        <f t="shared" si="62"/>
        <v>0</v>
      </c>
      <c r="AN118" s="9">
        <f t="shared" si="62"/>
        <v>0</v>
      </c>
      <c r="AO118" s="9">
        <f t="shared" si="62"/>
        <v>0</v>
      </c>
      <c r="AP118" s="9">
        <f t="shared" si="62"/>
        <v>0</v>
      </c>
      <c r="AQ118" s="9">
        <f t="shared" si="62"/>
        <v>0</v>
      </c>
      <c r="AR118" s="38">
        <f t="shared" si="62"/>
        <v>0</v>
      </c>
      <c r="AS118" s="5">
        <f t="shared" si="62"/>
        <v>11703951</v>
      </c>
      <c r="AT118" s="8">
        <f t="shared" si="62"/>
        <v>8385273</v>
      </c>
      <c r="AU118" s="8">
        <f t="shared" si="62"/>
        <v>0</v>
      </c>
      <c r="AV118" s="8">
        <f t="shared" si="62"/>
        <v>60000</v>
      </c>
      <c r="AW118" s="8">
        <f t="shared" si="62"/>
        <v>2854503</v>
      </c>
      <c r="AX118" s="8">
        <f t="shared" si="62"/>
        <v>167704</v>
      </c>
      <c r="AY118" s="8">
        <f t="shared" si="62"/>
        <v>236471</v>
      </c>
      <c r="AZ118" s="9">
        <f t="shared" si="62"/>
        <v>19.3169</v>
      </c>
      <c r="BA118" s="9">
        <f t="shared" si="62"/>
        <v>11.9665</v>
      </c>
      <c r="BB118" s="9">
        <f t="shared" si="62"/>
        <v>0</v>
      </c>
      <c r="BC118" s="78">
        <f t="shared" si="62"/>
        <v>7.3503999999999996</v>
      </c>
    </row>
    <row r="119" spans="1:55" s="387" customFormat="1" x14ac:dyDescent="0.2">
      <c r="A119" s="372">
        <v>22</v>
      </c>
      <c r="B119" s="373">
        <v>4412</v>
      </c>
      <c r="C119" s="373">
        <v>600074447</v>
      </c>
      <c r="D119" s="373">
        <v>70698554</v>
      </c>
      <c r="E119" s="371" t="s">
        <v>191</v>
      </c>
      <c r="F119" s="373">
        <v>3111</v>
      </c>
      <c r="G119" s="247" t="s">
        <v>315</v>
      </c>
      <c r="H119" s="374" t="s">
        <v>281</v>
      </c>
      <c r="I119" s="110">
        <v>3433164</v>
      </c>
      <c r="J119" s="111">
        <v>2514185</v>
      </c>
      <c r="K119" s="111">
        <v>0</v>
      </c>
      <c r="L119" s="111">
        <v>0</v>
      </c>
      <c r="M119" s="114">
        <v>849795</v>
      </c>
      <c r="N119" s="114">
        <v>50284</v>
      </c>
      <c r="O119" s="111">
        <v>18900</v>
      </c>
      <c r="P119" s="274">
        <v>5.6150000000000002</v>
      </c>
      <c r="Q119" s="287">
        <v>4.1252000000000004</v>
      </c>
      <c r="R119" s="404">
        <v>0</v>
      </c>
      <c r="S119" s="404">
        <v>1.4898</v>
      </c>
      <c r="T119" s="112">
        <f t="shared" si="35"/>
        <v>0</v>
      </c>
      <c r="U119" s="113">
        <v>0</v>
      </c>
      <c r="V119" s="113">
        <v>-22091</v>
      </c>
      <c r="W119" s="113">
        <v>0</v>
      </c>
      <c r="X119" s="113">
        <f t="shared" si="36"/>
        <v>-22091</v>
      </c>
      <c r="Y119" s="113">
        <v>0</v>
      </c>
      <c r="Z119" s="113">
        <v>0</v>
      </c>
      <c r="AA119" s="113">
        <v>0</v>
      </c>
      <c r="AB119" s="113">
        <f t="shared" si="37"/>
        <v>0</v>
      </c>
      <c r="AC119" s="113">
        <f t="shared" si="38"/>
        <v>-22091</v>
      </c>
      <c r="AD119" s="114">
        <f t="shared" si="39"/>
        <v>-7467</v>
      </c>
      <c r="AE119" s="114">
        <f t="shared" si="40"/>
        <v>-442</v>
      </c>
      <c r="AF119" s="113">
        <v>0</v>
      </c>
      <c r="AG119" s="113">
        <v>30000</v>
      </c>
      <c r="AH119" s="113">
        <v>0</v>
      </c>
      <c r="AI119" s="113">
        <f t="shared" si="41"/>
        <v>30000</v>
      </c>
      <c r="AJ119" s="113">
        <f t="shared" si="42"/>
        <v>0</v>
      </c>
      <c r="AK119" s="115"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f t="shared" si="43"/>
        <v>0</v>
      </c>
      <c r="AQ119" s="115">
        <f t="shared" si="44"/>
        <v>0</v>
      </c>
      <c r="AR119" s="370">
        <f t="shared" si="45"/>
        <v>0</v>
      </c>
      <c r="AS119" s="112">
        <f t="shared" si="46"/>
        <v>3433164</v>
      </c>
      <c r="AT119" s="113">
        <f t="shared" si="47"/>
        <v>2492094</v>
      </c>
      <c r="AU119" s="113">
        <f t="shared" si="48"/>
        <v>0</v>
      </c>
      <c r="AV119" s="113">
        <f t="shared" si="49"/>
        <v>0</v>
      </c>
      <c r="AW119" s="113">
        <f t="shared" si="50"/>
        <v>842328</v>
      </c>
      <c r="AX119" s="113">
        <f t="shared" si="50"/>
        <v>49842</v>
      </c>
      <c r="AY119" s="113">
        <f t="shared" si="51"/>
        <v>48900</v>
      </c>
      <c r="AZ119" s="115">
        <f t="shared" si="52"/>
        <v>5.6150000000000002</v>
      </c>
      <c r="BA119" s="115">
        <f t="shared" si="53"/>
        <v>4.1252000000000004</v>
      </c>
      <c r="BB119" s="115">
        <f t="shared" si="54"/>
        <v>0</v>
      </c>
      <c r="BC119" s="116">
        <f t="shared" si="55"/>
        <v>1.4898</v>
      </c>
    </row>
    <row r="120" spans="1:55" s="387" customFormat="1" x14ac:dyDescent="0.2">
      <c r="A120" s="372">
        <v>22</v>
      </c>
      <c r="B120" s="373">
        <v>4412</v>
      </c>
      <c r="C120" s="373">
        <v>600074447</v>
      </c>
      <c r="D120" s="373">
        <v>70698554</v>
      </c>
      <c r="E120" s="371" t="s">
        <v>191</v>
      </c>
      <c r="F120" s="373">
        <v>3111</v>
      </c>
      <c r="G120" s="247" t="s">
        <v>316</v>
      </c>
      <c r="H120" s="374" t="s">
        <v>282</v>
      </c>
      <c r="I120" s="110">
        <v>2000</v>
      </c>
      <c r="J120" s="111">
        <v>0</v>
      </c>
      <c r="K120" s="111">
        <v>0</v>
      </c>
      <c r="L120" s="111">
        <v>0</v>
      </c>
      <c r="M120" s="114">
        <v>0</v>
      </c>
      <c r="N120" s="114">
        <v>0</v>
      </c>
      <c r="O120" s="111">
        <v>2000</v>
      </c>
      <c r="P120" s="274">
        <v>0</v>
      </c>
      <c r="Q120" s="287">
        <v>0</v>
      </c>
      <c r="R120" s="404">
        <v>0</v>
      </c>
      <c r="S120" s="404">
        <v>0</v>
      </c>
      <c r="T120" s="112">
        <f t="shared" si="35"/>
        <v>0</v>
      </c>
      <c r="U120" s="113">
        <v>0</v>
      </c>
      <c r="V120" s="113">
        <v>0</v>
      </c>
      <c r="W120" s="113">
        <v>0</v>
      </c>
      <c r="X120" s="113">
        <f t="shared" si="36"/>
        <v>0</v>
      </c>
      <c r="Y120" s="113">
        <v>0</v>
      </c>
      <c r="Z120" s="113">
        <v>0</v>
      </c>
      <c r="AA120" s="113">
        <v>0</v>
      </c>
      <c r="AB120" s="113">
        <f t="shared" si="37"/>
        <v>0</v>
      </c>
      <c r="AC120" s="113">
        <f t="shared" si="38"/>
        <v>0</v>
      </c>
      <c r="AD120" s="114">
        <f t="shared" si="39"/>
        <v>0</v>
      </c>
      <c r="AE120" s="114">
        <f t="shared" si="40"/>
        <v>0</v>
      </c>
      <c r="AF120" s="113">
        <v>0</v>
      </c>
      <c r="AG120" s="113">
        <v>0</v>
      </c>
      <c r="AH120" s="113">
        <v>0</v>
      </c>
      <c r="AI120" s="113">
        <f t="shared" si="41"/>
        <v>0</v>
      </c>
      <c r="AJ120" s="113">
        <f t="shared" si="42"/>
        <v>0</v>
      </c>
      <c r="AK120" s="115"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f t="shared" si="43"/>
        <v>0</v>
      </c>
      <c r="AQ120" s="115">
        <f t="shared" si="44"/>
        <v>0</v>
      </c>
      <c r="AR120" s="370">
        <f t="shared" si="45"/>
        <v>0</v>
      </c>
      <c r="AS120" s="112">
        <f t="shared" si="46"/>
        <v>2000</v>
      </c>
      <c r="AT120" s="113">
        <f t="shared" si="47"/>
        <v>0</v>
      </c>
      <c r="AU120" s="113">
        <f t="shared" si="48"/>
        <v>0</v>
      </c>
      <c r="AV120" s="113">
        <f t="shared" si="49"/>
        <v>0</v>
      </c>
      <c r="AW120" s="113">
        <f t="shared" si="50"/>
        <v>0</v>
      </c>
      <c r="AX120" s="113">
        <f t="shared" si="50"/>
        <v>0</v>
      </c>
      <c r="AY120" s="113">
        <f t="shared" si="51"/>
        <v>2000</v>
      </c>
      <c r="AZ120" s="115">
        <f t="shared" si="52"/>
        <v>0</v>
      </c>
      <c r="BA120" s="115">
        <f t="shared" si="53"/>
        <v>0</v>
      </c>
      <c r="BB120" s="115">
        <f t="shared" si="54"/>
        <v>0</v>
      </c>
      <c r="BC120" s="116">
        <f t="shared" si="55"/>
        <v>0</v>
      </c>
    </row>
    <row r="121" spans="1:55" s="387" customFormat="1" x14ac:dyDescent="0.2">
      <c r="A121" s="372">
        <v>22</v>
      </c>
      <c r="B121" s="373">
        <v>4412</v>
      </c>
      <c r="C121" s="373">
        <v>600074447</v>
      </c>
      <c r="D121" s="373">
        <v>70698554</v>
      </c>
      <c r="E121" s="365" t="s">
        <v>191</v>
      </c>
      <c r="F121" s="373">
        <v>3141</v>
      </c>
      <c r="G121" s="247" t="s">
        <v>319</v>
      </c>
      <c r="H121" s="374" t="s">
        <v>282</v>
      </c>
      <c r="I121" s="110">
        <v>586148</v>
      </c>
      <c r="J121" s="111">
        <v>429789</v>
      </c>
      <c r="K121" s="111">
        <v>0</v>
      </c>
      <c r="L121" s="111">
        <v>0</v>
      </c>
      <c r="M121" s="114">
        <v>145269</v>
      </c>
      <c r="N121" s="114">
        <v>8596</v>
      </c>
      <c r="O121" s="111">
        <v>2494</v>
      </c>
      <c r="P121" s="274">
        <v>1.46</v>
      </c>
      <c r="Q121" s="287">
        <v>0</v>
      </c>
      <c r="R121" s="404">
        <v>0</v>
      </c>
      <c r="S121" s="404">
        <v>1.46</v>
      </c>
      <c r="T121" s="112">
        <f t="shared" si="35"/>
        <v>0</v>
      </c>
      <c r="U121" s="113">
        <v>0</v>
      </c>
      <c r="V121" s="113">
        <v>0</v>
      </c>
      <c r="W121" s="113">
        <v>0</v>
      </c>
      <c r="X121" s="113">
        <f t="shared" si="36"/>
        <v>0</v>
      </c>
      <c r="Y121" s="113">
        <v>0</v>
      </c>
      <c r="Z121" s="113">
        <v>0</v>
      </c>
      <c r="AA121" s="113">
        <v>0</v>
      </c>
      <c r="AB121" s="113">
        <f t="shared" si="37"/>
        <v>0</v>
      </c>
      <c r="AC121" s="113">
        <f t="shared" si="38"/>
        <v>0</v>
      </c>
      <c r="AD121" s="114">
        <f t="shared" si="39"/>
        <v>0</v>
      </c>
      <c r="AE121" s="114">
        <f t="shared" si="40"/>
        <v>0</v>
      </c>
      <c r="AF121" s="113">
        <v>0</v>
      </c>
      <c r="AG121" s="113">
        <v>0</v>
      </c>
      <c r="AH121" s="113">
        <v>0</v>
      </c>
      <c r="AI121" s="113">
        <f t="shared" si="41"/>
        <v>0</v>
      </c>
      <c r="AJ121" s="113">
        <f t="shared" si="42"/>
        <v>0</v>
      </c>
      <c r="AK121" s="115">
        <v>0</v>
      </c>
      <c r="AL121" s="115">
        <v>0</v>
      </c>
      <c r="AM121" s="115">
        <v>0</v>
      </c>
      <c r="AN121" s="115">
        <v>0</v>
      </c>
      <c r="AO121" s="115">
        <v>0</v>
      </c>
      <c r="AP121" s="115">
        <f t="shared" si="43"/>
        <v>0</v>
      </c>
      <c r="AQ121" s="115">
        <f t="shared" si="44"/>
        <v>0</v>
      </c>
      <c r="AR121" s="370">
        <f t="shared" si="45"/>
        <v>0</v>
      </c>
      <c r="AS121" s="112">
        <f t="shared" si="46"/>
        <v>586148</v>
      </c>
      <c r="AT121" s="113">
        <f t="shared" si="47"/>
        <v>429789</v>
      </c>
      <c r="AU121" s="113">
        <f t="shared" si="48"/>
        <v>0</v>
      </c>
      <c r="AV121" s="113">
        <f t="shared" si="49"/>
        <v>0</v>
      </c>
      <c r="AW121" s="113">
        <f t="shared" si="50"/>
        <v>145269</v>
      </c>
      <c r="AX121" s="113">
        <f t="shared" si="50"/>
        <v>8596</v>
      </c>
      <c r="AY121" s="113">
        <f t="shared" si="51"/>
        <v>2494</v>
      </c>
      <c r="AZ121" s="115">
        <f t="shared" si="52"/>
        <v>1.46</v>
      </c>
      <c r="BA121" s="115">
        <f t="shared" si="53"/>
        <v>0</v>
      </c>
      <c r="BB121" s="115">
        <f t="shared" si="54"/>
        <v>0</v>
      </c>
      <c r="BC121" s="116">
        <f t="shared" si="55"/>
        <v>1.46</v>
      </c>
    </row>
    <row r="122" spans="1:55" s="387" customFormat="1" x14ac:dyDescent="0.2">
      <c r="A122" s="237">
        <v>22</v>
      </c>
      <c r="B122" s="31">
        <v>4412</v>
      </c>
      <c r="C122" s="31">
        <v>600074447</v>
      </c>
      <c r="D122" s="31">
        <v>70698554</v>
      </c>
      <c r="E122" s="246" t="s">
        <v>192</v>
      </c>
      <c r="F122" s="31"/>
      <c r="G122" s="236"/>
      <c r="H122" s="326"/>
      <c r="I122" s="5">
        <v>4021312</v>
      </c>
      <c r="J122" s="8">
        <v>2943974</v>
      </c>
      <c r="K122" s="8">
        <v>0</v>
      </c>
      <c r="L122" s="8">
        <v>0</v>
      </c>
      <c r="M122" s="8">
        <v>995064</v>
      </c>
      <c r="N122" s="8">
        <v>58880</v>
      </c>
      <c r="O122" s="8">
        <v>23394</v>
      </c>
      <c r="P122" s="9">
        <v>7.0750000000000002</v>
      </c>
      <c r="Q122" s="9">
        <v>4.1252000000000004</v>
      </c>
      <c r="R122" s="38">
        <v>0</v>
      </c>
      <c r="S122" s="38">
        <v>2.9497999999999998</v>
      </c>
      <c r="T122" s="5">
        <f t="shared" ref="T122:BC122" si="63">SUM(T119:T121)</f>
        <v>0</v>
      </c>
      <c r="U122" s="8">
        <f t="shared" si="63"/>
        <v>0</v>
      </c>
      <c r="V122" s="8">
        <f t="shared" si="63"/>
        <v>-22091</v>
      </c>
      <c r="W122" s="8">
        <f t="shared" si="63"/>
        <v>0</v>
      </c>
      <c r="X122" s="8">
        <f t="shared" si="63"/>
        <v>-22091</v>
      </c>
      <c r="Y122" s="8">
        <f t="shared" si="63"/>
        <v>0</v>
      </c>
      <c r="Z122" s="8">
        <f t="shared" si="63"/>
        <v>0</v>
      </c>
      <c r="AA122" s="8">
        <f t="shared" si="63"/>
        <v>0</v>
      </c>
      <c r="AB122" s="8">
        <f t="shared" si="63"/>
        <v>0</v>
      </c>
      <c r="AC122" s="8">
        <f t="shared" si="63"/>
        <v>-22091</v>
      </c>
      <c r="AD122" s="8">
        <f t="shared" si="63"/>
        <v>-7467</v>
      </c>
      <c r="AE122" s="8">
        <f t="shared" si="63"/>
        <v>-442</v>
      </c>
      <c r="AF122" s="8">
        <f t="shared" si="63"/>
        <v>0</v>
      </c>
      <c r="AG122" s="8">
        <f t="shared" si="63"/>
        <v>30000</v>
      </c>
      <c r="AH122" s="8">
        <f t="shared" si="63"/>
        <v>0</v>
      </c>
      <c r="AI122" s="8">
        <f t="shared" si="63"/>
        <v>30000</v>
      </c>
      <c r="AJ122" s="8">
        <f t="shared" si="63"/>
        <v>0</v>
      </c>
      <c r="AK122" s="9">
        <f t="shared" si="63"/>
        <v>0</v>
      </c>
      <c r="AL122" s="9">
        <f t="shared" si="63"/>
        <v>0</v>
      </c>
      <c r="AM122" s="9">
        <f t="shared" si="63"/>
        <v>0</v>
      </c>
      <c r="AN122" s="9">
        <f t="shared" si="63"/>
        <v>0</v>
      </c>
      <c r="AO122" s="9">
        <f t="shared" si="63"/>
        <v>0</v>
      </c>
      <c r="AP122" s="9">
        <f t="shared" si="63"/>
        <v>0</v>
      </c>
      <c r="AQ122" s="9">
        <f t="shared" si="63"/>
        <v>0</v>
      </c>
      <c r="AR122" s="38">
        <f t="shared" si="63"/>
        <v>0</v>
      </c>
      <c r="AS122" s="5">
        <f t="shared" si="63"/>
        <v>4021312</v>
      </c>
      <c r="AT122" s="8">
        <f t="shared" si="63"/>
        <v>2921883</v>
      </c>
      <c r="AU122" s="8">
        <f t="shared" si="63"/>
        <v>0</v>
      </c>
      <c r="AV122" s="8">
        <f t="shared" si="63"/>
        <v>0</v>
      </c>
      <c r="AW122" s="8">
        <f t="shared" si="63"/>
        <v>987597</v>
      </c>
      <c r="AX122" s="8">
        <f t="shared" si="63"/>
        <v>58438</v>
      </c>
      <c r="AY122" s="8">
        <f t="shared" si="63"/>
        <v>53394</v>
      </c>
      <c r="AZ122" s="9">
        <f t="shared" si="63"/>
        <v>7.0750000000000002</v>
      </c>
      <c r="BA122" s="9">
        <f t="shared" si="63"/>
        <v>4.1252000000000004</v>
      </c>
      <c r="BB122" s="9">
        <f t="shared" si="63"/>
        <v>0</v>
      </c>
      <c r="BC122" s="78">
        <f t="shared" si="63"/>
        <v>2.9497999999999998</v>
      </c>
    </row>
    <row r="123" spans="1:55" s="387" customFormat="1" x14ac:dyDescent="0.2">
      <c r="A123" s="372">
        <v>23</v>
      </c>
      <c r="B123" s="373">
        <v>4413</v>
      </c>
      <c r="C123" s="373">
        <v>600074455</v>
      </c>
      <c r="D123" s="373">
        <v>70695369</v>
      </c>
      <c r="E123" s="371" t="s">
        <v>193</v>
      </c>
      <c r="F123" s="373">
        <v>3111</v>
      </c>
      <c r="G123" s="247" t="s">
        <v>315</v>
      </c>
      <c r="H123" s="374" t="s">
        <v>281</v>
      </c>
      <c r="I123" s="110">
        <v>8611998</v>
      </c>
      <c r="J123" s="111">
        <v>6303570</v>
      </c>
      <c r="K123" s="111">
        <v>0</v>
      </c>
      <c r="L123" s="111">
        <v>0</v>
      </c>
      <c r="M123" s="114">
        <v>2130607</v>
      </c>
      <c r="N123" s="114">
        <v>126071</v>
      </c>
      <c r="O123" s="111">
        <v>51750</v>
      </c>
      <c r="P123" s="274">
        <v>14.552199999999999</v>
      </c>
      <c r="Q123" s="287">
        <v>11</v>
      </c>
      <c r="R123" s="404">
        <v>0</v>
      </c>
      <c r="S123" s="404">
        <v>3.5522</v>
      </c>
      <c r="T123" s="112">
        <f t="shared" si="35"/>
        <v>0</v>
      </c>
      <c r="U123" s="113">
        <v>0</v>
      </c>
      <c r="V123" s="113">
        <v>-73638</v>
      </c>
      <c r="W123" s="113">
        <v>0</v>
      </c>
      <c r="X123" s="113">
        <f t="shared" si="36"/>
        <v>-73638</v>
      </c>
      <c r="Y123" s="113">
        <v>0</v>
      </c>
      <c r="Z123" s="113">
        <v>0</v>
      </c>
      <c r="AA123" s="113">
        <v>0</v>
      </c>
      <c r="AB123" s="113">
        <f t="shared" si="37"/>
        <v>0</v>
      </c>
      <c r="AC123" s="113">
        <f t="shared" si="38"/>
        <v>-73638</v>
      </c>
      <c r="AD123" s="114">
        <f t="shared" si="39"/>
        <v>-24890</v>
      </c>
      <c r="AE123" s="114">
        <f t="shared" si="40"/>
        <v>-1473</v>
      </c>
      <c r="AF123" s="113">
        <v>0</v>
      </c>
      <c r="AG123" s="113">
        <v>100001</v>
      </c>
      <c r="AH123" s="113">
        <v>0</v>
      </c>
      <c r="AI123" s="113">
        <f t="shared" si="41"/>
        <v>100001</v>
      </c>
      <c r="AJ123" s="113">
        <f t="shared" si="42"/>
        <v>0</v>
      </c>
      <c r="AK123" s="115">
        <v>0</v>
      </c>
      <c r="AL123" s="115">
        <v>0</v>
      </c>
      <c r="AM123" s="115">
        <v>0</v>
      </c>
      <c r="AN123" s="115">
        <v>0</v>
      </c>
      <c r="AO123" s="115">
        <v>0</v>
      </c>
      <c r="AP123" s="115">
        <f t="shared" si="43"/>
        <v>0</v>
      </c>
      <c r="AQ123" s="115">
        <f t="shared" si="44"/>
        <v>0</v>
      </c>
      <c r="AR123" s="370">
        <f t="shared" si="45"/>
        <v>0</v>
      </c>
      <c r="AS123" s="112">
        <f t="shared" si="46"/>
        <v>8611998</v>
      </c>
      <c r="AT123" s="113">
        <f t="shared" si="47"/>
        <v>6229932</v>
      </c>
      <c r="AU123" s="113">
        <f t="shared" si="48"/>
        <v>0</v>
      </c>
      <c r="AV123" s="113">
        <f t="shared" si="49"/>
        <v>0</v>
      </c>
      <c r="AW123" s="113">
        <f t="shared" si="50"/>
        <v>2105717</v>
      </c>
      <c r="AX123" s="113">
        <f t="shared" si="50"/>
        <v>124598</v>
      </c>
      <c r="AY123" s="113">
        <f t="shared" si="51"/>
        <v>151751</v>
      </c>
      <c r="AZ123" s="115">
        <f t="shared" si="52"/>
        <v>14.552199999999999</v>
      </c>
      <c r="BA123" s="115">
        <f t="shared" si="53"/>
        <v>11</v>
      </c>
      <c r="BB123" s="115">
        <f t="shared" si="54"/>
        <v>0</v>
      </c>
      <c r="BC123" s="116">
        <f t="shared" si="55"/>
        <v>3.5522</v>
      </c>
    </row>
    <row r="124" spans="1:55" s="387" customFormat="1" x14ac:dyDescent="0.2">
      <c r="A124" s="372">
        <v>23</v>
      </c>
      <c r="B124" s="373">
        <v>4413</v>
      </c>
      <c r="C124" s="373">
        <v>600074455</v>
      </c>
      <c r="D124" s="373">
        <v>70695369</v>
      </c>
      <c r="E124" s="371" t="s">
        <v>193</v>
      </c>
      <c r="F124" s="373">
        <v>3111</v>
      </c>
      <c r="G124" s="247" t="s">
        <v>316</v>
      </c>
      <c r="H124" s="374" t="s">
        <v>282</v>
      </c>
      <c r="I124" s="110">
        <v>1834887</v>
      </c>
      <c r="J124" s="111">
        <v>1351168</v>
      </c>
      <c r="K124" s="111">
        <v>0</v>
      </c>
      <c r="L124" s="111">
        <v>0</v>
      </c>
      <c r="M124" s="114">
        <v>456695</v>
      </c>
      <c r="N124" s="114">
        <v>27024</v>
      </c>
      <c r="O124" s="111">
        <v>0</v>
      </c>
      <c r="P124" s="274">
        <v>3.8800000000000008</v>
      </c>
      <c r="Q124" s="287">
        <v>3.8800000000000008</v>
      </c>
      <c r="R124" s="404">
        <v>0</v>
      </c>
      <c r="S124" s="404">
        <v>0</v>
      </c>
      <c r="T124" s="112">
        <f t="shared" si="35"/>
        <v>0</v>
      </c>
      <c r="U124" s="113">
        <v>0</v>
      </c>
      <c r="V124" s="113">
        <v>0</v>
      </c>
      <c r="W124" s="113">
        <v>0</v>
      </c>
      <c r="X124" s="113">
        <f t="shared" si="36"/>
        <v>0</v>
      </c>
      <c r="Y124" s="113">
        <v>0</v>
      </c>
      <c r="Z124" s="113">
        <v>0</v>
      </c>
      <c r="AA124" s="113">
        <v>0</v>
      </c>
      <c r="AB124" s="113">
        <f t="shared" si="37"/>
        <v>0</v>
      </c>
      <c r="AC124" s="113">
        <f t="shared" si="38"/>
        <v>0</v>
      </c>
      <c r="AD124" s="114">
        <f t="shared" si="39"/>
        <v>0</v>
      </c>
      <c r="AE124" s="114">
        <f t="shared" si="40"/>
        <v>0</v>
      </c>
      <c r="AF124" s="113">
        <v>0</v>
      </c>
      <c r="AG124" s="113">
        <v>0</v>
      </c>
      <c r="AH124" s="113">
        <v>0</v>
      </c>
      <c r="AI124" s="113">
        <f t="shared" si="41"/>
        <v>0</v>
      </c>
      <c r="AJ124" s="113">
        <f t="shared" si="42"/>
        <v>0</v>
      </c>
      <c r="AK124" s="115">
        <v>0</v>
      </c>
      <c r="AL124" s="115">
        <v>0</v>
      </c>
      <c r="AM124" s="115">
        <v>0</v>
      </c>
      <c r="AN124" s="115">
        <v>0</v>
      </c>
      <c r="AO124" s="115">
        <v>0</v>
      </c>
      <c r="AP124" s="115">
        <f t="shared" si="43"/>
        <v>0</v>
      </c>
      <c r="AQ124" s="115">
        <f t="shared" si="44"/>
        <v>0</v>
      </c>
      <c r="AR124" s="370">
        <f t="shared" si="45"/>
        <v>0</v>
      </c>
      <c r="AS124" s="112">
        <f t="shared" si="46"/>
        <v>1834887</v>
      </c>
      <c r="AT124" s="113">
        <f t="shared" si="47"/>
        <v>1351168</v>
      </c>
      <c r="AU124" s="113">
        <f t="shared" si="48"/>
        <v>0</v>
      </c>
      <c r="AV124" s="113">
        <f t="shared" si="49"/>
        <v>0</v>
      </c>
      <c r="AW124" s="113">
        <f t="shared" si="50"/>
        <v>456695</v>
      </c>
      <c r="AX124" s="113">
        <f t="shared" si="50"/>
        <v>27024</v>
      </c>
      <c r="AY124" s="113">
        <f t="shared" si="51"/>
        <v>0</v>
      </c>
      <c r="AZ124" s="115">
        <f t="shared" si="52"/>
        <v>3.8800000000000008</v>
      </c>
      <c r="BA124" s="115">
        <f t="shared" si="53"/>
        <v>3.8800000000000008</v>
      </c>
      <c r="BB124" s="115">
        <f t="shared" si="54"/>
        <v>0</v>
      </c>
      <c r="BC124" s="116">
        <f t="shared" si="55"/>
        <v>0</v>
      </c>
    </row>
    <row r="125" spans="1:55" s="387" customFormat="1" x14ac:dyDescent="0.2">
      <c r="A125" s="372">
        <v>23</v>
      </c>
      <c r="B125" s="373">
        <v>4413</v>
      </c>
      <c r="C125" s="373">
        <v>600074455</v>
      </c>
      <c r="D125" s="373">
        <v>70695369</v>
      </c>
      <c r="E125" s="371" t="s">
        <v>193</v>
      </c>
      <c r="F125" s="373">
        <v>3141</v>
      </c>
      <c r="G125" s="247" t="s">
        <v>319</v>
      </c>
      <c r="H125" s="374" t="s">
        <v>282</v>
      </c>
      <c r="I125" s="110">
        <v>1566646</v>
      </c>
      <c r="J125" s="111">
        <v>1147065</v>
      </c>
      <c r="K125" s="111">
        <v>0</v>
      </c>
      <c r="L125" s="111">
        <v>0</v>
      </c>
      <c r="M125" s="114">
        <v>387708</v>
      </c>
      <c r="N125" s="114">
        <v>22941</v>
      </c>
      <c r="O125" s="111">
        <v>8932</v>
      </c>
      <c r="P125" s="274">
        <v>3.91</v>
      </c>
      <c r="Q125" s="287">
        <v>0</v>
      </c>
      <c r="R125" s="404">
        <v>0</v>
      </c>
      <c r="S125" s="404">
        <v>3.91</v>
      </c>
      <c r="T125" s="112">
        <f t="shared" si="35"/>
        <v>0</v>
      </c>
      <c r="U125" s="113">
        <v>0</v>
      </c>
      <c r="V125" s="113">
        <v>0</v>
      </c>
      <c r="W125" s="113">
        <v>0</v>
      </c>
      <c r="X125" s="113">
        <f t="shared" si="36"/>
        <v>0</v>
      </c>
      <c r="Y125" s="113">
        <v>0</v>
      </c>
      <c r="Z125" s="113">
        <v>0</v>
      </c>
      <c r="AA125" s="113">
        <v>0</v>
      </c>
      <c r="AB125" s="113">
        <f t="shared" si="37"/>
        <v>0</v>
      </c>
      <c r="AC125" s="113">
        <f t="shared" si="38"/>
        <v>0</v>
      </c>
      <c r="AD125" s="114">
        <f t="shared" si="39"/>
        <v>0</v>
      </c>
      <c r="AE125" s="114">
        <f t="shared" si="40"/>
        <v>0</v>
      </c>
      <c r="AF125" s="113">
        <v>0</v>
      </c>
      <c r="AG125" s="113">
        <v>0</v>
      </c>
      <c r="AH125" s="113">
        <v>0</v>
      </c>
      <c r="AI125" s="113">
        <f t="shared" si="41"/>
        <v>0</v>
      </c>
      <c r="AJ125" s="113">
        <f t="shared" si="42"/>
        <v>0</v>
      </c>
      <c r="AK125" s="115">
        <v>0</v>
      </c>
      <c r="AL125" s="115">
        <v>0</v>
      </c>
      <c r="AM125" s="115">
        <v>0</v>
      </c>
      <c r="AN125" s="115">
        <v>0</v>
      </c>
      <c r="AO125" s="115">
        <v>0</v>
      </c>
      <c r="AP125" s="115">
        <f t="shared" si="43"/>
        <v>0</v>
      </c>
      <c r="AQ125" s="115">
        <f t="shared" si="44"/>
        <v>0</v>
      </c>
      <c r="AR125" s="370">
        <f t="shared" si="45"/>
        <v>0</v>
      </c>
      <c r="AS125" s="112">
        <f t="shared" si="46"/>
        <v>1566646</v>
      </c>
      <c r="AT125" s="113">
        <f t="shared" si="47"/>
        <v>1147065</v>
      </c>
      <c r="AU125" s="113">
        <f t="shared" si="48"/>
        <v>0</v>
      </c>
      <c r="AV125" s="113">
        <f t="shared" si="49"/>
        <v>0</v>
      </c>
      <c r="AW125" s="113">
        <f t="shared" si="50"/>
        <v>387708</v>
      </c>
      <c r="AX125" s="113">
        <f t="shared" si="50"/>
        <v>22941</v>
      </c>
      <c r="AY125" s="113">
        <f t="shared" si="51"/>
        <v>8932</v>
      </c>
      <c r="AZ125" s="115">
        <f t="shared" si="52"/>
        <v>3.91</v>
      </c>
      <c r="BA125" s="115">
        <f t="shared" si="53"/>
        <v>0</v>
      </c>
      <c r="BB125" s="115">
        <f t="shared" si="54"/>
        <v>0</v>
      </c>
      <c r="BC125" s="116">
        <f t="shared" si="55"/>
        <v>3.91</v>
      </c>
    </row>
    <row r="126" spans="1:55" s="387" customFormat="1" x14ac:dyDescent="0.2">
      <c r="A126" s="372">
        <v>23</v>
      </c>
      <c r="B126" s="373">
        <v>4413</v>
      </c>
      <c r="C126" s="373">
        <v>600074455</v>
      </c>
      <c r="D126" s="373">
        <v>70695369</v>
      </c>
      <c r="E126" s="371" t="s">
        <v>193</v>
      </c>
      <c r="F126" s="373">
        <v>3143</v>
      </c>
      <c r="G126" s="247" t="s">
        <v>632</v>
      </c>
      <c r="H126" s="392" t="s">
        <v>281</v>
      </c>
      <c r="I126" s="110">
        <v>1152483</v>
      </c>
      <c r="J126" s="111">
        <v>848662</v>
      </c>
      <c r="K126" s="111">
        <v>0</v>
      </c>
      <c r="L126" s="111">
        <v>0</v>
      </c>
      <c r="M126" s="114">
        <v>286847</v>
      </c>
      <c r="N126" s="114">
        <v>16974</v>
      </c>
      <c r="O126" s="111">
        <v>0</v>
      </c>
      <c r="P126" s="274">
        <v>2</v>
      </c>
      <c r="Q126" s="287">
        <v>2</v>
      </c>
      <c r="R126" s="404">
        <v>0</v>
      </c>
      <c r="S126" s="404">
        <v>0</v>
      </c>
      <c r="T126" s="112">
        <f t="shared" si="35"/>
        <v>0</v>
      </c>
      <c r="U126" s="113">
        <v>0</v>
      </c>
      <c r="V126" s="113">
        <v>0</v>
      </c>
      <c r="W126" s="113">
        <v>0</v>
      </c>
      <c r="X126" s="113">
        <f t="shared" si="36"/>
        <v>0</v>
      </c>
      <c r="Y126" s="113">
        <v>0</v>
      </c>
      <c r="Z126" s="113">
        <v>0</v>
      </c>
      <c r="AA126" s="113">
        <v>0</v>
      </c>
      <c r="AB126" s="113">
        <f t="shared" si="37"/>
        <v>0</v>
      </c>
      <c r="AC126" s="113">
        <f t="shared" si="38"/>
        <v>0</v>
      </c>
      <c r="AD126" s="114">
        <f t="shared" si="39"/>
        <v>0</v>
      </c>
      <c r="AE126" s="114">
        <f t="shared" si="40"/>
        <v>0</v>
      </c>
      <c r="AF126" s="113">
        <v>0</v>
      </c>
      <c r="AG126" s="113">
        <v>0</v>
      </c>
      <c r="AH126" s="113">
        <v>0</v>
      </c>
      <c r="AI126" s="113">
        <f t="shared" si="41"/>
        <v>0</v>
      </c>
      <c r="AJ126" s="113">
        <f t="shared" si="42"/>
        <v>0</v>
      </c>
      <c r="AK126" s="115">
        <v>0</v>
      </c>
      <c r="AL126" s="115">
        <v>0</v>
      </c>
      <c r="AM126" s="115">
        <v>0</v>
      </c>
      <c r="AN126" s="115">
        <v>0</v>
      </c>
      <c r="AO126" s="115">
        <v>0</v>
      </c>
      <c r="AP126" s="115">
        <f t="shared" si="43"/>
        <v>0</v>
      </c>
      <c r="AQ126" s="115">
        <f t="shared" si="44"/>
        <v>0</v>
      </c>
      <c r="AR126" s="370">
        <f t="shared" si="45"/>
        <v>0</v>
      </c>
      <c r="AS126" s="112">
        <f t="shared" si="46"/>
        <v>1152483</v>
      </c>
      <c r="AT126" s="113">
        <f t="shared" si="47"/>
        <v>848662</v>
      </c>
      <c r="AU126" s="113">
        <f t="shared" si="48"/>
        <v>0</v>
      </c>
      <c r="AV126" s="113">
        <f t="shared" si="49"/>
        <v>0</v>
      </c>
      <c r="AW126" s="113">
        <f t="shared" si="50"/>
        <v>286847</v>
      </c>
      <c r="AX126" s="113">
        <f t="shared" si="50"/>
        <v>16974</v>
      </c>
      <c r="AY126" s="113">
        <f t="shared" si="51"/>
        <v>0</v>
      </c>
      <c r="AZ126" s="115">
        <f t="shared" si="52"/>
        <v>2</v>
      </c>
      <c r="BA126" s="115">
        <f t="shared" si="53"/>
        <v>2</v>
      </c>
      <c r="BB126" s="115">
        <f t="shared" si="54"/>
        <v>0</v>
      </c>
      <c r="BC126" s="116">
        <f t="shared" si="55"/>
        <v>0</v>
      </c>
    </row>
    <row r="127" spans="1:55" s="387" customFormat="1" x14ac:dyDescent="0.2">
      <c r="A127" s="372">
        <v>23</v>
      </c>
      <c r="B127" s="373">
        <v>4413</v>
      </c>
      <c r="C127" s="373">
        <v>600074455</v>
      </c>
      <c r="D127" s="373">
        <v>70695369</v>
      </c>
      <c r="E127" s="371" t="s">
        <v>193</v>
      </c>
      <c r="F127" s="373">
        <v>3143</v>
      </c>
      <c r="G127" s="247" t="s">
        <v>633</v>
      </c>
      <c r="H127" s="392" t="s">
        <v>282</v>
      </c>
      <c r="I127" s="110">
        <v>24578</v>
      </c>
      <c r="J127" s="111">
        <v>17325</v>
      </c>
      <c r="K127" s="111">
        <v>0</v>
      </c>
      <c r="L127" s="111">
        <v>0</v>
      </c>
      <c r="M127" s="114">
        <v>5856</v>
      </c>
      <c r="N127" s="114">
        <v>347</v>
      </c>
      <c r="O127" s="111">
        <v>1050</v>
      </c>
      <c r="P127" s="274">
        <v>7.0000000000000007E-2</v>
      </c>
      <c r="Q127" s="287">
        <v>0</v>
      </c>
      <c r="R127" s="404">
        <v>0</v>
      </c>
      <c r="S127" s="404">
        <v>7.0000000000000007E-2</v>
      </c>
      <c r="T127" s="112">
        <f t="shared" si="35"/>
        <v>0</v>
      </c>
      <c r="U127" s="113">
        <v>0</v>
      </c>
      <c r="V127" s="113">
        <v>0</v>
      </c>
      <c r="W127" s="113">
        <v>0</v>
      </c>
      <c r="X127" s="113">
        <f t="shared" si="36"/>
        <v>0</v>
      </c>
      <c r="Y127" s="113">
        <v>0</v>
      </c>
      <c r="Z127" s="113">
        <v>0</v>
      </c>
      <c r="AA127" s="113">
        <v>0</v>
      </c>
      <c r="AB127" s="113">
        <f t="shared" si="37"/>
        <v>0</v>
      </c>
      <c r="AC127" s="113">
        <f t="shared" si="38"/>
        <v>0</v>
      </c>
      <c r="AD127" s="114">
        <f t="shared" si="39"/>
        <v>0</v>
      </c>
      <c r="AE127" s="114">
        <f t="shared" si="40"/>
        <v>0</v>
      </c>
      <c r="AF127" s="113">
        <v>0</v>
      </c>
      <c r="AG127" s="113">
        <v>0</v>
      </c>
      <c r="AH127" s="113">
        <v>0</v>
      </c>
      <c r="AI127" s="113">
        <f t="shared" si="41"/>
        <v>0</v>
      </c>
      <c r="AJ127" s="113">
        <f t="shared" si="42"/>
        <v>0</v>
      </c>
      <c r="AK127" s="115">
        <v>0</v>
      </c>
      <c r="AL127" s="115">
        <v>0</v>
      </c>
      <c r="AM127" s="115">
        <v>0</v>
      </c>
      <c r="AN127" s="115">
        <v>0</v>
      </c>
      <c r="AO127" s="115">
        <v>0</v>
      </c>
      <c r="AP127" s="115">
        <f t="shared" si="43"/>
        <v>0</v>
      </c>
      <c r="AQ127" s="115">
        <f t="shared" si="44"/>
        <v>0</v>
      </c>
      <c r="AR127" s="370">
        <f t="shared" si="45"/>
        <v>0</v>
      </c>
      <c r="AS127" s="112">
        <f t="shared" si="46"/>
        <v>24578</v>
      </c>
      <c r="AT127" s="113">
        <f t="shared" si="47"/>
        <v>17325</v>
      </c>
      <c r="AU127" s="113">
        <f t="shared" si="48"/>
        <v>0</v>
      </c>
      <c r="AV127" s="113">
        <f t="shared" si="49"/>
        <v>0</v>
      </c>
      <c r="AW127" s="113">
        <f t="shared" si="50"/>
        <v>5856</v>
      </c>
      <c r="AX127" s="113">
        <f t="shared" si="50"/>
        <v>347</v>
      </c>
      <c r="AY127" s="113">
        <f t="shared" si="51"/>
        <v>1050</v>
      </c>
      <c r="AZ127" s="115">
        <f t="shared" si="52"/>
        <v>7.0000000000000007E-2</v>
      </c>
      <c r="BA127" s="115">
        <f t="shared" si="53"/>
        <v>0</v>
      </c>
      <c r="BB127" s="115">
        <f t="shared" si="54"/>
        <v>0</v>
      </c>
      <c r="BC127" s="116">
        <f t="shared" si="55"/>
        <v>7.0000000000000007E-2</v>
      </c>
    </row>
    <row r="128" spans="1:55" s="387" customFormat="1" x14ac:dyDescent="0.2">
      <c r="A128" s="237">
        <v>23</v>
      </c>
      <c r="B128" s="31">
        <v>4413</v>
      </c>
      <c r="C128" s="31">
        <v>600074455</v>
      </c>
      <c r="D128" s="31">
        <v>70695369</v>
      </c>
      <c r="E128" s="246" t="s">
        <v>194</v>
      </c>
      <c r="F128" s="31"/>
      <c r="G128" s="236"/>
      <c r="H128" s="326"/>
      <c r="I128" s="5">
        <v>13190592</v>
      </c>
      <c r="J128" s="8">
        <v>9667790</v>
      </c>
      <c r="K128" s="8">
        <v>0</v>
      </c>
      <c r="L128" s="8">
        <v>0</v>
      </c>
      <c r="M128" s="8">
        <v>3267713</v>
      </c>
      <c r="N128" s="8">
        <v>193357</v>
      </c>
      <c r="O128" s="8">
        <v>61732</v>
      </c>
      <c r="P128" s="9">
        <v>24.412200000000002</v>
      </c>
      <c r="Q128" s="9">
        <v>16.880000000000003</v>
      </c>
      <c r="R128" s="38">
        <v>0</v>
      </c>
      <c r="S128" s="38">
        <v>7.5322000000000005</v>
      </c>
      <c r="T128" s="5">
        <f t="shared" ref="T128:BC128" si="64">SUM(T123:T127)</f>
        <v>0</v>
      </c>
      <c r="U128" s="8">
        <f t="shared" si="64"/>
        <v>0</v>
      </c>
      <c r="V128" s="8">
        <f t="shared" si="64"/>
        <v>-73638</v>
      </c>
      <c r="W128" s="8">
        <f t="shared" si="64"/>
        <v>0</v>
      </c>
      <c r="X128" s="8">
        <f t="shared" si="64"/>
        <v>-73638</v>
      </c>
      <c r="Y128" s="8">
        <f t="shared" si="64"/>
        <v>0</v>
      </c>
      <c r="Z128" s="8">
        <f t="shared" si="64"/>
        <v>0</v>
      </c>
      <c r="AA128" s="8">
        <f t="shared" si="64"/>
        <v>0</v>
      </c>
      <c r="AB128" s="8">
        <f t="shared" si="64"/>
        <v>0</v>
      </c>
      <c r="AC128" s="8">
        <f t="shared" si="64"/>
        <v>-73638</v>
      </c>
      <c r="AD128" s="8">
        <f t="shared" si="64"/>
        <v>-24890</v>
      </c>
      <c r="AE128" s="8">
        <f t="shared" si="64"/>
        <v>-1473</v>
      </c>
      <c r="AF128" s="8">
        <f t="shared" si="64"/>
        <v>0</v>
      </c>
      <c r="AG128" s="8">
        <f t="shared" si="64"/>
        <v>100001</v>
      </c>
      <c r="AH128" s="8">
        <f t="shared" si="64"/>
        <v>0</v>
      </c>
      <c r="AI128" s="8">
        <f t="shared" si="64"/>
        <v>100001</v>
      </c>
      <c r="AJ128" s="8">
        <f t="shared" si="64"/>
        <v>0</v>
      </c>
      <c r="AK128" s="9">
        <f t="shared" si="64"/>
        <v>0</v>
      </c>
      <c r="AL128" s="9">
        <f t="shared" si="64"/>
        <v>0</v>
      </c>
      <c r="AM128" s="9">
        <f t="shared" si="64"/>
        <v>0</v>
      </c>
      <c r="AN128" s="9">
        <f t="shared" si="64"/>
        <v>0</v>
      </c>
      <c r="AO128" s="9">
        <f t="shared" si="64"/>
        <v>0</v>
      </c>
      <c r="AP128" s="9">
        <f t="shared" si="64"/>
        <v>0</v>
      </c>
      <c r="AQ128" s="9">
        <f t="shared" si="64"/>
        <v>0</v>
      </c>
      <c r="AR128" s="38">
        <f t="shared" si="64"/>
        <v>0</v>
      </c>
      <c r="AS128" s="5">
        <f t="shared" si="64"/>
        <v>13190592</v>
      </c>
      <c r="AT128" s="8">
        <f t="shared" si="64"/>
        <v>9594152</v>
      </c>
      <c r="AU128" s="8">
        <f t="shared" si="64"/>
        <v>0</v>
      </c>
      <c r="AV128" s="8">
        <f t="shared" si="64"/>
        <v>0</v>
      </c>
      <c r="AW128" s="8">
        <f t="shared" si="64"/>
        <v>3242823</v>
      </c>
      <c r="AX128" s="8">
        <f t="shared" si="64"/>
        <v>191884</v>
      </c>
      <c r="AY128" s="8">
        <f t="shared" si="64"/>
        <v>161733</v>
      </c>
      <c r="AZ128" s="9">
        <f t="shared" si="64"/>
        <v>24.412200000000002</v>
      </c>
      <c r="BA128" s="9">
        <f t="shared" si="64"/>
        <v>16.880000000000003</v>
      </c>
      <c r="BB128" s="9">
        <f t="shared" si="64"/>
        <v>0</v>
      </c>
      <c r="BC128" s="78">
        <f t="shared" si="64"/>
        <v>7.5322000000000005</v>
      </c>
    </row>
    <row r="129" spans="1:55" s="387" customFormat="1" x14ac:dyDescent="0.2">
      <c r="A129" s="372">
        <v>24</v>
      </c>
      <c r="B129" s="373">
        <v>4429</v>
      </c>
      <c r="C129" s="373">
        <v>600074595</v>
      </c>
      <c r="D129" s="373">
        <v>70698520</v>
      </c>
      <c r="E129" s="371" t="s">
        <v>195</v>
      </c>
      <c r="F129" s="373">
        <v>3111</v>
      </c>
      <c r="G129" s="247" t="s">
        <v>315</v>
      </c>
      <c r="H129" s="374" t="s">
        <v>281</v>
      </c>
      <c r="I129" s="110">
        <v>1365774</v>
      </c>
      <c r="J129" s="111">
        <v>1000754</v>
      </c>
      <c r="K129" s="111">
        <v>0</v>
      </c>
      <c r="L129" s="111">
        <v>0</v>
      </c>
      <c r="M129" s="114">
        <v>338255</v>
      </c>
      <c r="N129" s="114">
        <v>20015</v>
      </c>
      <c r="O129" s="111">
        <v>6750</v>
      </c>
      <c r="P129" s="274">
        <v>2.4609000000000001</v>
      </c>
      <c r="Q129" s="287">
        <v>2</v>
      </c>
      <c r="R129" s="404">
        <v>0</v>
      </c>
      <c r="S129" s="404">
        <v>0.46089999999999998</v>
      </c>
      <c r="T129" s="112">
        <f t="shared" si="35"/>
        <v>0</v>
      </c>
      <c r="U129" s="113">
        <v>0</v>
      </c>
      <c r="V129" s="113">
        <v>0</v>
      </c>
      <c r="W129" s="113">
        <v>0</v>
      </c>
      <c r="X129" s="113">
        <f t="shared" si="36"/>
        <v>0</v>
      </c>
      <c r="Y129" s="113">
        <v>0</v>
      </c>
      <c r="Z129" s="113">
        <v>0</v>
      </c>
      <c r="AA129" s="113">
        <v>0</v>
      </c>
      <c r="AB129" s="113">
        <f t="shared" si="37"/>
        <v>0</v>
      </c>
      <c r="AC129" s="113">
        <f t="shared" si="38"/>
        <v>0</v>
      </c>
      <c r="AD129" s="114">
        <f t="shared" si="39"/>
        <v>0</v>
      </c>
      <c r="AE129" s="114">
        <f t="shared" si="40"/>
        <v>0</v>
      </c>
      <c r="AF129" s="113">
        <v>0</v>
      </c>
      <c r="AG129" s="113">
        <v>0</v>
      </c>
      <c r="AH129" s="113">
        <v>0</v>
      </c>
      <c r="AI129" s="113">
        <f t="shared" si="41"/>
        <v>0</v>
      </c>
      <c r="AJ129" s="113">
        <f t="shared" si="42"/>
        <v>0</v>
      </c>
      <c r="AK129" s="115">
        <v>0</v>
      </c>
      <c r="AL129" s="115">
        <v>0</v>
      </c>
      <c r="AM129" s="115">
        <v>0</v>
      </c>
      <c r="AN129" s="115">
        <v>0</v>
      </c>
      <c r="AO129" s="115">
        <v>0</v>
      </c>
      <c r="AP129" s="115">
        <f t="shared" si="43"/>
        <v>0</v>
      </c>
      <c r="AQ129" s="115">
        <f t="shared" si="44"/>
        <v>0</v>
      </c>
      <c r="AR129" s="370">
        <f t="shared" si="45"/>
        <v>0</v>
      </c>
      <c r="AS129" s="112">
        <f t="shared" si="46"/>
        <v>1365774</v>
      </c>
      <c r="AT129" s="113">
        <f t="shared" si="47"/>
        <v>1000754</v>
      </c>
      <c r="AU129" s="113">
        <f t="shared" si="48"/>
        <v>0</v>
      </c>
      <c r="AV129" s="113">
        <f t="shared" si="49"/>
        <v>0</v>
      </c>
      <c r="AW129" s="113">
        <f t="shared" si="50"/>
        <v>338255</v>
      </c>
      <c r="AX129" s="113">
        <f t="shared" si="50"/>
        <v>20015</v>
      </c>
      <c r="AY129" s="113">
        <f t="shared" si="51"/>
        <v>6750</v>
      </c>
      <c r="AZ129" s="115">
        <f t="shared" si="52"/>
        <v>2.4609000000000001</v>
      </c>
      <c r="BA129" s="115">
        <f t="shared" si="53"/>
        <v>2</v>
      </c>
      <c r="BB129" s="115">
        <f t="shared" si="54"/>
        <v>0</v>
      </c>
      <c r="BC129" s="116">
        <f t="shared" si="55"/>
        <v>0.46089999999999998</v>
      </c>
    </row>
    <row r="130" spans="1:55" s="387" customFormat="1" x14ac:dyDescent="0.2">
      <c r="A130" s="372">
        <v>24</v>
      </c>
      <c r="B130" s="373">
        <v>4429</v>
      </c>
      <c r="C130" s="373">
        <v>600074595</v>
      </c>
      <c r="D130" s="373">
        <v>70698520</v>
      </c>
      <c r="E130" s="371" t="s">
        <v>195</v>
      </c>
      <c r="F130" s="373">
        <v>3117</v>
      </c>
      <c r="G130" s="247" t="s">
        <v>318</v>
      </c>
      <c r="H130" s="374" t="s">
        <v>281</v>
      </c>
      <c r="I130" s="110">
        <v>3277770</v>
      </c>
      <c r="J130" s="111">
        <v>2332629</v>
      </c>
      <c r="K130" s="111">
        <v>0</v>
      </c>
      <c r="L130" s="111">
        <v>20000</v>
      </c>
      <c r="M130" s="114">
        <v>795188</v>
      </c>
      <c r="N130" s="114">
        <v>46653</v>
      </c>
      <c r="O130" s="111">
        <v>83300</v>
      </c>
      <c r="P130" s="274">
        <v>4.7041000000000004</v>
      </c>
      <c r="Q130" s="287">
        <v>3.3435999999999999</v>
      </c>
      <c r="R130" s="404">
        <v>0</v>
      </c>
      <c r="S130" s="404">
        <v>1.3605</v>
      </c>
      <c r="T130" s="112">
        <f t="shared" si="35"/>
        <v>0</v>
      </c>
      <c r="U130" s="113">
        <v>0</v>
      </c>
      <c r="V130" s="113">
        <v>0</v>
      </c>
      <c r="W130" s="113">
        <v>0</v>
      </c>
      <c r="X130" s="113">
        <f t="shared" si="36"/>
        <v>0</v>
      </c>
      <c r="Y130" s="113">
        <v>0</v>
      </c>
      <c r="Z130" s="113">
        <v>0</v>
      </c>
      <c r="AA130" s="113">
        <v>0</v>
      </c>
      <c r="AB130" s="113">
        <f t="shared" si="37"/>
        <v>0</v>
      </c>
      <c r="AC130" s="113">
        <f t="shared" si="38"/>
        <v>0</v>
      </c>
      <c r="AD130" s="114">
        <f t="shared" si="39"/>
        <v>0</v>
      </c>
      <c r="AE130" s="114">
        <f t="shared" si="40"/>
        <v>0</v>
      </c>
      <c r="AF130" s="113">
        <v>0</v>
      </c>
      <c r="AG130" s="113">
        <v>0</v>
      </c>
      <c r="AH130" s="113">
        <v>0</v>
      </c>
      <c r="AI130" s="113">
        <f t="shared" si="41"/>
        <v>0</v>
      </c>
      <c r="AJ130" s="113">
        <f t="shared" si="42"/>
        <v>0</v>
      </c>
      <c r="AK130" s="115">
        <v>0</v>
      </c>
      <c r="AL130" s="115">
        <v>0</v>
      </c>
      <c r="AM130" s="115">
        <v>0</v>
      </c>
      <c r="AN130" s="115">
        <v>0</v>
      </c>
      <c r="AO130" s="115">
        <v>0</v>
      </c>
      <c r="AP130" s="115">
        <f t="shared" si="43"/>
        <v>0</v>
      </c>
      <c r="AQ130" s="115">
        <f t="shared" si="44"/>
        <v>0</v>
      </c>
      <c r="AR130" s="370">
        <f t="shared" si="45"/>
        <v>0</v>
      </c>
      <c r="AS130" s="112">
        <f t="shared" si="46"/>
        <v>3277770</v>
      </c>
      <c r="AT130" s="113">
        <f t="shared" si="47"/>
        <v>2332629</v>
      </c>
      <c r="AU130" s="113">
        <f t="shared" si="48"/>
        <v>0</v>
      </c>
      <c r="AV130" s="113">
        <f t="shared" si="49"/>
        <v>20000</v>
      </c>
      <c r="AW130" s="113">
        <f t="shared" si="50"/>
        <v>795188</v>
      </c>
      <c r="AX130" s="113">
        <f t="shared" si="50"/>
        <v>46653</v>
      </c>
      <c r="AY130" s="113">
        <f t="shared" si="51"/>
        <v>83300</v>
      </c>
      <c r="AZ130" s="115">
        <f t="shared" si="52"/>
        <v>4.7041000000000004</v>
      </c>
      <c r="BA130" s="115">
        <f t="shared" si="53"/>
        <v>3.3435999999999999</v>
      </c>
      <c r="BB130" s="115">
        <f t="shared" si="54"/>
        <v>0</v>
      </c>
      <c r="BC130" s="116">
        <f t="shared" si="55"/>
        <v>1.3605</v>
      </c>
    </row>
    <row r="131" spans="1:55" s="387" customFormat="1" x14ac:dyDescent="0.2">
      <c r="A131" s="372">
        <v>24</v>
      </c>
      <c r="B131" s="373">
        <v>4429</v>
      </c>
      <c r="C131" s="373">
        <v>600074595</v>
      </c>
      <c r="D131" s="373">
        <v>70698520</v>
      </c>
      <c r="E131" s="371" t="s">
        <v>195</v>
      </c>
      <c r="F131" s="373">
        <v>3117</v>
      </c>
      <c r="G131" s="247" t="s">
        <v>316</v>
      </c>
      <c r="H131" s="374" t="s">
        <v>282</v>
      </c>
      <c r="I131" s="110">
        <v>972360</v>
      </c>
      <c r="J131" s="111">
        <v>716024</v>
      </c>
      <c r="K131" s="111">
        <v>0</v>
      </c>
      <c r="L131" s="111">
        <v>0</v>
      </c>
      <c r="M131" s="114">
        <v>242016</v>
      </c>
      <c r="N131" s="114">
        <v>14320</v>
      </c>
      <c r="O131" s="111">
        <v>0</v>
      </c>
      <c r="P131" s="274">
        <v>2.0499999999999998</v>
      </c>
      <c r="Q131" s="287">
        <v>2.0499999999999998</v>
      </c>
      <c r="R131" s="404">
        <v>0</v>
      </c>
      <c r="S131" s="404">
        <v>0</v>
      </c>
      <c r="T131" s="112">
        <f t="shared" si="35"/>
        <v>0</v>
      </c>
      <c r="U131" s="113">
        <v>14435</v>
      </c>
      <c r="V131" s="113">
        <v>0</v>
      </c>
      <c r="W131" s="113">
        <v>0</v>
      </c>
      <c r="X131" s="113">
        <f t="shared" si="36"/>
        <v>14435</v>
      </c>
      <c r="Y131" s="113">
        <v>0</v>
      </c>
      <c r="Z131" s="113">
        <v>0</v>
      </c>
      <c r="AA131" s="113">
        <v>0</v>
      </c>
      <c r="AB131" s="113">
        <f t="shared" si="37"/>
        <v>0</v>
      </c>
      <c r="AC131" s="113">
        <f t="shared" si="38"/>
        <v>14435</v>
      </c>
      <c r="AD131" s="114">
        <f t="shared" si="39"/>
        <v>4879</v>
      </c>
      <c r="AE131" s="114">
        <f t="shared" si="40"/>
        <v>289</v>
      </c>
      <c r="AF131" s="113">
        <v>0</v>
      </c>
      <c r="AG131" s="113">
        <v>0</v>
      </c>
      <c r="AH131" s="113">
        <v>0</v>
      </c>
      <c r="AI131" s="113">
        <f t="shared" si="41"/>
        <v>0</v>
      </c>
      <c r="AJ131" s="113">
        <f t="shared" si="42"/>
        <v>19603</v>
      </c>
      <c r="AK131" s="115">
        <v>0</v>
      </c>
      <c r="AL131" s="115">
        <v>0</v>
      </c>
      <c r="AM131" s="115">
        <v>0.04</v>
      </c>
      <c r="AN131" s="115">
        <v>0</v>
      </c>
      <c r="AO131" s="115">
        <v>0</v>
      </c>
      <c r="AP131" s="115">
        <f t="shared" si="43"/>
        <v>0.04</v>
      </c>
      <c r="AQ131" s="115">
        <f t="shared" si="44"/>
        <v>0</v>
      </c>
      <c r="AR131" s="370">
        <f t="shared" si="45"/>
        <v>0.04</v>
      </c>
      <c r="AS131" s="112">
        <f t="shared" si="46"/>
        <v>991963</v>
      </c>
      <c r="AT131" s="113">
        <f t="shared" si="47"/>
        <v>730459</v>
      </c>
      <c r="AU131" s="113">
        <f t="shared" si="48"/>
        <v>0</v>
      </c>
      <c r="AV131" s="113">
        <f t="shared" si="49"/>
        <v>0</v>
      </c>
      <c r="AW131" s="113">
        <f t="shared" si="50"/>
        <v>246895</v>
      </c>
      <c r="AX131" s="113">
        <f t="shared" si="50"/>
        <v>14609</v>
      </c>
      <c r="AY131" s="113">
        <f t="shared" si="51"/>
        <v>0</v>
      </c>
      <c r="AZ131" s="115">
        <f t="shared" si="52"/>
        <v>2.09</v>
      </c>
      <c r="BA131" s="115">
        <f t="shared" si="53"/>
        <v>2.09</v>
      </c>
      <c r="BB131" s="115">
        <f t="shared" si="54"/>
        <v>0</v>
      </c>
      <c r="BC131" s="116">
        <f t="shared" si="55"/>
        <v>0</v>
      </c>
    </row>
    <row r="132" spans="1:55" s="387" customFormat="1" x14ac:dyDescent="0.2">
      <c r="A132" s="372">
        <v>24</v>
      </c>
      <c r="B132" s="373">
        <v>4429</v>
      </c>
      <c r="C132" s="373">
        <v>600074595</v>
      </c>
      <c r="D132" s="373">
        <v>70698520</v>
      </c>
      <c r="E132" s="371" t="s">
        <v>195</v>
      </c>
      <c r="F132" s="373">
        <v>3141</v>
      </c>
      <c r="G132" s="247" t="s">
        <v>319</v>
      </c>
      <c r="H132" s="374" t="s">
        <v>282</v>
      </c>
      <c r="I132" s="110">
        <v>628477</v>
      </c>
      <c r="J132" s="111">
        <v>460789</v>
      </c>
      <c r="K132" s="111">
        <v>0</v>
      </c>
      <c r="L132" s="111">
        <v>0</v>
      </c>
      <c r="M132" s="114">
        <v>155747</v>
      </c>
      <c r="N132" s="114">
        <v>9215</v>
      </c>
      <c r="O132" s="111">
        <v>2726</v>
      </c>
      <c r="P132" s="274">
        <v>1.56</v>
      </c>
      <c r="Q132" s="287">
        <v>0</v>
      </c>
      <c r="R132" s="404">
        <v>0</v>
      </c>
      <c r="S132" s="404">
        <v>1.56</v>
      </c>
      <c r="T132" s="112">
        <f t="shared" si="35"/>
        <v>0</v>
      </c>
      <c r="U132" s="113">
        <v>0</v>
      </c>
      <c r="V132" s="113">
        <v>0</v>
      </c>
      <c r="W132" s="113">
        <v>0</v>
      </c>
      <c r="X132" s="113">
        <f t="shared" si="36"/>
        <v>0</v>
      </c>
      <c r="Y132" s="113">
        <v>0</v>
      </c>
      <c r="Z132" s="113">
        <v>0</v>
      </c>
      <c r="AA132" s="113">
        <v>0</v>
      </c>
      <c r="AB132" s="113">
        <f t="shared" si="37"/>
        <v>0</v>
      </c>
      <c r="AC132" s="113">
        <f t="shared" si="38"/>
        <v>0</v>
      </c>
      <c r="AD132" s="114">
        <f t="shared" si="39"/>
        <v>0</v>
      </c>
      <c r="AE132" s="114">
        <f t="shared" si="40"/>
        <v>0</v>
      </c>
      <c r="AF132" s="113">
        <v>0</v>
      </c>
      <c r="AG132" s="113">
        <v>0</v>
      </c>
      <c r="AH132" s="113">
        <v>0</v>
      </c>
      <c r="AI132" s="113">
        <f t="shared" si="41"/>
        <v>0</v>
      </c>
      <c r="AJ132" s="113">
        <f t="shared" si="42"/>
        <v>0</v>
      </c>
      <c r="AK132" s="115">
        <v>0</v>
      </c>
      <c r="AL132" s="115">
        <v>0</v>
      </c>
      <c r="AM132" s="115">
        <v>0</v>
      </c>
      <c r="AN132" s="115">
        <v>0</v>
      </c>
      <c r="AO132" s="115">
        <v>0</v>
      </c>
      <c r="AP132" s="115">
        <f t="shared" si="43"/>
        <v>0</v>
      </c>
      <c r="AQ132" s="115">
        <f t="shared" si="44"/>
        <v>0</v>
      </c>
      <c r="AR132" s="370">
        <f t="shared" si="45"/>
        <v>0</v>
      </c>
      <c r="AS132" s="112">
        <f t="shared" si="46"/>
        <v>628477</v>
      </c>
      <c r="AT132" s="113">
        <f t="shared" si="47"/>
        <v>460789</v>
      </c>
      <c r="AU132" s="113">
        <f t="shared" si="48"/>
        <v>0</v>
      </c>
      <c r="AV132" s="113">
        <f t="shared" si="49"/>
        <v>0</v>
      </c>
      <c r="AW132" s="113">
        <f t="shared" si="50"/>
        <v>155747</v>
      </c>
      <c r="AX132" s="113">
        <f t="shared" si="50"/>
        <v>9215</v>
      </c>
      <c r="AY132" s="113">
        <f t="shared" si="51"/>
        <v>2726</v>
      </c>
      <c r="AZ132" s="115">
        <f t="shared" si="52"/>
        <v>1.56</v>
      </c>
      <c r="BA132" s="115">
        <f t="shared" si="53"/>
        <v>0</v>
      </c>
      <c r="BB132" s="115">
        <f t="shared" si="54"/>
        <v>0</v>
      </c>
      <c r="BC132" s="116">
        <f t="shared" si="55"/>
        <v>1.56</v>
      </c>
    </row>
    <row r="133" spans="1:55" s="387" customFormat="1" x14ac:dyDescent="0.2">
      <c r="A133" s="372">
        <v>24</v>
      </c>
      <c r="B133" s="373">
        <v>4429</v>
      </c>
      <c r="C133" s="373">
        <v>600074595</v>
      </c>
      <c r="D133" s="373">
        <v>70698520</v>
      </c>
      <c r="E133" s="371" t="s">
        <v>195</v>
      </c>
      <c r="F133" s="373">
        <v>3143</v>
      </c>
      <c r="G133" s="247" t="s">
        <v>632</v>
      </c>
      <c r="H133" s="392" t="s">
        <v>281</v>
      </c>
      <c r="I133" s="110">
        <v>885842</v>
      </c>
      <c r="J133" s="111">
        <v>652314</v>
      </c>
      <c r="K133" s="111">
        <v>0</v>
      </c>
      <c r="L133" s="111">
        <v>0</v>
      </c>
      <c r="M133" s="114">
        <v>220482</v>
      </c>
      <c r="N133" s="114">
        <v>13046</v>
      </c>
      <c r="O133" s="111">
        <v>0</v>
      </c>
      <c r="P133" s="274">
        <v>1.4910000000000001</v>
      </c>
      <c r="Q133" s="287">
        <v>1.4910000000000001</v>
      </c>
      <c r="R133" s="404">
        <v>0</v>
      </c>
      <c r="S133" s="404">
        <v>0</v>
      </c>
      <c r="T133" s="112">
        <f t="shared" si="35"/>
        <v>0</v>
      </c>
      <c r="U133" s="113">
        <v>0</v>
      </c>
      <c r="V133" s="113">
        <v>0</v>
      </c>
      <c r="W133" s="113">
        <v>0</v>
      </c>
      <c r="X133" s="113">
        <f t="shared" si="36"/>
        <v>0</v>
      </c>
      <c r="Y133" s="113">
        <v>0</v>
      </c>
      <c r="Z133" s="113">
        <v>0</v>
      </c>
      <c r="AA133" s="113">
        <v>0</v>
      </c>
      <c r="AB133" s="113">
        <f t="shared" si="37"/>
        <v>0</v>
      </c>
      <c r="AC133" s="113">
        <f t="shared" si="38"/>
        <v>0</v>
      </c>
      <c r="AD133" s="114">
        <f t="shared" si="39"/>
        <v>0</v>
      </c>
      <c r="AE133" s="114">
        <f t="shared" si="40"/>
        <v>0</v>
      </c>
      <c r="AF133" s="113">
        <v>0</v>
      </c>
      <c r="AG133" s="113">
        <v>0</v>
      </c>
      <c r="AH133" s="113">
        <v>0</v>
      </c>
      <c r="AI133" s="113">
        <f t="shared" si="41"/>
        <v>0</v>
      </c>
      <c r="AJ133" s="113">
        <f t="shared" si="42"/>
        <v>0</v>
      </c>
      <c r="AK133" s="115">
        <v>0</v>
      </c>
      <c r="AL133" s="115">
        <v>0</v>
      </c>
      <c r="AM133" s="115">
        <v>0</v>
      </c>
      <c r="AN133" s="115">
        <v>0</v>
      </c>
      <c r="AO133" s="115">
        <v>0</v>
      </c>
      <c r="AP133" s="115">
        <f t="shared" si="43"/>
        <v>0</v>
      </c>
      <c r="AQ133" s="115">
        <f t="shared" si="44"/>
        <v>0</v>
      </c>
      <c r="AR133" s="370">
        <f t="shared" si="45"/>
        <v>0</v>
      </c>
      <c r="AS133" s="112">
        <f t="shared" si="46"/>
        <v>885842</v>
      </c>
      <c r="AT133" s="113">
        <f t="shared" si="47"/>
        <v>652314</v>
      </c>
      <c r="AU133" s="113">
        <f t="shared" si="48"/>
        <v>0</v>
      </c>
      <c r="AV133" s="113">
        <f t="shared" si="49"/>
        <v>0</v>
      </c>
      <c r="AW133" s="113">
        <f t="shared" si="50"/>
        <v>220482</v>
      </c>
      <c r="AX133" s="113">
        <f t="shared" si="50"/>
        <v>13046</v>
      </c>
      <c r="AY133" s="113">
        <f t="shared" si="51"/>
        <v>0</v>
      </c>
      <c r="AZ133" s="115">
        <f t="shared" si="52"/>
        <v>1.4910000000000001</v>
      </c>
      <c r="BA133" s="115">
        <f t="shared" si="53"/>
        <v>1.4910000000000001</v>
      </c>
      <c r="BB133" s="115">
        <f t="shared" si="54"/>
        <v>0</v>
      </c>
      <c r="BC133" s="116">
        <f t="shared" si="55"/>
        <v>0</v>
      </c>
    </row>
    <row r="134" spans="1:55" s="387" customFormat="1" x14ac:dyDescent="0.2">
      <c r="A134" s="372">
        <v>24</v>
      </c>
      <c r="B134" s="373">
        <v>4429</v>
      </c>
      <c r="C134" s="373">
        <v>600074595</v>
      </c>
      <c r="D134" s="373">
        <v>70698520</v>
      </c>
      <c r="E134" s="371" t="s">
        <v>195</v>
      </c>
      <c r="F134" s="373">
        <v>3143</v>
      </c>
      <c r="G134" s="247" t="s">
        <v>633</v>
      </c>
      <c r="H134" s="392" t="s">
        <v>282</v>
      </c>
      <c r="I134" s="110">
        <v>21066</v>
      </c>
      <c r="J134" s="111">
        <v>14850</v>
      </c>
      <c r="K134" s="111">
        <v>0</v>
      </c>
      <c r="L134" s="111">
        <v>0</v>
      </c>
      <c r="M134" s="114">
        <v>5019</v>
      </c>
      <c r="N134" s="114">
        <v>297</v>
      </c>
      <c r="O134" s="111">
        <v>900</v>
      </c>
      <c r="P134" s="274">
        <v>0.06</v>
      </c>
      <c r="Q134" s="287">
        <v>0</v>
      </c>
      <c r="R134" s="404">
        <v>0</v>
      </c>
      <c r="S134" s="404">
        <v>0.06</v>
      </c>
      <c r="T134" s="112">
        <f t="shared" si="35"/>
        <v>0</v>
      </c>
      <c r="U134" s="113">
        <v>0</v>
      </c>
      <c r="V134" s="113">
        <v>0</v>
      </c>
      <c r="W134" s="113">
        <v>0</v>
      </c>
      <c r="X134" s="113">
        <f t="shared" si="36"/>
        <v>0</v>
      </c>
      <c r="Y134" s="113">
        <v>0</v>
      </c>
      <c r="Z134" s="113">
        <v>0</v>
      </c>
      <c r="AA134" s="113">
        <v>0</v>
      </c>
      <c r="AB134" s="113">
        <f t="shared" si="37"/>
        <v>0</v>
      </c>
      <c r="AC134" s="113">
        <f t="shared" si="38"/>
        <v>0</v>
      </c>
      <c r="AD134" s="114">
        <f t="shared" si="39"/>
        <v>0</v>
      </c>
      <c r="AE134" s="114">
        <f t="shared" si="40"/>
        <v>0</v>
      </c>
      <c r="AF134" s="113">
        <v>0</v>
      </c>
      <c r="AG134" s="113">
        <v>0</v>
      </c>
      <c r="AH134" s="113">
        <v>0</v>
      </c>
      <c r="AI134" s="113">
        <f t="shared" si="41"/>
        <v>0</v>
      </c>
      <c r="AJ134" s="113">
        <f t="shared" si="42"/>
        <v>0</v>
      </c>
      <c r="AK134" s="115">
        <v>0</v>
      </c>
      <c r="AL134" s="115">
        <v>0</v>
      </c>
      <c r="AM134" s="115">
        <v>0</v>
      </c>
      <c r="AN134" s="115">
        <v>0</v>
      </c>
      <c r="AO134" s="115">
        <v>0</v>
      </c>
      <c r="AP134" s="115">
        <f t="shared" si="43"/>
        <v>0</v>
      </c>
      <c r="AQ134" s="115">
        <f t="shared" si="44"/>
        <v>0</v>
      </c>
      <c r="AR134" s="370">
        <f t="shared" si="45"/>
        <v>0</v>
      </c>
      <c r="AS134" s="112">
        <f t="shared" si="46"/>
        <v>21066</v>
      </c>
      <c r="AT134" s="113">
        <f t="shared" si="47"/>
        <v>14850</v>
      </c>
      <c r="AU134" s="113">
        <f t="shared" si="48"/>
        <v>0</v>
      </c>
      <c r="AV134" s="113">
        <f t="shared" si="49"/>
        <v>0</v>
      </c>
      <c r="AW134" s="113">
        <f t="shared" si="50"/>
        <v>5019</v>
      </c>
      <c r="AX134" s="113">
        <f t="shared" si="50"/>
        <v>297</v>
      </c>
      <c r="AY134" s="113">
        <f t="shared" si="51"/>
        <v>900</v>
      </c>
      <c r="AZ134" s="115">
        <f t="shared" si="52"/>
        <v>0.06</v>
      </c>
      <c r="BA134" s="115">
        <f t="shared" si="53"/>
        <v>0</v>
      </c>
      <c r="BB134" s="115">
        <f t="shared" si="54"/>
        <v>0</v>
      </c>
      <c r="BC134" s="116">
        <f t="shared" si="55"/>
        <v>0.06</v>
      </c>
    </row>
    <row r="135" spans="1:55" s="387" customFormat="1" x14ac:dyDescent="0.2">
      <c r="A135" s="237">
        <v>24</v>
      </c>
      <c r="B135" s="31">
        <v>4429</v>
      </c>
      <c r="C135" s="31">
        <v>600074595</v>
      </c>
      <c r="D135" s="31">
        <v>70698520</v>
      </c>
      <c r="E135" s="246" t="s">
        <v>196</v>
      </c>
      <c r="F135" s="31"/>
      <c r="G135" s="236"/>
      <c r="H135" s="326"/>
      <c r="I135" s="5">
        <v>7151289</v>
      </c>
      <c r="J135" s="8">
        <v>5177360</v>
      </c>
      <c r="K135" s="8">
        <v>0</v>
      </c>
      <c r="L135" s="8">
        <v>20000</v>
      </c>
      <c r="M135" s="8">
        <v>1756707</v>
      </c>
      <c r="N135" s="8">
        <v>103546</v>
      </c>
      <c r="O135" s="8">
        <v>93676</v>
      </c>
      <c r="P135" s="9">
        <v>12.326000000000001</v>
      </c>
      <c r="Q135" s="9">
        <v>8.8846000000000007</v>
      </c>
      <c r="R135" s="38">
        <v>0</v>
      </c>
      <c r="S135" s="38">
        <v>3.4414000000000002</v>
      </c>
      <c r="T135" s="5">
        <f t="shared" ref="T135:BC135" si="65">SUM(T129:T134)</f>
        <v>0</v>
      </c>
      <c r="U135" s="8">
        <f t="shared" si="65"/>
        <v>14435</v>
      </c>
      <c r="V135" s="8">
        <f t="shared" si="65"/>
        <v>0</v>
      </c>
      <c r="W135" s="8">
        <f t="shared" si="65"/>
        <v>0</v>
      </c>
      <c r="X135" s="8">
        <f t="shared" si="65"/>
        <v>14435</v>
      </c>
      <c r="Y135" s="8">
        <f t="shared" si="65"/>
        <v>0</v>
      </c>
      <c r="Z135" s="8">
        <f t="shared" si="65"/>
        <v>0</v>
      </c>
      <c r="AA135" s="8">
        <f t="shared" si="65"/>
        <v>0</v>
      </c>
      <c r="AB135" s="8">
        <f t="shared" si="65"/>
        <v>0</v>
      </c>
      <c r="AC135" s="8">
        <f t="shared" si="65"/>
        <v>14435</v>
      </c>
      <c r="AD135" s="8">
        <f t="shared" si="65"/>
        <v>4879</v>
      </c>
      <c r="AE135" s="8">
        <f t="shared" si="65"/>
        <v>289</v>
      </c>
      <c r="AF135" s="8">
        <f t="shared" si="65"/>
        <v>0</v>
      </c>
      <c r="AG135" s="8">
        <f t="shared" si="65"/>
        <v>0</v>
      </c>
      <c r="AH135" s="8">
        <f t="shared" si="65"/>
        <v>0</v>
      </c>
      <c r="AI135" s="8">
        <f t="shared" si="65"/>
        <v>0</v>
      </c>
      <c r="AJ135" s="8">
        <f t="shared" si="65"/>
        <v>19603</v>
      </c>
      <c r="AK135" s="9">
        <f t="shared" si="65"/>
        <v>0</v>
      </c>
      <c r="AL135" s="9">
        <f t="shared" si="65"/>
        <v>0</v>
      </c>
      <c r="AM135" s="9">
        <f t="shared" si="65"/>
        <v>0.04</v>
      </c>
      <c r="AN135" s="9">
        <f t="shared" si="65"/>
        <v>0</v>
      </c>
      <c r="AO135" s="9">
        <f t="shared" si="65"/>
        <v>0</v>
      </c>
      <c r="AP135" s="9">
        <f t="shared" si="65"/>
        <v>0.04</v>
      </c>
      <c r="AQ135" s="9">
        <f t="shared" si="65"/>
        <v>0</v>
      </c>
      <c r="AR135" s="38">
        <f t="shared" si="65"/>
        <v>0.04</v>
      </c>
      <c r="AS135" s="5">
        <f t="shared" si="65"/>
        <v>7170892</v>
      </c>
      <c r="AT135" s="8">
        <f t="shared" si="65"/>
        <v>5191795</v>
      </c>
      <c r="AU135" s="8">
        <f t="shared" si="65"/>
        <v>0</v>
      </c>
      <c r="AV135" s="8">
        <f t="shared" si="65"/>
        <v>20000</v>
      </c>
      <c r="AW135" s="8">
        <f t="shared" si="65"/>
        <v>1761586</v>
      </c>
      <c r="AX135" s="8">
        <f t="shared" si="65"/>
        <v>103835</v>
      </c>
      <c r="AY135" s="8">
        <f t="shared" si="65"/>
        <v>93676</v>
      </c>
      <c r="AZ135" s="9">
        <f t="shared" si="65"/>
        <v>12.366000000000001</v>
      </c>
      <c r="BA135" s="9">
        <f t="shared" si="65"/>
        <v>8.9245999999999999</v>
      </c>
      <c r="BB135" s="9">
        <f t="shared" si="65"/>
        <v>0</v>
      </c>
      <c r="BC135" s="78">
        <f t="shared" si="65"/>
        <v>3.4414000000000002</v>
      </c>
    </row>
    <row r="136" spans="1:55" s="387" customFormat="1" x14ac:dyDescent="0.2">
      <c r="A136" s="372">
        <v>25</v>
      </c>
      <c r="B136" s="373">
        <v>4452</v>
      </c>
      <c r="C136" s="373">
        <v>600074919</v>
      </c>
      <c r="D136" s="373">
        <v>70698511</v>
      </c>
      <c r="E136" s="371" t="s">
        <v>197</v>
      </c>
      <c r="F136" s="373">
        <v>3113</v>
      </c>
      <c r="G136" s="247" t="s">
        <v>318</v>
      </c>
      <c r="H136" s="374" t="s">
        <v>281</v>
      </c>
      <c r="I136" s="110">
        <v>30794587</v>
      </c>
      <c r="J136" s="111">
        <v>22129437</v>
      </c>
      <c r="K136" s="111">
        <v>115480</v>
      </c>
      <c r="L136" s="111">
        <v>30000</v>
      </c>
      <c r="M136" s="114">
        <v>7489890</v>
      </c>
      <c r="N136" s="114">
        <v>442590</v>
      </c>
      <c r="O136" s="111">
        <v>702670</v>
      </c>
      <c r="P136" s="274">
        <v>40.581300000000013</v>
      </c>
      <c r="Q136" s="287">
        <v>31.018699999999999</v>
      </c>
      <c r="R136" s="404">
        <v>0.33329999999999999</v>
      </c>
      <c r="S136" s="404">
        <v>9.5625999999999998</v>
      </c>
      <c r="T136" s="112">
        <f t="shared" si="35"/>
        <v>0</v>
      </c>
      <c r="U136" s="113">
        <v>0</v>
      </c>
      <c r="V136" s="113">
        <v>0</v>
      </c>
      <c r="W136" s="113">
        <v>0</v>
      </c>
      <c r="X136" s="113">
        <f t="shared" si="36"/>
        <v>0</v>
      </c>
      <c r="Y136" s="113">
        <v>0</v>
      </c>
      <c r="Z136" s="113">
        <v>0</v>
      </c>
      <c r="AA136" s="113">
        <v>0</v>
      </c>
      <c r="AB136" s="113">
        <f t="shared" si="37"/>
        <v>0</v>
      </c>
      <c r="AC136" s="113">
        <f t="shared" si="38"/>
        <v>0</v>
      </c>
      <c r="AD136" s="114">
        <f t="shared" si="39"/>
        <v>0</v>
      </c>
      <c r="AE136" s="114">
        <f t="shared" si="40"/>
        <v>0</v>
      </c>
      <c r="AF136" s="113">
        <v>0</v>
      </c>
      <c r="AG136" s="113">
        <v>0</v>
      </c>
      <c r="AH136" s="113">
        <v>0</v>
      </c>
      <c r="AI136" s="113">
        <f t="shared" si="41"/>
        <v>0</v>
      </c>
      <c r="AJ136" s="113">
        <f t="shared" si="42"/>
        <v>0</v>
      </c>
      <c r="AK136" s="115">
        <v>0</v>
      </c>
      <c r="AL136" s="115">
        <v>0</v>
      </c>
      <c r="AM136" s="115">
        <v>0</v>
      </c>
      <c r="AN136" s="115">
        <v>0</v>
      </c>
      <c r="AO136" s="115">
        <v>0</v>
      </c>
      <c r="AP136" s="115">
        <f t="shared" si="43"/>
        <v>0</v>
      </c>
      <c r="AQ136" s="115">
        <f t="shared" si="44"/>
        <v>0</v>
      </c>
      <c r="AR136" s="370">
        <f t="shared" si="45"/>
        <v>0</v>
      </c>
      <c r="AS136" s="112">
        <f t="shared" si="46"/>
        <v>30794587</v>
      </c>
      <c r="AT136" s="113">
        <f t="shared" si="47"/>
        <v>22129437</v>
      </c>
      <c r="AU136" s="113">
        <f t="shared" si="48"/>
        <v>115480</v>
      </c>
      <c r="AV136" s="113">
        <f t="shared" si="49"/>
        <v>30000</v>
      </c>
      <c r="AW136" s="113">
        <f t="shared" si="50"/>
        <v>7489890</v>
      </c>
      <c r="AX136" s="113">
        <f t="shared" si="50"/>
        <v>442590</v>
      </c>
      <c r="AY136" s="113">
        <f t="shared" si="51"/>
        <v>702670</v>
      </c>
      <c r="AZ136" s="115">
        <f t="shared" si="52"/>
        <v>40.581300000000013</v>
      </c>
      <c r="BA136" s="115">
        <f t="shared" si="53"/>
        <v>31.018699999999999</v>
      </c>
      <c r="BB136" s="115">
        <f t="shared" si="54"/>
        <v>0.33329999999999999</v>
      </c>
      <c r="BC136" s="116">
        <f t="shared" si="55"/>
        <v>9.5625999999999998</v>
      </c>
    </row>
    <row r="137" spans="1:55" s="387" customFormat="1" x14ac:dyDescent="0.2">
      <c r="A137" s="372">
        <v>25</v>
      </c>
      <c r="B137" s="373">
        <v>4452</v>
      </c>
      <c r="C137" s="373">
        <v>600074919</v>
      </c>
      <c r="D137" s="373">
        <v>70698511</v>
      </c>
      <c r="E137" s="371" t="s">
        <v>197</v>
      </c>
      <c r="F137" s="373">
        <v>3113</v>
      </c>
      <c r="G137" s="247" t="s">
        <v>317</v>
      </c>
      <c r="H137" s="374" t="s">
        <v>281</v>
      </c>
      <c r="I137" s="110">
        <v>248595</v>
      </c>
      <c r="J137" s="111">
        <v>183060</v>
      </c>
      <c r="K137" s="111">
        <v>0</v>
      </c>
      <c r="L137" s="111">
        <v>0</v>
      </c>
      <c r="M137" s="114">
        <v>61874</v>
      </c>
      <c r="N137" s="114">
        <v>3661</v>
      </c>
      <c r="O137" s="111">
        <v>0</v>
      </c>
      <c r="P137" s="274">
        <v>0.5</v>
      </c>
      <c r="Q137" s="287">
        <v>0.5</v>
      </c>
      <c r="R137" s="404">
        <v>0</v>
      </c>
      <c r="S137" s="404">
        <v>0</v>
      </c>
      <c r="T137" s="112">
        <f t="shared" si="35"/>
        <v>0</v>
      </c>
      <c r="U137" s="113">
        <v>0</v>
      </c>
      <c r="V137" s="113">
        <v>0</v>
      </c>
      <c r="W137" s="113">
        <v>0</v>
      </c>
      <c r="X137" s="113">
        <f t="shared" si="36"/>
        <v>0</v>
      </c>
      <c r="Y137" s="113">
        <v>0</v>
      </c>
      <c r="Z137" s="113">
        <v>0</v>
      </c>
      <c r="AA137" s="113">
        <v>0</v>
      </c>
      <c r="AB137" s="113">
        <f t="shared" si="37"/>
        <v>0</v>
      </c>
      <c r="AC137" s="113">
        <f t="shared" si="38"/>
        <v>0</v>
      </c>
      <c r="AD137" s="114">
        <f t="shared" si="39"/>
        <v>0</v>
      </c>
      <c r="AE137" s="114">
        <f t="shared" si="40"/>
        <v>0</v>
      </c>
      <c r="AF137" s="113">
        <v>0</v>
      </c>
      <c r="AG137" s="113">
        <v>0</v>
      </c>
      <c r="AH137" s="113">
        <v>0</v>
      </c>
      <c r="AI137" s="113">
        <f t="shared" si="41"/>
        <v>0</v>
      </c>
      <c r="AJ137" s="113">
        <f t="shared" si="42"/>
        <v>0</v>
      </c>
      <c r="AK137" s="115">
        <v>0</v>
      </c>
      <c r="AL137" s="115">
        <v>0</v>
      </c>
      <c r="AM137" s="115">
        <v>0</v>
      </c>
      <c r="AN137" s="115">
        <v>0</v>
      </c>
      <c r="AO137" s="115">
        <v>0</v>
      </c>
      <c r="AP137" s="115">
        <f t="shared" si="43"/>
        <v>0</v>
      </c>
      <c r="AQ137" s="115">
        <f t="shared" si="44"/>
        <v>0</v>
      </c>
      <c r="AR137" s="370">
        <f t="shared" si="45"/>
        <v>0</v>
      </c>
      <c r="AS137" s="112">
        <f t="shared" si="46"/>
        <v>248595</v>
      </c>
      <c r="AT137" s="113">
        <f t="shared" si="47"/>
        <v>183060</v>
      </c>
      <c r="AU137" s="113">
        <f t="shared" si="48"/>
        <v>0</v>
      </c>
      <c r="AV137" s="113">
        <f t="shared" si="49"/>
        <v>0</v>
      </c>
      <c r="AW137" s="113">
        <f t="shared" si="50"/>
        <v>61874</v>
      </c>
      <c r="AX137" s="113">
        <f t="shared" si="50"/>
        <v>3661</v>
      </c>
      <c r="AY137" s="113">
        <f t="shared" si="51"/>
        <v>0</v>
      </c>
      <c r="AZ137" s="115">
        <f t="shared" si="52"/>
        <v>0.5</v>
      </c>
      <c r="BA137" s="115">
        <f t="shared" si="53"/>
        <v>0.5</v>
      </c>
      <c r="BB137" s="115">
        <f t="shared" si="54"/>
        <v>0</v>
      </c>
      <c r="BC137" s="116">
        <f t="shared" si="55"/>
        <v>0</v>
      </c>
    </row>
    <row r="138" spans="1:55" s="387" customFormat="1" x14ac:dyDescent="0.2">
      <c r="A138" s="372">
        <v>25</v>
      </c>
      <c r="B138" s="373">
        <v>4452</v>
      </c>
      <c r="C138" s="373">
        <v>600074919</v>
      </c>
      <c r="D138" s="373">
        <v>70698511</v>
      </c>
      <c r="E138" s="371" t="s">
        <v>197</v>
      </c>
      <c r="F138" s="373">
        <v>3113</v>
      </c>
      <c r="G138" s="247" t="s">
        <v>316</v>
      </c>
      <c r="H138" s="374" t="s">
        <v>282</v>
      </c>
      <c r="I138" s="110">
        <v>1470616</v>
      </c>
      <c r="J138" s="111">
        <v>1070851</v>
      </c>
      <c r="K138" s="111">
        <v>0</v>
      </c>
      <c r="L138" s="111">
        <v>0</v>
      </c>
      <c r="M138" s="114">
        <v>361948</v>
      </c>
      <c r="N138" s="114">
        <v>21417</v>
      </c>
      <c r="O138" s="111">
        <v>16400</v>
      </c>
      <c r="P138" s="274">
        <v>2.92</v>
      </c>
      <c r="Q138" s="287">
        <v>2.92</v>
      </c>
      <c r="R138" s="404">
        <v>0</v>
      </c>
      <c r="S138" s="404">
        <v>0</v>
      </c>
      <c r="T138" s="112">
        <f t="shared" si="35"/>
        <v>0</v>
      </c>
      <c r="U138" s="113">
        <v>0</v>
      </c>
      <c r="V138" s="113">
        <v>0</v>
      </c>
      <c r="W138" s="113">
        <v>0</v>
      </c>
      <c r="X138" s="113">
        <f t="shared" si="36"/>
        <v>0</v>
      </c>
      <c r="Y138" s="113">
        <v>0</v>
      </c>
      <c r="Z138" s="113">
        <v>0</v>
      </c>
      <c r="AA138" s="113">
        <v>0</v>
      </c>
      <c r="AB138" s="113">
        <f t="shared" si="37"/>
        <v>0</v>
      </c>
      <c r="AC138" s="113">
        <f t="shared" si="38"/>
        <v>0</v>
      </c>
      <c r="AD138" s="114">
        <f t="shared" si="39"/>
        <v>0</v>
      </c>
      <c r="AE138" s="114">
        <f t="shared" si="40"/>
        <v>0</v>
      </c>
      <c r="AF138" s="113">
        <v>2500</v>
      </c>
      <c r="AG138" s="113">
        <v>0</v>
      </c>
      <c r="AH138" s="113">
        <v>0</v>
      </c>
      <c r="AI138" s="113">
        <f t="shared" si="41"/>
        <v>2500</v>
      </c>
      <c r="AJ138" s="113">
        <f t="shared" si="42"/>
        <v>2500</v>
      </c>
      <c r="AK138" s="115">
        <v>0</v>
      </c>
      <c r="AL138" s="115">
        <v>0</v>
      </c>
      <c r="AM138" s="115">
        <v>0</v>
      </c>
      <c r="AN138" s="115">
        <v>0</v>
      </c>
      <c r="AO138" s="115">
        <v>0</v>
      </c>
      <c r="AP138" s="115">
        <f t="shared" si="43"/>
        <v>0</v>
      </c>
      <c r="AQ138" s="115">
        <f t="shared" si="44"/>
        <v>0</v>
      </c>
      <c r="AR138" s="370">
        <f t="shared" si="45"/>
        <v>0</v>
      </c>
      <c r="AS138" s="112">
        <f t="shared" si="46"/>
        <v>1473116</v>
      </c>
      <c r="AT138" s="113">
        <f t="shared" si="47"/>
        <v>1070851</v>
      </c>
      <c r="AU138" s="113">
        <f t="shared" si="48"/>
        <v>0</v>
      </c>
      <c r="AV138" s="113">
        <f t="shared" si="49"/>
        <v>0</v>
      </c>
      <c r="AW138" s="113">
        <f t="shared" si="50"/>
        <v>361948</v>
      </c>
      <c r="AX138" s="113">
        <f t="shared" si="50"/>
        <v>21417</v>
      </c>
      <c r="AY138" s="113">
        <f t="shared" si="51"/>
        <v>18900</v>
      </c>
      <c r="AZ138" s="115">
        <f t="shared" si="52"/>
        <v>2.92</v>
      </c>
      <c r="BA138" s="115">
        <f t="shared" si="53"/>
        <v>2.92</v>
      </c>
      <c r="BB138" s="115">
        <f t="shared" si="54"/>
        <v>0</v>
      </c>
      <c r="BC138" s="116">
        <f t="shared" si="55"/>
        <v>0</v>
      </c>
    </row>
    <row r="139" spans="1:55" s="387" customFormat="1" x14ac:dyDescent="0.2">
      <c r="A139" s="372">
        <v>25</v>
      </c>
      <c r="B139" s="373">
        <v>4452</v>
      </c>
      <c r="C139" s="373">
        <v>600074919</v>
      </c>
      <c r="D139" s="373">
        <v>70698511</v>
      </c>
      <c r="E139" s="371" t="s">
        <v>197</v>
      </c>
      <c r="F139" s="373">
        <v>3141</v>
      </c>
      <c r="G139" s="247" t="s">
        <v>319</v>
      </c>
      <c r="H139" s="374" t="s">
        <v>282</v>
      </c>
      <c r="I139" s="110">
        <v>1870905</v>
      </c>
      <c r="J139" s="111">
        <v>1365775</v>
      </c>
      <c r="K139" s="111">
        <v>0</v>
      </c>
      <c r="L139" s="111">
        <v>0</v>
      </c>
      <c r="M139" s="114">
        <v>461632</v>
      </c>
      <c r="N139" s="114">
        <v>27316</v>
      </c>
      <c r="O139" s="111">
        <v>16182</v>
      </c>
      <c r="P139" s="274">
        <v>4.6500000000000004</v>
      </c>
      <c r="Q139" s="287">
        <v>0</v>
      </c>
      <c r="R139" s="404">
        <v>0</v>
      </c>
      <c r="S139" s="404">
        <v>4.6500000000000004</v>
      </c>
      <c r="T139" s="112">
        <f t="shared" si="35"/>
        <v>0</v>
      </c>
      <c r="U139" s="113">
        <v>0</v>
      </c>
      <c r="V139" s="113">
        <v>0</v>
      </c>
      <c r="W139" s="113">
        <v>0</v>
      </c>
      <c r="X139" s="113">
        <f t="shared" si="36"/>
        <v>0</v>
      </c>
      <c r="Y139" s="113">
        <v>0</v>
      </c>
      <c r="Z139" s="113">
        <v>0</v>
      </c>
      <c r="AA139" s="113">
        <v>0</v>
      </c>
      <c r="AB139" s="113">
        <f t="shared" si="37"/>
        <v>0</v>
      </c>
      <c r="AC139" s="113">
        <f t="shared" si="38"/>
        <v>0</v>
      </c>
      <c r="AD139" s="114">
        <f t="shared" si="39"/>
        <v>0</v>
      </c>
      <c r="AE139" s="114">
        <f t="shared" si="40"/>
        <v>0</v>
      </c>
      <c r="AF139" s="113">
        <v>0</v>
      </c>
      <c r="AG139" s="113">
        <v>0</v>
      </c>
      <c r="AH139" s="113">
        <v>0</v>
      </c>
      <c r="AI139" s="113">
        <f t="shared" si="41"/>
        <v>0</v>
      </c>
      <c r="AJ139" s="113">
        <f t="shared" si="42"/>
        <v>0</v>
      </c>
      <c r="AK139" s="115">
        <v>0</v>
      </c>
      <c r="AL139" s="115">
        <v>0</v>
      </c>
      <c r="AM139" s="115">
        <v>0</v>
      </c>
      <c r="AN139" s="115">
        <v>0</v>
      </c>
      <c r="AO139" s="115">
        <v>0</v>
      </c>
      <c r="AP139" s="115">
        <f t="shared" si="43"/>
        <v>0</v>
      </c>
      <c r="AQ139" s="115">
        <f t="shared" si="44"/>
        <v>0</v>
      </c>
      <c r="AR139" s="370">
        <f t="shared" si="45"/>
        <v>0</v>
      </c>
      <c r="AS139" s="112">
        <f t="shared" si="46"/>
        <v>1870905</v>
      </c>
      <c r="AT139" s="113">
        <f t="shared" si="47"/>
        <v>1365775</v>
      </c>
      <c r="AU139" s="113">
        <f t="shared" si="48"/>
        <v>0</v>
      </c>
      <c r="AV139" s="113">
        <f t="shared" si="49"/>
        <v>0</v>
      </c>
      <c r="AW139" s="113">
        <f t="shared" si="50"/>
        <v>461632</v>
      </c>
      <c r="AX139" s="113">
        <f t="shared" si="50"/>
        <v>27316</v>
      </c>
      <c r="AY139" s="113">
        <f t="shared" si="51"/>
        <v>16182</v>
      </c>
      <c r="AZ139" s="115">
        <f t="shared" si="52"/>
        <v>4.6500000000000004</v>
      </c>
      <c r="BA139" s="115">
        <f t="shared" si="53"/>
        <v>0</v>
      </c>
      <c r="BB139" s="115">
        <f t="shared" si="54"/>
        <v>0</v>
      </c>
      <c r="BC139" s="116">
        <f t="shared" si="55"/>
        <v>4.6500000000000004</v>
      </c>
    </row>
    <row r="140" spans="1:55" s="387" customFormat="1" x14ac:dyDescent="0.2">
      <c r="A140" s="372">
        <v>25</v>
      </c>
      <c r="B140" s="373">
        <v>4452</v>
      </c>
      <c r="C140" s="373">
        <v>600074919</v>
      </c>
      <c r="D140" s="373">
        <v>70698511</v>
      </c>
      <c r="E140" s="365" t="s">
        <v>197</v>
      </c>
      <c r="F140" s="373">
        <v>3143</v>
      </c>
      <c r="G140" s="247" t="s">
        <v>632</v>
      </c>
      <c r="H140" s="392" t="s">
        <v>281</v>
      </c>
      <c r="I140" s="110">
        <v>1565471</v>
      </c>
      <c r="J140" s="111">
        <v>1152777</v>
      </c>
      <c r="K140" s="111">
        <v>0</v>
      </c>
      <c r="L140" s="111">
        <v>0</v>
      </c>
      <c r="M140" s="114">
        <v>389639</v>
      </c>
      <c r="N140" s="114">
        <v>23055</v>
      </c>
      <c r="O140" s="111">
        <v>0</v>
      </c>
      <c r="P140" s="274">
        <v>2.4464000000000001</v>
      </c>
      <c r="Q140" s="287">
        <v>2.4464000000000001</v>
      </c>
      <c r="R140" s="404">
        <v>0</v>
      </c>
      <c r="S140" s="404">
        <v>0</v>
      </c>
      <c r="T140" s="112">
        <f t="shared" si="35"/>
        <v>0</v>
      </c>
      <c r="U140" s="113">
        <v>0</v>
      </c>
      <c r="V140" s="113">
        <v>0</v>
      </c>
      <c r="W140" s="113">
        <v>0</v>
      </c>
      <c r="X140" s="113">
        <f t="shared" si="36"/>
        <v>0</v>
      </c>
      <c r="Y140" s="113">
        <v>0</v>
      </c>
      <c r="Z140" s="113">
        <v>0</v>
      </c>
      <c r="AA140" s="113">
        <v>0</v>
      </c>
      <c r="AB140" s="113">
        <f t="shared" si="37"/>
        <v>0</v>
      </c>
      <c r="AC140" s="113">
        <f t="shared" si="38"/>
        <v>0</v>
      </c>
      <c r="AD140" s="114">
        <f t="shared" si="39"/>
        <v>0</v>
      </c>
      <c r="AE140" s="114">
        <f t="shared" si="40"/>
        <v>0</v>
      </c>
      <c r="AF140" s="113">
        <v>0</v>
      </c>
      <c r="AG140" s="113">
        <v>0</v>
      </c>
      <c r="AH140" s="113">
        <v>0</v>
      </c>
      <c r="AI140" s="113">
        <f t="shared" si="41"/>
        <v>0</v>
      </c>
      <c r="AJ140" s="113">
        <f t="shared" si="42"/>
        <v>0</v>
      </c>
      <c r="AK140" s="115">
        <v>0</v>
      </c>
      <c r="AL140" s="115">
        <v>0</v>
      </c>
      <c r="AM140" s="115">
        <v>0</v>
      </c>
      <c r="AN140" s="115">
        <v>0</v>
      </c>
      <c r="AO140" s="115">
        <v>0</v>
      </c>
      <c r="AP140" s="115">
        <f t="shared" si="43"/>
        <v>0</v>
      </c>
      <c r="AQ140" s="115">
        <f t="shared" si="44"/>
        <v>0</v>
      </c>
      <c r="AR140" s="370">
        <f t="shared" si="45"/>
        <v>0</v>
      </c>
      <c r="AS140" s="112">
        <f t="shared" si="46"/>
        <v>1565471</v>
      </c>
      <c r="AT140" s="113">
        <f t="shared" si="47"/>
        <v>1152777</v>
      </c>
      <c r="AU140" s="113">
        <f t="shared" si="48"/>
        <v>0</v>
      </c>
      <c r="AV140" s="113">
        <f t="shared" si="49"/>
        <v>0</v>
      </c>
      <c r="AW140" s="113">
        <f t="shared" si="50"/>
        <v>389639</v>
      </c>
      <c r="AX140" s="113">
        <f t="shared" si="50"/>
        <v>23055</v>
      </c>
      <c r="AY140" s="113">
        <f t="shared" si="51"/>
        <v>0</v>
      </c>
      <c r="AZ140" s="115">
        <f t="shared" si="52"/>
        <v>2.4464000000000001</v>
      </c>
      <c r="BA140" s="115">
        <f t="shared" si="53"/>
        <v>2.4464000000000001</v>
      </c>
      <c r="BB140" s="115">
        <f t="shared" si="54"/>
        <v>0</v>
      </c>
      <c r="BC140" s="116">
        <f t="shared" si="55"/>
        <v>0</v>
      </c>
    </row>
    <row r="141" spans="1:55" s="387" customFormat="1" x14ac:dyDescent="0.2">
      <c r="A141" s="372">
        <v>25</v>
      </c>
      <c r="B141" s="373">
        <v>4452</v>
      </c>
      <c r="C141" s="373">
        <v>600074919</v>
      </c>
      <c r="D141" s="373">
        <v>70698511</v>
      </c>
      <c r="E141" s="365" t="s">
        <v>197</v>
      </c>
      <c r="F141" s="373">
        <v>3143</v>
      </c>
      <c r="G141" s="247" t="s">
        <v>633</v>
      </c>
      <c r="H141" s="392" t="s">
        <v>282</v>
      </c>
      <c r="I141" s="110">
        <v>61794</v>
      </c>
      <c r="J141" s="111">
        <v>43560</v>
      </c>
      <c r="K141" s="111">
        <v>0</v>
      </c>
      <c r="L141" s="111">
        <v>0</v>
      </c>
      <c r="M141" s="114">
        <v>14723</v>
      </c>
      <c r="N141" s="114">
        <v>871</v>
      </c>
      <c r="O141" s="111">
        <v>2640</v>
      </c>
      <c r="P141" s="274">
        <v>0.18</v>
      </c>
      <c r="Q141" s="287">
        <v>0</v>
      </c>
      <c r="R141" s="404">
        <v>0</v>
      </c>
      <c r="S141" s="404">
        <v>0.18</v>
      </c>
      <c r="T141" s="112">
        <f t="shared" ref="T141:T204" si="66">Y141*-1</f>
        <v>0</v>
      </c>
      <c r="U141" s="113">
        <v>0</v>
      </c>
      <c r="V141" s="113">
        <v>0</v>
      </c>
      <c r="W141" s="113">
        <v>0</v>
      </c>
      <c r="X141" s="113">
        <f t="shared" ref="X141:X204" si="67">SUM(T141:W141)</f>
        <v>0</v>
      </c>
      <c r="Y141" s="113">
        <v>0</v>
      </c>
      <c r="Z141" s="113">
        <v>0</v>
      </c>
      <c r="AA141" s="113">
        <v>0</v>
      </c>
      <c r="AB141" s="113">
        <f t="shared" ref="AB141:AB204" si="68">SUM(Y141:AA141)</f>
        <v>0</v>
      </c>
      <c r="AC141" s="113">
        <f t="shared" ref="AC141:AC204" si="69">X141+AB141</f>
        <v>0</v>
      </c>
      <c r="AD141" s="114">
        <f t="shared" ref="AD141:AD204" si="70">ROUND((X141+Y141+Z141)*33.8%,0)</f>
        <v>0</v>
      </c>
      <c r="AE141" s="114">
        <f t="shared" ref="AE141:AE204" si="71">ROUND(X141*2%,0)</f>
        <v>0</v>
      </c>
      <c r="AF141" s="113">
        <v>0</v>
      </c>
      <c r="AG141" s="113">
        <v>0</v>
      </c>
      <c r="AH141" s="113">
        <v>0</v>
      </c>
      <c r="AI141" s="113">
        <f t="shared" ref="AI141:AI204" si="72">SUM(AF141:AH141)</f>
        <v>0</v>
      </c>
      <c r="AJ141" s="113">
        <f t="shared" ref="AJ141:AJ204" si="73">AC141+AD141+AE141+AI141</f>
        <v>0</v>
      </c>
      <c r="AK141" s="115">
        <v>0</v>
      </c>
      <c r="AL141" s="115">
        <v>0</v>
      </c>
      <c r="AM141" s="115">
        <v>0</v>
      </c>
      <c r="AN141" s="115">
        <v>0</v>
      </c>
      <c r="AO141" s="115">
        <v>0</v>
      </c>
      <c r="AP141" s="115">
        <f t="shared" ref="AP141:AP204" si="74">AK141+AM141+AN141</f>
        <v>0</v>
      </c>
      <c r="AQ141" s="115">
        <f t="shared" ref="AQ141:AQ204" si="75">AL141+AO141</f>
        <v>0</v>
      </c>
      <c r="AR141" s="370">
        <f t="shared" ref="AR141:AR204" si="76">SUM(AP141:AQ141)</f>
        <v>0</v>
      </c>
      <c r="AS141" s="112">
        <f t="shared" ref="AS141:AS204" si="77">I141+AJ141</f>
        <v>61794</v>
      </c>
      <c r="AT141" s="113">
        <f t="shared" ref="AT141:AT204" si="78">J141+X141</f>
        <v>43560</v>
      </c>
      <c r="AU141" s="113">
        <f t="shared" ref="AU141:AU204" si="79">K141</f>
        <v>0</v>
      </c>
      <c r="AV141" s="113">
        <f t="shared" ref="AV141:AV204" si="80">L141+AB141</f>
        <v>0</v>
      </c>
      <c r="AW141" s="113">
        <f t="shared" ref="AW141:AX204" si="81">M141+AD141</f>
        <v>14723</v>
      </c>
      <c r="AX141" s="113">
        <f t="shared" si="81"/>
        <v>871</v>
      </c>
      <c r="AY141" s="113">
        <f t="shared" ref="AY141:AY204" si="82">O141+AI141</f>
        <v>2640</v>
      </c>
      <c r="AZ141" s="115">
        <f t="shared" ref="AZ141:AZ204" si="83">P141+AR141</f>
        <v>0.18</v>
      </c>
      <c r="BA141" s="115">
        <f t="shared" ref="BA141:BA204" si="84">Q141+AP141</f>
        <v>0</v>
      </c>
      <c r="BB141" s="115">
        <f t="shared" ref="BB141:BB204" si="85">R141</f>
        <v>0</v>
      </c>
      <c r="BC141" s="116">
        <f t="shared" ref="BC141:BC204" si="86">S141+AQ141</f>
        <v>0.18</v>
      </c>
    </row>
    <row r="142" spans="1:55" s="387" customFormat="1" x14ac:dyDescent="0.2">
      <c r="A142" s="237">
        <v>25</v>
      </c>
      <c r="B142" s="31">
        <v>4452</v>
      </c>
      <c r="C142" s="31">
        <v>600074919</v>
      </c>
      <c r="D142" s="31">
        <v>70698511</v>
      </c>
      <c r="E142" s="246" t="s">
        <v>198</v>
      </c>
      <c r="F142" s="31"/>
      <c r="G142" s="236"/>
      <c r="H142" s="326"/>
      <c r="I142" s="5">
        <v>36011968</v>
      </c>
      <c r="J142" s="8">
        <v>25945460</v>
      </c>
      <c r="K142" s="8">
        <v>115480</v>
      </c>
      <c r="L142" s="8">
        <v>30000</v>
      </c>
      <c r="M142" s="8">
        <v>8779706</v>
      </c>
      <c r="N142" s="8">
        <v>518910</v>
      </c>
      <c r="O142" s="8">
        <v>737892</v>
      </c>
      <c r="P142" s="9">
        <v>51.27770000000001</v>
      </c>
      <c r="Q142" s="9">
        <v>36.885099999999994</v>
      </c>
      <c r="R142" s="38">
        <v>0.33329999999999999</v>
      </c>
      <c r="S142" s="38">
        <v>14.3926</v>
      </c>
      <c r="T142" s="5">
        <f t="shared" ref="T142:BC142" si="87">SUM(T136:T141)</f>
        <v>0</v>
      </c>
      <c r="U142" s="8">
        <f t="shared" si="87"/>
        <v>0</v>
      </c>
      <c r="V142" s="8">
        <f t="shared" si="87"/>
        <v>0</v>
      </c>
      <c r="W142" s="8">
        <f t="shared" si="87"/>
        <v>0</v>
      </c>
      <c r="X142" s="8">
        <f t="shared" si="87"/>
        <v>0</v>
      </c>
      <c r="Y142" s="8">
        <f t="shared" si="87"/>
        <v>0</v>
      </c>
      <c r="Z142" s="8">
        <f t="shared" si="87"/>
        <v>0</v>
      </c>
      <c r="AA142" s="8">
        <f t="shared" si="87"/>
        <v>0</v>
      </c>
      <c r="AB142" s="8">
        <f t="shared" si="87"/>
        <v>0</v>
      </c>
      <c r="AC142" s="8">
        <f t="shared" si="87"/>
        <v>0</v>
      </c>
      <c r="AD142" s="8">
        <f t="shared" si="87"/>
        <v>0</v>
      </c>
      <c r="AE142" s="8">
        <f t="shared" si="87"/>
        <v>0</v>
      </c>
      <c r="AF142" s="8">
        <f t="shared" si="87"/>
        <v>2500</v>
      </c>
      <c r="AG142" s="8">
        <f t="shared" si="87"/>
        <v>0</v>
      </c>
      <c r="AH142" s="8">
        <f t="shared" si="87"/>
        <v>0</v>
      </c>
      <c r="AI142" s="8">
        <f t="shared" si="87"/>
        <v>2500</v>
      </c>
      <c r="AJ142" s="8">
        <f t="shared" si="87"/>
        <v>2500</v>
      </c>
      <c r="AK142" s="9">
        <f t="shared" si="87"/>
        <v>0</v>
      </c>
      <c r="AL142" s="9">
        <f t="shared" si="87"/>
        <v>0</v>
      </c>
      <c r="AM142" s="9">
        <f t="shared" si="87"/>
        <v>0</v>
      </c>
      <c r="AN142" s="9">
        <f t="shared" si="87"/>
        <v>0</v>
      </c>
      <c r="AO142" s="9">
        <f t="shared" si="87"/>
        <v>0</v>
      </c>
      <c r="AP142" s="9">
        <f t="shared" si="87"/>
        <v>0</v>
      </c>
      <c r="AQ142" s="9">
        <f t="shared" si="87"/>
        <v>0</v>
      </c>
      <c r="AR142" s="38">
        <f t="shared" si="87"/>
        <v>0</v>
      </c>
      <c r="AS142" s="5">
        <f t="shared" si="87"/>
        <v>36014468</v>
      </c>
      <c r="AT142" s="8">
        <f t="shared" si="87"/>
        <v>25945460</v>
      </c>
      <c r="AU142" s="8">
        <f t="shared" si="87"/>
        <v>115480</v>
      </c>
      <c r="AV142" s="8">
        <f t="shared" si="87"/>
        <v>30000</v>
      </c>
      <c r="AW142" s="8">
        <f t="shared" si="87"/>
        <v>8779706</v>
      </c>
      <c r="AX142" s="8">
        <f t="shared" si="87"/>
        <v>518910</v>
      </c>
      <c r="AY142" s="8">
        <f t="shared" si="87"/>
        <v>740392</v>
      </c>
      <c r="AZ142" s="9">
        <f t="shared" si="87"/>
        <v>51.27770000000001</v>
      </c>
      <c r="BA142" s="9">
        <f t="shared" si="87"/>
        <v>36.885099999999994</v>
      </c>
      <c r="BB142" s="9">
        <f t="shared" si="87"/>
        <v>0.33329999999999999</v>
      </c>
      <c r="BC142" s="78">
        <f t="shared" si="87"/>
        <v>14.3926</v>
      </c>
    </row>
    <row r="143" spans="1:55" s="387" customFormat="1" x14ac:dyDescent="0.2">
      <c r="A143" s="372">
        <v>26</v>
      </c>
      <c r="B143" s="373">
        <v>4468</v>
      </c>
      <c r="C143" s="373">
        <v>600075052</v>
      </c>
      <c r="D143" s="373">
        <v>70698546</v>
      </c>
      <c r="E143" s="371" t="s">
        <v>199</v>
      </c>
      <c r="F143" s="373">
        <v>3231</v>
      </c>
      <c r="G143" s="247" t="s">
        <v>320</v>
      </c>
      <c r="H143" s="374" t="s">
        <v>281</v>
      </c>
      <c r="I143" s="110">
        <v>6241140</v>
      </c>
      <c r="J143" s="111">
        <v>4478155</v>
      </c>
      <c r="K143" s="111">
        <v>0</v>
      </c>
      <c r="L143" s="111">
        <v>103610</v>
      </c>
      <c r="M143" s="114">
        <v>1548637</v>
      </c>
      <c r="N143" s="114">
        <v>89563</v>
      </c>
      <c r="O143" s="111">
        <v>21175</v>
      </c>
      <c r="P143" s="274">
        <v>8.6275999999999993</v>
      </c>
      <c r="Q143" s="287">
        <v>7.7339000000000002</v>
      </c>
      <c r="R143" s="404">
        <v>0</v>
      </c>
      <c r="S143" s="404">
        <v>0.89370000000000005</v>
      </c>
      <c r="T143" s="112">
        <f t="shared" si="66"/>
        <v>0</v>
      </c>
      <c r="U143" s="113">
        <v>0</v>
      </c>
      <c r="V143" s="113">
        <v>0</v>
      </c>
      <c r="W143" s="113">
        <v>0</v>
      </c>
      <c r="X143" s="113">
        <f t="shared" si="67"/>
        <v>0</v>
      </c>
      <c r="Y143" s="113">
        <v>0</v>
      </c>
      <c r="Z143" s="113">
        <v>0</v>
      </c>
      <c r="AA143" s="113">
        <v>0</v>
      </c>
      <c r="AB143" s="113">
        <f t="shared" si="68"/>
        <v>0</v>
      </c>
      <c r="AC143" s="113">
        <f t="shared" si="69"/>
        <v>0</v>
      </c>
      <c r="AD143" s="114">
        <f t="shared" si="70"/>
        <v>0</v>
      </c>
      <c r="AE143" s="114">
        <f t="shared" si="71"/>
        <v>0</v>
      </c>
      <c r="AF143" s="113">
        <v>0</v>
      </c>
      <c r="AG143" s="113">
        <v>0</v>
      </c>
      <c r="AH143" s="113">
        <v>0</v>
      </c>
      <c r="AI143" s="113">
        <f t="shared" si="72"/>
        <v>0</v>
      </c>
      <c r="AJ143" s="113">
        <f t="shared" si="73"/>
        <v>0</v>
      </c>
      <c r="AK143" s="115">
        <v>0</v>
      </c>
      <c r="AL143" s="115">
        <v>0</v>
      </c>
      <c r="AM143" s="115">
        <v>0</v>
      </c>
      <c r="AN143" s="115">
        <v>0</v>
      </c>
      <c r="AO143" s="115">
        <v>0</v>
      </c>
      <c r="AP143" s="115">
        <f t="shared" si="74"/>
        <v>0</v>
      </c>
      <c r="AQ143" s="115">
        <f t="shared" si="75"/>
        <v>0</v>
      </c>
      <c r="AR143" s="370">
        <f t="shared" si="76"/>
        <v>0</v>
      </c>
      <c r="AS143" s="112">
        <f t="shared" si="77"/>
        <v>6241140</v>
      </c>
      <c r="AT143" s="113">
        <f t="shared" si="78"/>
        <v>4478155</v>
      </c>
      <c r="AU143" s="113">
        <f t="shared" si="79"/>
        <v>0</v>
      </c>
      <c r="AV143" s="113">
        <f t="shared" si="80"/>
        <v>103610</v>
      </c>
      <c r="AW143" s="113">
        <f t="shared" si="81"/>
        <v>1548637</v>
      </c>
      <c r="AX143" s="113">
        <f t="shared" si="81"/>
        <v>89563</v>
      </c>
      <c r="AY143" s="113">
        <f t="shared" si="82"/>
        <v>21175</v>
      </c>
      <c r="AZ143" s="115">
        <f t="shared" si="83"/>
        <v>8.6275999999999993</v>
      </c>
      <c r="BA143" s="115">
        <f t="shared" si="84"/>
        <v>7.7339000000000002</v>
      </c>
      <c r="BB143" s="115">
        <f t="shared" si="85"/>
        <v>0</v>
      </c>
      <c r="BC143" s="116">
        <f t="shared" si="86"/>
        <v>0.89370000000000005</v>
      </c>
    </row>
    <row r="144" spans="1:55" s="387" customFormat="1" x14ac:dyDescent="0.2">
      <c r="A144" s="237">
        <v>26</v>
      </c>
      <c r="B144" s="31">
        <v>4468</v>
      </c>
      <c r="C144" s="31">
        <v>600075052</v>
      </c>
      <c r="D144" s="31">
        <v>70698546</v>
      </c>
      <c r="E144" s="246" t="s">
        <v>200</v>
      </c>
      <c r="F144" s="31"/>
      <c r="G144" s="236"/>
      <c r="H144" s="326"/>
      <c r="I144" s="5">
        <v>6241140</v>
      </c>
      <c r="J144" s="8">
        <v>4478155</v>
      </c>
      <c r="K144" s="8">
        <v>0</v>
      </c>
      <c r="L144" s="8">
        <v>103610</v>
      </c>
      <c r="M144" s="8">
        <v>1548637</v>
      </c>
      <c r="N144" s="8">
        <v>89563</v>
      </c>
      <c r="O144" s="8">
        <v>21175</v>
      </c>
      <c r="P144" s="9">
        <v>8.6275999999999993</v>
      </c>
      <c r="Q144" s="9">
        <v>7.7339000000000002</v>
      </c>
      <c r="R144" s="38">
        <v>0</v>
      </c>
      <c r="S144" s="38">
        <v>0.89370000000000005</v>
      </c>
      <c r="T144" s="5">
        <f t="shared" ref="T144:BC144" si="88">SUM(T143)</f>
        <v>0</v>
      </c>
      <c r="U144" s="8">
        <f t="shared" si="88"/>
        <v>0</v>
      </c>
      <c r="V144" s="8">
        <f t="shared" si="88"/>
        <v>0</v>
      </c>
      <c r="W144" s="8">
        <f t="shared" si="88"/>
        <v>0</v>
      </c>
      <c r="X144" s="8">
        <f t="shared" si="88"/>
        <v>0</v>
      </c>
      <c r="Y144" s="8">
        <f t="shared" si="88"/>
        <v>0</v>
      </c>
      <c r="Z144" s="8">
        <f t="shared" si="88"/>
        <v>0</v>
      </c>
      <c r="AA144" s="8">
        <f t="shared" si="88"/>
        <v>0</v>
      </c>
      <c r="AB144" s="8">
        <f t="shared" si="88"/>
        <v>0</v>
      </c>
      <c r="AC144" s="8">
        <f t="shared" si="88"/>
        <v>0</v>
      </c>
      <c r="AD144" s="8">
        <f t="shared" si="88"/>
        <v>0</v>
      </c>
      <c r="AE144" s="8">
        <f t="shared" si="88"/>
        <v>0</v>
      </c>
      <c r="AF144" s="8">
        <f t="shared" si="88"/>
        <v>0</v>
      </c>
      <c r="AG144" s="8">
        <f t="shared" si="88"/>
        <v>0</v>
      </c>
      <c r="AH144" s="8">
        <f t="shared" si="88"/>
        <v>0</v>
      </c>
      <c r="AI144" s="8">
        <f t="shared" si="88"/>
        <v>0</v>
      </c>
      <c r="AJ144" s="8">
        <f t="shared" si="88"/>
        <v>0</v>
      </c>
      <c r="AK144" s="9">
        <f t="shared" si="88"/>
        <v>0</v>
      </c>
      <c r="AL144" s="9">
        <f t="shared" si="88"/>
        <v>0</v>
      </c>
      <c r="AM144" s="9">
        <f t="shared" si="88"/>
        <v>0</v>
      </c>
      <c r="AN144" s="9">
        <f t="shared" si="88"/>
        <v>0</v>
      </c>
      <c r="AO144" s="9">
        <f t="shared" si="88"/>
        <v>0</v>
      </c>
      <c r="AP144" s="9">
        <f t="shared" si="88"/>
        <v>0</v>
      </c>
      <c r="AQ144" s="9">
        <f t="shared" si="88"/>
        <v>0</v>
      </c>
      <c r="AR144" s="38">
        <f t="shared" si="88"/>
        <v>0</v>
      </c>
      <c r="AS144" s="5">
        <f t="shared" si="88"/>
        <v>6241140</v>
      </c>
      <c r="AT144" s="8">
        <f t="shared" si="88"/>
        <v>4478155</v>
      </c>
      <c r="AU144" s="8">
        <f t="shared" si="88"/>
        <v>0</v>
      </c>
      <c r="AV144" s="8">
        <f t="shared" si="88"/>
        <v>103610</v>
      </c>
      <c r="AW144" s="8">
        <f t="shared" si="88"/>
        <v>1548637</v>
      </c>
      <c r="AX144" s="8">
        <f t="shared" si="88"/>
        <v>89563</v>
      </c>
      <c r="AY144" s="8">
        <f t="shared" si="88"/>
        <v>21175</v>
      </c>
      <c r="AZ144" s="9">
        <f t="shared" si="88"/>
        <v>8.6275999999999993</v>
      </c>
      <c r="BA144" s="9">
        <f t="shared" si="88"/>
        <v>7.7339000000000002</v>
      </c>
      <c r="BB144" s="9">
        <f t="shared" si="88"/>
        <v>0</v>
      </c>
      <c r="BC144" s="78">
        <f t="shared" si="88"/>
        <v>0.89370000000000005</v>
      </c>
    </row>
    <row r="145" spans="1:55" s="387" customFormat="1" x14ac:dyDescent="0.2">
      <c r="A145" s="372">
        <v>27</v>
      </c>
      <c r="B145" s="373">
        <v>4414</v>
      </c>
      <c r="C145" s="373">
        <v>600074307</v>
      </c>
      <c r="D145" s="373">
        <v>70695831</v>
      </c>
      <c r="E145" s="371" t="s">
        <v>201</v>
      </c>
      <c r="F145" s="373">
        <v>3111</v>
      </c>
      <c r="G145" s="247" t="s">
        <v>315</v>
      </c>
      <c r="H145" s="374" t="s">
        <v>281</v>
      </c>
      <c r="I145" s="110">
        <v>5059109</v>
      </c>
      <c r="J145" s="111">
        <v>3636089</v>
      </c>
      <c r="K145" s="111">
        <v>0</v>
      </c>
      <c r="L145" s="111">
        <v>25000</v>
      </c>
      <c r="M145" s="114">
        <v>1237448</v>
      </c>
      <c r="N145" s="114">
        <v>72722</v>
      </c>
      <c r="O145" s="111">
        <v>87850</v>
      </c>
      <c r="P145" s="274">
        <v>8.2460000000000022</v>
      </c>
      <c r="Q145" s="287">
        <v>6.1118000000000006</v>
      </c>
      <c r="R145" s="404">
        <v>0</v>
      </c>
      <c r="S145" s="404">
        <v>2.1341999999999999</v>
      </c>
      <c r="T145" s="112">
        <f t="shared" si="66"/>
        <v>0</v>
      </c>
      <c r="U145" s="113">
        <v>0</v>
      </c>
      <c r="V145" s="113">
        <v>-11046</v>
      </c>
      <c r="W145" s="113">
        <v>0</v>
      </c>
      <c r="X145" s="113">
        <f t="shared" si="67"/>
        <v>-11046</v>
      </c>
      <c r="Y145" s="113">
        <v>0</v>
      </c>
      <c r="Z145" s="113">
        <v>0</v>
      </c>
      <c r="AA145" s="113">
        <v>0</v>
      </c>
      <c r="AB145" s="113">
        <f t="shared" si="68"/>
        <v>0</v>
      </c>
      <c r="AC145" s="113">
        <f t="shared" si="69"/>
        <v>-11046</v>
      </c>
      <c r="AD145" s="114">
        <f t="shared" si="70"/>
        <v>-3734</v>
      </c>
      <c r="AE145" s="114">
        <f t="shared" si="71"/>
        <v>-221</v>
      </c>
      <c r="AF145" s="113">
        <v>0</v>
      </c>
      <c r="AG145" s="113">
        <v>15001</v>
      </c>
      <c r="AH145" s="113">
        <v>0</v>
      </c>
      <c r="AI145" s="113">
        <f t="shared" si="72"/>
        <v>15001</v>
      </c>
      <c r="AJ145" s="113">
        <f t="shared" si="73"/>
        <v>0</v>
      </c>
      <c r="AK145" s="115">
        <v>0</v>
      </c>
      <c r="AL145" s="115">
        <v>0</v>
      </c>
      <c r="AM145" s="115">
        <v>0</v>
      </c>
      <c r="AN145" s="115">
        <v>0</v>
      </c>
      <c r="AO145" s="115">
        <v>0</v>
      </c>
      <c r="AP145" s="115">
        <f t="shared" si="74"/>
        <v>0</v>
      </c>
      <c r="AQ145" s="115">
        <f t="shared" si="75"/>
        <v>0</v>
      </c>
      <c r="AR145" s="370">
        <f t="shared" si="76"/>
        <v>0</v>
      </c>
      <c r="AS145" s="112">
        <f t="shared" si="77"/>
        <v>5059109</v>
      </c>
      <c r="AT145" s="113">
        <f t="shared" si="78"/>
        <v>3625043</v>
      </c>
      <c r="AU145" s="113">
        <f t="shared" si="79"/>
        <v>0</v>
      </c>
      <c r="AV145" s="113">
        <f t="shared" si="80"/>
        <v>25000</v>
      </c>
      <c r="AW145" s="113">
        <f t="shared" si="81"/>
        <v>1233714</v>
      </c>
      <c r="AX145" s="113">
        <f t="shared" si="81"/>
        <v>72501</v>
      </c>
      <c r="AY145" s="113">
        <f t="shared" si="82"/>
        <v>102851</v>
      </c>
      <c r="AZ145" s="115">
        <f t="shared" si="83"/>
        <v>8.2460000000000022</v>
      </c>
      <c r="BA145" s="115">
        <f t="shared" si="84"/>
        <v>6.1118000000000006</v>
      </c>
      <c r="BB145" s="115">
        <f t="shared" si="85"/>
        <v>0</v>
      </c>
      <c r="BC145" s="116">
        <f t="shared" si="86"/>
        <v>2.1341999999999999</v>
      </c>
    </row>
    <row r="146" spans="1:55" s="387" customFormat="1" x14ac:dyDescent="0.2">
      <c r="A146" s="372">
        <v>27</v>
      </c>
      <c r="B146" s="373">
        <v>4414</v>
      </c>
      <c r="C146" s="373">
        <v>600074307</v>
      </c>
      <c r="D146" s="373">
        <v>70695831</v>
      </c>
      <c r="E146" s="371" t="s">
        <v>201</v>
      </c>
      <c r="F146" s="373">
        <v>3111</v>
      </c>
      <c r="G146" s="247" t="s">
        <v>316</v>
      </c>
      <c r="H146" s="374" t="s">
        <v>282</v>
      </c>
      <c r="I146" s="110">
        <v>710068</v>
      </c>
      <c r="J146" s="111">
        <v>522877</v>
      </c>
      <c r="K146" s="111">
        <v>0</v>
      </c>
      <c r="L146" s="111">
        <v>0</v>
      </c>
      <c r="M146" s="114">
        <v>176733</v>
      </c>
      <c r="N146" s="114">
        <v>10458</v>
      </c>
      <c r="O146" s="111">
        <v>0</v>
      </c>
      <c r="P146" s="274">
        <v>1.5099999999999998</v>
      </c>
      <c r="Q146" s="287">
        <v>1.5099999999999998</v>
      </c>
      <c r="R146" s="404">
        <v>0</v>
      </c>
      <c r="S146" s="404">
        <v>0</v>
      </c>
      <c r="T146" s="112">
        <f t="shared" si="66"/>
        <v>0</v>
      </c>
      <c r="U146" s="113">
        <v>25020</v>
      </c>
      <c r="V146" s="113">
        <v>0</v>
      </c>
      <c r="W146" s="113">
        <v>0</v>
      </c>
      <c r="X146" s="113">
        <f t="shared" si="67"/>
        <v>25020</v>
      </c>
      <c r="Y146" s="113">
        <v>0</v>
      </c>
      <c r="Z146" s="113">
        <v>0</v>
      </c>
      <c r="AA146" s="113">
        <v>0</v>
      </c>
      <c r="AB146" s="113">
        <f t="shared" si="68"/>
        <v>0</v>
      </c>
      <c r="AC146" s="113">
        <f t="shared" si="69"/>
        <v>25020</v>
      </c>
      <c r="AD146" s="114">
        <f t="shared" si="70"/>
        <v>8457</v>
      </c>
      <c r="AE146" s="114">
        <f t="shared" si="71"/>
        <v>500</v>
      </c>
      <c r="AF146" s="113">
        <v>0</v>
      </c>
      <c r="AG146" s="113">
        <v>0</v>
      </c>
      <c r="AH146" s="113">
        <v>0</v>
      </c>
      <c r="AI146" s="113">
        <f t="shared" si="72"/>
        <v>0</v>
      </c>
      <c r="AJ146" s="113">
        <f t="shared" si="73"/>
        <v>33977</v>
      </c>
      <c r="AK146" s="115">
        <v>0</v>
      </c>
      <c r="AL146" s="115">
        <v>0</v>
      </c>
      <c r="AM146" s="115">
        <v>0.08</v>
      </c>
      <c r="AN146" s="115">
        <v>0</v>
      </c>
      <c r="AO146" s="115">
        <v>0</v>
      </c>
      <c r="AP146" s="115">
        <f t="shared" si="74"/>
        <v>0.08</v>
      </c>
      <c r="AQ146" s="115">
        <f t="shared" si="75"/>
        <v>0</v>
      </c>
      <c r="AR146" s="370">
        <f t="shared" si="76"/>
        <v>0.08</v>
      </c>
      <c r="AS146" s="112">
        <f t="shared" si="77"/>
        <v>744045</v>
      </c>
      <c r="AT146" s="113">
        <f t="shared" si="78"/>
        <v>547897</v>
      </c>
      <c r="AU146" s="113">
        <f t="shared" si="79"/>
        <v>0</v>
      </c>
      <c r="AV146" s="113">
        <f t="shared" si="80"/>
        <v>0</v>
      </c>
      <c r="AW146" s="113">
        <f t="shared" si="81"/>
        <v>185190</v>
      </c>
      <c r="AX146" s="113">
        <f t="shared" si="81"/>
        <v>10958</v>
      </c>
      <c r="AY146" s="113">
        <f t="shared" si="82"/>
        <v>0</v>
      </c>
      <c r="AZ146" s="115">
        <f t="shared" si="83"/>
        <v>1.5899999999999999</v>
      </c>
      <c r="BA146" s="115">
        <f t="shared" si="84"/>
        <v>1.5899999999999999</v>
      </c>
      <c r="BB146" s="115">
        <f t="shared" si="85"/>
        <v>0</v>
      </c>
      <c r="BC146" s="116">
        <f t="shared" si="86"/>
        <v>0</v>
      </c>
    </row>
    <row r="147" spans="1:55" s="387" customFormat="1" x14ac:dyDescent="0.2">
      <c r="A147" s="372">
        <v>27</v>
      </c>
      <c r="B147" s="373">
        <v>4414</v>
      </c>
      <c r="C147" s="373">
        <v>600074307</v>
      </c>
      <c r="D147" s="373">
        <v>70695831</v>
      </c>
      <c r="E147" s="365" t="s">
        <v>201</v>
      </c>
      <c r="F147" s="373">
        <v>3141</v>
      </c>
      <c r="G147" s="247" t="s">
        <v>319</v>
      </c>
      <c r="H147" s="374" t="s">
        <v>282</v>
      </c>
      <c r="I147" s="110">
        <v>327770</v>
      </c>
      <c r="J147" s="111">
        <v>219642</v>
      </c>
      <c r="K147" s="111">
        <v>0</v>
      </c>
      <c r="L147" s="111">
        <v>20000</v>
      </c>
      <c r="M147" s="114">
        <v>80999</v>
      </c>
      <c r="N147" s="114">
        <v>4393</v>
      </c>
      <c r="O147" s="111">
        <v>2736</v>
      </c>
      <c r="P147" s="274">
        <v>0.73000000000000009</v>
      </c>
      <c r="Q147" s="287">
        <v>0</v>
      </c>
      <c r="R147" s="404">
        <v>0</v>
      </c>
      <c r="S147" s="404">
        <v>0.73000000000000009</v>
      </c>
      <c r="T147" s="112">
        <f t="shared" si="66"/>
        <v>0</v>
      </c>
      <c r="U147" s="113">
        <v>0</v>
      </c>
      <c r="V147" s="113">
        <v>0</v>
      </c>
      <c r="W147" s="113">
        <v>0</v>
      </c>
      <c r="X147" s="113">
        <f t="shared" si="67"/>
        <v>0</v>
      </c>
      <c r="Y147" s="113">
        <v>0</v>
      </c>
      <c r="Z147" s="113">
        <v>0</v>
      </c>
      <c r="AA147" s="113">
        <v>0</v>
      </c>
      <c r="AB147" s="113">
        <f t="shared" si="68"/>
        <v>0</v>
      </c>
      <c r="AC147" s="113">
        <f t="shared" si="69"/>
        <v>0</v>
      </c>
      <c r="AD147" s="114">
        <f t="shared" si="70"/>
        <v>0</v>
      </c>
      <c r="AE147" s="114">
        <f t="shared" si="71"/>
        <v>0</v>
      </c>
      <c r="AF147" s="113">
        <v>0</v>
      </c>
      <c r="AG147" s="113">
        <v>0</v>
      </c>
      <c r="AH147" s="113">
        <v>0</v>
      </c>
      <c r="AI147" s="113">
        <f t="shared" si="72"/>
        <v>0</v>
      </c>
      <c r="AJ147" s="113">
        <f t="shared" si="73"/>
        <v>0</v>
      </c>
      <c r="AK147" s="115">
        <v>0</v>
      </c>
      <c r="AL147" s="115">
        <v>0</v>
      </c>
      <c r="AM147" s="115">
        <v>0</v>
      </c>
      <c r="AN147" s="115">
        <v>0</v>
      </c>
      <c r="AO147" s="115">
        <v>0</v>
      </c>
      <c r="AP147" s="115">
        <f t="shared" si="74"/>
        <v>0</v>
      </c>
      <c r="AQ147" s="115">
        <f t="shared" si="75"/>
        <v>0</v>
      </c>
      <c r="AR147" s="370">
        <f t="shared" si="76"/>
        <v>0</v>
      </c>
      <c r="AS147" s="112">
        <f t="shared" si="77"/>
        <v>327770</v>
      </c>
      <c r="AT147" s="113">
        <f t="shared" si="78"/>
        <v>219642</v>
      </c>
      <c r="AU147" s="113">
        <f t="shared" si="79"/>
        <v>0</v>
      </c>
      <c r="AV147" s="113">
        <f t="shared" si="80"/>
        <v>20000</v>
      </c>
      <c r="AW147" s="113">
        <f t="shared" si="81"/>
        <v>80999</v>
      </c>
      <c r="AX147" s="113">
        <f t="shared" si="81"/>
        <v>4393</v>
      </c>
      <c r="AY147" s="113">
        <f t="shared" si="82"/>
        <v>2736</v>
      </c>
      <c r="AZ147" s="115">
        <f t="shared" si="83"/>
        <v>0.73000000000000009</v>
      </c>
      <c r="BA147" s="115">
        <f t="shared" si="84"/>
        <v>0</v>
      </c>
      <c r="BB147" s="115">
        <f t="shared" si="85"/>
        <v>0</v>
      </c>
      <c r="BC147" s="116">
        <f t="shared" si="86"/>
        <v>0.73000000000000009</v>
      </c>
    </row>
    <row r="148" spans="1:55" s="387" customFormat="1" x14ac:dyDescent="0.2">
      <c r="A148" s="237">
        <v>27</v>
      </c>
      <c r="B148" s="31">
        <v>4414</v>
      </c>
      <c r="C148" s="31">
        <v>600074307</v>
      </c>
      <c r="D148" s="31">
        <v>70695831</v>
      </c>
      <c r="E148" s="246" t="s">
        <v>202</v>
      </c>
      <c r="F148" s="31"/>
      <c r="G148" s="236"/>
      <c r="H148" s="326"/>
      <c r="I148" s="5">
        <v>6096947</v>
      </c>
      <c r="J148" s="8">
        <v>4378608</v>
      </c>
      <c r="K148" s="8">
        <v>0</v>
      </c>
      <c r="L148" s="8">
        <v>45000</v>
      </c>
      <c r="M148" s="8">
        <v>1495180</v>
      </c>
      <c r="N148" s="8">
        <v>87573</v>
      </c>
      <c r="O148" s="8">
        <v>90586</v>
      </c>
      <c r="P148" s="9">
        <v>10.486000000000002</v>
      </c>
      <c r="Q148" s="9">
        <v>7.6218000000000004</v>
      </c>
      <c r="R148" s="38">
        <v>0</v>
      </c>
      <c r="S148" s="38">
        <v>2.8641999999999999</v>
      </c>
      <c r="T148" s="5">
        <f t="shared" ref="T148:BC148" si="89">SUM(T145:T147)</f>
        <v>0</v>
      </c>
      <c r="U148" s="8">
        <f t="shared" si="89"/>
        <v>25020</v>
      </c>
      <c r="V148" s="8">
        <f t="shared" si="89"/>
        <v>-11046</v>
      </c>
      <c r="W148" s="8">
        <f t="shared" si="89"/>
        <v>0</v>
      </c>
      <c r="X148" s="8">
        <f t="shared" si="89"/>
        <v>13974</v>
      </c>
      <c r="Y148" s="8">
        <f t="shared" si="89"/>
        <v>0</v>
      </c>
      <c r="Z148" s="8">
        <f t="shared" si="89"/>
        <v>0</v>
      </c>
      <c r="AA148" s="8">
        <f t="shared" si="89"/>
        <v>0</v>
      </c>
      <c r="AB148" s="8">
        <f t="shared" si="89"/>
        <v>0</v>
      </c>
      <c r="AC148" s="8">
        <f t="shared" si="89"/>
        <v>13974</v>
      </c>
      <c r="AD148" s="8">
        <f t="shared" si="89"/>
        <v>4723</v>
      </c>
      <c r="AE148" s="8">
        <f t="shared" si="89"/>
        <v>279</v>
      </c>
      <c r="AF148" s="8">
        <f t="shared" si="89"/>
        <v>0</v>
      </c>
      <c r="AG148" s="8">
        <f t="shared" si="89"/>
        <v>15001</v>
      </c>
      <c r="AH148" s="8">
        <f t="shared" si="89"/>
        <v>0</v>
      </c>
      <c r="AI148" s="8">
        <f t="shared" si="89"/>
        <v>15001</v>
      </c>
      <c r="AJ148" s="8">
        <f t="shared" si="89"/>
        <v>33977</v>
      </c>
      <c r="AK148" s="9">
        <f t="shared" si="89"/>
        <v>0</v>
      </c>
      <c r="AL148" s="9">
        <f t="shared" si="89"/>
        <v>0</v>
      </c>
      <c r="AM148" s="9">
        <f t="shared" si="89"/>
        <v>0.08</v>
      </c>
      <c r="AN148" s="9">
        <f t="shared" si="89"/>
        <v>0</v>
      </c>
      <c r="AO148" s="9">
        <f t="shared" si="89"/>
        <v>0</v>
      </c>
      <c r="AP148" s="9">
        <f t="shared" si="89"/>
        <v>0.08</v>
      </c>
      <c r="AQ148" s="9">
        <f t="shared" si="89"/>
        <v>0</v>
      </c>
      <c r="AR148" s="38">
        <f t="shared" si="89"/>
        <v>0.08</v>
      </c>
      <c r="AS148" s="5">
        <f t="shared" si="89"/>
        <v>6130924</v>
      </c>
      <c r="AT148" s="8">
        <f t="shared" si="89"/>
        <v>4392582</v>
      </c>
      <c r="AU148" s="8">
        <f t="shared" si="89"/>
        <v>0</v>
      </c>
      <c r="AV148" s="8">
        <f t="shared" si="89"/>
        <v>45000</v>
      </c>
      <c r="AW148" s="8">
        <f t="shared" si="89"/>
        <v>1499903</v>
      </c>
      <c r="AX148" s="8">
        <f t="shared" si="89"/>
        <v>87852</v>
      </c>
      <c r="AY148" s="8">
        <f t="shared" si="89"/>
        <v>105587</v>
      </c>
      <c r="AZ148" s="9">
        <f t="shared" si="89"/>
        <v>10.566000000000003</v>
      </c>
      <c r="BA148" s="9">
        <f t="shared" si="89"/>
        <v>7.7018000000000004</v>
      </c>
      <c r="BB148" s="9">
        <f t="shared" si="89"/>
        <v>0</v>
      </c>
      <c r="BC148" s="78">
        <f t="shared" si="89"/>
        <v>2.8641999999999999</v>
      </c>
    </row>
    <row r="149" spans="1:55" s="387" customFormat="1" x14ac:dyDescent="0.2">
      <c r="A149" s="372">
        <v>28</v>
      </c>
      <c r="B149" s="373">
        <v>4444</v>
      </c>
      <c r="C149" s="373">
        <v>600074731</v>
      </c>
      <c r="D149" s="373">
        <v>48282979</v>
      </c>
      <c r="E149" s="371" t="s">
        <v>203</v>
      </c>
      <c r="F149" s="373">
        <v>3113</v>
      </c>
      <c r="G149" s="247" t="s">
        <v>318</v>
      </c>
      <c r="H149" s="374" t="s">
        <v>281</v>
      </c>
      <c r="I149" s="110">
        <v>13829794</v>
      </c>
      <c r="J149" s="111">
        <v>9876148</v>
      </c>
      <c r="K149" s="111">
        <v>0</v>
      </c>
      <c r="L149" s="111">
        <v>92500</v>
      </c>
      <c r="M149" s="114">
        <v>3369403</v>
      </c>
      <c r="N149" s="114">
        <v>197523</v>
      </c>
      <c r="O149" s="111">
        <v>294220</v>
      </c>
      <c r="P149" s="274">
        <v>18.250299999999999</v>
      </c>
      <c r="Q149" s="287">
        <v>13.7727</v>
      </c>
      <c r="R149" s="404">
        <v>0</v>
      </c>
      <c r="S149" s="404">
        <v>4.4775999999999998</v>
      </c>
      <c r="T149" s="112">
        <f t="shared" si="66"/>
        <v>0</v>
      </c>
      <c r="U149" s="113">
        <v>0</v>
      </c>
      <c r="V149" s="113">
        <v>-29455</v>
      </c>
      <c r="W149" s="113">
        <v>0</v>
      </c>
      <c r="X149" s="113">
        <f t="shared" si="67"/>
        <v>-29455</v>
      </c>
      <c r="Y149" s="113">
        <v>0</v>
      </c>
      <c r="Z149" s="113">
        <v>0</v>
      </c>
      <c r="AA149" s="113">
        <v>0</v>
      </c>
      <c r="AB149" s="113">
        <f t="shared" si="68"/>
        <v>0</v>
      </c>
      <c r="AC149" s="113">
        <f t="shared" si="69"/>
        <v>-29455</v>
      </c>
      <c r="AD149" s="114">
        <f t="shared" si="70"/>
        <v>-9956</v>
      </c>
      <c r="AE149" s="114">
        <f t="shared" si="71"/>
        <v>-589</v>
      </c>
      <c r="AF149" s="113">
        <v>0</v>
      </c>
      <c r="AG149" s="113">
        <v>40000</v>
      </c>
      <c r="AH149" s="113">
        <v>0</v>
      </c>
      <c r="AI149" s="113">
        <f t="shared" si="72"/>
        <v>40000</v>
      </c>
      <c r="AJ149" s="113">
        <f t="shared" si="73"/>
        <v>0</v>
      </c>
      <c r="AK149" s="115">
        <v>0</v>
      </c>
      <c r="AL149" s="115">
        <v>0</v>
      </c>
      <c r="AM149" s="115">
        <v>0</v>
      </c>
      <c r="AN149" s="115">
        <v>0</v>
      </c>
      <c r="AO149" s="115">
        <v>0</v>
      </c>
      <c r="AP149" s="115">
        <f t="shared" si="74"/>
        <v>0</v>
      </c>
      <c r="AQ149" s="115">
        <f t="shared" si="75"/>
        <v>0</v>
      </c>
      <c r="AR149" s="370">
        <f t="shared" si="76"/>
        <v>0</v>
      </c>
      <c r="AS149" s="112">
        <f t="shared" si="77"/>
        <v>13829794</v>
      </c>
      <c r="AT149" s="113">
        <f t="shared" si="78"/>
        <v>9846693</v>
      </c>
      <c r="AU149" s="113">
        <f t="shared" si="79"/>
        <v>0</v>
      </c>
      <c r="AV149" s="113">
        <f t="shared" si="80"/>
        <v>92500</v>
      </c>
      <c r="AW149" s="113">
        <f t="shared" si="81"/>
        <v>3359447</v>
      </c>
      <c r="AX149" s="113">
        <f t="shared" si="81"/>
        <v>196934</v>
      </c>
      <c r="AY149" s="113">
        <f t="shared" si="82"/>
        <v>334220</v>
      </c>
      <c r="AZ149" s="115">
        <f t="shared" si="83"/>
        <v>18.250299999999999</v>
      </c>
      <c r="BA149" s="115">
        <f t="shared" si="84"/>
        <v>13.7727</v>
      </c>
      <c r="BB149" s="115">
        <f t="shared" si="85"/>
        <v>0</v>
      </c>
      <c r="BC149" s="116">
        <f t="shared" si="86"/>
        <v>4.4775999999999998</v>
      </c>
    </row>
    <row r="150" spans="1:55" s="387" customFormat="1" x14ac:dyDescent="0.2">
      <c r="A150" s="372">
        <v>28</v>
      </c>
      <c r="B150" s="373">
        <v>4444</v>
      </c>
      <c r="C150" s="373">
        <v>600074731</v>
      </c>
      <c r="D150" s="373">
        <v>48282979</v>
      </c>
      <c r="E150" s="371" t="s">
        <v>203</v>
      </c>
      <c r="F150" s="373">
        <v>3113</v>
      </c>
      <c r="G150" s="247" t="s">
        <v>323</v>
      </c>
      <c r="H150" s="374" t="s">
        <v>282</v>
      </c>
      <c r="I150" s="110">
        <v>2997799</v>
      </c>
      <c r="J150" s="111">
        <v>2202172</v>
      </c>
      <c r="K150" s="111">
        <v>0</v>
      </c>
      <c r="L150" s="111">
        <v>0</v>
      </c>
      <c r="M150" s="114">
        <v>744334</v>
      </c>
      <c r="N150" s="114">
        <v>44043</v>
      </c>
      <c r="O150" s="111">
        <v>7250</v>
      </c>
      <c r="P150" s="274">
        <v>6.36</v>
      </c>
      <c r="Q150" s="287">
        <v>6.36</v>
      </c>
      <c r="R150" s="404">
        <v>0</v>
      </c>
      <c r="S150" s="404">
        <v>0</v>
      </c>
      <c r="T150" s="112">
        <f t="shared" si="66"/>
        <v>0</v>
      </c>
      <c r="U150" s="113">
        <v>0</v>
      </c>
      <c r="V150" s="113">
        <v>0</v>
      </c>
      <c r="W150" s="113">
        <v>0</v>
      </c>
      <c r="X150" s="113">
        <f t="shared" si="67"/>
        <v>0</v>
      </c>
      <c r="Y150" s="113">
        <v>0</v>
      </c>
      <c r="Z150" s="113">
        <v>0</v>
      </c>
      <c r="AA150" s="113">
        <v>0</v>
      </c>
      <c r="AB150" s="113">
        <f t="shared" si="68"/>
        <v>0</v>
      </c>
      <c r="AC150" s="113">
        <f t="shared" si="69"/>
        <v>0</v>
      </c>
      <c r="AD150" s="114">
        <f t="shared" si="70"/>
        <v>0</v>
      </c>
      <c r="AE150" s="114">
        <f t="shared" si="71"/>
        <v>0</v>
      </c>
      <c r="AF150" s="113">
        <v>0</v>
      </c>
      <c r="AG150" s="113">
        <v>0</v>
      </c>
      <c r="AH150" s="113">
        <v>0</v>
      </c>
      <c r="AI150" s="113">
        <f t="shared" si="72"/>
        <v>0</v>
      </c>
      <c r="AJ150" s="113">
        <f t="shared" si="73"/>
        <v>0</v>
      </c>
      <c r="AK150" s="115">
        <v>0</v>
      </c>
      <c r="AL150" s="115">
        <v>0</v>
      </c>
      <c r="AM150" s="115">
        <v>0</v>
      </c>
      <c r="AN150" s="115">
        <v>0</v>
      </c>
      <c r="AO150" s="115">
        <v>0</v>
      </c>
      <c r="AP150" s="115">
        <f t="shared" si="74"/>
        <v>0</v>
      </c>
      <c r="AQ150" s="115">
        <f t="shared" si="75"/>
        <v>0</v>
      </c>
      <c r="AR150" s="370">
        <f t="shared" si="76"/>
        <v>0</v>
      </c>
      <c r="AS150" s="112">
        <f t="shared" si="77"/>
        <v>2997799</v>
      </c>
      <c r="AT150" s="113">
        <f t="shared" si="78"/>
        <v>2202172</v>
      </c>
      <c r="AU150" s="113">
        <f t="shared" si="79"/>
        <v>0</v>
      </c>
      <c r="AV150" s="113">
        <f t="shared" si="80"/>
        <v>0</v>
      </c>
      <c r="AW150" s="113">
        <f t="shared" si="81"/>
        <v>744334</v>
      </c>
      <c r="AX150" s="113">
        <f t="shared" si="81"/>
        <v>44043</v>
      </c>
      <c r="AY150" s="113">
        <f t="shared" si="82"/>
        <v>7250</v>
      </c>
      <c r="AZ150" s="115">
        <f t="shared" si="83"/>
        <v>6.36</v>
      </c>
      <c r="BA150" s="115">
        <f t="shared" si="84"/>
        <v>6.36</v>
      </c>
      <c r="BB150" s="115">
        <f t="shared" si="85"/>
        <v>0</v>
      </c>
      <c r="BC150" s="116">
        <f t="shared" si="86"/>
        <v>0</v>
      </c>
    </row>
    <row r="151" spans="1:55" s="387" customFormat="1" x14ac:dyDescent="0.2">
      <c r="A151" s="372">
        <v>28</v>
      </c>
      <c r="B151" s="373">
        <v>4444</v>
      </c>
      <c r="C151" s="373">
        <v>600074731</v>
      </c>
      <c r="D151" s="373">
        <v>48282979</v>
      </c>
      <c r="E151" s="371" t="s">
        <v>203</v>
      </c>
      <c r="F151" s="373">
        <v>3141</v>
      </c>
      <c r="G151" s="247" t="s">
        <v>319</v>
      </c>
      <c r="H151" s="374" t="s">
        <v>282</v>
      </c>
      <c r="I151" s="110">
        <v>1923561</v>
      </c>
      <c r="J151" s="111">
        <v>1371981</v>
      </c>
      <c r="K151" s="111">
        <v>0</v>
      </c>
      <c r="L151" s="111">
        <v>35000</v>
      </c>
      <c r="M151" s="114">
        <v>475559</v>
      </c>
      <c r="N151" s="114">
        <v>27439</v>
      </c>
      <c r="O151" s="111">
        <v>13582</v>
      </c>
      <c r="P151" s="274">
        <v>4.6499999999999995</v>
      </c>
      <c r="Q151" s="287">
        <v>0</v>
      </c>
      <c r="R151" s="404">
        <v>0</v>
      </c>
      <c r="S151" s="404">
        <v>4.6499999999999995</v>
      </c>
      <c r="T151" s="112">
        <f t="shared" si="66"/>
        <v>0</v>
      </c>
      <c r="U151" s="113">
        <v>0</v>
      </c>
      <c r="V151" s="113">
        <v>0</v>
      </c>
      <c r="W151" s="113">
        <v>0</v>
      </c>
      <c r="X151" s="113">
        <f t="shared" si="67"/>
        <v>0</v>
      </c>
      <c r="Y151" s="113">
        <v>0</v>
      </c>
      <c r="Z151" s="113">
        <v>0</v>
      </c>
      <c r="AA151" s="113">
        <v>0</v>
      </c>
      <c r="AB151" s="113">
        <f t="shared" si="68"/>
        <v>0</v>
      </c>
      <c r="AC151" s="113">
        <f t="shared" si="69"/>
        <v>0</v>
      </c>
      <c r="AD151" s="114">
        <f t="shared" si="70"/>
        <v>0</v>
      </c>
      <c r="AE151" s="114">
        <f t="shared" si="71"/>
        <v>0</v>
      </c>
      <c r="AF151" s="113">
        <v>0</v>
      </c>
      <c r="AG151" s="113">
        <v>0</v>
      </c>
      <c r="AH151" s="113">
        <v>0</v>
      </c>
      <c r="AI151" s="113">
        <f t="shared" si="72"/>
        <v>0</v>
      </c>
      <c r="AJ151" s="113">
        <f t="shared" si="73"/>
        <v>0</v>
      </c>
      <c r="AK151" s="115">
        <v>0</v>
      </c>
      <c r="AL151" s="115">
        <v>0</v>
      </c>
      <c r="AM151" s="115">
        <v>0</v>
      </c>
      <c r="AN151" s="115">
        <v>0</v>
      </c>
      <c r="AO151" s="115">
        <v>0</v>
      </c>
      <c r="AP151" s="115">
        <f t="shared" si="74"/>
        <v>0</v>
      </c>
      <c r="AQ151" s="115">
        <f t="shared" si="75"/>
        <v>0</v>
      </c>
      <c r="AR151" s="370">
        <f t="shared" si="76"/>
        <v>0</v>
      </c>
      <c r="AS151" s="112">
        <f t="shared" si="77"/>
        <v>1923561</v>
      </c>
      <c r="AT151" s="113">
        <f t="shared" si="78"/>
        <v>1371981</v>
      </c>
      <c r="AU151" s="113">
        <f t="shared" si="79"/>
        <v>0</v>
      </c>
      <c r="AV151" s="113">
        <f t="shared" si="80"/>
        <v>35000</v>
      </c>
      <c r="AW151" s="113">
        <f t="shared" si="81"/>
        <v>475559</v>
      </c>
      <c r="AX151" s="113">
        <f t="shared" si="81"/>
        <v>27439</v>
      </c>
      <c r="AY151" s="113">
        <f t="shared" si="82"/>
        <v>13582</v>
      </c>
      <c r="AZ151" s="115">
        <f t="shared" si="83"/>
        <v>4.6499999999999995</v>
      </c>
      <c r="BA151" s="115">
        <f t="shared" si="84"/>
        <v>0</v>
      </c>
      <c r="BB151" s="115">
        <f t="shared" si="85"/>
        <v>0</v>
      </c>
      <c r="BC151" s="116">
        <f t="shared" si="86"/>
        <v>4.6499999999999995</v>
      </c>
    </row>
    <row r="152" spans="1:55" s="387" customFormat="1" x14ac:dyDescent="0.2">
      <c r="A152" s="372">
        <v>28</v>
      </c>
      <c r="B152" s="373">
        <v>4444</v>
      </c>
      <c r="C152" s="373">
        <v>600074731</v>
      </c>
      <c r="D152" s="373">
        <v>48282979</v>
      </c>
      <c r="E152" s="371" t="s">
        <v>203</v>
      </c>
      <c r="F152" s="373">
        <v>3143</v>
      </c>
      <c r="G152" s="247" t="s">
        <v>632</v>
      </c>
      <c r="H152" s="392" t="s">
        <v>281</v>
      </c>
      <c r="I152" s="110">
        <v>1381930</v>
      </c>
      <c r="J152" s="111">
        <v>932889</v>
      </c>
      <c r="K152" s="111">
        <v>0</v>
      </c>
      <c r="L152" s="111">
        <v>86000</v>
      </c>
      <c r="M152" s="114">
        <v>344384</v>
      </c>
      <c r="N152" s="114">
        <v>18657</v>
      </c>
      <c r="O152" s="111">
        <v>0</v>
      </c>
      <c r="P152" s="274">
        <v>2.1133000000000002</v>
      </c>
      <c r="Q152" s="287">
        <v>2.1133000000000002</v>
      </c>
      <c r="R152" s="404">
        <v>0</v>
      </c>
      <c r="S152" s="404">
        <v>0</v>
      </c>
      <c r="T152" s="112">
        <f t="shared" si="66"/>
        <v>0</v>
      </c>
      <c r="U152" s="113">
        <v>0</v>
      </c>
      <c r="V152" s="113">
        <v>0</v>
      </c>
      <c r="W152" s="113">
        <v>0</v>
      </c>
      <c r="X152" s="113">
        <f t="shared" si="67"/>
        <v>0</v>
      </c>
      <c r="Y152" s="113">
        <v>0</v>
      </c>
      <c r="Z152" s="113">
        <v>0</v>
      </c>
      <c r="AA152" s="113">
        <v>0</v>
      </c>
      <c r="AB152" s="113">
        <f t="shared" si="68"/>
        <v>0</v>
      </c>
      <c r="AC152" s="113">
        <f t="shared" si="69"/>
        <v>0</v>
      </c>
      <c r="AD152" s="114">
        <f t="shared" si="70"/>
        <v>0</v>
      </c>
      <c r="AE152" s="114">
        <f t="shared" si="71"/>
        <v>0</v>
      </c>
      <c r="AF152" s="113">
        <v>0</v>
      </c>
      <c r="AG152" s="113">
        <v>0</v>
      </c>
      <c r="AH152" s="113">
        <v>0</v>
      </c>
      <c r="AI152" s="113">
        <f t="shared" si="72"/>
        <v>0</v>
      </c>
      <c r="AJ152" s="113">
        <f t="shared" si="73"/>
        <v>0</v>
      </c>
      <c r="AK152" s="115">
        <v>0</v>
      </c>
      <c r="AL152" s="115">
        <v>0</v>
      </c>
      <c r="AM152" s="115">
        <v>0</v>
      </c>
      <c r="AN152" s="115">
        <v>0</v>
      </c>
      <c r="AO152" s="115">
        <v>0</v>
      </c>
      <c r="AP152" s="115">
        <f t="shared" si="74"/>
        <v>0</v>
      </c>
      <c r="AQ152" s="115">
        <f t="shared" si="75"/>
        <v>0</v>
      </c>
      <c r="AR152" s="370">
        <f t="shared" si="76"/>
        <v>0</v>
      </c>
      <c r="AS152" s="112">
        <f t="shared" si="77"/>
        <v>1381930</v>
      </c>
      <c r="AT152" s="113">
        <f t="shared" si="78"/>
        <v>932889</v>
      </c>
      <c r="AU152" s="113">
        <f t="shared" si="79"/>
        <v>0</v>
      </c>
      <c r="AV152" s="113">
        <f t="shared" si="80"/>
        <v>86000</v>
      </c>
      <c r="AW152" s="113">
        <f t="shared" si="81"/>
        <v>344384</v>
      </c>
      <c r="AX152" s="113">
        <f t="shared" si="81"/>
        <v>18657</v>
      </c>
      <c r="AY152" s="113">
        <f t="shared" si="82"/>
        <v>0</v>
      </c>
      <c r="AZ152" s="115">
        <f t="shared" si="83"/>
        <v>2.1133000000000002</v>
      </c>
      <c r="BA152" s="115">
        <f t="shared" si="84"/>
        <v>2.1133000000000002</v>
      </c>
      <c r="BB152" s="115">
        <f t="shared" si="85"/>
        <v>0</v>
      </c>
      <c r="BC152" s="116">
        <f t="shared" si="86"/>
        <v>0</v>
      </c>
    </row>
    <row r="153" spans="1:55" s="387" customFormat="1" x14ac:dyDescent="0.2">
      <c r="A153" s="372">
        <v>28</v>
      </c>
      <c r="B153" s="373">
        <v>4444</v>
      </c>
      <c r="C153" s="373">
        <v>600074731</v>
      </c>
      <c r="D153" s="373">
        <v>48282979</v>
      </c>
      <c r="E153" s="371" t="s">
        <v>203</v>
      </c>
      <c r="F153" s="373">
        <v>3143</v>
      </c>
      <c r="G153" s="247" t="s">
        <v>633</v>
      </c>
      <c r="H153" s="392" t="s">
        <v>282</v>
      </c>
      <c r="I153" s="110">
        <v>46345</v>
      </c>
      <c r="J153" s="111">
        <v>32670</v>
      </c>
      <c r="K153" s="111">
        <v>0</v>
      </c>
      <c r="L153" s="111">
        <v>0</v>
      </c>
      <c r="M153" s="114">
        <v>11042</v>
      </c>
      <c r="N153" s="114">
        <v>653</v>
      </c>
      <c r="O153" s="111">
        <v>1980</v>
      </c>
      <c r="P153" s="274">
        <v>0.14000000000000001</v>
      </c>
      <c r="Q153" s="287">
        <v>0</v>
      </c>
      <c r="R153" s="404">
        <v>0</v>
      </c>
      <c r="S153" s="404">
        <v>0.14000000000000001</v>
      </c>
      <c r="T153" s="112">
        <f t="shared" si="66"/>
        <v>0</v>
      </c>
      <c r="U153" s="113">
        <v>0</v>
      </c>
      <c r="V153" s="113">
        <v>0</v>
      </c>
      <c r="W153" s="113">
        <v>0</v>
      </c>
      <c r="X153" s="113">
        <f t="shared" si="67"/>
        <v>0</v>
      </c>
      <c r="Y153" s="113">
        <v>0</v>
      </c>
      <c r="Z153" s="113">
        <v>0</v>
      </c>
      <c r="AA153" s="113">
        <v>0</v>
      </c>
      <c r="AB153" s="113">
        <f t="shared" si="68"/>
        <v>0</v>
      </c>
      <c r="AC153" s="113">
        <f t="shared" si="69"/>
        <v>0</v>
      </c>
      <c r="AD153" s="114">
        <f t="shared" si="70"/>
        <v>0</v>
      </c>
      <c r="AE153" s="114">
        <f t="shared" si="71"/>
        <v>0</v>
      </c>
      <c r="AF153" s="113">
        <v>0</v>
      </c>
      <c r="AG153" s="113">
        <v>0</v>
      </c>
      <c r="AH153" s="113">
        <v>0</v>
      </c>
      <c r="AI153" s="113">
        <f t="shared" si="72"/>
        <v>0</v>
      </c>
      <c r="AJ153" s="113">
        <f t="shared" si="73"/>
        <v>0</v>
      </c>
      <c r="AK153" s="115">
        <v>0</v>
      </c>
      <c r="AL153" s="115">
        <v>0</v>
      </c>
      <c r="AM153" s="115">
        <v>0</v>
      </c>
      <c r="AN153" s="115">
        <v>0</v>
      </c>
      <c r="AO153" s="115">
        <v>0</v>
      </c>
      <c r="AP153" s="115">
        <f t="shared" si="74"/>
        <v>0</v>
      </c>
      <c r="AQ153" s="115">
        <f t="shared" si="75"/>
        <v>0</v>
      </c>
      <c r="AR153" s="370">
        <f t="shared" si="76"/>
        <v>0</v>
      </c>
      <c r="AS153" s="112">
        <f t="shared" si="77"/>
        <v>46345</v>
      </c>
      <c r="AT153" s="113">
        <f t="shared" si="78"/>
        <v>32670</v>
      </c>
      <c r="AU153" s="113">
        <f t="shared" si="79"/>
        <v>0</v>
      </c>
      <c r="AV153" s="113">
        <f t="shared" si="80"/>
        <v>0</v>
      </c>
      <c r="AW153" s="113">
        <f t="shared" si="81"/>
        <v>11042</v>
      </c>
      <c r="AX153" s="113">
        <f t="shared" si="81"/>
        <v>653</v>
      </c>
      <c r="AY153" s="113">
        <f t="shared" si="82"/>
        <v>1980</v>
      </c>
      <c r="AZ153" s="115">
        <f t="shared" si="83"/>
        <v>0.14000000000000001</v>
      </c>
      <c r="BA153" s="115">
        <f t="shared" si="84"/>
        <v>0</v>
      </c>
      <c r="BB153" s="115">
        <f t="shared" si="85"/>
        <v>0</v>
      </c>
      <c r="BC153" s="116">
        <f t="shared" si="86"/>
        <v>0.14000000000000001</v>
      </c>
    </row>
    <row r="154" spans="1:55" s="387" customFormat="1" x14ac:dyDescent="0.2">
      <c r="A154" s="372">
        <v>28</v>
      </c>
      <c r="B154" s="373">
        <v>4444</v>
      </c>
      <c r="C154" s="373">
        <v>600074731</v>
      </c>
      <c r="D154" s="373">
        <v>48282979</v>
      </c>
      <c r="E154" s="371" t="s">
        <v>203</v>
      </c>
      <c r="F154" s="373">
        <v>3143</v>
      </c>
      <c r="G154" s="247" t="s">
        <v>321</v>
      </c>
      <c r="H154" s="392" t="s">
        <v>282</v>
      </c>
      <c r="I154" s="110">
        <v>327828</v>
      </c>
      <c r="J154" s="111">
        <v>241140</v>
      </c>
      <c r="K154" s="111">
        <v>0</v>
      </c>
      <c r="L154" s="111">
        <v>0</v>
      </c>
      <c r="M154" s="114">
        <v>81505</v>
      </c>
      <c r="N154" s="114">
        <v>4823</v>
      </c>
      <c r="O154" s="111">
        <v>360</v>
      </c>
      <c r="P154" s="274">
        <v>0.53</v>
      </c>
      <c r="Q154" s="287">
        <v>0.5</v>
      </c>
      <c r="R154" s="404">
        <v>0</v>
      </c>
      <c r="S154" s="404">
        <v>0.03</v>
      </c>
      <c r="T154" s="112">
        <f t="shared" si="66"/>
        <v>0</v>
      </c>
      <c r="U154" s="113">
        <v>0</v>
      </c>
      <c r="V154" s="113">
        <v>0</v>
      </c>
      <c r="W154" s="113">
        <v>0</v>
      </c>
      <c r="X154" s="113">
        <f t="shared" si="67"/>
        <v>0</v>
      </c>
      <c r="Y154" s="113">
        <v>0</v>
      </c>
      <c r="Z154" s="113">
        <v>0</v>
      </c>
      <c r="AA154" s="113">
        <v>0</v>
      </c>
      <c r="AB154" s="113">
        <f t="shared" si="68"/>
        <v>0</v>
      </c>
      <c r="AC154" s="113">
        <f t="shared" si="69"/>
        <v>0</v>
      </c>
      <c r="AD154" s="114">
        <f t="shared" si="70"/>
        <v>0</v>
      </c>
      <c r="AE154" s="114">
        <f t="shared" si="71"/>
        <v>0</v>
      </c>
      <c r="AF154" s="113">
        <v>0</v>
      </c>
      <c r="AG154" s="113">
        <v>0</v>
      </c>
      <c r="AH154" s="113">
        <v>0</v>
      </c>
      <c r="AI154" s="113">
        <f t="shared" si="72"/>
        <v>0</v>
      </c>
      <c r="AJ154" s="113">
        <f t="shared" si="73"/>
        <v>0</v>
      </c>
      <c r="AK154" s="115">
        <v>0</v>
      </c>
      <c r="AL154" s="115">
        <v>0</v>
      </c>
      <c r="AM154" s="115">
        <v>0</v>
      </c>
      <c r="AN154" s="115">
        <v>0</v>
      </c>
      <c r="AO154" s="115">
        <v>0</v>
      </c>
      <c r="AP154" s="115">
        <f t="shared" si="74"/>
        <v>0</v>
      </c>
      <c r="AQ154" s="115">
        <f t="shared" si="75"/>
        <v>0</v>
      </c>
      <c r="AR154" s="370">
        <f t="shared" si="76"/>
        <v>0</v>
      </c>
      <c r="AS154" s="112">
        <f t="shared" si="77"/>
        <v>327828</v>
      </c>
      <c r="AT154" s="113">
        <f t="shared" si="78"/>
        <v>241140</v>
      </c>
      <c r="AU154" s="113">
        <f t="shared" si="79"/>
        <v>0</v>
      </c>
      <c r="AV154" s="113">
        <f t="shared" si="80"/>
        <v>0</v>
      </c>
      <c r="AW154" s="113">
        <f t="shared" si="81"/>
        <v>81505</v>
      </c>
      <c r="AX154" s="113">
        <f t="shared" si="81"/>
        <v>4823</v>
      </c>
      <c r="AY154" s="113">
        <f t="shared" si="82"/>
        <v>360</v>
      </c>
      <c r="AZ154" s="115">
        <f t="shared" si="83"/>
        <v>0.53</v>
      </c>
      <c r="BA154" s="115">
        <f t="shared" si="84"/>
        <v>0.5</v>
      </c>
      <c r="BB154" s="115">
        <f t="shared" si="85"/>
        <v>0</v>
      </c>
      <c r="BC154" s="116">
        <f t="shared" si="86"/>
        <v>0.03</v>
      </c>
    </row>
    <row r="155" spans="1:55" s="387" customFormat="1" x14ac:dyDescent="0.2">
      <c r="A155" s="237">
        <v>28</v>
      </c>
      <c r="B155" s="31">
        <v>4444</v>
      </c>
      <c r="C155" s="31">
        <v>600074731</v>
      </c>
      <c r="D155" s="31">
        <v>48282979</v>
      </c>
      <c r="E155" s="246" t="s">
        <v>204</v>
      </c>
      <c r="F155" s="31"/>
      <c r="G155" s="236"/>
      <c r="H155" s="326"/>
      <c r="I155" s="5">
        <v>20507257</v>
      </c>
      <c r="J155" s="8">
        <v>14657000</v>
      </c>
      <c r="K155" s="8">
        <v>0</v>
      </c>
      <c r="L155" s="8">
        <v>213500</v>
      </c>
      <c r="M155" s="8">
        <v>5026227</v>
      </c>
      <c r="N155" s="8">
        <v>293138</v>
      </c>
      <c r="O155" s="8">
        <v>317392</v>
      </c>
      <c r="P155" s="9">
        <v>32.043599999999998</v>
      </c>
      <c r="Q155" s="9">
        <v>22.745999999999999</v>
      </c>
      <c r="R155" s="38">
        <v>0</v>
      </c>
      <c r="S155" s="38">
        <v>9.2975999999999992</v>
      </c>
      <c r="T155" s="5">
        <f t="shared" ref="T155:BC155" si="90">SUM(T149:T154)</f>
        <v>0</v>
      </c>
      <c r="U155" s="8">
        <f t="shared" si="90"/>
        <v>0</v>
      </c>
      <c r="V155" s="8">
        <f t="shared" si="90"/>
        <v>-29455</v>
      </c>
      <c r="W155" s="8">
        <f t="shared" si="90"/>
        <v>0</v>
      </c>
      <c r="X155" s="8">
        <f t="shared" si="90"/>
        <v>-29455</v>
      </c>
      <c r="Y155" s="8">
        <f t="shared" si="90"/>
        <v>0</v>
      </c>
      <c r="Z155" s="8">
        <f t="shared" si="90"/>
        <v>0</v>
      </c>
      <c r="AA155" s="8">
        <f t="shared" si="90"/>
        <v>0</v>
      </c>
      <c r="AB155" s="8">
        <f t="shared" si="90"/>
        <v>0</v>
      </c>
      <c r="AC155" s="8">
        <f t="shared" si="90"/>
        <v>-29455</v>
      </c>
      <c r="AD155" s="8">
        <f t="shared" si="90"/>
        <v>-9956</v>
      </c>
      <c r="AE155" s="8">
        <f t="shared" si="90"/>
        <v>-589</v>
      </c>
      <c r="AF155" s="8">
        <f t="shared" si="90"/>
        <v>0</v>
      </c>
      <c r="AG155" s="8">
        <f t="shared" si="90"/>
        <v>40000</v>
      </c>
      <c r="AH155" s="8">
        <f t="shared" si="90"/>
        <v>0</v>
      </c>
      <c r="AI155" s="8">
        <f t="shared" si="90"/>
        <v>40000</v>
      </c>
      <c r="AJ155" s="8">
        <f t="shared" si="90"/>
        <v>0</v>
      </c>
      <c r="AK155" s="9">
        <f t="shared" si="90"/>
        <v>0</v>
      </c>
      <c r="AL155" s="9">
        <f t="shared" si="90"/>
        <v>0</v>
      </c>
      <c r="AM155" s="9">
        <f t="shared" si="90"/>
        <v>0</v>
      </c>
      <c r="AN155" s="9">
        <f t="shared" si="90"/>
        <v>0</v>
      </c>
      <c r="AO155" s="9">
        <f t="shared" si="90"/>
        <v>0</v>
      </c>
      <c r="AP155" s="9">
        <f t="shared" si="90"/>
        <v>0</v>
      </c>
      <c r="AQ155" s="9">
        <f t="shared" si="90"/>
        <v>0</v>
      </c>
      <c r="AR155" s="38">
        <f t="shared" si="90"/>
        <v>0</v>
      </c>
      <c r="AS155" s="5">
        <f t="shared" si="90"/>
        <v>20507257</v>
      </c>
      <c r="AT155" s="8">
        <f t="shared" si="90"/>
        <v>14627545</v>
      </c>
      <c r="AU155" s="8">
        <f t="shared" si="90"/>
        <v>0</v>
      </c>
      <c r="AV155" s="8">
        <f t="shared" si="90"/>
        <v>213500</v>
      </c>
      <c r="AW155" s="8">
        <f t="shared" si="90"/>
        <v>5016271</v>
      </c>
      <c r="AX155" s="8">
        <f t="shared" si="90"/>
        <v>292549</v>
      </c>
      <c r="AY155" s="8">
        <f t="shared" si="90"/>
        <v>357392</v>
      </c>
      <c r="AZ155" s="9">
        <f t="shared" si="90"/>
        <v>32.043599999999998</v>
      </c>
      <c r="BA155" s="9">
        <f t="shared" si="90"/>
        <v>22.745999999999999</v>
      </c>
      <c r="BB155" s="9">
        <f t="shared" si="90"/>
        <v>0</v>
      </c>
      <c r="BC155" s="78">
        <f t="shared" si="90"/>
        <v>9.2975999999999992</v>
      </c>
    </row>
    <row r="156" spans="1:55" s="387" customFormat="1" ht="12.75" customHeight="1" x14ac:dyDescent="0.2">
      <c r="A156" s="372">
        <v>29</v>
      </c>
      <c r="B156" s="373">
        <v>4445</v>
      </c>
      <c r="C156" s="373">
        <v>600075044</v>
      </c>
      <c r="D156" s="373">
        <v>72742631</v>
      </c>
      <c r="E156" s="371" t="s">
        <v>205</v>
      </c>
      <c r="F156" s="373">
        <v>3111</v>
      </c>
      <c r="G156" s="247" t="s">
        <v>315</v>
      </c>
      <c r="H156" s="374" t="s">
        <v>281</v>
      </c>
      <c r="I156" s="110">
        <v>2578379</v>
      </c>
      <c r="J156" s="111">
        <v>1888718</v>
      </c>
      <c r="K156" s="111">
        <v>0</v>
      </c>
      <c r="L156" s="111">
        <v>0</v>
      </c>
      <c r="M156" s="114">
        <v>638387</v>
      </c>
      <c r="N156" s="114">
        <v>37774</v>
      </c>
      <c r="O156" s="111">
        <v>13500</v>
      </c>
      <c r="P156" s="274">
        <v>4.6918000000000006</v>
      </c>
      <c r="Q156" s="287">
        <v>3.77</v>
      </c>
      <c r="R156" s="404">
        <v>0</v>
      </c>
      <c r="S156" s="404">
        <v>0.92179999999999995</v>
      </c>
      <c r="T156" s="112">
        <f t="shared" si="66"/>
        <v>0</v>
      </c>
      <c r="U156" s="113">
        <v>0</v>
      </c>
      <c r="V156" s="113">
        <v>0</v>
      </c>
      <c r="W156" s="113">
        <v>0</v>
      </c>
      <c r="X156" s="113">
        <f t="shared" si="67"/>
        <v>0</v>
      </c>
      <c r="Y156" s="113">
        <v>0</v>
      </c>
      <c r="Z156" s="113">
        <v>0</v>
      </c>
      <c r="AA156" s="113">
        <v>0</v>
      </c>
      <c r="AB156" s="113">
        <f t="shared" si="68"/>
        <v>0</v>
      </c>
      <c r="AC156" s="113">
        <f t="shared" si="69"/>
        <v>0</v>
      </c>
      <c r="AD156" s="114">
        <f t="shared" si="70"/>
        <v>0</v>
      </c>
      <c r="AE156" s="114">
        <f t="shared" si="71"/>
        <v>0</v>
      </c>
      <c r="AF156" s="113">
        <v>0</v>
      </c>
      <c r="AG156" s="113">
        <v>0</v>
      </c>
      <c r="AH156" s="113">
        <v>0</v>
      </c>
      <c r="AI156" s="113">
        <f t="shared" si="72"/>
        <v>0</v>
      </c>
      <c r="AJ156" s="113">
        <f t="shared" si="73"/>
        <v>0</v>
      </c>
      <c r="AK156" s="115">
        <v>0</v>
      </c>
      <c r="AL156" s="115">
        <v>0</v>
      </c>
      <c r="AM156" s="115">
        <v>0</v>
      </c>
      <c r="AN156" s="115">
        <v>0</v>
      </c>
      <c r="AO156" s="115">
        <v>0</v>
      </c>
      <c r="AP156" s="115">
        <f t="shared" si="74"/>
        <v>0</v>
      </c>
      <c r="AQ156" s="115">
        <f t="shared" si="75"/>
        <v>0</v>
      </c>
      <c r="AR156" s="370">
        <f t="shared" si="76"/>
        <v>0</v>
      </c>
      <c r="AS156" s="112">
        <f t="shared" si="77"/>
        <v>2578379</v>
      </c>
      <c r="AT156" s="113">
        <f t="shared" si="78"/>
        <v>1888718</v>
      </c>
      <c r="AU156" s="113">
        <f t="shared" si="79"/>
        <v>0</v>
      </c>
      <c r="AV156" s="113">
        <f t="shared" si="80"/>
        <v>0</v>
      </c>
      <c r="AW156" s="113">
        <f t="shared" si="81"/>
        <v>638387</v>
      </c>
      <c r="AX156" s="113">
        <f t="shared" si="81"/>
        <v>37774</v>
      </c>
      <c r="AY156" s="113">
        <f t="shared" si="82"/>
        <v>13500</v>
      </c>
      <c r="AZ156" s="115">
        <f t="shared" si="83"/>
        <v>4.6918000000000006</v>
      </c>
      <c r="BA156" s="115">
        <f t="shared" si="84"/>
        <v>3.77</v>
      </c>
      <c r="BB156" s="115">
        <f t="shared" si="85"/>
        <v>0</v>
      </c>
      <c r="BC156" s="116">
        <f t="shared" si="86"/>
        <v>0.92179999999999995</v>
      </c>
    </row>
    <row r="157" spans="1:55" s="387" customFormat="1" ht="12.75" customHeight="1" x14ac:dyDescent="0.2">
      <c r="A157" s="372">
        <v>29</v>
      </c>
      <c r="B157" s="373">
        <v>4445</v>
      </c>
      <c r="C157" s="373">
        <v>600075044</v>
      </c>
      <c r="D157" s="373">
        <v>72742631</v>
      </c>
      <c r="E157" s="371" t="s">
        <v>205</v>
      </c>
      <c r="F157" s="373">
        <v>3117</v>
      </c>
      <c r="G157" s="247" t="s">
        <v>318</v>
      </c>
      <c r="H157" s="374" t="s">
        <v>281</v>
      </c>
      <c r="I157" s="110">
        <v>3526551</v>
      </c>
      <c r="J157" s="111">
        <v>2549021</v>
      </c>
      <c r="K157" s="111">
        <v>0</v>
      </c>
      <c r="L157" s="111">
        <v>0</v>
      </c>
      <c r="M157" s="114">
        <v>861569</v>
      </c>
      <c r="N157" s="114">
        <v>50981</v>
      </c>
      <c r="O157" s="111">
        <v>64980</v>
      </c>
      <c r="P157" s="274">
        <v>5.5278</v>
      </c>
      <c r="Q157" s="287">
        <v>3.2090000000000001</v>
      </c>
      <c r="R157" s="404">
        <v>0</v>
      </c>
      <c r="S157" s="404">
        <v>2.3188</v>
      </c>
      <c r="T157" s="112">
        <f t="shared" si="66"/>
        <v>0</v>
      </c>
      <c r="U157" s="113">
        <v>0</v>
      </c>
      <c r="V157" s="113">
        <v>0</v>
      </c>
      <c r="W157" s="113">
        <v>0</v>
      </c>
      <c r="X157" s="113">
        <f t="shared" si="67"/>
        <v>0</v>
      </c>
      <c r="Y157" s="113">
        <v>0</v>
      </c>
      <c r="Z157" s="113">
        <v>0</v>
      </c>
      <c r="AA157" s="113">
        <v>0</v>
      </c>
      <c r="AB157" s="113">
        <f t="shared" si="68"/>
        <v>0</v>
      </c>
      <c r="AC157" s="113">
        <f t="shared" si="69"/>
        <v>0</v>
      </c>
      <c r="AD157" s="114">
        <f t="shared" si="70"/>
        <v>0</v>
      </c>
      <c r="AE157" s="114">
        <f t="shared" si="71"/>
        <v>0</v>
      </c>
      <c r="AF157" s="113">
        <v>0</v>
      </c>
      <c r="AG157" s="113">
        <v>0</v>
      </c>
      <c r="AH157" s="113">
        <v>0</v>
      </c>
      <c r="AI157" s="113">
        <f t="shared" si="72"/>
        <v>0</v>
      </c>
      <c r="AJ157" s="113">
        <f t="shared" si="73"/>
        <v>0</v>
      </c>
      <c r="AK157" s="115">
        <v>0</v>
      </c>
      <c r="AL157" s="115">
        <v>0</v>
      </c>
      <c r="AM157" s="115">
        <v>0</v>
      </c>
      <c r="AN157" s="115">
        <v>0</v>
      </c>
      <c r="AO157" s="115">
        <v>0</v>
      </c>
      <c r="AP157" s="115">
        <f t="shared" si="74"/>
        <v>0</v>
      </c>
      <c r="AQ157" s="115">
        <f t="shared" si="75"/>
        <v>0</v>
      </c>
      <c r="AR157" s="370">
        <f t="shared" si="76"/>
        <v>0</v>
      </c>
      <c r="AS157" s="112">
        <f t="shared" si="77"/>
        <v>3526551</v>
      </c>
      <c r="AT157" s="113">
        <f t="shared" si="78"/>
        <v>2549021</v>
      </c>
      <c r="AU157" s="113">
        <f t="shared" si="79"/>
        <v>0</v>
      </c>
      <c r="AV157" s="113">
        <f t="shared" si="80"/>
        <v>0</v>
      </c>
      <c r="AW157" s="113">
        <f t="shared" si="81"/>
        <v>861569</v>
      </c>
      <c r="AX157" s="113">
        <f t="shared" si="81"/>
        <v>50981</v>
      </c>
      <c r="AY157" s="113">
        <f t="shared" si="82"/>
        <v>64980</v>
      </c>
      <c r="AZ157" s="115">
        <f t="shared" si="83"/>
        <v>5.5278</v>
      </c>
      <c r="BA157" s="115">
        <f t="shared" si="84"/>
        <v>3.2090000000000001</v>
      </c>
      <c r="BB157" s="115">
        <f t="shared" si="85"/>
        <v>0</v>
      </c>
      <c r="BC157" s="116">
        <f t="shared" si="86"/>
        <v>2.3188</v>
      </c>
    </row>
    <row r="158" spans="1:55" s="387" customFormat="1" ht="12.75" customHeight="1" x14ac:dyDescent="0.2">
      <c r="A158" s="372">
        <v>29</v>
      </c>
      <c r="B158" s="373">
        <v>4445</v>
      </c>
      <c r="C158" s="373">
        <v>600075044</v>
      </c>
      <c r="D158" s="373">
        <v>72742631</v>
      </c>
      <c r="E158" s="371" t="s">
        <v>205</v>
      </c>
      <c r="F158" s="373">
        <v>3117</v>
      </c>
      <c r="G158" s="247" t="s">
        <v>316</v>
      </c>
      <c r="H158" s="374" t="s">
        <v>282</v>
      </c>
      <c r="I158" s="110">
        <v>910596</v>
      </c>
      <c r="J158" s="111">
        <v>666308</v>
      </c>
      <c r="K158" s="111">
        <v>0</v>
      </c>
      <c r="L158" s="111">
        <v>0</v>
      </c>
      <c r="M158" s="114">
        <v>225212</v>
      </c>
      <c r="N158" s="114">
        <v>13326</v>
      </c>
      <c r="O158" s="111">
        <v>5750</v>
      </c>
      <c r="P158" s="274">
        <v>1.9100000000000001</v>
      </c>
      <c r="Q158" s="287">
        <v>1.9100000000000001</v>
      </c>
      <c r="R158" s="404">
        <v>0</v>
      </c>
      <c r="S158" s="404">
        <v>0</v>
      </c>
      <c r="T158" s="112">
        <f t="shared" si="66"/>
        <v>0</v>
      </c>
      <c r="U158" s="113">
        <v>0</v>
      </c>
      <c r="V158" s="113">
        <v>0</v>
      </c>
      <c r="W158" s="113">
        <v>0</v>
      </c>
      <c r="X158" s="113">
        <f t="shared" si="67"/>
        <v>0</v>
      </c>
      <c r="Y158" s="113">
        <v>0</v>
      </c>
      <c r="Z158" s="113">
        <v>0</v>
      </c>
      <c r="AA158" s="113">
        <v>0</v>
      </c>
      <c r="AB158" s="113">
        <f t="shared" si="68"/>
        <v>0</v>
      </c>
      <c r="AC158" s="113">
        <f t="shared" si="69"/>
        <v>0</v>
      </c>
      <c r="AD158" s="114">
        <f t="shared" si="70"/>
        <v>0</v>
      </c>
      <c r="AE158" s="114">
        <f t="shared" si="71"/>
        <v>0</v>
      </c>
      <c r="AF158" s="113">
        <v>0</v>
      </c>
      <c r="AG158" s="113">
        <v>0</v>
      </c>
      <c r="AH158" s="113">
        <v>0</v>
      </c>
      <c r="AI158" s="113">
        <f t="shared" si="72"/>
        <v>0</v>
      </c>
      <c r="AJ158" s="113">
        <f t="shared" si="73"/>
        <v>0</v>
      </c>
      <c r="AK158" s="115">
        <v>0</v>
      </c>
      <c r="AL158" s="115">
        <v>0</v>
      </c>
      <c r="AM158" s="115">
        <v>0</v>
      </c>
      <c r="AN158" s="115">
        <v>0</v>
      </c>
      <c r="AO158" s="115">
        <v>0</v>
      </c>
      <c r="AP158" s="115">
        <f t="shared" si="74"/>
        <v>0</v>
      </c>
      <c r="AQ158" s="115">
        <f t="shared" si="75"/>
        <v>0</v>
      </c>
      <c r="AR158" s="370">
        <f t="shared" si="76"/>
        <v>0</v>
      </c>
      <c r="AS158" s="112">
        <f t="shared" si="77"/>
        <v>910596</v>
      </c>
      <c r="AT158" s="113">
        <f t="shared" si="78"/>
        <v>666308</v>
      </c>
      <c r="AU158" s="113">
        <f t="shared" si="79"/>
        <v>0</v>
      </c>
      <c r="AV158" s="113">
        <f t="shared" si="80"/>
        <v>0</v>
      </c>
      <c r="AW158" s="113">
        <f t="shared" si="81"/>
        <v>225212</v>
      </c>
      <c r="AX158" s="113">
        <f t="shared" si="81"/>
        <v>13326</v>
      </c>
      <c r="AY158" s="113">
        <f t="shared" si="82"/>
        <v>5750</v>
      </c>
      <c r="AZ158" s="115">
        <f t="shared" si="83"/>
        <v>1.9100000000000001</v>
      </c>
      <c r="BA158" s="115">
        <f t="shared" si="84"/>
        <v>1.9100000000000001</v>
      </c>
      <c r="BB158" s="115">
        <f t="shared" si="85"/>
        <v>0</v>
      </c>
      <c r="BC158" s="116">
        <f t="shared" si="86"/>
        <v>0</v>
      </c>
    </row>
    <row r="159" spans="1:55" s="387" customFormat="1" ht="12.75" customHeight="1" x14ac:dyDescent="0.2">
      <c r="A159" s="372">
        <v>29</v>
      </c>
      <c r="B159" s="373">
        <v>4445</v>
      </c>
      <c r="C159" s="373">
        <v>600075044</v>
      </c>
      <c r="D159" s="373">
        <v>72742631</v>
      </c>
      <c r="E159" s="371" t="s">
        <v>205</v>
      </c>
      <c r="F159" s="373">
        <v>3141</v>
      </c>
      <c r="G159" s="247" t="s">
        <v>319</v>
      </c>
      <c r="H159" s="374" t="s">
        <v>282</v>
      </c>
      <c r="I159" s="110">
        <v>826860</v>
      </c>
      <c r="J159" s="111">
        <v>606019</v>
      </c>
      <c r="K159" s="111">
        <v>0</v>
      </c>
      <c r="L159" s="111">
        <v>0</v>
      </c>
      <c r="M159" s="114">
        <v>204835</v>
      </c>
      <c r="N159" s="114">
        <v>12120</v>
      </c>
      <c r="O159" s="111">
        <v>3886</v>
      </c>
      <c r="P159" s="274">
        <v>2.06</v>
      </c>
      <c r="Q159" s="287">
        <v>0</v>
      </c>
      <c r="R159" s="404">
        <v>0</v>
      </c>
      <c r="S159" s="404">
        <v>2.06</v>
      </c>
      <c r="T159" s="112">
        <f t="shared" si="66"/>
        <v>0</v>
      </c>
      <c r="U159" s="113">
        <v>0</v>
      </c>
      <c r="V159" s="113">
        <v>0</v>
      </c>
      <c r="W159" s="113">
        <v>0</v>
      </c>
      <c r="X159" s="113">
        <f t="shared" si="67"/>
        <v>0</v>
      </c>
      <c r="Y159" s="113">
        <v>0</v>
      </c>
      <c r="Z159" s="113">
        <v>0</v>
      </c>
      <c r="AA159" s="113">
        <v>0</v>
      </c>
      <c r="AB159" s="113">
        <f t="shared" si="68"/>
        <v>0</v>
      </c>
      <c r="AC159" s="113">
        <f t="shared" si="69"/>
        <v>0</v>
      </c>
      <c r="AD159" s="114">
        <f t="shared" si="70"/>
        <v>0</v>
      </c>
      <c r="AE159" s="114">
        <f t="shared" si="71"/>
        <v>0</v>
      </c>
      <c r="AF159" s="113">
        <v>0</v>
      </c>
      <c r="AG159" s="113">
        <v>0</v>
      </c>
      <c r="AH159" s="113">
        <v>0</v>
      </c>
      <c r="AI159" s="113">
        <f t="shared" si="72"/>
        <v>0</v>
      </c>
      <c r="AJ159" s="113">
        <f t="shared" si="73"/>
        <v>0</v>
      </c>
      <c r="AK159" s="115">
        <v>0</v>
      </c>
      <c r="AL159" s="115">
        <v>0</v>
      </c>
      <c r="AM159" s="115">
        <v>0</v>
      </c>
      <c r="AN159" s="115">
        <v>0</v>
      </c>
      <c r="AO159" s="115">
        <v>0</v>
      </c>
      <c r="AP159" s="115">
        <f t="shared" si="74"/>
        <v>0</v>
      </c>
      <c r="AQ159" s="115">
        <f t="shared" si="75"/>
        <v>0</v>
      </c>
      <c r="AR159" s="370">
        <f t="shared" si="76"/>
        <v>0</v>
      </c>
      <c r="AS159" s="112">
        <f t="shared" si="77"/>
        <v>826860</v>
      </c>
      <c r="AT159" s="113">
        <f t="shared" si="78"/>
        <v>606019</v>
      </c>
      <c r="AU159" s="113">
        <f t="shared" si="79"/>
        <v>0</v>
      </c>
      <c r="AV159" s="113">
        <f t="shared" si="80"/>
        <v>0</v>
      </c>
      <c r="AW159" s="113">
        <f t="shared" si="81"/>
        <v>204835</v>
      </c>
      <c r="AX159" s="113">
        <f t="shared" si="81"/>
        <v>12120</v>
      </c>
      <c r="AY159" s="113">
        <f t="shared" si="82"/>
        <v>3886</v>
      </c>
      <c r="AZ159" s="115">
        <f t="shared" si="83"/>
        <v>2.06</v>
      </c>
      <c r="BA159" s="115">
        <f t="shared" si="84"/>
        <v>0</v>
      </c>
      <c r="BB159" s="115">
        <f t="shared" si="85"/>
        <v>0</v>
      </c>
      <c r="BC159" s="116">
        <f t="shared" si="86"/>
        <v>2.06</v>
      </c>
    </row>
    <row r="160" spans="1:55" s="387" customFormat="1" ht="12.75" customHeight="1" x14ac:dyDescent="0.2">
      <c r="A160" s="372">
        <v>29</v>
      </c>
      <c r="B160" s="373">
        <v>4445</v>
      </c>
      <c r="C160" s="373">
        <v>600075044</v>
      </c>
      <c r="D160" s="373">
        <v>72742631</v>
      </c>
      <c r="E160" s="365" t="s">
        <v>205</v>
      </c>
      <c r="F160" s="373">
        <v>3143</v>
      </c>
      <c r="G160" s="247" t="s">
        <v>632</v>
      </c>
      <c r="H160" s="392" t="s">
        <v>281</v>
      </c>
      <c r="I160" s="110">
        <v>693933</v>
      </c>
      <c r="J160" s="111">
        <v>510996</v>
      </c>
      <c r="K160" s="111">
        <v>0</v>
      </c>
      <c r="L160" s="111">
        <v>0</v>
      </c>
      <c r="M160" s="114">
        <v>172717</v>
      </c>
      <c r="N160" s="114">
        <v>10220</v>
      </c>
      <c r="O160" s="111">
        <v>0</v>
      </c>
      <c r="P160" s="274">
        <v>1.2951999999999999</v>
      </c>
      <c r="Q160" s="287">
        <v>1.2951999999999999</v>
      </c>
      <c r="R160" s="404">
        <v>0</v>
      </c>
      <c r="S160" s="404">
        <v>0</v>
      </c>
      <c r="T160" s="112">
        <f t="shared" si="66"/>
        <v>0</v>
      </c>
      <c r="U160" s="113">
        <v>0</v>
      </c>
      <c r="V160" s="113">
        <v>0</v>
      </c>
      <c r="W160" s="113">
        <v>0</v>
      </c>
      <c r="X160" s="113">
        <f t="shared" si="67"/>
        <v>0</v>
      </c>
      <c r="Y160" s="113">
        <v>0</v>
      </c>
      <c r="Z160" s="113">
        <v>0</v>
      </c>
      <c r="AA160" s="113">
        <v>0</v>
      </c>
      <c r="AB160" s="113">
        <f t="shared" si="68"/>
        <v>0</v>
      </c>
      <c r="AC160" s="113">
        <f t="shared" si="69"/>
        <v>0</v>
      </c>
      <c r="AD160" s="114">
        <f t="shared" si="70"/>
        <v>0</v>
      </c>
      <c r="AE160" s="114">
        <f t="shared" si="71"/>
        <v>0</v>
      </c>
      <c r="AF160" s="113">
        <v>0</v>
      </c>
      <c r="AG160" s="113">
        <v>0</v>
      </c>
      <c r="AH160" s="113">
        <v>0</v>
      </c>
      <c r="AI160" s="113">
        <f t="shared" si="72"/>
        <v>0</v>
      </c>
      <c r="AJ160" s="113">
        <f t="shared" si="73"/>
        <v>0</v>
      </c>
      <c r="AK160" s="115">
        <v>0</v>
      </c>
      <c r="AL160" s="115">
        <v>0</v>
      </c>
      <c r="AM160" s="115">
        <v>0</v>
      </c>
      <c r="AN160" s="115">
        <v>0</v>
      </c>
      <c r="AO160" s="115">
        <v>0</v>
      </c>
      <c r="AP160" s="115">
        <f t="shared" si="74"/>
        <v>0</v>
      </c>
      <c r="AQ160" s="115">
        <f t="shared" si="75"/>
        <v>0</v>
      </c>
      <c r="AR160" s="370">
        <f t="shared" si="76"/>
        <v>0</v>
      </c>
      <c r="AS160" s="112">
        <f t="shared" si="77"/>
        <v>693933</v>
      </c>
      <c r="AT160" s="113">
        <f t="shared" si="78"/>
        <v>510996</v>
      </c>
      <c r="AU160" s="113">
        <f t="shared" si="79"/>
        <v>0</v>
      </c>
      <c r="AV160" s="113">
        <f t="shared" si="80"/>
        <v>0</v>
      </c>
      <c r="AW160" s="113">
        <f t="shared" si="81"/>
        <v>172717</v>
      </c>
      <c r="AX160" s="113">
        <f t="shared" si="81"/>
        <v>10220</v>
      </c>
      <c r="AY160" s="113">
        <f t="shared" si="82"/>
        <v>0</v>
      </c>
      <c r="AZ160" s="115">
        <f t="shared" si="83"/>
        <v>1.2951999999999999</v>
      </c>
      <c r="BA160" s="115">
        <f t="shared" si="84"/>
        <v>1.2951999999999999</v>
      </c>
      <c r="BB160" s="115">
        <f t="shared" si="85"/>
        <v>0</v>
      </c>
      <c r="BC160" s="116">
        <f t="shared" si="86"/>
        <v>0</v>
      </c>
    </row>
    <row r="161" spans="1:55" s="387" customFormat="1" ht="12.75" customHeight="1" x14ac:dyDescent="0.2">
      <c r="A161" s="372">
        <v>29</v>
      </c>
      <c r="B161" s="373">
        <v>4445</v>
      </c>
      <c r="C161" s="373">
        <v>600075044</v>
      </c>
      <c r="D161" s="373">
        <v>72742631</v>
      </c>
      <c r="E161" s="365" t="s">
        <v>205</v>
      </c>
      <c r="F161" s="373">
        <v>3143</v>
      </c>
      <c r="G161" s="247" t="s">
        <v>633</v>
      </c>
      <c r="H161" s="392" t="s">
        <v>282</v>
      </c>
      <c r="I161" s="110">
        <v>25981</v>
      </c>
      <c r="J161" s="111">
        <v>18315</v>
      </c>
      <c r="K161" s="111">
        <v>0</v>
      </c>
      <c r="L161" s="111">
        <v>0</v>
      </c>
      <c r="M161" s="114">
        <v>6190</v>
      </c>
      <c r="N161" s="114">
        <v>366</v>
      </c>
      <c r="O161" s="111">
        <v>1110</v>
      </c>
      <c r="P161" s="274">
        <v>0.08</v>
      </c>
      <c r="Q161" s="287">
        <v>0</v>
      </c>
      <c r="R161" s="404">
        <v>0</v>
      </c>
      <c r="S161" s="404">
        <v>0.08</v>
      </c>
      <c r="T161" s="112">
        <f t="shared" si="66"/>
        <v>0</v>
      </c>
      <c r="U161" s="113">
        <v>0</v>
      </c>
      <c r="V161" s="113">
        <v>0</v>
      </c>
      <c r="W161" s="113">
        <v>0</v>
      </c>
      <c r="X161" s="113">
        <f t="shared" si="67"/>
        <v>0</v>
      </c>
      <c r="Y161" s="113">
        <v>0</v>
      </c>
      <c r="Z161" s="113">
        <v>0</v>
      </c>
      <c r="AA161" s="113">
        <v>0</v>
      </c>
      <c r="AB161" s="113">
        <f t="shared" si="68"/>
        <v>0</v>
      </c>
      <c r="AC161" s="113">
        <f t="shared" si="69"/>
        <v>0</v>
      </c>
      <c r="AD161" s="114">
        <f t="shared" si="70"/>
        <v>0</v>
      </c>
      <c r="AE161" s="114">
        <f t="shared" si="71"/>
        <v>0</v>
      </c>
      <c r="AF161" s="113">
        <v>0</v>
      </c>
      <c r="AG161" s="113">
        <v>0</v>
      </c>
      <c r="AH161" s="113">
        <v>0</v>
      </c>
      <c r="AI161" s="113">
        <f t="shared" si="72"/>
        <v>0</v>
      </c>
      <c r="AJ161" s="113">
        <f t="shared" si="73"/>
        <v>0</v>
      </c>
      <c r="AK161" s="115">
        <v>0</v>
      </c>
      <c r="AL161" s="115">
        <v>0</v>
      </c>
      <c r="AM161" s="115">
        <v>0</v>
      </c>
      <c r="AN161" s="115">
        <v>0</v>
      </c>
      <c r="AO161" s="115">
        <v>0</v>
      </c>
      <c r="AP161" s="115">
        <f t="shared" si="74"/>
        <v>0</v>
      </c>
      <c r="AQ161" s="115">
        <f t="shared" si="75"/>
        <v>0</v>
      </c>
      <c r="AR161" s="370">
        <f t="shared" si="76"/>
        <v>0</v>
      </c>
      <c r="AS161" s="112">
        <f t="shared" si="77"/>
        <v>25981</v>
      </c>
      <c r="AT161" s="113">
        <f t="shared" si="78"/>
        <v>18315</v>
      </c>
      <c r="AU161" s="113">
        <f t="shared" si="79"/>
        <v>0</v>
      </c>
      <c r="AV161" s="113">
        <f t="shared" si="80"/>
        <v>0</v>
      </c>
      <c r="AW161" s="113">
        <f t="shared" si="81"/>
        <v>6190</v>
      </c>
      <c r="AX161" s="113">
        <f t="shared" si="81"/>
        <v>366</v>
      </c>
      <c r="AY161" s="113">
        <f t="shared" si="82"/>
        <v>1110</v>
      </c>
      <c r="AZ161" s="115">
        <f t="shared" si="83"/>
        <v>0.08</v>
      </c>
      <c r="BA161" s="115">
        <f t="shared" si="84"/>
        <v>0</v>
      </c>
      <c r="BB161" s="115">
        <f t="shared" si="85"/>
        <v>0</v>
      </c>
      <c r="BC161" s="116">
        <f t="shared" si="86"/>
        <v>0.08</v>
      </c>
    </row>
    <row r="162" spans="1:55" s="387" customFormat="1" ht="12.75" customHeight="1" x14ac:dyDescent="0.2">
      <c r="A162" s="237">
        <v>29</v>
      </c>
      <c r="B162" s="31">
        <v>4445</v>
      </c>
      <c r="C162" s="31">
        <v>600075044</v>
      </c>
      <c r="D162" s="31">
        <v>72742631</v>
      </c>
      <c r="E162" s="246" t="s">
        <v>206</v>
      </c>
      <c r="F162" s="31"/>
      <c r="G162" s="236"/>
      <c r="H162" s="326"/>
      <c r="I162" s="5">
        <v>8562300</v>
      </c>
      <c r="J162" s="8">
        <v>6239377</v>
      </c>
      <c r="K162" s="8">
        <v>0</v>
      </c>
      <c r="L162" s="8">
        <v>0</v>
      </c>
      <c r="M162" s="8">
        <v>2108910</v>
      </c>
      <c r="N162" s="8">
        <v>124787</v>
      </c>
      <c r="O162" s="8">
        <v>89226</v>
      </c>
      <c r="P162" s="9">
        <v>15.5648</v>
      </c>
      <c r="Q162" s="9">
        <v>10.184199999999999</v>
      </c>
      <c r="R162" s="38">
        <v>0</v>
      </c>
      <c r="S162" s="38">
        <v>5.3805999999999994</v>
      </c>
      <c r="T162" s="5">
        <f t="shared" ref="T162:BC162" si="91">SUM(T156:T161)</f>
        <v>0</v>
      </c>
      <c r="U162" s="8">
        <f t="shared" si="91"/>
        <v>0</v>
      </c>
      <c r="V162" s="8">
        <f t="shared" si="91"/>
        <v>0</v>
      </c>
      <c r="W162" s="8">
        <f t="shared" si="91"/>
        <v>0</v>
      </c>
      <c r="X162" s="8">
        <f t="shared" si="91"/>
        <v>0</v>
      </c>
      <c r="Y162" s="8">
        <f t="shared" si="91"/>
        <v>0</v>
      </c>
      <c r="Z162" s="8">
        <f t="shared" si="91"/>
        <v>0</v>
      </c>
      <c r="AA162" s="8">
        <f t="shared" si="91"/>
        <v>0</v>
      </c>
      <c r="AB162" s="8">
        <f t="shared" si="91"/>
        <v>0</v>
      </c>
      <c r="AC162" s="8">
        <f t="shared" si="91"/>
        <v>0</v>
      </c>
      <c r="AD162" s="8">
        <f t="shared" si="91"/>
        <v>0</v>
      </c>
      <c r="AE162" s="8">
        <f t="shared" si="91"/>
        <v>0</v>
      </c>
      <c r="AF162" s="8">
        <f t="shared" si="91"/>
        <v>0</v>
      </c>
      <c r="AG162" s="8">
        <f t="shared" si="91"/>
        <v>0</v>
      </c>
      <c r="AH162" s="8">
        <f t="shared" si="91"/>
        <v>0</v>
      </c>
      <c r="AI162" s="8">
        <f t="shared" si="91"/>
        <v>0</v>
      </c>
      <c r="AJ162" s="8">
        <f t="shared" si="91"/>
        <v>0</v>
      </c>
      <c r="AK162" s="9">
        <f t="shared" si="91"/>
        <v>0</v>
      </c>
      <c r="AL162" s="9">
        <f t="shared" si="91"/>
        <v>0</v>
      </c>
      <c r="AM162" s="9">
        <f t="shared" si="91"/>
        <v>0</v>
      </c>
      <c r="AN162" s="9">
        <f t="shared" si="91"/>
        <v>0</v>
      </c>
      <c r="AO162" s="9">
        <f t="shared" si="91"/>
        <v>0</v>
      </c>
      <c r="AP162" s="9">
        <f t="shared" si="91"/>
        <v>0</v>
      </c>
      <c r="AQ162" s="9">
        <f t="shared" si="91"/>
        <v>0</v>
      </c>
      <c r="AR162" s="38">
        <f t="shared" si="91"/>
        <v>0</v>
      </c>
      <c r="AS162" s="5">
        <f t="shared" si="91"/>
        <v>8562300</v>
      </c>
      <c r="AT162" s="8">
        <f t="shared" si="91"/>
        <v>6239377</v>
      </c>
      <c r="AU162" s="8">
        <f t="shared" si="91"/>
        <v>0</v>
      </c>
      <c r="AV162" s="8">
        <f t="shared" si="91"/>
        <v>0</v>
      </c>
      <c r="AW162" s="8">
        <f t="shared" si="91"/>
        <v>2108910</v>
      </c>
      <c r="AX162" s="8">
        <f t="shared" si="91"/>
        <v>124787</v>
      </c>
      <c r="AY162" s="8">
        <f t="shared" si="91"/>
        <v>89226</v>
      </c>
      <c r="AZ162" s="9">
        <f t="shared" si="91"/>
        <v>15.5648</v>
      </c>
      <c r="BA162" s="9">
        <f t="shared" si="91"/>
        <v>10.184199999999999</v>
      </c>
      <c r="BB162" s="9">
        <f t="shared" si="91"/>
        <v>0</v>
      </c>
      <c r="BC162" s="78">
        <f t="shared" si="91"/>
        <v>5.3805999999999994</v>
      </c>
    </row>
    <row r="163" spans="1:55" s="387" customFormat="1" ht="12.75" customHeight="1" x14ac:dyDescent="0.2">
      <c r="A163" s="372">
        <v>30</v>
      </c>
      <c r="B163" s="373">
        <v>4446</v>
      </c>
      <c r="C163" s="373">
        <v>600074587</v>
      </c>
      <c r="D163" s="373">
        <v>70695504</v>
      </c>
      <c r="E163" s="371" t="s">
        <v>207</v>
      </c>
      <c r="F163" s="373">
        <v>3111</v>
      </c>
      <c r="G163" s="247" t="s">
        <v>315</v>
      </c>
      <c r="H163" s="374" t="s">
        <v>281</v>
      </c>
      <c r="I163" s="110">
        <v>1689172</v>
      </c>
      <c r="J163" s="111">
        <v>1235583</v>
      </c>
      <c r="K163" s="111">
        <v>0</v>
      </c>
      <c r="L163" s="111">
        <v>0</v>
      </c>
      <c r="M163" s="114">
        <v>417627</v>
      </c>
      <c r="N163" s="114">
        <v>24712</v>
      </c>
      <c r="O163" s="111">
        <v>11250</v>
      </c>
      <c r="P163" s="274">
        <v>2.6997</v>
      </c>
      <c r="Q163" s="287">
        <v>2.1888000000000001</v>
      </c>
      <c r="R163" s="404">
        <v>0</v>
      </c>
      <c r="S163" s="404">
        <v>0.51090000000000002</v>
      </c>
      <c r="T163" s="112">
        <f t="shared" si="66"/>
        <v>0</v>
      </c>
      <c r="U163" s="113">
        <v>0</v>
      </c>
      <c r="V163" s="113">
        <v>0</v>
      </c>
      <c r="W163" s="113">
        <v>0</v>
      </c>
      <c r="X163" s="113">
        <f t="shared" si="67"/>
        <v>0</v>
      </c>
      <c r="Y163" s="113">
        <v>0</v>
      </c>
      <c r="Z163" s="113">
        <v>0</v>
      </c>
      <c r="AA163" s="113">
        <v>0</v>
      </c>
      <c r="AB163" s="113">
        <f t="shared" si="68"/>
        <v>0</v>
      </c>
      <c r="AC163" s="113">
        <f t="shared" si="69"/>
        <v>0</v>
      </c>
      <c r="AD163" s="114">
        <f t="shared" si="70"/>
        <v>0</v>
      </c>
      <c r="AE163" s="114">
        <f t="shared" si="71"/>
        <v>0</v>
      </c>
      <c r="AF163" s="113">
        <v>0</v>
      </c>
      <c r="AG163" s="113">
        <v>0</v>
      </c>
      <c r="AH163" s="113">
        <v>0</v>
      </c>
      <c r="AI163" s="113">
        <f t="shared" si="72"/>
        <v>0</v>
      </c>
      <c r="AJ163" s="113">
        <f t="shared" si="73"/>
        <v>0</v>
      </c>
      <c r="AK163" s="115">
        <v>0</v>
      </c>
      <c r="AL163" s="115">
        <v>0</v>
      </c>
      <c r="AM163" s="115">
        <v>0</v>
      </c>
      <c r="AN163" s="115">
        <v>0</v>
      </c>
      <c r="AO163" s="115">
        <v>0</v>
      </c>
      <c r="AP163" s="115">
        <f t="shared" si="74"/>
        <v>0</v>
      </c>
      <c r="AQ163" s="115">
        <f t="shared" si="75"/>
        <v>0</v>
      </c>
      <c r="AR163" s="370">
        <f t="shared" si="76"/>
        <v>0</v>
      </c>
      <c r="AS163" s="112">
        <f t="shared" si="77"/>
        <v>1689172</v>
      </c>
      <c r="AT163" s="113">
        <f t="shared" si="78"/>
        <v>1235583</v>
      </c>
      <c r="AU163" s="113">
        <f t="shared" si="79"/>
        <v>0</v>
      </c>
      <c r="AV163" s="113">
        <f t="shared" si="80"/>
        <v>0</v>
      </c>
      <c r="AW163" s="113">
        <f t="shared" si="81"/>
        <v>417627</v>
      </c>
      <c r="AX163" s="113">
        <f t="shared" si="81"/>
        <v>24712</v>
      </c>
      <c r="AY163" s="113">
        <f t="shared" si="82"/>
        <v>11250</v>
      </c>
      <c r="AZ163" s="115">
        <f t="shared" si="83"/>
        <v>2.6997</v>
      </c>
      <c r="BA163" s="115">
        <f t="shared" si="84"/>
        <v>2.1888000000000001</v>
      </c>
      <c r="BB163" s="115">
        <f t="shared" si="85"/>
        <v>0</v>
      </c>
      <c r="BC163" s="116">
        <f t="shared" si="86"/>
        <v>0.51090000000000002</v>
      </c>
    </row>
    <row r="164" spans="1:55" s="387" customFormat="1" ht="12.75" customHeight="1" x14ac:dyDescent="0.2">
      <c r="A164" s="372">
        <v>30</v>
      </c>
      <c r="B164" s="373">
        <v>4446</v>
      </c>
      <c r="C164" s="373">
        <v>600074587</v>
      </c>
      <c r="D164" s="373">
        <v>70695504</v>
      </c>
      <c r="E164" s="371" t="s">
        <v>207</v>
      </c>
      <c r="F164" s="373">
        <v>3117</v>
      </c>
      <c r="G164" s="247" t="s">
        <v>318</v>
      </c>
      <c r="H164" s="374" t="s">
        <v>281</v>
      </c>
      <c r="I164" s="110">
        <v>2760163</v>
      </c>
      <c r="J164" s="111">
        <v>1996004</v>
      </c>
      <c r="K164" s="111">
        <v>0</v>
      </c>
      <c r="L164" s="111">
        <v>0</v>
      </c>
      <c r="M164" s="114">
        <v>674649</v>
      </c>
      <c r="N164" s="114">
        <v>39920</v>
      </c>
      <c r="O164" s="111">
        <v>49590</v>
      </c>
      <c r="P164" s="274">
        <v>4.0184999999999995</v>
      </c>
      <c r="Q164" s="287">
        <v>2.8180999999999998</v>
      </c>
      <c r="R164" s="404">
        <v>0</v>
      </c>
      <c r="S164" s="404">
        <v>1.2004000000000001</v>
      </c>
      <c r="T164" s="112">
        <f t="shared" si="66"/>
        <v>0</v>
      </c>
      <c r="U164" s="113">
        <v>0</v>
      </c>
      <c r="V164" s="113">
        <v>0</v>
      </c>
      <c r="W164" s="113">
        <v>0</v>
      </c>
      <c r="X164" s="113">
        <f t="shared" si="67"/>
        <v>0</v>
      </c>
      <c r="Y164" s="113">
        <v>0</v>
      </c>
      <c r="Z164" s="113">
        <v>0</v>
      </c>
      <c r="AA164" s="113">
        <v>0</v>
      </c>
      <c r="AB164" s="113">
        <f t="shared" si="68"/>
        <v>0</v>
      </c>
      <c r="AC164" s="113">
        <f t="shared" si="69"/>
        <v>0</v>
      </c>
      <c r="AD164" s="114">
        <f t="shared" si="70"/>
        <v>0</v>
      </c>
      <c r="AE164" s="114">
        <f t="shared" si="71"/>
        <v>0</v>
      </c>
      <c r="AF164" s="113">
        <v>0</v>
      </c>
      <c r="AG164" s="113">
        <v>0</v>
      </c>
      <c r="AH164" s="113">
        <v>0</v>
      </c>
      <c r="AI164" s="113">
        <f t="shared" si="72"/>
        <v>0</v>
      </c>
      <c r="AJ164" s="113">
        <f t="shared" si="73"/>
        <v>0</v>
      </c>
      <c r="AK164" s="115">
        <v>0</v>
      </c>
      <c r="AL164" s="115">
        <v>0</v>
      </c>
      <c r="AM164" s="115">
        <v>0</v>
      </c>
      <c r="AN164" s="115">
        <v>0</v>
      </c>
      <c r="AO164" s="115">
        <v>0</v>
      </c>
      <c r="AP164" s="115">
        <f t="shared" si="74"/>
        <v>0</v>
      </c>
      <c r="AQ164" s="115">
        <f t="shared" si="75"/>
        <v>0</v>
      </c>
      <c r="AR164" s="370">
        <f t="shared" si="76"/>
        <v>0</v>
      </c>
      <c r="AS164" s="112">
        <f t="shared" si="77"/>
        <v>2760163</v>
      </c>
      <c r="AT164" s="113">
        <f t="shared" si="78"/>
        <v>1996004</v>
      </c>
      <c r="AU164" s="113">
        <f t="shared" si="79"/>
        <v>0</v>
      </c>
      <c r="AV164" s="113">
        <f t="shared" si="80"/>
        <v>0</v>
      </c>
      <c r="AW164" s="113">
        <f t="shared" si="81"/>
        <v>674649</v>
      </c>
      <c r="AX164" s="113">
        <f t="shared" si="81"/>
        <v>39920</v>
      </c>
      <c r="AY164" s="113">
        <f t="shared" si="82"/>
        <v>49590</v>
      </c>
      <c r="AZ164" s="115">
        <f t="shared" si="83"/>
        <v>4.0184999999999995</v>
      </c>
      <c r="BA164" s="115">
        <f t="shared" si="84"/>
        <v>2.8180999999999998</v>
      </c>
      <c r="BB164" s="115">
        <f t="shared" si="85"/>
        <v>0</v>
      </c>
      <c r="BC164" s="116">
        <f t="shared" si="86"/>
        <v>1.2004000000000001</v>
      </c>
    </row>
    <row r="165" spans="1:55" s="387" customFormat="1" ht="12.75" customHeight="1" x14ac:dyDescent="0.2">
      <c r="A165" s="372">
        <v>30</v>
      </c>
      <c r="B165" s="373">
        <v>4446</v>
      </c>
      <c r="C165" s="373">
        <v>600074587</v>
      </c>
      <c r="D165" s="373">
        <v>70695504</v>
      </c>
      <c r="E165" s="371" t="s">
        <v>207</v>
      </c>
      <c r="F165" s="373">
        <v>3117</v>
      </c>
      <c r="G165" s="247" t="s">
        <v>316</v>
      </c>
      <c r="H165" s="374" t="s">
        <v>282</v>
      </c>
      <c r="I165" s="110">
        <v>713538</v>
      </c>
      <c r="J165" s="111">
        <v>525434</v>
      </c>
      <c r="K165" s="111">
        <v>0</v>
      </c>
      <c r="L165" s="111">
        <v>0</v>
      </c>
      <c r="M165" s="114">
        <v>177596</v>
      </c>
      <c r="N165" s="114">
        <v>10508</v>
      </c>
      <c r="O165" s="111">
        <v>0</v>
      </c>
      <c r="P165" s="274">
        <v>1.58</v>
      </c>
      <c r="Q165" s="287">
        <v>1.58</v>
      </c>
      <c r="R165" s="404">
        <v>0</v>
      </c>
      <c r="S165" s="404">
        <v>0</v>
      </c>
      <c r="T165" s="112">
        <f t="shared" si="66"/>
        <v>0</v>
      </c>
      <c r="U165" s="113">
        <v>-21170</v>
      </c>
      <c r="V165" s="113">
        <v>0</v>
      </c>
      <c r="W165" s="113">
        <v>0</v>
      </c>
      <c r="X165" s="113">
        <f t="shared" si="67"/>
        <v>-21170</v>
      </c>
      <c r="Y165" s="113">
        <v>0</v>
      </c>
      <c r="Z165" s="113">
        <v>0</v>
      </c>
      <c r="AA165" s="113">
        <v>0</v>
      </c>
      <c r="AB165" s="113">
        <f t="shared" si="68"/>
        <v>0</v>
      </c>
      <c r="AC165" s="113">
        <f t="shared" si="69"/>
        <v>-21170</v>
      </c>
      <c r="AD165" s="114">
        <f t="shared" si="70"/>
        <v>-7155</v>
      </c>
      <c r="AE165" s="114">
        <f t="shared" si="71"/>
        <v>-423</v>
      </c>
      <c r="AF165" s="113">
        <v>0</v>
      </c>
      <c r="AG165" s="113">
        <v>0</v>
      </c>
      <c r="AH165" s="113">
        <v>0</v>
      </c>
      <c r="AI165" s="113">
        <f t="shared" si="72"/>
        <v>0</v>
      </c>
      <c r="AJ165" s="113">
        <f t="shared" si="73"/>
        <v>-28748</v>
      </c>
      <c r="AK165" s="115">
        <v>0</v>
      </c>
      <c r="AL165" s="115">
        <v>0</v>
      </c>
      <c r="AM165" s="115">
        <v>-0.08</v>
      </c>
      <c r="AN165" s="115">
        <v>0</v>
      </c>
      <c r="AO165" s="115">
        <v>0</v>
      </c>
      <c r="AP165" s="115">
        <f t="shared" si="74"/>
        <v>-0.08</v>
      </c>
      <c r="AQ165" s="115">
        <f t="shared" si="75"/>
        <v>0</v>
      </c>
      <c r="AR165" s="370">
        <f t="shared" si="76"/>
        <v>-0.08</v>
      </c>
      <c r="AS165" s="112">
        <f t="shared" si="77"/>
        <v>684790</v>
      </c>
      <c r="AT165" s="113">
        <f t="shared" si="78"/>
        <v>504264</v>
      </c>
      <c r="AU165" s="113">
        <f t="shared" si="79"/>
        <v>0</v>
      </c>
      <c r="AV165" s="113">
        <f t="shared" si="80"/>
        <v>0</v>
      </c>
      <c r="AW165" s="113">
        <f t="shared" si="81"/>
        <v>170441</v>
      </c>
      <c r="AX165" s="113">
        <f t="shared" si="81"/>
        <v>10085</v>
      </c>
      <c r="AY165" s="113">
        <f t="shared" si="82"/>
        <v>0</v>
      </c>
      <c r="AZ165" s="115">
        <f t="shared" si="83"/>
        <v>1.5</v>
      </c>
      <c r="BA165" s="115">
        <f t="shared" si="84"/>
        <v>1.5</v>
      </c>
      <c r="BB165" s="115">
        <f t="shared" si="85"/>
        <v>0</v>
      </c>
      <c r="BC165" s="116">
        <f t="shared" si="86"/>
        <v>0</v>
      </c>
    </row>
    <row r="166" spans="1:55" s="387" customFormat="1" ht="12.75" customHeight="1" x14ac:dyDescent="0.2">
      <c r="A166" s="372">
        <v>30</v>
      </c>
      <c r="B166" s="373">
        <v>4446</v>
      </c>
      <c r="C166" s="373">
        <v>600074587</v>
      </c>
      <c r="D166" s="373">
        <v>70695504</v>
      </c>
      <c r="E166" s="371" t="s">
        <v>207</v>
      </c>
      <c r="F166" s="373">
        <v>3141</v>
      </c>
      <c r="G166" s="247" t="s">
        <v>319</v>
      </c>
      <c r="H166" s="374" t="s">
        <v>282</v>
      </c>
      <c r="I166" s="110">
        <v>278242</v>
      </c>
      <c r="J166" s="111">
        <v>203408</v>
      </c>
      <c r="K166" s="111">
        <v>0</v>
      </c>
      <c r="L166" s="111">
        <v>0</v>
      </c>
      <c r="M166" s="114">
        <v>68752</v>
      </c>
      <c r="N166" s="114">
        <v>4068</v>
      </c>
      <c r="O166" s="111">
        <v>2014</v>
      </c>
      <c r="P166" s="274">
        <v>0.7</v>
      </c>
      <c r="Q166" s="287">
        <v>0</v>
      </c>
      <c r="R166" s="404">
        <v>0</v>
      </c>
      <c r="S166" s="404">
        <v>0.7</v>
      </c>
      <c r="T166" s="112">
        <f t="shared" si="66"/>
        <v>0</v>
      </c>
      <c r="U166" s="113">
        <v>0</v>
      </c>
      <c r="V166" s="113">
        <v>0</v>
      </c>
      <c r="W166" s="113">
        <v>0</v>
      </c>
      <c r="X166" s="113">
        <f t="shared" si="67"/>
        <v>0</v>
      </c>
      <c r="Y166" s="113">
        <v>0</v>
      </c>
      <c r="Z166" s="113">
        <v>0</v>
      </c>
      <c r="AA166" s="113">
        <v>0</v>
      </c>
      <c r="AB166" s="113">
        <f t="shared" si="68"/>
        <v>0</v>
      </c>
      <c r="AC166" s="113">
        <f t="shared" si="69"/>
        <v>0</v>
      </c>
      <c r="AD166" s="114">
        <f t="shared" si="70"/>
        <v>0</v>
      </c>
      <c r="AE166" s="114">
        <f t="shared" si="71"/>
        <v>0</v>
      </c>
      <c r="AF166" s="113">
        <v>0</v>
      </c>
      <c r="AG166" s="113">
        <v>0</v>
      </c>
      <c r="AH166" s="113">
        <v>0</v>
      </c>
      <c r="AI166" s="113">
        <f t="shared" si="72"/>
        <v>0</v>
      </c>
      <c r="AJ166" s="113">
        <f t="shared" si="73"/>
        <v>0</v>
      </c>
      <c r="AK166" s="115">
        <v>0</v>
      </c>
      <c r="AL166" s="115">
        <v>0</v>
      </c>
      <c r="AM166" s="115">
        <v>0</v>
      </c>
      <c r="AN166" s="115">
        <v>0</v>
      </c>
      <c r="AO166" s="115">
        <v>0</v>
      </c>
      <c r="AP166" s="115">
        <f t="shared" si="74"/>
        <v>0</v>
      </c>
      <c r="AQ166" s="115">
        <f t="shared" si="75"/>
        <v>0</v>
      </c>
      <c r="AR166" s="370">
        <f t="shared" si="76"/>
        <v>0</v>
      </c>
      <c r="AS166" s="112">
        <f t="shared" si="77"/>
        <v>278242</v>
      </c>
      <c r="AT166" s="113">
        <f t="shared" si="78"/>
        <v>203408</v>
      </c>
      <c r="AU166" s="113">
        <f t="shared" si="79"/>
        <v>0</v>
      </c>
      <c r="AV166" s="113">
        <f t="shared" si="80"/>
        <v>0</v>
      </c>
      <c r="AW166" s="113">
        <f t="shared" si="81"/>
        <v>68752</v>
      </c>
      <c r="AX166" s="113">
        <f t="shared" si="81"/>
        <v>4068</v>
      </c>
      <c r="AY166" s="113">
        <f t="shared" si="82"/>
        <v>2014</v>
      </c>
      <c r="AZ166" s="115">
        <f t="shared" si="83"/>
        <v>0.7</v>
      </c>
      <c r="BA166" s="115">
        <f t="shared" si="84"/>
        <v>0</v>
      </c>
      <c r="BB166" s="115">
        <f t="shared" si="85"/>
        <v>0</v>
      </c>
      <c r="BC166" s="116">
        <f t="shared" si="86"/>
        <v>0.7</v>
      </c>
    </row>
    <row r="167" spans="1:55" s="387" customFormat="1" ht="12.75" customHeight="1" x14ac:dyDescent="0.2">
      <c r="A167" s="372">
        <v>30</v>
      </c>
      <c r="B167" s="373">
        <v>4446</v>
      </c>
      <c r="C167" s="373">
        <v>600074587</v>
      </c>
      <c r="D167" s="373">
        <v>70695504</v>
      </c>
      <c r="E167" s="371" t="s">
        <v>207</v>
      </c>
      <c r="F167" s="373">
        <v>3143</v>
      </c>
      <c r="G167" s="247" t="s">
        <v>632</v>
      </c>
      <c r="H167" s="392" t="s">
        <v>281</v>
      </c>
      <c r="I167" s="110">
        <v>562034</v>
      </c>
      <c r="J167" s="111">
        <v>413869</v>
      </c>
      <c r="K167" s="111">
        <v>0</v>
      </c>
      <c r="L167" s="111">
        <v>0</v>
      </c>
      <c r="M167" s="114">
        <v>139888</v>
      </c>
      <c r="N167" s="114">
        <v>8277</v>
      </c>
      <c r="O167" s="111">
        <v>0</v>
      </c>
      <c r="P167" s="274">
        <v>1</v>
      </c>
      <c r="Q167" s="287">
        <v>1</v>
      </c>
      <c r="R167" s="404">
        <v>0</v>
      </c>
      <c r="S167" s="404">
        <v>0</v>
      </c>
      <c r="T167" s="112">
        <f t="shared" si="66"/>
        <v>0</v>
      </c>
      <c r="U167" s="113">
        <v>0</v>
      </c>
      <c r="V167" s="113">
        <v>0</v>
      </c>
      <c r="W167" s="113">
        <v>0</v>
      </c>
      <c r="X167" s="113">
        <f t="shared" si="67"/>
        <v>0</v>
      </c>
      <c r="Y167" s="113">
        <v>0</v>
      </c>
      <c r="Z167" s="113">
        <v>0</v>
      </c>
      <c r="AA167" s="113">
        <v>0</v>
      </c>
      <c r="AB167" s="113">
        <f t="shared" si="68"/>
        <v>0</v>
      </c>
      <c r="AC167" s="113">
        <f t="shared" si="69"/>
        <v>0</v>
      </c>
      <c r="AD167" s="114">
        <f t="shared" si="70"/>
        <v>0</v>
      </c>
      <c r="AE167" s="114">
        <f t="shared" si="71"/>
        <v>0</v>
      </c>
      <c r="AF167" s="113">
        <v>0</v>
      </c>
      <c r="AG167" s="113">
        <v>0</v>
      </c>
      <c r="AH167" s="113">
        <v>0</v>
      </c>
      <c r="AI167" s="113">
        <f t="shared" si="72"/>
        <v>0</v>
      </c>
      <c r="AJ167" s="113">
        <f t="shared" si="73"/>
        <v>0</v>
      </c>
      <c r="AK167" s="115">
        <v>0</v>
      </c>
      <c r="AL167" s="115">
        <v>0</v>
      </c>
      <c r="AM167" s="115">
        <v>0</v>
      </c>
      <c r="AN167" s="115">
        <v>0</v>
      </c>
      <c r="AO167" s="115">
        <v>0</v>
      </c>
      <c r="AP167" s="115">
        <f t="shared" si="74"/>
        <v>0</v>
      </c>
      <c r="AQ167" s="115">
        <f t="shared" si="75"/>
        <v>0</v>
      </c>
      <c r="AR167" s="370">
        <f t="shared" si="76"/>
        <v>0</v>
      </c>
      <c r="AS167" s="112">
        <f t="shared" si="77"/>
        <v>562034</v>
      </c>
      <c r="AT167" s="113">
        <f t="shared" si="78"/>
        <v>413869</v>
      </c>
      <c r="AU167" s="113">
        <f t="shared" si="79"/>
        <v>0</v>
      </c>
      <c r="AV167" s="113">
        <f t="shared" si="80"/>
        <v>0</v>
      </c>
      <c r="AW167" s="113">
        <f t="shared" si="81"/>
        <v>139888</v>
      </c>
      <c r="AX167" s="113">
        <f t="shared" si="81"/>
        <v>8277</v>
      </c>
      <c r="AY167" s="113">
        <f t="shared" si="82"/>
        <v>0</v>
      </c>
      <c r="AZ167" s="115">
        <f t="shared" si="83"/>
        <v>1</v>
      </c>
      <c r="BA167" s="115">
        <f t="shared" si="84"/>
        <v>1</v>
      </c>
      <c r="BB167" s="115">
        <f t="shared" si="85"/>
        <v>0</v>
      </c>
      <c r="BC167" s="116">
        <f t="shared" si="86"/>
        <v>0</v>
      </c>
    </row>
    <row r="168" spans="1:55" s="387" customFormat="1" ht="12.75" customHeight="1" x14ac:dyDescent="0.2">
      <c r="A168" s="372">
        <v>30</v>
      </c>
      <c r="B168" s="373">
        <v>4446</v>
      </c>
      <c r="C168" s="373">
        <v>600074587</v>
      </c>
      <c r="D168" s="373">
        <v>70695504</v>
      </c>
      <c r="E168" s="371" t="s">
        <v>207</v>
      </c>
      <c r="F168" s="373">
        <v>3143</v>
      </c>
      <c r="G168" s="247" t="s">
        <v>633</v>
      </c>
      <c r="H168" s="392" t="s">
        <v>282</v>
      </c>
      <c r="I168" s="110">
        <v>16151</v>
      </c>
      <c r="J168" s="111">
        <v>11385</v>
      </c>
      <c r="K168" s="111">
        <v>0</v>
      </c>
      <c r="L168" s="111">
        <v>0</v>
      </c>
      <c r="M168" s="114">
        <v>3848</v>
      </c>
      <c r="N168" s="114">
        <v>228</v>
      </c>
      <c r="O168" s="111">
        <v>690</v>
      </c>
      <c r="P168" s="274">
        <v>0.05</v>
      </c>
      <c r="Q168" s="287">
        <v>0</v>
      </c>
      <c r="R168" s="404">
        <v>0</v>
      </c>
      <c r="S168" s="404">
        <v>0.05</v>
      </c>
      <c r="T168" s="112">
        <f t="shared" si="66"/>
        <v>0</v>
      </c>
      <c r="U168" s="113">
        <v>0</v>
      </c>
      <c r="V168" s="113">
        <v>0</v>
      </c>
      <c r="W168" s="113">
        <v>0</v>
      </c>
      <c r="X168" s="113">
        <f t="shared" si="67"/>
        <v>0</v>
      </c>
      <c r="Y168" s="113">
        <v>0</v>
      </c>
      <c r="Z168" s="113">
        <v>0</v>
      </c>
      <c r="AA168" s="113">
        <v>0</v>
      </c>
      <c r="AB168" s="113">
        <f t="shared" si="68"/>
        <v>0</v>
      </c>
      <c r="AC168" s="113">
        <f t="shared" si="69"/>
        <v>0</v>
      </c>
      <c r="AD168" s="114">
        <f t="shared" si="70"/>
        <v>0</v>
      </c>
      <c r="AE168" s="114">
        <f t="shared" si="71"/>
        <v>0</v>
      </c>
      <c r="AF168" s="113">
        <v>0</v>
      </c>
      <c r="AG168" s="113">
        <v>0</v>
      </c>
      <c r="AH168" s="113">
        <v>0</v>
      </c>
      <c r="AI168" s="113">
        <f t="shared" si="72"/>
        <v>0</v>
      </c>
      <c r="AJ168" s="113">
        <f t="shared" si="73"/>
        <v>0</v>
      </c>
      <c r="AK168" s="115">
        <v>0</v>
      </c>
      <c r="AL168" s="115">
        <v>0</v>
      </c>
      <c r="AM168" s="115">
        <v>0</v>
      </c>
      <c r="AN168" s="115">
        <v>0</v>
      </c>
      <c r="AO168" s="115">
        <v>0</v>
      </c>
      <c r="AP168" s="115">
        <f t="shared" si="74"/>
        <v>0</v>
      </c>
      <c r="AQ168" s="115">
        <f t="shared" si="75"/>
        <v>0</v>
      </c>
      <c r="AR168" s="370">
        <f t="shared" si="76"/>
        <v>0</v>
      </c>
      <c r="AS168" s="112">
        <f t="shared" si="77"/>
        <v>16151</v>
      </c>
      <c r="AT168" s="113">
        <f t="shared" si="78"/>
        <v>11385</v>
      </c>
      <c r="AU168" s="113">
        <f t="shared" si="79"/>
        <v>0</v>
      </c>
      <c r="AV168" s="113">
        <f t="shared" si="80"/>
        <v>0</v>
      </c>
      <c r="AW168" s="113">
        <f t="shared" si="81"/>
        <v>3848</v>
      </c>
      <c r="AX168" s="113">
        <f t="shared" si="81"/>
        <v>228</v>
      </c>
      <c r="AY168" s="113">
        <f t="shared" si="82"/>
        <v>690</v>
      </c>
      <c r="AZ168" s="115">
        <f t="shared" si="83"/>
        <v>0.05</v>
      </c>
      <c r="BA168" s="115">
        <f t="shared" si="84"/>
        <v>0</v>
      </c>
      <c r="BB168" s="115">
        <f t="shared" si="85"/>
        <v>0</v>
      </c>
      <c r="BC168" s="116">
        <f t="shared" si="86"/>
        <v>0.05</v>
      </c>
    </row>
    <row r="169" spans="1:55" s="387" customFormat="1" ht="12.75" customHeight="1" x14ac:dyDescent="0.2">
      <c r="A169" s="237">
        <v>30</v>
      </c>
      <c r="B169" s="31">
        <v>4446</v>
      </c>
      <c r="C169" s="31">
        <v>600074587</v>
      </c>
      <c r="D169" s="31">
        <v>70695504</v>
      </c>
      <c r="E169" s="246" t="s">
        <v>208</v>
      </c>
      <c r="F169" s="31"/>
      <c r="G169" s="236"/>
      <c r="H169" s="326"/>
      <c r="I169" s="5">
        <v>6019300</v>
      </c>
      <c r="J169" s="8">
        <v>4385683</v>
      </c>
      <c r="K169" s="8">
        <v>0</v>
      </c>
      <c r="L169" s="8">
        <v>0</v>
      </c>
      <c r="M169" s="8">
        <v>1482360</v>
      </c>
      <c r="N169" s="8">
        <v>87713</v>
      </c>
      <c r="O169" s="8">
        <v>63544</v>
      </c>
      <c r="P169" s="9">
        <v>10.0482</v>
      </c>
      <c r="Q169" s="9">
        <v>7.5869</v>
      </c>
      <c r="R169" s="38">
        <v>0</v>
      </c>
      <c r="S169" s="38">
        <v>2.4612999999999996</v>
      </c>
      <c r="T169" s="5">
        <f t="shared" ref="T169:BC169" si="92">SUM(T163:T168)</f>
        <v>0</v>
      </c>
      <c r="U169" s="8">
        <f t="shared" si="92"/>
        <v>-21170</v>
      </c>
      <c r="V169" s="8">
        <f t="shared" si="92"/>
        <v>0</v>
      </c>
      <c r="W169" s="8">
        <f t="shared" si="92"/>
        <v>0</v>
      </c>
      <c r="X169" s="8">
        <f t="shared" si="92"/>
        <v>-21170</v>
      </c>
      <c r="Y169" s="8">
        <f t="shared" si="92"/>
        <v>0</v>
      </c>
      <c r="Z169" s="8">
        <f t="shared" si="92"/>
        <v>0</v>
      </c>
      <c r="AA169" s="8">
        <f t="shared" si="92"/>
        <v>0</v>
      </c>
      <c r="AB169" s="8">
        <f t="shared" si="92"/>
        <v>0</v>
      </c>
      <c r="AC169" s="8">
        <f t="shared" si="92"/>
        <v>-21170</v>
      </c>
      <c r="AD169" s="8">
        <f t="shared" si="92"/>
        <v>-7155</v>
      </c>
      <c r="AE169" s="8">
        <f t="shared" si="92"/>
        <v>-423</v>
      </c>
      <c r="AF169" s="8">
        <f t="shared" si="92"/>
        <v>0</v>
      </c>
      <c r="AG169" s="8">
        <f t="shared" si="92"/>
        <v>0</v>
      </c>
      <c r="AH169" s="8">
        <f t="shared" si="92"/>
        <v>0</v>
      </c>
      <c r="AI169" s="8">
        <f t="shared" si="92"/>
        <v>0</v>
      </c>
      <c r="AJ169" s="8">
        <f t="shared" si="92"/>
        <v>-28748</v>
      </c>
      <c r="AK169" s="9">
        <f t="shared" si="92"/>
        <v>0</v>
      </c>
      <c r="AL169" s="9">
        <f t="shared" si="92"/>
        <v>0</v>
      </c>
      <c r="AM169" s="9">
        <f t="shared" si="92"/>
        <v>-0.08</v>
      </c>
      <c r="AN169" s="9">
        <f t="shared" si="92"/>
        <v>0</v>
      </c>
      <c r="AO169" s="9">
        <f t="shared" si="92"/>
        <v>0</v>
      </c>
      <c r="AP169" s="9">
        <f t="shared" si="92"/>
        <v>-0.08</v>
      </c>
      <c r="AQ169" s="9">
        <f t="shared" si="92"/>
        <v>0</v>
      </c>
      <c r="AR169" s="38">
        <f t="shared" si="92"/>
        <v>-0.08</v>
      </c>
      <c r="AS169" s="5">
        <f t="shared" si="92"/>
        <v>5990552</v>
      </c>
      <c r="AT169" s="8">
        <f t="shared" si="92"/>
        <v>4364513</v>
      </c>
      <c r="AU169" s="8">
        <f t="shared" si="92"/>
        <v>0</v>
      </c>
      <c r="AV169" s="8">
        <f t="shared" si="92"/>
        <v>0</v>
      </c>
      <c r="AW169" s="8">
        <f t="shared" si="92"/>
        <v>1475205</v>
      </c>
      <c r="AX169" s="8">
        <f t="shared" si="92"/>
        <v>87290</v>
      </c>
      <c r="AY169" s="8">
        <f t="shared" si="92"/>
        <v>63544</v>
      </c>
      <c r="AZ169" s="9">
        <f t="shared" si="92"/>
        <v>9.9681999999999995</v>
      </c>
      <c r="BA169" s="9">
        <f t="shared" si="92"/>
        <v>7.5068999999999999</v>
      </c>
      <c r="BB169" s="9">
        <f t="shared" si="92"/>
        <v>0</v>
      </c>
      <c r="BC169" s="78">
        <f t="shared" si="92"/>
        <v>2.4612999999999996</v>
      </c>
    </row>
    <row r="170" spans="1:55" s="387" customFormat="1" ht="12.75" customHeight="1" x14ac:dyDescent="0.2">
      <c r="A170" s="372">
        <v>31</v>
      </c>
      <c r="B170" s="373">
        <v>4431</v>
      </c>
      <c r="C170" s="373">
        <v>600074820</v>
      </c>
      <c r="D170" s="373">
        <v>70981515</v>
      </c>
      <c r="E170" s="371" t="s">
        <v>209</v>
      </c>
      <c r="F170" s="373">
        <v>3111</v>
      </c>
      <c r="G170" s="247" t="s">
        <v>315</v>
      </c>
      <c r="H170" s="374" t="s">
        <v>281</v>
      </c>
      <c r="I170" s="110">
        <v>2777356</v>
      </c>
      <c r="J170" s="111">
        <v>2022074</v>
      </c>
      <c r="K170" s="111">
        <v>0</v>
      </c>
      <c r="L170" s="111">
        <v>10000</v>
      </c>
      <c r="M170" s="114">
        <v>686841</v>
      </c>
      <c r="N170" s="114">
        <v>40441</v>
      </c>
      <c r="O170" s="111">
        <v>18000</v>
      </c>
      <c r="P170" s="274">
        <v>4.7927</v>
      </c>
      <c r="Q170" s="287">
        <v>3.8708999999999998</v>
      </c>
      <c r="R170" s="404">
        <v>0</v>
      </c>
      <c r="S170" s="404">
        <v>0.92179999999999995</v>
      </c>
      <c r="T170" s="112">
        <f t="shared" si="66"/>
        <v>0</v>
      </c>
      <c r="U170" s="113">
        <v>0</v>
      </c>
      <c r="V170" s="113">
        <v>0</v>
      </c>
      <c r="W170" s="113">
        <v>0</v>
      </c>
      <c r="X170" s="113">
        <f t="shared" si="67"/>
        <v>0</v>
      </c>
      <c r="Y170" s="113">
        <v>0</v>
      </c>
      <c r="Z170" s="113">
        <v>0</v>
      </c>
      <c r="AA170" s="113">
        <v>0</v>
      </c>
      <c r="AB170" s="113">
        <f t="shared" si="68"/>
        <v>0</v>
      </c>
      <c r="AC170" s="113">
        <f t="shared" si="69"/>
        <v>0</v>
      </c>
      <c r="AD170" s="114">
        <f t="shared" si="70"/>
        <v>0</v>
      </c>
      <c r="AE170" s="114">
        <f t="shared" si="71"/>
        <v>0</v>
      </c>
      <c r="AF170" s="113">
        <v>0</v>
      </c>
      <c r="AG170" s="113">
        <v>0</v>
      </c>
      <c r="AH170" s="113">
        <v>0</v>
      </c>
      <c r="AI170" s="113">
        <f t="shared" si="72"/>
        <v>0</v>
      </c>
      <c r="AJ170" s="113">
        <f t="shared" si="73"/>
        <v>0</v>
      </c>
      <c r="AK170" s="115">
        <v>0</v>
      </c>
      <c r="AL170" s="115">
        <v>0</v>
      </c>
      <c r="AM170" s="115">
        <v>0</v>
      </c>
      <c r="AN170" s="115">
        <v>0</v>
      </c>
      <c r="AO170" s="115">
        <v>0</v>
      </c>
      <c r="AP170" s="115">
        <f t="shared" si="74"/>
        <v>0</v>
      </c>
      <c r="AQ170" s="115">
        <f t="shared" si="75"/>
        <v>0</v>
      </c>
      <c r="AR170" s="370">
        <f t="shared" si="76"/>
        <v>0</v>
      </c>
      <c r="AS170" s="112">
        <f t="shared" si="77"/>
        <v>2777356</v>
      </c>
      <c r="AT170" s="113">
        <f t="shared" si="78"/>
        <v>2022074</v>
      </c>
      <c r="AU170" s="113">
        <f t="shared" si="79"/>
        <v>0</v>
      </c>
      <c r="AV170" s="113">
        <f t="shared" si="80"/>
        <v>10000</v>
      </c>
      <c r="AW170" s="113">
        <f t="shared" si="81"/>
        <v>686841</v>
      </c>
      <c r="AX170" s="113">
        <f t="shared" si="81"/>
        <v>40441</v>
      </c>
      <c r="AY170" s="113">
        <f t="shared" si="82"/>
        <v>18000</v>
      </c>
      <c r="AZ170" s="115">
        <f t="shared" si="83"/>
        <v>4.7927</v>
      </c>
      <c r="BA170" s="115">
        <f t="shared" si="84"/>
        <v>3.8708999999999998</v>
      </c>
      <c r="BB170" s="115">
        <f t="shared" si="85"/>
        <v>0</v>
      </c>
      <c r="BC170" s="116">
        <f t="shared" si="86"/>
        <v>0.92179999999999995</v>
      </c>
    </row>
    <row r="171" spans="1:55" s="387" customFormat="1" ht="12.75" customHeight="1" x14ac:dyDescent="0.2">
      <c r="A171" s="372">
        <v>31</v>
      </c>
      <c r="B171" s="373">
        <v>4431</v>
      </c>
      <c r="C171" s="373">
        <v>600074820</v>
      </c>
      <c r="D171" s="373">
        <v>70981515</v>
      </c>
      <c r="E171" s="371" t="s">
        <v>209</v>
      </c>
      <c r="F171" s="373">
        <v>3117</v>
      </c>
      <c r="G171" s="247" t="s">
        <v>318</v>
      </c>
      <c r="H171" s="374" t="s">
        <v>281</v>
      </c>
      <c r="I171" s="110">
        <v>3733203</v>
      </c>
      <c r="J171" s="111">
        <v>2652852</v>
      </c>
      <c r="K171" s="111">
        <v>0</v>
      </c>
      <c r="L171" s="111">
        <v>32840</v>
      </c>
      <c r="M171" s="114">
        <v>907764</v>
      </c>
      <c r="N171" s="114">
        <v>53056</v>
      </c>
      <c r="O171" s="111">
        <v>86691</v>
      </c>
      <c r="P171" s="274">
        <v>5.3228</v>
      </c>
      <c r="Q171" s="287">
        <v>3.73</v>
      </c>
      <c r="R171" s="404">
        <v>0</v>
      </c>
      <c r="S171" s="404">
        <v>1.5928</v>
      </c>
      <c r="T171" s="112">
        <f t="shared" si="66"/>
        <v>0</v>
      </c>
      <c r="U171" s="113">
        <v>0</v>
      </c>
      <c r="V171" s="113">
        <v>0</v>
      </c>
      <c r="W171" s="113">
        <v>0</v>
      </c>
      <c r="X171" s="113">
        <f t="shared" si="67"/>
        <v>0</v>
      </c>
      <c r="Y171" s="113">
        <v>0</v>
      </c>
      <c r="Z171" s="113">
        <v>0</v>
      </c>
      <c r="AA171" s="113">
        <v>0</v>
      </c>
      <c r="AB171" s="113">
        <f t="shared" si="68"/>
        <v>0</v>
      </c>
      <c r="AC171" s="113">
        <f t="shared" si="69"/>
        <v>0</v>
      </c>
      <c r="AD171" s="114">
        <f t="shared" si="70"/>
        <v>0</v>
      </c>
      <c r="AE171" s="114">
        <f t="shared" si="71"/>
        <v>0</v>
      </c>
      <c r="AF171" s="113">
        <v>0</v>
      </c>
      <c r="AG171" s="113">
        <v>0</v>
      </c>
      <c r="AH171" s="113">
        <v>0</v>
      </c>
      <c r="AI171" s="113">
        <f t="shared" si="72"/>
        <v>0</v>
      </c>
      <c r="AJ171" s="113">
        <f t="shared" si="73"/>
        <v>0</v>
      </c>
      <c r="AK171" s="115">
        <v>0</v>
      </c>
      <c r="AL171" s="115">
        <v>0</v>
      </c>
      <c r="AM171" s="115">
        <v>0</v>
      </c>
      <c r="AN171" s="115">
        <v>0</v>
      </c>
      <c r="AO171" s="115">
        <v>0</v>
      </c>
      <c r="AP171" s="115">
        <f t="shared" si="74"/>
        <v>0</v>
      </c>
      <c r="AQ171" s="115">
        <f t="shared" si="75"/>
        <v>0</v>
      </c>
      <c r="AR171" s="370">
        <f t="shared" si="76"/>
        <v>0</v>
      </c>
      <c r="AS171" s="112">
        <f t="shared" si="77"/>
        <v>3733203</v>
      </c>
      <c r="AT171" s="113">
        <f t="shared" si="78"/>
        <v>2652852</v>
      </c>
      <c r="AU171" s="113">
        <f t="shared" si="79"/>
        <v>0</v>
      </c>
      <c r="AV171" s="113">
        <f t="shared" si="80"/>
        <v>32840</v>
      </c>
      <c r="AW171" s="113">
        <f t="shared" si="81"/>
        <v>907764</v>
      </c>
      <c r="AX171" s="113">
        <f t="shared" si="81"/>
        <v>53056</v>
      </c>
      <c r="AY171" s="113">
        <f t="shared" si="82"/>
        <v>86691</v>
      </c>
      <c r="AZ171" s="115">
        <f t="shared" si="83"/>
        <v>5.3228</v>
      </c>
      <c r="BA171" s="115">
        <f t="shared" si="84"/>
        <v>3.73</v>
      </c>
      <c r="BB171" s="115">
        <f t="shared" si="85"/>
        <v>0</v>
      </c>
      <c r="BC171" s="116">
        <f t="shared" si="86"/>
        <v>1.5928</v>
      </c>
    </row>
    <row r="172" spans="1:55" s="387" customFormat="1" ht="12.75" customHeight="1" x14ac:dyDescent="0.2">
      <c r="A172" s="372">
        <v>31</v>
      </c>
      <c r="B172" s="373">
        <v>4431</v>
      </c>
      <c r="C172" s="373">
        <v>600074820</v>
      </c>
      <c r="D172" s="373">
        <v>70981515</v>
      </c>
      <c r="E172" s="371" t="s">
        <v>209</v>
      </c>
      <c r="F172" s="373">
        <v>3117</v>
      </c>
      <c r="G172" s="247" t="s">
        <v>316</v>
      </c>
      <c r="H172" s="374" t="s">
        <v>282</v>
      </c>
      <c r="I172" s="110">
        <v>1084702</v>
      </c>
      <c r="J172" s="111">
        <v>798749</v>
      </c>
      <c r="K172" s="111">
        <v>0</v>
      </c>
      <c r="L172" s="111">
        <v>0</v>
      </c>
      <c r="M172" s="114">
        <v>269978</v>
      </c>
      <c r="N172" s="114">
        <v>15975</v>
      </c>
      <c r="O172" s="111">
        <v>0</v>
      </c>
      <c r="P172" s="274">
        <v>2.31</v>
      </c>
      <c r="Q172" s="287">
        <v>2.31</v>
      </c>
      <c r="R172" s="404">
        <v>0</v>
      </c>
      <c r="S172" s="404">
        <v>0</v>
      </c>
      <c r="T172" s="112">
        <f t="shared" si="66"/>
        <v>0</v>
      </c>
      <c r="U172" s="113">
        <v>0</v>
      </c>
      <c r="V172" s="113">
        <v>0</v>
      </c>
      <c r="W172" s="113">
        <v>0</v>
      </c>
      <c r="X172" s="113">
        <f t="shared" si="67"/>
        <v>0</v>
      </c>
      <c r="Y172" s="113">
        <v>0</v>
      </c>
      <c r="Z172" s="113">
        <v>0</v>
      </c>
      <c r="AA172" s="113">
        <v>0</v>
      </c>
      <c r="AB172" s="113">
        <f t="shared" si="68"/>
        <v>0</v>
      </c>
      <c r="AC172" s="113">
        <f t="shared" si="69"/>
        <v>0</v>
      </c>
      <c r="AD172" s="114">
        <f t="shared" si="70"/>
        <v>0</v>
      </c>
      <c r="AE172" s="114">
        <f t="shared" si="71"/>
        <v>0</v>
      </c>
      <c r="AF172" s="113">
        <v>0</v>
      </c>
      <c r="AG172" s="113">
        <v>0</v>
      </c>
      <c r="AH172" s="113">
        <v>0</v>
      </c>
      <c r="AI172" s="113">
        <f t="shared" si="72"/>
        <v>0</v>
      </c>
      <c r="AJ172" s="113">
        <f t="shared" si="73"/>
        <v>0</v>
      </c>
      <c r="AK172" s="115">
        <v>0</v>
      </c>
      <c r="AL172" s="115">
        <v>0</v>
      </c>
      <c r="AM172" s="115">
        <v>0</v>
      </c>
      <c r="AN172" s="115">
        <v>0</v>
      </c>
      <c r="AO172" s="115">
        <v>0</v>
      </c>
      <c r="AP172" s="115">
        <f t="shared" si="74"/>
        <v>0</v>
      </c>
      <c r="AQ172" s="115">
        <f t="shared" si="75"/>
        <v>0</v>
      </c>
      <c r="AR172" s="370">
        <f t="shared" si="76"/>
        <v>0</v>
      </c>
      <c r="AS172" s="112">
        <f t="shared" si="77"/>
        <v>1084702</v>
      </c>
      <c r="AT172" s="113">
        <f t="shared" si="78"/>
        <v>798749</v>
      </c>
      <c r="AU172" s="113">
        <f t="shared" si="79"/>
        <v>0</v>
      </c>
      <c r="AV172" s="113">
        <f t="shared" si="80"/>
        <v>0</v>
      </c>
      <c r="AW172" s="113">
        <f t="shared" si="81"/>
        <v>269978</v>
      </c>
      <c r="AX172" s="113">
        <f t="shared" si="81"/>
        <v>15975</v>
      </c>
      <c r="AY172" s="113">
        <f t="shared" si="82"/>
        <v>0</v>
      </c>
      <c r="AZ172" s="115">
        <f t="shared" si="83"/>
        <v>2.31</v>
      </c>
      <c r="BA172" s="115">
        <f t="shared" si="84"/>
        <v>2.31</v>
      </c>
      <c r="BB172" s="115">
        <f t="shared" si="85"/>
        <v>0</v>
      </c>
      <c r="BC172" s="116">
        <f t="shared" si="86"/>
        <v>0</v>
      </c>
    </row>
    <row r="173" spans="1:55" s="387" customFormat="1" ht="12.75" customHeight="1" x14ac:dyDescent="0.2">
      <c r="A173" s="372">
        <v>31</v>
      </c>
      <c r="B173" s="373">
        <v>4431</v>
      </c>
      <c r="C173" s="373">
        <v>600074820</v>
      </c>
      <c r="D173" s="373">
        <v>70981515</v>
      </c>
      <c r="E173" s="371" t="s">
        <v>209</v>
      </c>
      <c r="F173" s="373">
        <v>3141</v>
      </c>
      <c r="G173" s="247" t="s">
        <v>319</v>
      </c>
      <c r="H173" s="374" t="s">
        <v>282</v>
      </c>
      <c r="I173" s="110">
        <v>925207</v>
      </c>
      <c r="J173" s="111">
        <v>658606</v>
      </c>
      <c r="K173" s="111">
        <v>0</v>
      </c>
      <c r="L173" s="111">
        <v>20000</v>
      </c>
      <c r="M173" s="114">
        <v>229369</v>
      </c>
      <c r="N173" s="114">
        <v>13172</v>
      </c>
      <c r="O173" s="111">
        <v>4060</v>
      </c>
      <c r="P173" s="274">
        <v>2.27</v>
      </c>
      <c r="Q173" s="287">
        <v>0</v>
      </c>
      <c r="R173" s="404">
        <v>0</v>
      </c>
      <c r="S173" s="404">
        <v>2.27</v>
      </c>
      <c r="T173" s="112">
        <f t="shared" si="66"/>
        <v>0</v>
      </c>
      <c r="U173" s="113">
        <v>0</v>
      </c>
      <c r="V173" s="113">
        <v>0</v>
      </c>
      <c r="W173" s="113">
        <v>0</v>
      </c>
      <c r="X173" s="113">
        <f t="shared" si="67"/>
        <v>0</v>
      </c>
      <c r="Y173" s="113">
        <v>0</v>
      </c>
      <c r="Z173" s="113">
        <v>0</v>
      </c>
      <c r="AA173" s="113">
        <v>0</v>
      </c>
      <c r="AB173" s="113">
        <f t="shared" si="68"/>
        <v>0</v>
      </c>
      <c r="AC173" s="113">
        <f t="shared" si="69"/>
        <v>0</v>
      </c>
      <c r="AD173" s="114">
        <f t="shared" si="70"/>
        <v>0</v>
      </c>
      <c r="AE173" s="114">
        <f t="shared" si="71"/>
        <v>0</v>
      </c>
      <c r="AF173" s="113">
        <v>0</v>
      </c>
      <c r="AG173" s="113">
        <v>0</v>
      </c>
      <c r="AH173" s="113">
        <v>0</v>
      </c>
      <c r="AI173" s="113">
        <f t="shared" si="72"/>
        <v>0</v>
      </c>
      <c r="AJ173" s="113">
        <f t="shared" si="73"/>
        <v>0</v>
      </c>
      <c r="AK173" s="115">
        <v>0</v>
      </c>
      <c r="AL173" s="115">
        <v>0</v>
      </c>
      <c r="AM173" s="115">
        <v>0</v>
      </c>
      <c r="AN173" s="115">
        <v>0</v>
      </c>
      <c r="AO173" s="115">
        <v>0</v>
      </c>
      <c r="AP173" s="115">
        <f t="shared" si="74"/>
        <v>0</v>
      </c>
      <c r="AQ173" s="115">
        <f t="shared" si="75"/>
        <v>0</v>
      </c>
      <c r="AR173" s="370">
        <f t="shared" si="76"/>
        <v>0</v>
      </c>
      <c r="AS173" s="112">
        <f t="shared" si="77"/>
        <v>925207</v>
      </c>
      <c r="AT173" s="113">
        <f t="shared" si="78"/>
        <v>658606</v>
      </c>
      <c r="AU173" s="113">
        <f t="shared" si="79"/>
        <v>0</v>
      </c>
      <c r="AV173" s="113">
        <f t="shared" si="80"/>
        <v>20000</v>
      </c>
      <c r="AW173" s="113">
        <f t="shared" si="81"/>
        <v>229369</v>
      </c>
      <c r="AX173" s="113">
        <f t="shared" si="81"/>
        <v>13172</v>
      </c>
      <c r="AY173" s="113">
        <f t="shared" si="82"/>
        <v>4060</v>
      </c>
      <c r="AZ173" s="115">
        <f t="shared" si="83"/>
        <v>2.27</v>
      </c>
      <c r="BA173" s="115">
        <f t="shared" si="84"/>
        <v>0</v>
      </c>
      <c r="BB173" s="115">
        <f t="shared" si="85"/>
        <v>0</v>
      </c>
      <c r="BC173" s="116">
        <f t="shared" si="86"/>
        <v>2.27</v>
      </c>
    </row>
    <row r="174" spans="1:55" s="387" customFormat="1" ht="12.75" customHeight="1" x14ac:dyDescent="0.2">
      <c r="A174" s="372">
        <v>31</v>
      </c>
      <c r="B174" s="373">
        <v>4431</v>
      </c>
      <c r="C174" s="373">
        <v>600074820</v>
      </c>
      <c r="D174" s="373">
        <v>70981515</v>
      </c>
      <c r="E174" s="371" t="s">
        <v>209</v>
      </c>
      <c r="F174" s="373">
        <v>3143</v>
      </c>
      <c r="G174" s="247" t="s">
        <v>632</v>
      </c>
      <c r="H174" s="392" t="s">
        <v>281</v>
      </c>
      <c r="I174" s="110">
        <v>896368</v>
      </c>
      <c r="J174" s="111">
        <v>660064</v>
      </c>
      <c r="K174" s="111">
        <v>0</v>
      </c>
      <c r="L174" s="111">
        <v>0</v>
      </c>
      <c r="M174" s="114">
        <v>223102</v>
      </c>
      <c r="N174" s="114">
        <v>13202</v>
      </c>
      <c r="O174" s="111">
        <v>0</v>
      </c>
      <c r="P174" s="274">
        <v>1.3742000000000001</v>
      </c>
      <c r="Q174" s="287">
        <v>1.3742000000000001</v>
      </c>
      <c r="R174" s="404">
        <v>0</v>
      </c>
      <c r="S174" s="404">
        <v>0</v>
      </c>
      <c r="T174" s="112">
        <f t="shared" si="66"/>
        <v>0</v>
      </c>
      <c r="U174" s="113">
        <v>0</v>
      </c>
      <c r="V174" s="113">
        <v>0</v>
      </c>
      <c r="W174" s="113">
        <v>0</v>
      </c>
      <c r="X174" s="113">
        <f t="shared" si="67"/>
        <v>0</v>
      </c>
      <c r="Y174" s="113">
        <v>0</v>
      </c>
      <c r="Z174" s="113">
        <v>0</v>
      </c>
      <c r="AA174" s="113">
        <v>0</v>
      </c>
      <c r="AB174" s="113">
        <f t="shared" si="68"/>
        <v>0</v>
      </c>
      <c r="AC174" s="113">
        <f t="shared" si="69"/>
        <v>0</v>
      </c>
      <c r="AD174" s="114">
        <f t="shared" si="70"/>
        <v>0</v>
      </c>
      <c r="AE174" s="114">
        <f t="shared" si="71"/>
        <v>0</v>
      </c>
      <c r="AF174" s="113">
        <v>0</v>
      </c>
      <c r="AG174" s="113">
        <v>0</v>
      </c>
      <c r="AH174" s="113">
        <v>0</v>
      </c>
      <c r="AI174" s="113">
        <f t="shared" si="72"/>
        <v>0</v>
      </c>
      <c r="AJ174" s="113">
        <f t="shared" si="73"/>
        <v>0</v>
      </c>
      <c r="AK174" s="115">
        <v>0</v>
      </c>
      <c r="AL174" s="115">
        <v>0</v>
      </c>
      <c r="AM174" s="115">
        <v>0</v>
      </c>
      <c r="AN174" s="115">
        <v>0</v>
      </c>
      <c r="AO174" s="115">
        <v>0</v>
      </c>
      <c r="AP174" s="115">
        <f t="shared" si="74"/>
        <v>0</v>
      </c>
      <c r="AQ174" s="115">
        <f t="shared" si="75"/>
        <v>0</v>
      </c>
      <c r="AR174" s="370">
        <f t="shared" si="76"/>
        <v>0</v>
      </c>
      <c r="AS174" s="112">
        <f t="shared" si="77"/>
        <v>896368</v>
      </c>
      <c r="AT174" s="113">
        <f t="shared" si="78"/>
        <v>660064</v>
      </c>
      <c r="AU174" s="113">
        <f t="shared" si="79"/>
        <v>0</v>
      </c>
      <c r="AV174" s="113">
        <f t="shared" si="80"/>
        <v>0</v>
      </c>
      <c r="AW174" s="113">
        <f t="shared" si="81"/>
        <v>223102</v>
      </c>
      <c r="AX174" s="113">
        <f t="shared" si="81"/>
        <v>13202</v>
      </c>
      <c r="AY174" s="113">
        <f t="shared" si="82"/>
        <v>0</v>
      </c>
      <c r="AZ174" s="115">
        <f t="shared" si="83"/>
        <v>1.3742000000000001</v>
      </c>
      <c r="BA174" s="115">
        <f t="shared" si="84"/>
        <v>1.3742000000000001</v>
      </c>
      <c r="BB174" s="115">
        <f t="shared" si="85"/>
        <v>0</v>
      </c>
      <c r="BC174" s="116">
        <f t="shared" si="86"/>
        <v>0</v>
      </c>
    </row>
    <row r="175" spans="1:55" s="387" customFormat="1" ht="12.75" customHeight="1" x14ac:dyDescent="0.2">
      <c r="A175" s="372">
        <v>31</v>
      </c>
      <c r="B175" s="373">
        <v>4431</v>
      </c>
      <c r="C175" s="373">
        <v>600074820</v>
      </c>
      <c r="D175" s="373">
        <v>70981515</v>
      </c>
      <c r="E175" s="371" t="s">
        <v>209</v>
      </c>
      <c r="F175" s="373">
        <v>3143</v>
      </c>
      <c r="G175" s="247" t="s">
        <v>633</v>
      </c>
      <c r="H175" s="392" t="s">
        <v>282</v>
      </c>
      <c r="I175" s="110">
        <v>16853</v>
      </c>
      <c r="J175" s="111">
        <v>11880</v>
      </c>
      <c r="K175" s="111">
        <v>0</v>
      </c>
      <c r="L175" s="111">
        <v>0</v>
      </c>
      <c r="M175" s="114">
        <v>4015</v>
      </c>
      <c r="N175" s="114">
        <v>238</v>
      </c>
      <c r="O175" s="111">
        <v>720</v>
      </c>
      <c r="P175" s="274">
        <v>0.05</v>
      </c>
      <c r="Q175" s="287">
        <v>0</v>
      </c>
      <c r="R175" s="404">
        <v>0</v>
      </c>
      <c r="S175" s="404">
        <v>0.05</v>
      </c>
      <c r="T175" s="112">
        <f t="shared" si="66"/>
        <v>0</v>
      </c>
      <c r="U175" s="113">
        <v>0</v>
      </c>
      <c r="V175" s="113">
        <v>0</v>
      </c>
      <c r="W175" s="113">
        <v>0</v>
      </c>
      <c r="X175" s="113">
        <f t="shared" si="67"/>
        <v>0</v>
      </c>
      <c r="Y175" s="113">
        <v>0</v>
      </c>
      <c r="Z175" s="113">
        <v>0</v>
      </c>
      <c r="AA175" s="113">
        <v>0</v>
      </c>
      <c r="AB175" s="113">
        <f t="shared" si="68"/>
        <v>0</v>
      </c>
      <c r="AC175" s="113">
        <f t="shared" si="69"/>
        <v>0</v>
      </c>
      <c r="AD175" s="114">
        <f t="shared" si="70"/>
        <v>0</v>
      </c>
      <c r="AE175" s="114">
        <f t="shared" si="71"/>
        <v>0</v>
      </c>
      <c r="AF175" s="113">
        <v>0</v>
      </c>
      <c r="AG175" s="113">
        <v>0</v>
      </c>
      <c r="AH175" s="113">
        <v>0</v>
      </c>
      <c r="AI175" s="113">
        <f t="shared" si="72"/>
        <v>0</v>
      </c>
      <c r="AJ175" s="113">
        <f t="shared" si="73"/>
        <v>0</v>
      </c>
      <c r="AK175" s="115">
        <v>0</v>
      </c>
      <c r="AL175" s="115">
        <v>0</v>
      </c>
      <c r="AM175" s="115">
        <v>0</v>
      </c>
      <c r="AN175" s="115">
        <v>0</v>
      </c>
      <c r="AO175" s="115">
        <v>0</v>
      </c>
      <c r="AP175" s="115">
        <f t="shared" si="74"/>
        <v>0</v>
      </c>
      <c r="AQ175" s="115">
        <f t="shared" si="75"/>
        <v>0</v>
      </c>
      <c r="AR175" s="370">
        <f t="shared" si="76"/>
        <v>0</v>
      </c>
      <c r="AS175" s="112">
        <f t="shared" si="77"/>
        <v>16853</v>
      </c>
      <c r="AT175" s="113">
        <f t="shared" si="78"/>
        <v>11880</v>
      </c>
      <c r="AU175" s="113">
        <f t="shared" si="79"/>
        <v>0</v>
      </c>
      <c r="AV175" s="113">
        <f t="shared" si="80"/>
        <v>0</v>
      </c>
      <c r="AW175" s="113">
        <f t="shared" si="81"/>
        <v>4015</v>
      </c>
      <c r="AX175" s="113">
        <f t="shared" si="81"/>
        <v>238</v>
      </c>
      <c r="AY175" s="113">
        <f t="shared" si="82"/>
        <v>720</v>
      </c>
      <c r="AZ175" s="115">
        <f t="shared" si="83"/>
        <v>0.05</v>
      </c>
      <c r="BA175" s="115">
        <f t="shared" si="84"/>
        <v>0</v>
      </c>
      <c r="BB175" s="115">
        <f t="shared" si="85"/>
        <v>0</v>
      </c>
      <c r="BC175" s="116">
        <f t="shared" si="86"/>
        <v>0.05</v>
      </c>
    </row>
    <row r="176" spans="1:55" s="387" customFormat="1" ht="12.75" customHeight="1" x14ac:dyDescent="0.2">
      <c r="A176" s="237">
        <v>31</v>
      </c>
      <c r="B176" s="31">
        <v>4431</v>
      </c>
      <c r="C176" s="31">
        <v>600074820</v>
      </c>
      <c r="D176" s="31">
        <v>70981515</v>
      </c>
      <c r="E176" s="246" t="s">
        <v>210</v>
      </c>
      <c r="F176" s="31"/>
      <c r="G176" s="236"/>
      <c r="H176" s="326"/>
      <c r="I176" s="6">
        <v>9433689</v>
      </c>
      <c r="J176" s="10">
        <v>6804225</v>
      </c>
      <c r="K176" s="10">
        <v>0</v>
      </c>
      <c r="L176" s="10">
        <v>62840</v>
      </c>
      <c r="M176" s="10">
        <v>2321069</v>
      </c>
      <c r="N176" s="10">
        <v>136084</v>
      </c>
      <c r="O176" s="10">
        <v>109471</v>
      </c>
      <c r="P176" s="11">
        <v>16.119700000000002</v>
      </c>
      <c r="Q176" s="11">
        <v>11.2851</v>
      </c>
      <c r="R176" s="37">
        <v>0</v>
      </c>
      <c r="S176" s="37">
        <v>4.8345999999999991</v>
      </c>
      <c r="T176" s="6">
        <f t="shared" ref="T176:BC176" si="93">SUM(T170:T175)</f>
        <v>0</v>
      </c>
      <c r="U176" s="10">
        <f t="shared" si="93"/>
        <v>0</v>
      </c>
      <c r="V176" s="10">
        <f t="shared" si="93"/>
        <v>0</v>
      </c>
      <c r="W176" s="10">
        <f t="shared" si="93"/>
        <v>0</v>
      </c>
      <c r="X176" s="10">
        <f t="shared" si="93"/>
        <v>0</v>
      </c>
      <c r="Y176" s="10">
        <f t="shared" si="93"/>
        <v>0</v>
      </c>
      <c r="Z176" s="10">
        <f t="shared" si="93"/>
        <v>0</v>
      </c>
      <c r="AA176" s="10">
        <f t="shared" si="93"/>
        <v>0</v>
      </c>
      <c r="AB176" s="10">
        <f t="shared" si="93"/>
        <v>0</v>
      </c>
      <c r="AC176" s="10">
        <f t="shared" si="93"/>
        <v>0</v>
      </c>
      <c r="AD176" s="10">
        <f t="shared" si="93"/>
        <v>0</v>
      </c>
      <c r="AE176" s="10">
        <f t="shared" si="93"/>
        <v>0</v>
      </c>
      <c r="AF176" s="10">
        <f t="shared" si="93"/>
        <v>0</v>
      </c>
      <c r="AG176" s="10">
        <f t="shared" si="93"/>
        <v>0</v>
      </c>
      <c r="AH176" s="10">
        <f t="shared" si="93"/>
        <v>0</v>
      </c>
      <c r="AI176" s="10">
        <f t="shared" si="93"/>
        <v>0</v>
      </c>
      <c r="AJ176" s="10">
        <f t="shared" si="93"/>
        <v>0</v>
      </c>
      <c r="AK176" s="11">
        <f t="shared" si="93"/>
        <v>0</v>
      </c>
      <c r="AL176" s="11">
        <f t="shared" si="93"/>
        <v>0</v>
      </c>
      <c r="AM176" s="11">
        <f t="shared" si="93"/>
        <v>0</v>
      </c>
      <c r="AN176" s="11">
        <f t="shared" si="93"/>
        <v>0</v>
      </c>
      <c r="AO176" s="11">
        <f t="shared" si="93"/>
        <v>0</v>
      </c>
      <c r="AP176" s="11">
        <f t="shared" si="93"/>
        <v>0</v>
      </c>
      <c r="AQ176" s="11">
        <f t="shared" si="93"/>
        <v>0</v>
      </c>
      <c r="AR176" s="37">
        <f t="shared" si="93"/>
        <v>0</v>
      </c>
      <c r="AS176" s="6">
        <f t="shared" si="93"/>
        <v>9433689</v>
      </c>
      <c r="AT176" s="10">
        <f t="shared" si="93"/>
        <v>6804225</v>
      </c>
      <c r="AU176" s="10">
        <f t="shared" si="93"/>
        <v>0</v>
      </c>
      <c r="AV176" s="10">
        <f t="shared" si="93"/>
        <v>62840</v>
      </c>
      <c r="AW176" s="10">
        <f t="shared" si="93"/>
        <v>2321069</v>
      </c>
      <c r="AX176" s="10">
        <f t="shared" si="93"/>
        <v>136084</v>
      </c>
      <c r="AY176" s="10">
        <f t="shared" si="93"/>
        <v>109471</v>
      </c>
      <c r="AZ176" s="11">
        <f t="shared" si="93"/>
        <v>16.119700000000002</v>
      </c>
      <c r="BA176" s="11">
        <f t="shared" si="93"/>
        <v>11.2851</v>
      </c>
      <c r="BB176" s="11">
        <f t="shared" si="93"/>
        <v>0</v>
      </c>
      <c r="BC176" s="79">
        <f t="shared" si="93"/>
        <v>4.8345999999999991</v>
      </c>
    </row>
    <row r="177" spans="1:55" s="387" customFormat="1" ht="12.75" customHeight="1" x14ac:dyDescent="0.2">
      <c r="A177" s="372">
        <v>32</v>
      </c>
      <c r="B177" s="373">
        <v>4416</v>
      </c>
      <c r="C177" s="373">
        <v>600074153</v>
      </c>
      <c r="D177" s="373">
        <v>71013105</v>
      </c>
      <c r="E177" s="371" t="s">
        <v>211</v>
      </c>
      <c r="F177" s="373">
        <v>3111</v>
      </c>
      <c r="G177" s="247" t="s">
        <v>315</v>
      </c>
      <c r="H177" s="374" t="s">
        <v>281</v>
      </c>
      <c r="I177" s="110">
        <v>3377123</v>
      </c>
      <c r="J177" s="111">
        <v>2472918</v>
      </c>
      <c r="K177" s="111">
        <v>0</v>
      </c>
      <c r="L177" s="111">
        <v>0</v>
      </c>
      <c r="M177" s="114">
        <v>835846</v>
      </c>
      <c r="N177" s="114">
        <v>49459</v>
      </c>
      <c r="O177" s="111">
        <v>18900</v>
      </c>
      <c r="P177" s="274">
        <v>5.8498000000000001</v>
      </c>
      <c r="Q177" s="287">
        <v>4.3600000000000003</v>
      </c>
      <c r="R177" s="404">
        <v>0</v>
      </c>
      <c r="S177" s="404">
        <v>1.4898</v>
      </c>
      <c r="T177" s="112">
        <f t="shared" si="66"/>
        <v>0</v>
      </c>
      <c r="U177" s="113">
        <v>0</v>
      </c>
      <c r="V177" s="113">
        <v>0</v>
      </c>
      <c r="W177" s="113">
        <v>0</v>
      </c>
      <c r="X177" s="113">
        <f t="shared" si="67"/>
        <v>0</v>
      </c>
      <c r="Y177" s="113">
        <v>0</v>
      </c>
      <c r="Z177" s="113">
        <v>0</v>
      </c>
      <c r="AA177" s="113">
        <v>0</v>
      </c>
      <c r="AB177" s="113">
        <f t="shared" si="68"/>
        <v>0</v>
      </c>
      <c r="AC177" s="113">
        <f t="shared" si="69"/>
        <v>0</v>
      </c>
      <c r="AD177" s="114">
        <f t="shared" si="70"/>
        <v>0</v>
      </c>
      <c r="AE177" s="114">
        <f t="shared" si="71"/>
        <v>0</v>
      </c>
      <c r="AF177" s="113">
        <v>0</v>
      </c>
      <c r="AG177" s="113">
        <v>0</v>
      </c>
      <c r="AH177" s="113">
        <v>0</v>
      </c>
      <c r="AI177" s="113">
        <f t="shared" si="72"/>
        <v>0</v>
      </c>
      <c r="AJ177" s="113">
        <f t="shared" si="73"/>
        <v>0</v>
      </c>
      <c r="AK177" s="115">
        <v>0</v>
      </c>
      <c r="AL177" s="115">
        <v>0</v>
      </c>
      <c r="AM177" s="115">
        <v>0</v>
      </c>
      <c r="AN177" s="115">
        <v>0</v>
      </c>
      <c r="AO177" s="115">
        <v>0</v>
      </c>
      <c r="AP177" s="115">
        <f t="shared" si="74"/>
        <v>0</v>
      </c>
      <c r="AQ177" s="115">
        <f t="shared" si="75"/>
        <v>0</v>
      </c>
      <c r="AR177" s="370">
        <f t="shared" si="76"/>
        <v>0</v>
      </c>
      <c r="AS177" s="112">
        <f t="shared" si="77"/>
        <v>3377123</v>
      </c>
      <c r="AT177" s="113">
        <f t="shared" si="78"/>
        <v>2472918</v>
      </c>
      <c r="AU177" s="113">
        <f t="shared" si="79"/>
        <v>0</v>
      </c>
      <c r="AV177" s="113">
        <f t="shared" si="80"/>
        <v>0</v>
      </c>
      <c r="AW177" s="113">
        <f t="shared" si="81"/>
        <v>835846</v>
      </c>
      <c r="AX177" s="113">
        <f t="shared" si="81"/>
        <v>49459</v>
      </c>
      <c r="AY177" s="113">
        <f t="shared" si="82"/>
        <v>18900</v>
      </c>
      <c r="AZ177" s="115">
        <f t="shared" si="83"/>
        <v>5.8498000000000001</v>
      </c>
      <c r="BA177" s="115">
        <f t="shared" si="84"/>
        <v>4.3600000000000003</v>
      </c>
      <c r="BB177" s="115">
        <f t="shared" si="85"/>
        <v>0</v>
      </c>
      <c r="BC177" s="116">
        <f t="shared" si="86"/>
        <v>1.4898</v>
      </c>
    </row>
    <row r="178" spans="1:55" s="387" customFormat="1" ht="12.75" customHeight="1" x14ac:dyDescent="0.2">
      <c r="A178" s="372">
        <v>32</v>
      </c>
      <c r="B178" s="373">
        <v>4416</v>
      </c>
      <c r="C178" s="373">
        <v>600074153</v>
      </c>
      <c r="D178" s="373">
        <v>71013105</v>
      </c>
      <c r="E178" s="371" t="s">
        <v>211</v>
      </c>
      <c r="F178" s="373">
        <v>3111</v>
      </c>
      <c r="G178" s="247" t="s">
        <v>316</v>
      </c>
      <c r="H178" s="374" t="s">
        <v>282</v>
      </c>
      <c r="I178" s="110">
        <v>940939</v>
      </c>
      <c r="J178" s="111">
        <v>692886</v>
      </c>
      <c r="K178" s="111">
        <v>0</v>
      </c>
      <c r="L178" s="111">
        <v>0</v>
      </c>
      <c r="M178" s="114">
        <v>234195</v>
      </c>
      <c r="N178" s="114">
        <v>13858</v>
      </c>
      <c r="O178" s="111">
        <v>0</v>
      </c>
      <c r="P178" s="274">
        <v>2</v>
      </c>
      <c r="Q178" s="287">
        <v>2</v>
      </c>
      <c r="R178" s="404">
        <v>0</v>
      </c>
      <c r="S178" s="404">
        <v>0</v>
      </c>
      <c r="T178" s="112">
        <f t="shared" si="66"/>
        <v>0</v>
      </c>
      <c r="U178" s="113">
        <v>0</v>
      </c>
      <c r="V178" s="113">
        <v>0</v>
      </c>
      <c r="W178" s="113">
        <v>0</v>
      </c>
      <c r="X178" s="113">
        <f t="shared" si="67"/>
        <v>0</v>
      </c>
      <c r="Y178" s="113">
        <v>0</v>
      </c>
      <c r="Z178" s="113">
        <v>0</v>
      </c>
      <c r="AA178" s="113">
        <v>0</v>
      </c>
      <c r="AB178" s="113">
        <f t="shared" si="68"/>
        <v>0</v>
      </c>
      <c r="AC178" s="113">
        <f t="shared" si="69"/>
        <v>0</v>
      </c>
      <c r="AD178" s="114">
        <f t="shared" si="70"/>
        <v>0</v>
      </c>
      <c r="AE178" s="114">
        <f t="shared" si="71"/>
        <v>0</v>
      </c>
      <c r="AF178" s="113">
        <v>0</v>
      </c>
      <c r="AG178" s="113">
        <v>0</v>
      </c>
      <c r="AH178" s="113">
        <v>0</v>
      </c>
      <c r="AI178" s="113">
        <f t="shared" si="72"/>
        <v>0</v>
      </c>
      <c r="AJ178" s="113">
        <f t="shared" si="73"/>
        <v>0</v>
      </c>
      <c r="AK178" s="115">
        <v>0</v>
      </c>
      <c r="AL178" s="115">
        <v>0</v>
      </c>
      <c r="AM178" s="115">
        <v>0</v>
      </c>
      <c r="AN178" s="115">
        <v>0</v>
      </c>
      <c r="AO178" s="115">
        <v>0</v>
      </c>
      <c r="AP178" s="115">
        <f t="shared" si="74"/>
        <v>0</v>
      </c>
      <c r="AQ178" s="115">
        <f t="shared" si="75"/>
        <v>0</v>
      </c>
      <c r="AR178" s="370">
        <f t="shared" si="76"/>
        <v>0</v>
      </c>
      <c r="AS178" s="112">
        <f t="shared" si="77"/>
        <v>940939</v>
      </c>
      <c r="AT178" s="113">
        <f t="shared" si="78"/>
        <v>692886</v>
      </c>
      <c r="AU178" s="113">
        <f t="shared" si="79"/>
        <v>0</v>
      </c>
      <c r="AV178" s="113">
        <f t="shared" si="80"/>
        <v>0</v>
      </c>
      <c r="AW178" s="113">
        <f t="shared" si="81"/>
        <v>234195</v>
      </c>
      <c r="AX178" s="113">
        <f t="shared" si="81"/>
        <v>13858</v>
      </c>
      <c r="AY178" s="113">
        <f t="shared" si="82"/>
        <v>0</v>
      </c>
      <c r="AZ178" s="115">
        <f t="shared" si="83"/>
        <v>2</v>
      </c>
      <c r="BA178" s="115">
        <f t="shared" si="84"/>
        <v>2</v>
      </c>
      <c r="BB178" s="115">
        <f t="shared" si="85"/>
        <v>0</v>
      </c>
      <c r="BC178" s="116">
        <f t="shared" si="86"/>
        <v>0</v>
      </c>
    </row>
    <row r="179" spans="1:55" s="387" customFormat="1" ht="12.75" customHeight="1" x14ac:dyDescent="0.2">
      <c r="A179" s="372">
        <v>32</v>
      </c>
      <c r="B179" s="373">
        <v>4416</v>
      </c>
      <c r="C179" s="373">
        <v>600074153</v>
      </c>
      <c r="D179" s="373">
        <v>71013105</v>
      </c>
      <c r="E179" s="365" t="s">
        <v>211</v>
      </c>
      <c r="F179" s="373">
        <v>3141</v>
      </c>
      <c r="G179" s="247" t="s">
        <v>319</v>
      </c>
      <c r="H179" s="374" t="s">
        <v>282</v>
      </c>
      <c r="I179" s="110">
        <v>622612</v>
      </c>
      <c r="J179" s="111">
        <v>456389</v>
      </c>
      <c r="K179" s="111">
        <v>0</v>
      </c>
      <c r="L179" s="111">
        <v>0</v>
      </c>
      <c r="M179" s="114">
        <v>154259</v>
      </c>
      <c r="N179" s="114">
        <v>9128</v>
      </c>
      <c r="O179" s="111">
        <v>2836</v>
      </c>
      <c r="P179" s="274">
        <v>1.55</v>
      </c>
      <c r="Q179" s="287">
        <v>0</v>
      </c>
      <c r="R179" s="404">
        <v>0</v>
      </c>
      <c r="S179" s="404">
        <v>1.55</v>
      </c>
      <c r="T179" s="112">
        <f t="shared" si="66"/>
        <v>0</v>
      </c>
      <c r="U179" s="113">
        <v>0</v>
      </c>
      <c r="V179" s="113">
        <v>0</v>
      </c>
      <c r="W179" s="113">
        <v>0</v>
      </c>
      <c r="X179" s="113">
        <f t="shared" si="67"/>
        <v>0</v>
      </c>
      <c r="Y179" s="113">
        <v>0</v>
      </c>
      <c r="Z179" s="113">
        <v>0</v>
      </c>
      <c r="AA179" s="113">
        <v>0</v>
      </c>
      <c r="AB179" s="113">
        <f t="shared" si="68"/>
        <v>0</v>
      </c>
      <c r="AC179" s="113">
        <f t="shared" si="69"/>
        <v>0</v>
      </c>
      <c r="AD179" s="114">
        <f t="shared" si="70"/>
        <v>0</v>
      </c>
      <c r="AE179" s="114">
        <f t="shared" si="71"/>
        <v>0</v>
      </c>
      <c r="AF179" s="113">
        <v>0</v>
      </c>
      <c r="AG179" s="113">
        <v>0</v>
      </c>
      <c r="AH179" s="113">
        <v>0</v>
      </c>
      <c r="AI179" s="113">
        <f t="shared" si="72"/>
        <v>0</v>
      </c>
      <c r="AJ179" s="113">
        <f t="shared" si="73"/>
        <v>0</v>
      </c>
      <c r="AK179" s="115">
        <v>0</v>
      </c>
      <c r="AL179" s="115">
        <v>0</v>
      </c>
      <c r="AM179" s="115">
        <v>0</v>
      </c>
      <c r="AN179" s="115">
        <v>0</v>
      </c>
      <c r="AO179" s="115">
        <v>0</v>
      </c>
      <c r="AP179" s="115">
        <f t="shared" si="74"/>
        <v>0</v>
      </c>
      <c r="AQ179" s="115">
        <f t="shared" si="75"/>
        <v>0</v>
      </c>
      <c r="AR179" s="370">
        <f t="shared" si="76"/>
        <v>0</v>
      </c>
      <c r="AS179" s="112">
        <f t="shared" si="77"/>
        <v>622612</v>
      </c>
      <c r="AT179" s="113">
        <f t="shared" si="78"/>
        <v>456389</v>
      </c>
      <c r="AU179" s="113">
        <f t="shared" si="79"/>
        <v>0</v>
      </c>
      <c r="AV179" s="113">
        <f t="shared" si="80"/>
        <v>0</v>
      </c>
      <c r="AW179" s="113">
        <f t="shared" si="81"/>
        <v>154259</v>
      </c>
      <c r="AX179" s="113">
        <f t="shared" si="81"/>
        <v>9128</v>
      </c>
      <c r="AY179" s="113">
        <f t="shared" si="82"/>
        <v>2836</v>
      </c>
      <c r="AZ179" s="115">
        <f t="shared" si="83"/>
        <v>1.55</v>
      </c>
      <c r="BA179" s="115">
        <f t="shared" si="84"/>
        <v>0</v>
      </c>
      <c r="BB179" s="115">
        <f t="shared" si="85"/>
        <v>0</v>
      </c>
      <c r="BC179" s="116">
        <f t="shared" si="86"/>
        <v>1.55</v>
      </c>
    </row>
    <row r="180" spans="1:55" s="387" customFormat="1" ht="12.75" customHeight="1" x14ac:dyDescent="0.2">
      <c r="A180" s="372">
        <v>32</v>
      </c>
      <c r="B180" s="373">
        <v>4416</v>
      </c>
      <c r="C180" s="373">
        <v>600074153</v>
      </c>
      <c r="D180" s="373">
        <v>71013105</v>
      </c>
      <c r="E180" s="371" t="s">
        <v>211</v>
      </c>
      <c r="F180" s="373">
        <v>3143</v>
      </c>
      <c r="G180" s="247" t="s">
        <v>632</v>
      </c>
      <c r="H180" s="392" t="s">
        <v>281</v>
      </c>
      <c r="I180" s="110">
        <v>966277</v>
      </c>
      <c r="J180" s="111">
        <v>711544</v>
      </c>
      <c r="K180" s="111">
        <v>0</v>
      </c>
      <c r="L180" s="111">
        <v>0</v>
      </c>
      <c r="M180" s="114">
        <v>240502</v>
      </c>
      <c r="N180" s="114">
        <v>14231</v>
      </c>
      <c r="O180" s="111">
        <v>0</v>
      </c>
      <c r="P180" s="274">
        <v>1.7661</v>
      </c>
      <c r="Q180" s="287">
        <v>1.7661</v>
      </c>
      <c r="R180" s="404">
        <v>0</v>
      </c>
      <c r="S180" s="404">
        <v>0</v>
      </c>
      <c r="T180" s="112">
        <f t="shared" si="66"/>
        <v>0</v>
      </c>
      <c r="U180" s="113">
        <v>0</v>
      </c>
      <c r="V180" s="113">
        <v>0</v>
      </c>
      <c r="W180" s="113">
        <v>0</v>
      </c>
      <c r="X180" s="113">
        <f t="shared" si="67"/>
        <v>0</v>
      </c>
      <c r="Y180" s="113">
        <v>0</v>
      </c>
      <c r="Z180" s="113">
        <v>0</v>
      </c>
      <c r="AA180" s="113">
        <v>0</v>
      </c>
      <c r="AB180" s="113">
        <f t="shared" si="68"/>
        <v>0</v>
      </c>
      <c r="AC180" s="113">
        <f t="shared" si="69"/>
        <v>0</v>
      </c>
      <c r="AD180" s="114">
        <f t="shared" si="70"/>
        <v>0</v>
      </c>
      <c r="AE180" s="114">
        <f t="shared" si="71"/>
        <v>0</v>
      </c>
      <c r="AF180" s="113">
        <v>0</v>
      </c>
      <c r="AG180" s="113">
        <v>0</v>
      </c>
      <c r="AH180" s="113">
        <v>0</v>
      </c>
      <c r="AI180" s="113">
        <f t="shared" si="72"/>
        <v>0</v>
      </c>
      <c r="AJ180" s="113">
        <f t="shared" si="73"/>
        <v>0</v>
      </c>
      <c r="AK180" s="115">
        <v>0</v>
      </c>
      <c r="AL180" s="115">
        <v>0</v>
      </c>
      <c r="AM180" s="115">
        <v>0</v>
      </c>
      <c r="AN180" s="115">
        <v>0</v>
      </c>
      <c r="AO180" s="115">
        <v>0</v>
      </c>
      <c r="AP180" s="115">
        <f t="shared" si="74"/>
        <v>0</v>
      </c>
      <c r="AQ180" s="115">
        <f t="shared" si="75"/>
        <v>0</v>
      </c>
      <c r="AR180" s="370">
        <f t="shared" si="76"/>
        <v>0</v>
      </c>
      <c r="AS180" s="112">
        <f t="shared" si="77"/>
        <v>966277</v>
      </c>
      <c r="AT180" s="113">
        <f t="shared" si="78"/>
        <v>711544</v>
      </c>
      <c r="AU180" s="113">
        <f t="shared" si="79"/>
        <v>0</v>
      </c>
      <c r="AV180" s="113">
        <f t="shared" si="80"/>
        <v>0</v>
      </c>
      <c r="AW180" s="113">
        <f t="shared" si="81"/>
        <v>240502</v>
      </c>
      <c r="AX180" s="113">
        <f t="shared" si="81"/>
        <v>14231</v>
      </c>
      <c r="AY180" s="113">
        <f t="shared" si="82"/>
        <v>0</v>
      </c>
      <c r="AZ180" s="115">
        <f t="shared" si="83"/>
        <v>1.7661</v>
      </c>
      <c r="BA180" s="115">
        <f t="shared" si="84"/>
        <v>1.7661</v>
      </c>
      <c r="BB180" s="115">
        <f t="shared" si="85"/>
        <v>0</v>
      </c>
      <c r="BC180" s="116">
        <f t="shared" si="86"/>
        <v>0</v>
      </c>
    </row>
    <row r="181" spans="1:55" s="387" customFormat="1" ht="12.75" customHeight="1" x14ac:dyDescent="0.2">
      <c r="A181" s="372">
        <v>32</v>
      </c>
      <c r="B181" s="373">
        <v>4416</v>
      </c>
      <c r="C181" s="373">
        <v>600074153</v>
      </c>
      <c r="D181" s="373">
        <v>71013105</v>
      </c>
      <c r="E181" s="371" t="s">
        <v>211</v>
      </c>
      <c r="F181" s="373">
        <v>3143</v>
      </c>
      <c r="G181" s="247" t="s">
        <v>633</v>
      </c>
      <c r="H181" s="392" t="s">
        <v>282</v>
      </c>
      <c r="I181" s="110">
        <v>28088</v>
      </c>
      <c r="J181" s="111">
        <v>19800</v>
      </c>
      <c r="K181" s="111">
        <v>0</v>
      </c>
      <c r="L181" s="111">
        <v>0</v>
      </c>
      <c r="M181" s="114">
        <v>6692</v>
      </c>
      <c r="N181" s="114">
        <v>396</v>
      </c>
      <c r="O181" s="111">
        <v>1200</v>
      </c>
      <c r="P181" s="274">
        <v>0.08</v>
      </c>
      <c r="Q181" s="287">
        <v>0</v>
      </c>
      <c r="R181" s="404">
        <v>0</v>
      </c>
      <c r="S181" s="404">
        <v>0.08</v>
      </c>
      <c r="T181" s="112">
        <f t="shared" si="66"/>
        <v>0</v>
      </c>
      <c r="U181" s="113">
        <v>0</v>
      </c>
      <c r="V181" s="113">
        <v>0</v>
      </c>
      <c r="W181" s="113">
        <v>0</v>
      </c>
      <c r="X181" s="113">
        <f t="shared" si="67"/>
        <v>0</v>
      </c>
      <c r="Y181" s="113">
        <v>0</v>
      </c>
      <c r="Z181" s="113">
        <v>0</v>
      </c>
      <c r="AA181" s="113">
        <v>0</v>
      </c>
      <c r="AB181" s="113">
        <f t="shared" si="68"/>
        <v>0</v>
      </c>
      <c r="AC181" s="113">
        <f t="shared" si="69"/>
        <v>0</v>
      </c>
      <c r="AD181" s="114">
        <f t="shared" si="70"/>
        <v>0</v>
      </c>
      <c r="AE181" s="114">
        <f t="shared" si="71"/>
        <v>0</v>
      </c>
      <c r="AF181" s="113">
        <v>0</v>
      </c>
      <c r="AG181" s="113">
        <v>0</v>
      </c>
      <c r="AH181" s="113">
        <v>0</v>
      </c>
      <c r="AI181" s="113">
        <f t="shared" si="72"/>
        <v>0</v>
      </c>
      <c r="AJ181" s="113">
        <f t="shared" si="73"/>
        <v>0</v>
      </c>
      <c r="AK181" s="115">
        <v>0</v>
      </c>
      <c r="AL181" s="115">
        <v>0</v>
      </c>
      <c r="AM181" s="115">
        <v>0</v>
      </c>
      <c r="AN181" s="115">
        <v>0</v>
      </c>
      <c r="AO181" s="115">
        <v>0</v>
      </c>
      <c r="AP181" s="115">
        <f t="shared" si="74"/>
        <v>0</v>
      </c>
      <c r="AQ181" s="115">
        <f t="shared" si="75"/>
        <v>0</v>
      </c>
      <c r="AR181" s="370">
        <f t="shared" si="76"/>
        <v>0</v>
      </c>
      <c r="AS181" s="112">
        <f t="shared" si="77"/>
        <v>28088</v>
      </c>
      <c r="AT181" s="113">
        <f t="shared" si="78"/>
        <v>19800</v>
      </c>
      <c r="AU181" s="113">
        <f t="shared" si="79"/>
        <v>0</v>
      </c>
      <c r="AV181" s="113">
        <f t="shared" si="80"/>
        <v>0</v>
      </c>
      <c r="AW181" s="113">
        <f t="shared" si="81"/>
        <v>6692</v>
      </c>
      <c r="AX181" s="113">
        <f t="shared" si="81"/>
        <v>396</v>
      </c>
      <c r="AY181" s="113">
        <f t="shared" si="82"/>
        <v>1200</v>
      </c>
      <c r="AZ181" s="115">
        <f t="shared" si="83"/>
        <v>0.08</v>
      </c>
      <c r="BA181" s="115">
        <f t="shared" si="84"/>
        <v>0</v>
      </c>
      <c r="BB181" s="115">
        <f t="shared" si="85"/>
        <v>0</v>
      </c>
      <c r="BC181" s="116">
        <f t="shared" si="86"/>
        <v>0.08</v>
      </c>
    </row>
    <row r="182" spans="1:55" s="387" customFormat="1" ht="12.75" customHeight="1" x14ac:dyDescent="0.2">
      <c r="A182" s="237">
        <v>32</v>
      </c>
      <c r="B182" s="31">
        <v>4416</v>
      </c>
      <c r="C182" s="31">
        <v>600074153</v>
      </c>
      <c r="D182" s="31">
        <v>71013105</v>
      </c>
      <c r="E182" s="246" t="s">
        <v>212</v>
      </c>
      <c r="F182" s="31"/>
      <c r="G182" s="236"/>
      <c r="H182" s="326"/>
      <c r="I182" s="5">
        <v>5935039</v>
      </c>
      <c r="J182" s="8">
        <v>4353537</v>
      </c>
      <c r="K182" s="8">
        <v>0</v>
      </c>
      <c r="L182" s="8">
        <v>0</v>
      </c>
      <c r="M182" s="8">
        <v>1471494</v>
      </c>
      <c r="N182" s="8">
        <v>87072</v>
      </c>
      <c r="O182" s="8">
        <v>22936</v>
      </c>
      <c r="P182" s="9">
        <v>11.245900000000001</v>
      </c>
      <c r="Q182" s="9">
        <v>8.126100000000001</v>
      </c>
      <c r="R182" s="38">
        <v>0</v>
      </c>
      <c r="S182" s="38">
        <v>3.1198000000000001</v>
      </c>
      <c r="T182" s="5">
        <f t="shared" ref="T182:BC182" si="94">SUM(T177:T181)</f>
        <v>0</v>
      </c>
      <c r="U182" s="8">
        <f t="shared" si="94"/>
        <v>0</v>
      </c>
      <c r="V182" s="8">
        <f t="shared" si="94"/>
        <v>0</v>
      </c>
      <c r="W182" s="8">
        <f t="shared" si="94"/>
        <v>0</v>
      </c>
      <c r="X182" s="8">
        <f t="shared" si="94"/>
        <v>0</v>
      </c>
      <c r="Y182" s="8">
        <f t="shared" si="94"/>
        <v>0</v>
      </c>
      <c r="Z182" s="8">
        <f t="shared" si="94"/>
        <v>0</v>
      </c>
      <c r="AA182" s="8">
        <f t="shared" si="94"/>
        <v>0</v>
      </c>
      <c r="AB182" s="8">
        <f t="shared" si="94"/>
        <v>0</v>
      </c>
      <c r="AC182" s="8">
        <f t="shared" si="94"/>
        <v>0</v>
      </c>
      <c r="AD182" s="8">
        <f t="shared" si="94"/>
        <v>0</v>
      </c>
      <c r="AE182" s="8">
        <f t="shared" si="94"/>
        <v>0</v>
      </c>
      <c r="AF182" s="8">
        <f t="shared" si="94"/>
        <v>0</v>
      </c>
      <c r="AG182" s="8">
        <f t="shared" si="94"/>
        <v>0</v>
      </c>
      <c r="AH182" s="8">
        <f t="shared" si="94"/>
        <v>0</v>
      </c>
      <c r="AI182" s="8">
        <f t="shared" si="94"/>
        <v>0</v>
      </c>
      <c r="AJ182" s="8">
        <f t="shared" si="94"/>
        <v>0</v>
      </c>
      <c r="AK182" s="9">
        <f t="shared" si="94"/>
        <v>0</v>
      </c>
      <c r="AL182" s="9">
        <f t="shared" si="94"/>
        <v>0</v>
      </c>
      <c r="AM182" s="9">
        <f t="shared" si="94"/>
        <v>0</v>
      </c>
      <c r="AN182" s="9">
        <f t="shared" si="94"/>
        <v>0</v>
      </c>
      <c r="AO182" s="9">
        <f t="shared" si="94"/>
        <v>0</v>
      </c>
      <c r="AP182" s="9">
        <f t="shared" si="94"/>
        <v>0</v>
      </c>
      <c r="AQ182" s="9">
        <f t="shared" si="94"/>
        <v>0</v>
      </c>
      <c r="AR182" s="38">
        <f t="shared" si="94"/>
        <v>0</v>
      </c>
      <c r="AS182" s="5">
        <f t="shared" si="94"/>
        <v>5935039</v>
      </c>
      <c r="AT182" s="8">
        <f t="shared" si="94"/>
        <v>4353537</v>
      </c>
      <c r="AU182" s="8">
        <f t="shared" si="94"/>
        <v>0</v>
      </c>
      <c r="AV182" s="8">
        <f t="shared" si="94"/>
        <v>0</v>
      </c>
      <c r="AW182" s="8">
        <f t="shared" si="94"/>
        <v>1471494</v>
      </c>
      <c r="AX182" s="8">
        <f t="shared" si="94"/>
        <v>87072</v>
      </c>
      <c r="AY182" s="8">
        <f t="shared" si="94"/>
        <v>22936</v>
      </c>
      <c r="AZ182" s="9">
        <f t="shared" si="94"/>
        <v>11.245900000000001</v>
      </c>
      <c r="BA182" s="9">
        <f t="shared" si="94"/>
        <v>8.126100000000001</v>
      </c>
      <c r="BB182" s="9">
        <f t="shared" si="94"/>
        <v>0</v>
      </c>
      <c r="BC182" s="78">
        <f t="shared" si="94"/>
        <v>3.1198000000000001</v>
      </c>
    </row>
    <row r="183" spans="1:55" s="387" customFormat="1" ht="12.75" customHeight="1" x14ac:dyDescent="0.2">
      <c r="A183" s="372">
        <v>33</v>
      </c>
      <c r="B183" s="373">
        <v>4447</v>
      </c>
      <c r="C183" s="373">
        <v>600074749</v>
      </c>
      <c r="D183" s="373">
        <v>70695962</v>
      </c>
      <c r="E183" s="371" t="s">
        <v>213</v>
      </c>
      <c r="F183" s="373">
        <v>3113</v>
      </c>
      <c r="G183" s="247" t="s">
        <v>318</v>
      </c>
      <c r="H183" s="374" t="s">
        <v>281</v>
      </c>
      <c r="I183" s="110">
        <v>12467886</v>
      </c>
      <c r="J183" s="111">
        <v>8970961</v>
      </c>
      <c r="K183" s="111">
        <v>0</v>
      </c>
      <c r="L183" s="111">
        <v>0</v>
      </c>
      <c r="M183" s="114">
        <v>3032185</v>
      </c>
      <c r="N183" s="114">
        <v>179419</v>
      </c>
      <c r="O183" s="111">
        <v>285321</v>
      </c>
      <c r="P183" s="274">
        <v>16.8445</v>
      </c>
      <c r="Q183" s="287">
        <v>12.29</v>
      </c>
      <c r="R183" s="404">
        <v>0</v>
      </c>
      <c r="S183" s="404">
        <v>4.5545</v>
      </c>
      <c r="T183" s="112">
        <f t="shared" si="66"/>
        <v>0</v>
      </c>
      <c r="U183" s="113">
        <v>0</v>
      </c>
      <c r="V183" s="113">
        <v>-29455</v>
      </c>
      <c r="W183" s="113">
        <v>0</v>
      </c>
      <c r="X183" s="113">
        <f t="shared" si="67"/>
        <v>-29455</v>
      </c>
      <c r="Y183" s="113">
        <v>0</v>
      </c>
      <c r="Z183" s="113">
        <v>0</v>
      </c>
      <c r="AA183" s="113">
        <v>0</v>
      </c>
      <c r="AB183" s="113">
        <f t="shared" si="68"/>
        <v>0</v>
      </c>
      <c r="AC183" s="113">
        <f t="shared" si="69"/>
        <v>-29455</v>
      </c>
      <c r="AD183" s="114">
        <f t="shared" si="70"/>
        <v>-9956</v>
      </c>
      <c r="AE183" s="114">
        <f t="shared" si="71"/>
        <v>-589</v>
      </c>
      <c r="AF183" s="113">
        <v>0</v>
      </c>
      <c r="AG183" s="113">
        <v>40000</v>
      </c>
      <c r="AH183" s="113">
        <v>0</v>
      </c>
      <c r="AI183" s="113">
        <f t="shared" si="72"/>
        <v>40000</v>
      </c>
      <c r="AJ183" s="113">
        <f t="shared" si="73"/>
        <v>0</v>
      </c>
      <c r="AK183" s="115">
        <v>0</v>
      </c>
      <c r="AL183" s="115">
        <v>0</v>
      </c>
      <c r="AM183" s="115">
        <v>0</v>
      </c>
      <c r="AN183" s="115">
        <v>0</v>
      </c>
      <c r="AO183" s="115">
        <v>0</v>
      </c>
      <c r="AP183" s="115">
        <f t="shared" si="74"/>
        <v>0</v>
      </c>
      <c r="AQ183" s="115">
        <f t="shared" si="75"/>
        <v>0</v>
      </c>
      <c r="AR183" s="370">
        <f t="shared" si="76"/>
        <v>0</v>
      </c>
      <c r="AS183" s="112">
        <f t="shared" si="77"/>
        <v>12467886</v>
      </c>
      <c r="AT183" s="113">
        <f t="shared" si="78"/>
        <v>8941506</v>
      </c>
      <c r="AU183" s="113">
        <f t="shared" si="79"/>
        <v>0</v>
      </c>
      <c r="AV183" s="113">
        <f t="shared" si="80"/>
        <v>0</v>
      </c>
      <c r="AW183" s="113">
        <f t="shared" si="81"/>
        <v>3022229</v>
      </c>
      <c r="AX183" s="113">
        <f t="shared" si="81"/>
        <v>178830</v>
      </c>
      <c r="AY183" s="113">
        <f t="shared" si="82"/>
        <v>325321</v>
      </c>
      <c r="AZ183" s="115">
        <f t="shared" si="83"/>
        <v>16.8445</v>
      </c>
      <c r="BA183" s="115">
        <f t="shared" si="84"/>
        <v>12.29</v>
      </c>
      <c r="BB183" s="115">
        <f t="shared" si="85"/>
        <v>0</v>
      </c>
      <c r="BC183" s="116">
        <f t="shared" si="86"/>
        <v>4.5545</v>
      </c>
    </row>
    <row r="184" spans="1:55" s="387" customFormat="1" ht="12.75" customHeight="1" x14ac:dyDescent="0.2">
      <c r="A184" s="372">
        <v>33</v>
      </c>
      <c r="B184" s="373">
        <v>4447</v>
      </c>
      <c r="C184" s="373">
        <v>600074749</v>
      </c>
      <c r="D184" s="373">
        <v>70695962</v>
      </c>
      <c r="E184" s="371" t="s">
        <v>213</v>
      </c>
      <c r="F184" s="373">
        <v>3113</v>
      </c>
      <c r="G184" s="247" t="s">
        <v>316</v>
      </c>
      <c r="H184" s="374" t="s">
        <v>282</v>
      </c>
      <c r="I184" s="110">
        <v>1173864</v>
      </c>
      <c r="J184" s="111">
        <v>856490</v>
      </c>
      <c r="K184" s="111">
        <v>0</v>
      </c>
      <c r="L184" s="111">
        <v>0</v>
      </c>
      <c r="M184" s="114">
        <v>289494</v>
      </c>
      <c r="N184" s="114">
        <v>17130</v>
      </c>
      <c r="O184" s="111">
        <v>10750</v>
      </c>
      <c r="P184" s="274">
        <v>2.4700000000000002</v>
      </c>
      <c r="Q184" s="287">
        <v>2.4700000000000002</v>
      </c>
      <c r="R184" s="404">
        <v>0</v>
      </c>
      <c r="S184" s="404">
        <v>0</v>
      </c>
      <c r="T184" s="112">
        <f t="shared" si="66"/>
        <v>0</v>
      </c>
      <c r="U184" s="113">
        <v>0</v>
      </c>
      <c r="V184" s="113">
        <v>0</v>
      </c>
      <c r="W184" s="113">
        <v>0</v>
      </c>
      <c r="X184" s="113">
        <f t="shared" si="67"/>
        <v>0</v>
      </c>
      <c r="Y184" s="113">
        <v>0</v>
      </c>
      <c r="Z184" s="113">
        <v>0</v>
      </c>
      <c r="AA184" s="113">
        <v>0</v>
      </c>
      <c r="AB184" s="113">
        <f t="shared" si="68"/>
        <v>0</v>
      </c>
      <c r="AC184" s="113">
        <f t="shared" si="69"/>
        <v>0</v>
      </c>
      <c r="AD184" s="114">
        <f t="shared" si="70"/>
        <v>0</v>
      </c>
      <c r="AE184" s="114">
        <f t="shared" si="71"/>
        <v>0</v>
      </c>
      <c r="AF184" s="113">
        <v>0</v>
      </c>
      <c r="AG184" s="113">
        <v>0</v>
      </c>
      <c r="AH184" s="113">
        <v>0</v>
      </c>
      <c r="AI184" s="113">
        <f t="shared" si="72"/>
        <v>0</v>
      </c>
      <c r="AJ184" s="113">
        <f t="shared" si="73"/>
        <v>0</v>
      </c>
      <c r="AK184" s="115">
        <v>0</v>
      </c>
      <c r="AL184" s="115">
        <v>0</v>
      </c>
      <c r="AM184" s="115">
        <v>0</v>
      </c>
      <c r="AN184" s="115">
        <v>0</v>
      </c>
      <c r="AO184" s="115">
        <v>0</v>
      </c>
      <c r="AP184" s="115">
        <f t="shared" si="74"/>
        <v>0</v>
      </c>
      <c r="AQ184" s="115">
        <f t="shared" si="75"/>
        <v>0</v>
      </c>
      <c r="AR184" s="370">
        <f t="shared" si="76"/>
        <v>0</v>
      </c>
      <c r="AS184" s="112">
        <f t="shared" si="77"/>
        <v>1173864</v>
      </c>
      <c r="AT184" s="113">
        <f t="shared" si="78"/>
        <v>856490</v>
      </c>
      <c r="AU184" s="113">
        <f t="shared" si="79"/>
        <v>0</v>
      </c>
      <c r="AV184" s="113">
        <f t="shared" si="80"/>
        <v>0</v>
      </c>
      <c r="AW184" s="113">
        <f t="shared" si="81"/>
        <v>289494</v>
      </c>
      <c r="AX184" s="113">
        <f t="shared" si="81"/>
        <v>17130</v>
      </c>
      <c r="AY184" s="113">
        <f t="shared" si="82"/>
        <v>10750</v>
      </c>
      <c r="AZ184" s="115">
        <f t="shared" si="83"/>
        <v>2.4700000000000002</v>
      </c>
      <c r="BA184" s="115">
        <f t="shared" si="84"/>
        <v>2.4700000000000002</v>
      </c>
      <c r="BB184" s="115">
        <f t="shared" si="85"/>
        <v>0</v>
      </c>
      <c r="BC184" s="116">
        <f t="shared" si="86"/>
        <v>0</v>
      </c>
    </row>
    <row r="185" spans="1:55" s="387" customFormat="1" ht="12.75" customHeight="1" x14ac:dyDescent="0.2">
      <c r="A185" s="372">
        <v>33</v>
      </c>
      <c r="B185" s="373">
        <v>4447</v>
      </c>
      <c r="C185" s="373">
        <v>600074749</v>
      </c>
      <c r="D185" s="373">
        <v>70695962</v>
      </c>
      <c r="E185" s="371" t="s">
        <v>213</v>
      </c>
      <c r="F185" s="373">
        <v>3141</v>
      </c>
      <c r="G185" s="247" t="s">
        <v>319</v>
      </c>
      <c r="H185" s="374" t="s">
        <v>282</v>
      </c>
      <c r="I185" s="110">
        <v>904563</v>
      </c>
      <c r="J185" s="111">
        <v>660931</v>
      </c>
      <c r="K185" s="111">
        <v>0</v>
      </c>
      <c r="L185" s="111">
        <v>0</v>
      </c>
      <c r="M185" s="114">
        <v>223395</v>
      </c>
      <c r="N185" s="114">
        <v>13219</v>
      </c>
      <c r="O185" s="111">
        <v>7018</v>
      </c>
      <c r="P185" s="274">
        <v>2.25</v>
      </c>
      <c r="Q185" s="287">
        <v>0</v>
      </c>
      <c r="R185" s="404">
        <v>0</v>
      </c>
      <c r="S185" s="404">
        <v>2.25</v>
      </c>
      <c r="T185" s="112">
        <f t="shared" si="66"/>
        <v>0</v>
      </c>
      <c r="U185" s="113">
        <v>0</v>
      </c>
      <c r="V185" s="113">
        <v>0</v>
      </c>
      <c r="W185" s="113">
        <v>0</v>
      </c>
      <c r="X185" s="113">
        <f t="shared" si="67"/>
        <v>0</v>
      </c>
      <c r="Y185" s="113">
        <v>0</v>
      </c>
      <c r="Z185" s="113">
        <v>0</v>
      </c>
      <c r="AA185" s="113">
        <v>0</v>
      </c>
      <c r="AB185" s="113">
        <f t="shared" si="68"/>
        <v>0</v>
      </c>
      <c r="AC185" s="113">
        <f t="shared" si="69"/>
        <v>0</v>
      </c>
      <c r="AD185" s="114">
        <f t="shared" si="70"/>
        <v>0</v>
      </c>
      <c r="AE185" s="114">
        <f t="shared" si="71"/>
        <v>0</v>
      </c>
      <c r="AF185" s="113">
        <v>0</v>
      </c>
      <c r="AG185" s="113">
        <v>0</v>
      </c>
      <c r="AH185" s="113">
        <v>0</v>
      </c>
      <c r="AI185" s="113">
        <f t="shared" si="72"/>
        <v>0</v>
      </c>
      <c r="AJ185" s="113">
        <f t="shared" si="73"/>
        <v>0</v>
      </c>
      <c r="AK185" s="115">
        <v>0</v>
      </c>
      <c r="AL185" s="115">
        <v>0</v>
      </c>
      <c r="AM185" s="115">
        <v>0</v>
      </c>
      <c r="AN185" s="115">
        <v>0</v>
      </c>
      <c r="AO185" s="115">
        <v>0</v>
      </c>
      <c r="AP185" s="115">
        <f t="shared" si="74"/>
        <v>0</v>
      </c>
      <c r="AQ185" s="115">
        <f t="shared" si="75"/>
        <v>0</v>
      </c>
      <c r="AR185" s="370">
        <f t="shared" si="76"/>
        <v>0</v>
      </c>
      <c r="AS185" s="112">
        <f t="shared" si="77"/>
        <v>904563</v>
      </c>
      <c r="AT185" s="113">
        <f t="shared" si="78"/>
        <v>660931</v>
      </c>
      <c r="AU185" s="113">
        <f t="shared" si="79"/>
        <v>0</v>
      </c>
      <c r="AV185" s="113">
        <f t="shared" si="80"/>
        <v>0</v>
      </c>
      <c r="AW185" s="113">
        <f t="shared" si="81"/>
        <v>223395</v>
      </c>
      <c r="AX185" s="113">
        <f t="shared" si="81"/>
        <v>13219</v>
      </c>
      <c r="AY185" s="113">
        <f t="shared" si="82"/>
        <v>7018</v>
      </c>
      <c r="AZ185" s="115">
        <f t="shared" si="83"/>
        <v>2.25</v>
      </c>
      <c r="BA185" s="115">
        <f t="shared" si="84"/>
        <v>0</v>
      </c>
      <c r="BB185" s="115">
        <f t="shared" si="85"/>
        <v>0</v>
      </c>
      <c r="BC185" s="116">
        <f t="shared" si="86"/>
        <v>2.25</v>
      </c>
    </row>
    <row r="186" spans="1:55" s="387" customFormat="1" ht="12.75" customHeight="1" x14ac:dyDescent="0.2">
      <c r="A186" s="237">
        <v>33</v>
      </c>
      <c r="B186" s="31">
        <v>4447</v>
      </c>
      <c r="C186" s="31">
        <v>600074749</v>
      </c>
      <c r="D186" s="31">
        <v>70695962</v>
      </c>
      <c r="E186" s="246" t="s">
        <v>214</v>
      </c>
      <c r="F186" s="31"/>
      <c r="G186" s="236"/>
      <c r="H186" s="326"/>
      <c r="I186" s="5">
        <v>14546313</v>
      </c>
      <c r="J186" s="8">
        <v>10488382</v>
      </c>
      <c r="K186" s="8">
        <v>0</v>
      </c>
      <c r="L186" s="8">
        <v>0</v>
      </c>
      <c r="M186" s="8">
        <v>3545074</v>
      </c>
      <c r="N186" s="8">
        <v>209768</v>
      </c>
      <c r="O186" s="8">
        <v>303089</v>
      </c>
      <c r="P186" s="9">
        <v>21.564499999999999</v>
      </c>
      <c r="Q186" s="9">
        <v>14.76</v>
      </c>
      <c r="R186" s="38">
        <v>0</v>
      </c>
      <c r="S186" s="38">
        <v>6.8045</v>
      </c>
      <c r="T186" s="5">
        <f t="shared" ref="T186:BC186" si="95">SUM(T183:T185)</f>
        <v>0</v>
      </c>
      <c r="U186" s="8">
        <f t="shared" si="95"/>
        <v>0</v>
      </c>
      <c r="V186" s="8">
        <f t="shared" si="95"/>
        <v>-29455</v>
      </c>
      <c r="W186" s="8">
        <f t="shared" si="95"/>
        <v>0</v>
      </c>
      <c r="X186" s="8">
        <f t="shared" si="95"/>
        <v>-29455</v>
      </c>
      <c r="Y186" s="8">
        <f t="shared" si="95"/>
        <v>0</v>
      </c>
      <c r="Z186" s="8">
        <f t="shared" si="95"/>
        <v>0</v>
      </c>
      <c r="AA186" s="8">
        <f t="shared" si="95"/>
        <v>0</v>
      </c>
      <c r="AB186" s="8">
        <f t="shared" si="95"/>
        <v>0</v>
      </c>
      <c r="AC186" s="8">
        <f t="shared" si="95"/>
        <v>-29455</v>
      </c>
      <c r="AD186" s="8">
        <f t="shared" si="95"/>
        <v>-9956</v>
      </c>
      <c r="AE186" s="8">
        <f t="shared" si="95"/>
        <v>-589</v>
      </c>
      <c r="AF186" s="8">
        <f t="shared" si="95"/>
        <v>0</v>
      </c>
      <c r="AG186" s="8">
        <f t="shared" si="95"/>
        <v>40000</v>
      </c>
      <c r="AH186" s="8">
        <f t="shared" si="95"/>
        <v>0</v>
      </c>
      <c r="AI186" s="8">
        <f t="shared" si="95"/>
        <v>40000</v>
      </c>
      <c r="AJ186" s="8">
        <f t="shared" si="95"/>
        <v>0</v>
      </c>
      <c r="AK186" s="9">
        <f t="shared" si="95"/>
        <v>0</v>
      </c>
      <c r="AL186" s="9">
        <f t="shared" si="95"/>
        <v>0</v>
      </c>
      <c r="AM186" s="9">
        <f t="shared" si="95"/>
        <v>0</v>
      </c>
      <c r="AN186" s="9">
        <f t="shared" si="95"/>
        <v>0</v>
      </c>
      <c r="AO186" s="9">
        <f t="shared" si="95"/>
        <v>0</v>
      </c>
      <c r="AP186" s="9">
        <f t="shared" si="95"/>
        <v>0</v>
      </c>
      <c r="AQ186" s="9">
        <f t="shared" si="95"/>
        <v>0</v>
      </c>
      <c r="AR186" s="38">
        <f t="shared" si="95"/>
        <v>0</v>
      </c>
      <c r="AS186" s="5">
        <f t="shared" si="95"/>
        <v>14546313</v>
      </c>
      <c r="AT186" s="8">
        <f t="shared" si="95"/>
        <v>10458927</v>
      </c>
      <c r="AU186" s="8">
        <f t="shared" si="95"/>
        <v>0</v>
      </c>
      <c r="AV186" s="8">
        <f t="shared" si="95"/>
        <v>0</v>
      </c>
      <c r="AW186" s="8">
        <f t="shared" si="95"/>
        <v>3535118</v>
      </c>
      <c r="AX186" s="8">
        <f t="shared" si="95"/>
        <v>209179</v>
      </c>
      <c r="AY186" s="8">
        <f t="shared" si="95"/>
        <v>343089</v>
      </c>
      <c r="AZ186" s="9">
        <f t="shared" si="95"/>
        <v>21.564499999999999</v>
      </c>
      <c r="BA186" s="9">
        <f t="shared" si="95"/>
        <v>14.76</v>
      </c>
      <c r="BB186" s="9">
        <f t="shared" si="95"/>
        <v>0</v>
      </c>
      <c r="BC186" s="78">
        <f t="shared" si="95"/>
        <v>6.8045</v>
      </c>
    </row>
    <row r="187" spans="1:55" s="387" customFormat="1" ht="12.75" customHeight="1" x14ac:dyDescent="0.2">
      <c r="A187" s="372">
        <v>34</v>
      </c>
      <c r="B187" s="373">
        <v>4449</v>
      </c>
      <c r="C187" s="373">
        <v>650037090</v>
      </c>
      <c r="D187" s="373">
        <v>72744171</v>
      </c>
      <c r="E187" s="371" t="s">
        <v>215</v>
      </c>
      <c r="F187" s="373">
        <v>3111</v>
      </c>
      <c r="G187" s="247" t="s">
        <v>315</v>
      </c>
      <c r="H187" s="374" t="s">
        <v>281</v>
      </c>
      <c r="I187" s="110">
        <v>2639818</v>
      </c>
      <c r="J187" s="111">
        <v>1935617</v>
      </c>
      <c r="K187" s="111">
        <v>0</v>
      </c>
      <c r="L187" s="111">
        <v>0</v>
      </c>
      <c r="M187" s="114">
        <v>654239</v>
      </c>
      <c r="N187" s="114">
        <v>38712</v>
      </c>
      <c r="O187" s="111">
        <v>11250</v>
      </c>
      <c r="P187" s="274">
        <v>4.9218000000000002</v>
      </c>
      <c r="Q187" s="287">
        <v>4</v>
      </c>
      <c r="R187" s="404">
        <v>0</v>
      </c>
      <c r="S187" s="404">
        <v>0.92179999999999995</v>
      </c>
      <c r="T187" s="112">
        <f t="shared" si="66"/>
        <v>0</v>
      </c>
      <c r="U187" s="113">
        <v>0</v>
      </c>
      <c r="V187" s="113">
        <v>0</v>
      </c>
      <c r="W187" s="113">
        <v>0</v>
      </c>
      <c r="X187" s="113">
        <f t="shared" si="67"/>
        <v>0</v>
      </c>
      <c r="Y187" s="113">
        <v>0</v>
      </c>
      <c r="Z187" s="113">
        <v>0</v>
      </c>
      <c r="AA187" s="113">
        <v>0</v>
      </c>
      <c r="AB187" s="113">
        <f t="shared" si="68"/>
        <v>0</v>
      </c>
      <c r="AC187" s="113">
        <f t="shared" si="69"/>
        <v>0</v>
      </c>
      <c r="AD187" s="114">
        <f t="shared" si="70"/>
        <v>0</v>
      </c>
      <c r="AE187" s="114">
        <f t="shared" si="71"/>
        <v>0</v>
      </c>
      <c r="AF187" s="113">
        <v>0</v>
      </c>
      <c r="AG187" s="113">
        <v>0</v>
      </c>
      <c r="AH187" s="113">
        <v>0</v>
      </c>
      <c r="AI187" s="113">
        <f t="shared" si="72"/>
        <v>0</v>
      </c>
      <c r="AJ187" s="113">
        <f t="shared" si="73"/>
        <v>0</v>
      </c>
      <c r="AK187" s="115">
        <v>0</v>
      </c>
      <c r="AL187" s="115">
        <v>0</v>
      </c>
      <c r="AM187" s="115">
        <v>0</v>
      </c>
      <c r="AN187" s="115">
        <v>0</v>
      </c>
      <c r="AO187" s="115">
        <v>0</v>
      </c>
      <c r="AP187" s="115">
        <f t="shared" si="74"/>
        <v>0</v>
      </c>
      <c r="AQ187" s="115">
        <f t="shared" si="75"/>
        <v>0</v>
      </c>
      <c r="AR187" s="370">
        <f t="shared" si="76"/>
        <v>0</v>
      </c>
      <c r="AS187" s="112">
        <f t="shared" si="77"/>
        <v>2639818</v>
      </c>
      <c r="AT187" s="113">
        <f t="shared" si="78"/>
        <v>1935617</v>
      </c>
      <c r="AU187" s="113">
        <f t="shared" si="79"/>
        <v>0</v>
      </c>
      <c r="AV187" s="113">
        <f t="shared" si="80"/>
        <v>0</v>
      </c>
      <c r="AW187" s="113">
        <f t="shared" si="81"/>
        <v>654239</v>
      </c>
      <c r="AX187" s="113">
        <f t="shared" si="81"/>
        <v>38712</v>
      </c>
      <c r="AY187" s="113">
        <f t="shared" si="82"/>
        <v>11250</v>
      </c>
      <c r="AZ187" s="115">
        <f t="shared" si="83"/>
        <v>4.9218000000000002</v>
      </c>
      <c r="BA187" s="115">
        <f t="shared" si="84"/>
        <v>4</v>
      </c>
      <c r="BB187" s="115">
        <f t="shared" si="85"/>
        <v>0</v>
      </c>
      <c r="BC187" s="116">
        <f t="shared" si="86"/>
        <v>0.92179999999999995</v>
      </c>
    </row>
    <row r="188" spans="1:55" s="387" customFormat="1" ht="12.75" customHeight="1" x14ac:dyDescent="0.2">
      <c r="A188" s="372">
        <v>34</v>
      </c>
      <c r="B188" s="373">
        <v>4449</v>
      </c>
      <c r="C188" s="373">
        <v>650037090</v>
      </c>
      <c r="D188" s="373">
        <v>72744171</v>
      </c>
      <c r="E188" s="371" t="s">
        <v>215</v>
      </c>
      <c r="F188" s="373">
        <v>3113</v>
      </c>
      <c r="G188" s="247" t="s">
        <v>318</v>
      </c>
      <c r="H188" s="374" t="s">
        <v>281</v>
      </c>
      <c r="I188" s="110">
        <v>11895832</v>
      </c>
      <c r="J188" s="111">
        <v>8570046</v>
      </c>
      <c r="K188" s="111">
        <v>0</v>
      </c>
      <c r="L188" s="111">
        <v>30000</v>
      </c>
      <c r="M188" s="114">
        <v>2906815</v>
      </c>
      <c r="N188" s="114">
        <v>171401</v>
      </c>
      <c r="O188" s="111">
        <v>217570</v>
      </c>
      <c r="P188" s="274">
        <v>17.606599999999997</v>
      </c>
      <c r="Q188" s="287">
        <v>12.096400000000001</v>
      </c>
      <c r="R188" s="404">
        <v>0</v>
      </c>
      <c r="S188" s="404">
        <v>5.5101999999999993</v>
      </c>
      <c r="T188" s="112">
        <f t="shared" si="66"/>
        <v>0</v>
      </c>
      <c r="U188" s="113">
        <v>0</v>
      </c>
      <c r="V188" s="113">
        <v>-84683</v>
      </c>
      <c r="W188" s="113">
        <v>0</v>
      </c>
      <c r="X188" s="113">
        <f t="shared" si="67"/>
        <v>-84683</v>
      </c>
      <c r="Y188" s="113">
        <v>0</v>
      </c>
      <c r="Z188" s="113">
        <v>0</v>
      </c>
      <c r="AA188" s="113">
        <v>0</v>
      </c>
      <c r="AB188" s="113">
        <f t="shared" si="68"/>
        <v>0</v>
      </c>
      <c r="AC188" s="113">
        <f t="shared" si="69"/>
        <v>-84683</v>
      </c>
      <c r="AD188" s="114">
        <f t="shared" si="70"/>
        <v>-28623</v>
      </c>
      <c r="AE188" s="114">
        <f t="shared" si="71"/>
        <v>-1694</v>
      </c>
      <c r="AF188" s="113">
        <v>0</v>
      </c>
      <c r="AG188" s="113">
        <v>115000</v>
      </c>
      <c r="AH188" s="113">
        <v>0</v>
      </c>
      <c r="AI188" s="113">
        <f t="shared" si="72"/>
        <v>115000</v>
      </c>
      <c r="AJ188" s="113">
        <f t="shared" si="73"/>
        <v>0</v>
      </c>
      <c r="AK188" s="115">
        <v>0</v>
      </c>
      <c r="AL188" s="115">
        <v>0</v>
      </c>
      <c r="AM188" s="115">
        <v>0</v>
      </c>
      <c r="AN188" s="115">
        <v>0</v>
      </c>
      <c r="AO188" s="115">
        <v>0</v>
      </c>
      <c r="AP188" s="115">
        <f t="shared" si="74"/>
        <v>0</v>
      </c>
      <c r="AQ188" s="115">
        <f t="shared" si="75"/>
        <v>0</v>
      </c>
      <c r="AR188" s="370">
        <f t="shared" si="76"/>
        <v>0</v>
      </c>
      <c r="AS188" s="112">
        <f t="shared" si="77"/>
        <v>11895832</v>
      </c>
      <c r="AT188" s="113">
        <f t="shared" si="78"/>
        <v>8485363</v>
      </c>
      <c r="AU188" s="113">
        <f t="shared" si="79"/>
        <v>0</v>
      </c>
      <c r="AV188" s="113">
        <f t="shared" si="80"/>
        <v>30000</v>
      </c>
      <c r="AW188" s="113">
        <f t="shared" si="81"/>
        <v>2878192</v>
      </c>
      <c r="AX188" s="113">
        <f t="shared" si="81"/>
        <v>169707</v>
      </c>
      <c r="AY188" s="113">
        <f t="shared" si="82"/>
        <v>332570</v>
      </c>
      <c r="AZ188" s="115">
        <f t="shared" si="83"/>
        <v>17.606599999999997</v>
      </c>
      <c r="BA188" s="115">
        <f t="shared" si="84"/>
        <v>12.096400000000001</v>
      </c>
      <c r="BB188" s="115">
        <f t="shared" si="85"/>
        <v>0</v>
      </c>
      <c r="BC188" s="116">
        <f t="shared" si="86"/>
        <v>5.5101999999999993</v>
      </c>
    </row>
    <row r="189" spans="1:55" s="387" customFormat="1" ht="12.75" customHeight="1" x14ac:dyDescent="0.2">
      <c r="A189" s="372">
        <v>34</v>
      </c>
      <c r="B189" s="373">
        <v>4449</v>
      </c>
      <c r="C189" s="373">
        <v>650037090</v>
      </c>
      <c r="D189" s="373">
        <v>72744171</v>
      </c>
      <c r="E189" s="371" t="s">
        <v>215</v>
      </c>
      <c r="F189" s="373">
        <v>3113</v>
      </c>
      <c r="G189" s="247" t="s">
        <v>316</v>
      </c>
      <c r="H189" s="374" t="s">
        <v>282</v>
      </c>
      <c r="I189" s="110">
        <v>1262234</v>
      </c>
      <c r="J189" s="111">
        <v>910150</v>
      </c>
      <c r="K189" s="111">
        <v>0</v>
      </c>
      <c r="L189" s="111">
        <v>0</v>
      </c>
      <c r="M189" s="114">
        <v>307631</v>
      </c>
      <c r="N189" s="114">
        <v>18203</v>
      </c>
      <c r="O189" s="111">
        <v>26250</v>
      </c>
      <c r="P189" s="274">
        <v>2.6</v>
      </c>
      <c r="Q189" s="287">
        <v>2.6</v>
      </c>
      <c r="R189" s="404">
        <v>0</v>
      </c>
      <c r="S189" s="404">
        <v>0</v>
      </c>
      <c r="T189" s="112">
        <f t="shared" si="66"/>
        <v>0</v>
      </c>
      <c r="U189" s="113">
        <v>0</v>
      </c>
      <c r="V189" s="113">
        <v>0</v>
      </c>
      <c r="W189" s="113">
        <v>0</v>
      </c>
      <c r="X189" s="113">
        <f t="shared" si="67"/>
        <v>0</v>
      </c>
      <c r="Y189" s="113">
        <v>0</v>
      </c>
      <c r="Z189" s="113">
        <v>0</v>
      </c>
      <c r="AA189" s="113">
        <v>0</v>
      </c>
      <c r="AB189" s="113">
        <f t="shared" si="68"/>
        <v>0</v>
      </c>
      <c r="AC189" s="113">
        <f t="shared" si="69"/>
        <v>0</v>
      </c>
      <c r="AD189" s="114">
        <f t="shared" si="70"/>
        <v>0</v>
      </c>
      <c r="AE189" s="114">
        <f t="shared" si="71"/>
        <v>0</v>
      </c>
      <c r="AF189" s="113">
        <v>500</v>
      </c>
      <c r="AG189" s="113">
        <v>0</v>
      </c>
      <c r="AH189" s="113">
        <v>0</v>
      </c>
      <c r="AI189" s="113">
        <f t="shared" si="72"/>
        <v>500</v>
      </c>
      <c r="AJ189" s="113">
        <f t="shared" si="73"/>
        <v>500</v>
      </c>
      <c r="AK189" s="115">
        <v>0</v>
      </c>
      <c r="AL189" s="115">
        <v>0</v>
      </c>
      <c r="AM189" s="115">
        <v>0</v>
      </c>
      <c r="AN189" s="115">
        <v>0</v>
      </c>
      <c r="AO189" s="115">
        <v>0</v>
      </c>
      <c r="AP189" s="115">
        <f t="shared" si="74"/>
        <v>0</v>
      </c>
      <c r="AQ189" s="115">
        <f t="shared" si="75"/>
        <v>0</v>
      </c>
      <c r="AR189" s="370">
        <f t="shared" si="76"/>
        <v>0</v>
      </c>
      <c r="AS189" s="112">
        <f t="shared" si="77"/>
        <v>1262734</v>
      </c>
      <c r="AT189" s="113">
        <f t="shared" si="78"/>
        <v>910150</v>
      </c>
      <c r="AU189" s="113">
        <f t="shared" si="79"/>
        <v>0</v>
      </c>
      <c r="AV189" s="113">
        <f t="shared" si="80"/>
        <v>0</v>
      </c>
      <c r="AW189" s="113">
        <f t="shared" si="81"/>
        <v>307631</v>
      </c>
      <c r="AX189" s="113">
        <f t="shared" si="81"/>
        <v>18203</v>
      </c>
      <c r="AY189" s="113">
        <f t="shared" si="82"/>
        <v>26750</v>
      </c>
      <c r="AZ189" s="115">
        <f t="shared" si="83"/>
        <v>2.6</v>
      </c>
      <c r="BA189" s="115">
        <f t="shared" si="84"/>
        <v>2.6</v>
      </c>
      <c r="BB189" s="115">
        <f t="shared" si="85"/>
        <v>0</v>
      </c>
      <c r="BC189" s="116">
        <f t="shared" si="86"/>
        <v>0</v>
      </c>
    </row>
    <row r="190" spans="1:55" s="387" customFormat="1" ht="12.75" customHeight="1" x14ac:dyDescent="0.2">
      <c r="A190" s="372">
        <v>34</v>
      </c>
      <c r="B190" s="373">
        <v>4449</v>
      </c>
      <c r="C190" s="373">
        <v>650037090</v>
      </c>
      <c r="D190" s="373">
        <v>72744171</v>
      </c>
      <c r="E190" s="371" t="s">
        <v>215</v>
      </c>
      <c r="F190" s="373">
        <v>3141</v>
      </c>
      <c r="G190" s="247" t="s">
        <v>319</v>
      </c>
      <c r="H190" s="374" t="s">
        <v>282</v>
      </c>
      <c r="I190" s="110">
        <v>1019665</v>
      </c>
      <c r="J190" s="111">
        <v>746801</v>
      </c>
      <c r="K190" s="111">
        <v>0</v>
      </c>
      <c r="L190" s="111">
        <v>0</v>
      </c>
      <c r="M190" s="114">
        <v>252418</v>
      </c>
      <c r="N190" s="114">
        <v>14936</v>
      </c>
      <c r="O190" s="111">
        <v>5510</v>
      </c>
      <c r="P190" s="274">
        <v>2.54</v>
      </c>
      <c r="Q190" s="287">
        <v>0</v>
      </c>
      <c r="R190" s="404">
        <v>0</v>
      </c>
      <c r="S190" s="404">
        <v>2.54</v>
      </c>
      <c r="T190" s="112">
        <f t="shared" si="66"/>
        <v>0</v>
      </c>
      <c r="U190" s="113">
        <v>0</v>
      </c>
      <c r="V190" s="113">
        <v>0</v>
      </c>
      <c r="W190" s="113">
        <v>0</v>
      </c>
      <c r="X190" s="113">
        <f t="shared" si="67"/>
        <v>0</v>
      </c>
      <c r="Y190" s="113">
        <v>0</v>
      </c>
      <c r="Z190" s="113">
        <v>0</v>
      </c>
      <c r="AA190" s="113">
        <v>0</v>
      </c>
      <c r="AB190" s="113">
        <f t="shared" si="68"/>
        <v>0</v>
      </c>
      <c r="AC190" s="113">
        <f t="shared" si="69"/>
        <v>0</v>
      </c>
      <c r="AD190" s="114">
        <f t="shared" si="70"/>
        <v>0</v>
      </c>
      <c r="AE190" s="114">
        <f t="shared" si="71"/>
        <v>0</v>
      </c>
      <c r="AF190" s="113">
        <v>0</v>
      </c>
      <c r="AG190" s="113">
        <v>0</v>
      </c>
      <c r="AH190" s="113">
        <v>0</v>
      </c>
      <c r="AI190" s="113">
        <f t="shared" si="72"/>
        <v>0</v>
      </c>
      <c r="AJ190" s="113">
        <f t="shared" si="73"/>
        <v>0</v>
      </c>
      <c r="AK190" s="115">
        <v>0</v>
      </c>
      <c r="AL190" s="115">
        <v>0</v>
      </c>
      <c r="AM190" s="115">
        <v>0</v>
      </c>
      <c r="AN190" s="115">
        <v>0</v>
      </c>
      <c r="AO190" s="115">
        <v>0</v>
      </c>
      <c r="AP190" s="115">
        <f t="shared" si="74"/>
        <v>0</v>
      </c>
      <c r="AQ190" s="115">
        <f t="shared" si="75"/>
        <v>0</v>
      </c>
      <c r="AR190" s="370">
        <f t="shared" si="76"/>
        <v>0</v>
      </c>
      <c r="AS190" s="112">
        <f t="shared" si="77"/>
        <v>1019665</v>
      </c>
      <c r="AT190" s="113">
        <f t="shared" si="78"/>
        <v>746801</v>
      </c>
      <c r="AU190" s="113">
        <f t="shared" si="79"/>
        <v>0</v>
      </c>
      <c r="AV190" s="113">
        <f t="shared" si="80"/>
        <v>0</v>
      </c>
      <c r="AW190" s="113">
        <f t="shared" si="81"/>
        <v>252418</v>
      </c>
      <c r="AX190" s="113">
        <f t="shared" si="81"/>
        <v>14936</v>
      </c>
      <c r="AY190" s="113">
        <f t="shared" si="82"/>
        <v>5510</v>
      </c>
      <c r="AZ190" s="115">
        <f t="shared" si="83"/>
        <v>2.54</v>
      </c>
      <c r="BA190" s="115">
        <f t="shared" si="84"/>
        <v>0</v>
      </c>
      <c r="BB190" s="115">
        <f t="shared" si="85"/>
        <v>0</v>
      </c>
      <c r="BC190" s="116">
        <f t="shared" si="86"/>
        <v>2.54</v>
      </c>
    </row>
    <row r="191" spans="1:55" s="387" customFormat="1" ht="12.75" customHeight="1" x14ac:dyDescent="0.2">
      <c r="A191" s="372">
        <v>34</v>
      </c>
      <c r="B191" s="373">
        <v>4449</v>
      </c>
      <c r="C191" s="373">
        <v>650037090</v>
      </c>
      <c r="D191" s="373">
        <v>72744171</v>
      </c>
      <c r="E191" s="371" t="s">
        <v>215</v>
      </c>
      <c r="F191" s="373">
        <v>3143</v>
      </c>
      <c r="G191" s="247" t="s">
        <v>632</v>
      </c>
      <c r="H191" s="392" t="s">
        <v>281</v>
      </c>
      <c r="I191" s="110">
        <v>1146365</v>
      </c>
      <c r="J191" s="111">
        <v>844157</v>
      </c>
      <c r="K191" s="111">
        <v>0</v>
      </c>
      <c r="L191" s="111">
        <v>0</v>
      </c>
      <c r="M191" s="114">
        <v>285325</v>
      </c>
      <c r="N191" s="114">
        <v>16883</v>
      </c>
      <c r="O191" s="111">
        <v>0</v>
      </c>
      <c r="P191" s="274">
        <v>1.9</v>
      </c>
      <c r="Q191" s="287">
        <v>1.9</v>
      </c>
      <c r="R191" s="404">
        <v>0</v>
      </c>
      <c r="S191" s="404">
        <v>0</v>
      </c>
      <c r="T191" s="112">
        <f t="shared" si="66"/>
        <v>0</v>
      </c>
      <c r="U191" s="113">
        <v>0</v>
      </c>
      <c r="V191" s="113">
        <v>0</v>
      </c>
      <c r="W191" s="113">
        <v>0</v>
      </c>
      <c r="X191" s="113">
        <f t="shared" si="67"/>
        <v>0</v>
      </c>
      <c r="Y191" s="113">
        <v>0</v>
      </c>
      <c r="Z191" s="113">
        <v>0</v>
      </c>
      <c r="AA191" s="113">
        <v>0</v>
      </c>
      <c r="AB191" s="113">
        <f t="shared" si="68"/>
        <v>0</v>
      </c>
      <c r="AC191" s="113">
        <f t="shared" si="69"/>
        <v>0</v>
      </c>
      <c r="AD191" s="114">
        <f t="shared" si="70"/>
        <v>0</v>
      </c>
      <c r="AE191" s="114">
        <f t="shared" si="71"/>
        <v>0</v>
      </c>
      <c r="AF191" s="113">
        <v>0</v>
      </c>
      <c r="AG191" s="113">
        <v>0</v>
      </c>
      <c r="AH191" s="113">
        <v>0</v>
      </c>
      <c r="AI191" s="113">
        <f t="shared" si="72"/>
        <v>0</v>
      </c>
      <c r="AJ191" s="113">
        <f t="shared" si="73"/>
        <v>0</v>
      </c>
      <c r="AK191" s="115">
        <v>0</v>
      </c>
      <c r="AL191" s="115">
        <v>0</v>
      </c>
      <c r="AM191" s="115">
        <v>0</v>
      </c>
      <c r="AN191" s="115">
        <v>0</v>
      </c>
      <c r="AO191" s="115">
        <v>0</v>
      </c>
      <c r="AP191" s="115">
        <f t="shared" si="74"/>
        <v>0</v>
      </c>
      <c r="AQ191" s="115">
        <f t="shared" si="75"/>
        <v>0</v>
      </c>
      <c r="AR191" s="370">
        <f t="shared" si="76"/>
        <v>0</v>
      </c>
      <c r="AS191" s="112">
        <f t="shared" si="77"/>
        <v>1146365</v>
      </c>
      <c r="AT191" s="113">
        <f t="shared" si="78"/>
        <v>844157</v>
      </c>
      <c r="AU191" s="113">
        <f t="shared" si="79"/>
        <v>0</v>
      </c>
      <c r="AV191" s="113">
        <f t="shared" si="80"/>
        <v>0</v>
      </c>
      <c r="AW191" s="113">
        <f t="shared" si="81"/>
        <v>285325</v>
      </c>
      <c r="AX191" s="113">
        <f t="shared" si="81"/>
        <v>16883</v>
      </c>
      <c r="AY191" s="113">
        <f t="shared" si="82"/>
        <v>0</v>
      </c>
      <c r="AZ191" s="115">
        <f t="shared" si="83"/>
        <v>1.9</v>
      </c>
      <c r="BA191" s="115">
        <f t="shared" si="84"/>
        <v>1.9</v>
      </c>
      <c r="BB191" s="115">
        <f t="shared" si="85"/>
        <v>0</v>
      </c>
      <c r="BC191" s="116">
        <f t="shared" si="86"/>
        <v>0</v>
      </c>
    </row>
    <row r="192" spans="1:55" s="387" customFormat="1" ht="12.75" customHeight="1" x14ac:dyDescent="0.2">
      <c r="A192" s="372">
        <v>34</v>
      </c>
      <c r="B192" s="373">
        <v>4449</v>
      </c>
      <c r="C192" s="373">
        <v>650037090</v>
      </c>
      <c r="D192" s="373">
        <v>72744171</v>
      </c>
      <c r="E192" s="371" t="s">
        <v>215</v>
      </c>
      <c r="F192" s="373">
        <v>3143</v>
      </c>
      <c r="G192" s="247" t="s">
        <v>633</v>
      </c>
      <c r="H192" s="392" t="s">
        <v>282</v>
      </c>
      <c r="I192" s="110">
        <v>31600</v>
      </c>
      <c r="J192" s="111">
        <v>22275</v>
      </c>
      <c r="K192" s="111">
        <v>0</v>
      </c>
      <c r="L192" s="111">
        <v>0</v>
      </c>
      <c r="M192" s="114">
        <v>7529</v>
      </c>
      <c r="N192" s="114">
        <v>446</v>
      </c>
      <c r="O192" s="111">
        <v>1350</v>
      </c>
      <c r="P192" s="274">
        <v>0.09</v>
      </c>
      <c r="Q192" s="287">
        <v>0</v>
      </c>
      <c r="R192" s="404">
        <v>0</v>
      </c>
      <c r="S192" s="404">
        <v>0.09</v>
      </c>
      <c r="T192" s="112">
        <f t="shared" si="66"/>
        <v>0</v>
      </c>
      <c r="U192" s="113">
        <v>0</v>
      </c>
      <c r="V192" s="113">
        <v>0</v>
      </c>
      <c r="W192" s="113">
        <v>0</v>
      </c>
      <c r="X192" s="113">
        <f t="shared" si="67"/>
        <v>0</v>
      </c>
      <c r="Y192" s="113">
        <v>0</v>
      </c>
      <c r="Z192" s="113">
        <v>0</v>
      </c>
      <c r="AA192" s="113">
        <v>0</v>
      </c>
      <c r="AB192" s="113">
        <f t="shared" si="68"/>
        <v>0</v>
      </c>
      <c r="AC192" s="113">
        <f t="shared" si="69"/>
        <v>0</v>
      </c>
      <c r="AD192" s="114">
        <f t="shared" si="70"/>
        <v>0</v>
      </c>
      <c r="AE192" s="114">
        <f t="shared" si="71"/>
        <v>0</v>
      </c>
      <c r="AF192" s="113">
        <v>0</v>
      </c>
      <c r="AG192" s="113">
        <v>0</v>
      </c>
      <c r="AH192" s="113">
        <v>0</v>
      </c>
      <c r="AI192" s="113">
        <f t="shared" si="72"/>
        <v>0</v>
      </c>
      <c r="AJ192" s="113">
        <f t="shared" si="73"/>
        <v>0</v>
      </c>
      <c r="AK192" s="115">
        <v>0</v>
      </c>
      <c r="AL192" s="115">
        <v>0</v>
      </c>
      <c r="AM192" s="115">
        <v>0</v>
      </c>
      <c r="AN192" s="115">
        <v>0</v>
      </c>
      <c r="AO192" s="115">
        <v>0</v>
      </c>
      <c r="AP192" s="115">
        <f t="shared" si="74"/>
        <v>0</v>
      </c>
      <c r="AQ192" s="115">
        <f t="shared" si="75"/>
        <v>0</v>
      </c>
      <c r="AR192" s="370">
        <f t="shared" si="76"/>
        <v>0</v>
      </c>
      <c r="AS192" s="112">
        <f t="shared" si="77"/>
        <v>31600</v>
      </c>
      <c r="AT192" s="113">
        <f t="shared" si="78"/>
        <v>22275</v>
      </c>
      <c r="AU192" s="113">
        <f t="shared" si="79"/>
        <v>0</v>
      </c>
      <c r="AV192" s="113">
        <f t="shared" si="80"/>
        <v>0</v>
      </c>
      <c r="AW192" s="113">
        <f t="shared" si="81"/>
        <v>7529</v>
      </c>
      <c r="AX192" s="113">
        <f t="shared" si="81"/>
        <v>446</v>
      </c>
      <c r="AY192" s="113">
        <f t="shared" si="82"/>
        <v>1350</v>
      </c>
      <c r="AZ192" s="115">
        <f t="shared" si="83"/>
        <v>0.09</v>
      </c>
      <c r="BA192" s="115">
        <f t="shared" si="84"/>
        <v>0</v>
      </c>
      <c r="BB192" s="115">
        <f t="shared" si="85"/>
        <v>0</v>
      </c>
      <c r="BC192" s="116">
        <f t="shared" si="86"/>
        <v>0.09</v>
      </c>
    </row>
    <row r="193" spans="1:55" s="387" customFormat="1" ht="12.75" customHeight="1" x14ac:dyDescent="0.2">
      <c r="A193" s="237">
        <v>34</v>
      </c>
      <c r="B193" s="31">
        <v>4449</v>
      </c>
      <c r="C193" s="31">
        <v>650037090</v>
      </c>
      <c r="D193" s="31">
        <v>72744171</v>
      </c>
      <c r="E193" s="246" t="s">
        <v>216</v>
      </c>
      <c r="F193" s="31"/>
      <c r="G193" s="236"/>
      <c r="H193" s="326"/>
      <c r="I193" s="5">
        <v>17995514</v>
      </c>
      <c r="J193" s="8">
        <v>13029046</v>
      </c>
      <c r="K193" s="8">
        <v>0</v>
      </c>
      <c r="L193" s="8">
        <v>30000</v>
      </c>
      <c r="M193" s="8">
        <v>4413957</v>
      </c>
      <c r="N193" s="8">
        <v>260581</v>
      </c>
      <c r="O193" s="8">
        <v>261930</v>
      </c>
      <c r="P193" s="9">
        <v>29.658399999999997</v>
      </c>
      <c r="Q193" s="9">
        <v>20.596400000000003</v>
      </c>
      <c r="R193" s="38">
        <v>0</v>
      </c>
      <c r="S193" s="38">
        <v>9.0619999999999994</v>
      </c>
      <c r="T193" s="5">
        <f t="shared" ref="T193:BC193" si="96">SUM(T187:T192)</f>
        <v>0</v>
      </c>
      <c r="U193" s="8">
        <f t="shared" si="96"/>
        <v>0</v>
      </c>
      <c r="V193" s="8">
        <f t="shared" si="96"/>
        <v>-84683</v>
      </c>
      <c r="W193" s="8">
        <f t="shared" si="96"/>
        <v>0</v>
      </c>
      <c r="X193" s="8">
        <f t="shared" si="96"/>
        <v>-84683</v>
      </c>
      <c r="Y193" s="8">
        <f t="shared" si="96"/>
        <v>0</v>
      </c>
      <c r="Z193" s="8">
        <f t="shared" si="96"/>
        <v>0</v>
      </c>
      <c r="AA193" s="8">
        <f t="shared" si="96"/>
        <v>0</v>
      </c>
      <c r="AB193" s="8">
        <f t="shared" si="96"/>
        <v>0</v>
      </c>
      <c r="AC193" s="8">
        <f t="shared" si="96"/>
        <v>-84683</v>
      </c>
      <c r="AD193" s="8">
        <f t="shared" si="96"/>
        <v>-28623</v>
      </c>
      <c r="AE193" s="8">
        <f t="shared" si="96"/>
        <v>-1694</v>
      </c>
      <c r="AF193" s="8">
        <f t="shared" si="96"/>
        <v>500</v>
      </c>
      <c r="AG193" s="8">
        <f t="shared" si="96"/>
        <v>115000</v>
      </c>
      <c r="AH193" s="8">
        <f t="shared" si="96"/>
        <v>0</v>
      </c>
      <c r="AI193" s="8">
        <f t="shared" si="96"/>
        <v>115500</v>
      </c>
      <c r="AJ193" s="8">
        <f t="shared" si="96"/>
        <v>500</v>
      </c>
      <c r="AK193" s="9">
        <f t="shared" si="96"/>
        <v>0</v>
      </c>
      <c r="AL193" s="9">
        <f t="shared" si="96"/>
        <v>0</v>
      </c>
      <c r="AM193" s="9">
        <f t="shared" si="96"/>
        <v>0</v>
      </c>
      <c r="AN193" s="9">
        <f t="shared" si="96"/>
        <v>0</v>
      </c>
      <c r="AO193" s="9">
        <f t="shared" si="96"/>
        <v>0</v>
      </c>
      <c r="AP193" s="9">
        <f t="shared" si="96"/>
        <v>0</v>
      </c>
      <c r="AQ193" s="9">
        <f t="shared" si="96"/>
        <v>0</v>
      </c>
      <c r="AR193" s="38">
        <f t="shared" si="96"/>
        <v>0</v>
      </c>
      <c r="AS193" s="5">
        <f t="shared" si="96"/>
        <v>17996014</v>
      </c>
      <c r="AT193" s="8">
        <f t="shared" si="96"/>
        <v>12944363</v>
      </c>
      <c r="AU193" s="8">
        <f t="shared" si="96"/>
        <v>0</v>
      </c>
      <c r="AV193" s="8">
        <f t="shared" si="96"/>
        <v>30000</v>
      </c>
      <c r="AW193" s="8">
        <f t="shared" si="96"/>
        <v>4385334</v>
      </c>
      <c r="AX193" s="8">
        <f t="shared" si="96"/>
        <v>258887</v>
      </c>
      <c r="AY193" s="8">
        <f t="shared" si="96"/>
        <v>377430</v>
      </c>
      <c r="AZ193" s="9">
        <f t="shared" si="96"/>
        <v>29.658399999999997</v>
      </c>
      <c r="BA193" s="9">
        <f t="shared" si="96"/>
        <v>20.596400000000003</v>
      </c>
      <c r="BB193" s="9">
        <f t="shared" si="96"/>
        <v>0</v>
      </c>
      <c r="BC193" s="78">
        <f t="shared" si="96"/>
        <v>9.0619999999999994</v>
      </c>
    </row>
    <row r="194" spans="1:55" s="387" customFormat="1" ht="12.75" customHeight="1" x14ac:dyDescent="0.2">
      <c r="A194" s="372">
        <v>35</v>
      </c>
      <c r="B194" s="373">
        <v>4401</v>
      </c>
      <c r="C194" s="373">
        <v>600074196</v>
      </c>
      <c r="D194" s="373">
        <v>71011129</v>
      </c>
      <c r="E194" s="371" t="s">
        <v>217</v>
      </c>
      <c r="F194" s="373">
        <v>3111</v>
      </c>
      <c r="G194" s="247" t="s">
        <v>315</v>
      </c>
      <c r="H194" s="374" t="s">
        <v>281</v>
      </c>
      <c r="I194" s="110">
        <v>3101294</v>
      </c>
      <c r="J194" s="111">
        <v>2143685</v>
      </c>
      <c r="K194" s="111">
        <v>0</v>
      </c>
      <c r="L194" s="111">
        <v>90000</v>
      </c>
      <c r="M194" s="114">
        <v>754986</v>
      </c>
      <c r="N194" s="114">
        <v>42874</v>
      </c>
      <c r="O194" s="111">
        <v>69749</v>
      </c>
      <c r="P194" s="274">
        <v>4.9598000000000004</v>
      </c>
      <c r="Q194" s="287">
        <v>4</v>
      </c>
      <c r="R194" s="404">
        <v>0</v>
      </c>
      <c r="S194" s="404">
        <v>0.95979999999999988</v>
      </c>
      <c r="T194" s="112">
        <f t="shared" si="66"/>
        <v>0</v>
      </c>
      <c r="U194" s="113">
        <v>0</v>
      </c>
      <c r="V194" s="113">
        <v>0</v>
      </c>
      <c r="W194" s="113">
        <v>0</v>
      </c>
      <c r="X194" s="113">
        <f t="shared" si="67"/>
        <v>0</v>
      </c>
      <c r="Y194" s="113">
        <v>0</v>
      </c>
      <c r="Z194" s="113">
        <v>0</v>
      </c>
      <c r="AA194" s="113">
        <v>0</v>
      </c>
      <c r="AB194" s="113">
        <f t="shared" si="68"/>
        <v>0</v>
      </c>
      <c r="AC194" s="113">
        <f t="shared" si="69"/>
        <v>0</v>
      </c>
      <c r="AD194" s="114">
        <f t="shared" si="70"/>
        <v>0</v>
      </c>
      <c r="AE194" s="114">
        <f t="shared" si="71"/>
        <v>0</v>
      </c>
      <c r="AF194" s="113">
        <v>0</v>
      </c>
      <c r="AG194" s="113">
        <v>0</v>
      </c>
      <c r="AH194" s="113">
        <v>0</v>
      </c>
      <c r="AI194" s="113">
        <f t="shared" si="72"/>
        <v>0</v>
      </c>
      <c r="AJ194" s="113">
        <f t="shared" si="73"/>
        <v>0</v>
      </c>
      <c r="AK194" s="115">
        <v>0</v>
      </c>
      <c r="AL194" s="115">
        <v>0</v>
      </c>
      <c r="AM194" s="115">
        <v>0</v>
      </c>
      <c r="AN194" s="115">
        <v>0</v>
      </c>
      <c r="AO194" s="115">
        <v>0</v>
      </c>
      <c r="AP194" s="115">
        <f t="shared" si="74"/>
        <v>0</v>
      </c>
      <c r="AQ194" s="115">
        <f t="shared" si="75"/>
        <v>0</v>
      </c>
      <c r="AR194" s="370">
        <f t="shared" si="76"/>
        <v>0</v>
      </c>
      <c r="AS194" s="112">
        <f t="shared" si="77"/>
        <v>3101294</v>
      </c>
      <c r="AT194" s="113">
        <f t="shared" si="78"/>
        <v>2143685</v>
      </c>
      <c r="AU194" s="113">
        <f t="shared" si="79"/>
        <v>0</v>
      </c>
      <c r="AV194" s="113">
        <f t="shared" si="80"/>
        <v>90000</v>
      </c>
      <c r="AW194" s="113">
        <f t="shared" si="81"/>
        <v>754986</v>
      </c>
      <c r="AX194" s="113">
        <f t="shared" si="81"/>
        <v>42874</v>
      </c>
      <c r="AY194" s="113">
        <f t="shared" si="82"/>
        <v>69749</v>
      </c>
      <c r="AZ194" s="115">
        <f t="shared" si="83"/>
        <v>4.9598000000000004</v>
      </c>
      <c r="BA194" s="115">
        <f t="shared" si="84"/>
        <v>4</v>
      </c>
      <c r="BB194" s="115">
        <f t="shared" si="85"/>
        <v>0</v>
      </c>
      <c r="BC194" s="116">
        <f t="shared" si="86"/>
        <v>0.95979999999999988</v>
      </c>
    </row>
    <row r="195" spans="1:55" s="387" customFormat="1" ht="12.75" customHeight="1" x14ac:dyDescent="0.2">
      <c r="A195" s="372">
        <v>35</v>
      </c>
      <c r="B195" s="373">
        <v>4401</v>
      </c>
      <c r="C195" s="373">
        <v>600074196</v>
      </c>
      <c r="D195" s="373">
        <v>71011129</v>
      </c>
      <c r="E195" s="371" t="s">
        <v>217</v>
      </c>
      <c r="F195" s="373">
        <v>3111</v>
      </c>
      <c r="G195" s="247" t="s">
        <v>316</v>
      </c>
      <c r="H195" s="374" t="s">
        <v>282</v>
      </c>
      <c r="I195" s="110">
        <v>289732</v>
      </c>
      <c r="J195" s="111">
        <v>213352</v>
      </c>
      <c r="K195" s="111">
        <v>0</v>
      </c>
      <c r="L195" s="111">
        <v>0</v>
      </c>
      <c r="M195" s="114">
        <v>72113</v>
      </c>
      <c r="N195" s="114">
        <v>4267</v>
      </c>
      <c r="O195" s="111">
        <v>0</v>
      </c>
      <c r="P195" s="274">
        <v>0.75</v>
      </c>
      <c r="Q195" s="287">
        <v>0.75</v>
      </c>
      <c r="R195" s="404">
        <v>0</v>
      </c>
      <c r="S195" s="404">
        <v>0</v>
      </c>
      <c r="T195" s="112">
        <f t="shared" si="66"/>
        <v>0</v>
      </c>
      <c r="U195" s="113">
        <v>0</v>
      </c>
      <c r="V195" s="113">
        <v>0</v>
      </c>
      <c r="W195" s="113">
        <v>0</v>
      </c>
      <c r="X195" s="113">
        <f t="shared" si="67"/>
        <v>0</v>
      </c>
      <c r="Y195" s="113">
        <v>0</v>
      </c>
      <c r="Z195" s="113">
        <v>0</v>
      </c>
      <c r="AA195" s="113">
        <v>0</v>
      </c>
      <c r="AB195" s="113">
        <f t="shared" si="68"/>
        <v>0</v>
      </c>
      <c r="AC195" s="113">
        <f t="shared" si="69"/>
        <v>0</v>
      </c>
      <c r="AD195" s="114">
        <f t="shared" si="70"/>
        <v>0</v>
      </c>
      <c r="AE195" s="114">
        <f t="shared" si="71"/>
        <v>0</v>
      </c>
      <c r="AF195" s="113">
        <v>0</v>
      </c>
      <c r="AG195" s="113">
        <v>0</v>
      </c>
      <c r="AH195" s="113">
        <v>0</v>
      </c>
      <c r="AI195" s="113">
        <f t="shared" si="72"/>
        <v>0</v>
      </c>
      <c r="AJ195" s="113">
        <f t="shared" si="73"/>
        <v>0</v>
      </c>
      <c r="AK195" s="115">
        <v>0</v>
      </c>
      <c r="AL195" s="115">
        <v>0</v>
      </c>
      <c r="AM195" s="115">
        <v>0</v>
      </c>
      <c r="AN195" s="115">
        <v>0</v>
      </c>
      <c r="AO195" s="115">
        <v>0</v>
      </c>
      <c r="AP195" s="115">
        <f t="shared" si="74"/>
        <v>0</v>
      </c>
      <c r="AQ195" s="115">
        <f t="shared" si="75"/>
        <v>0</v>
      </c>
      <c r="AR195" s="370">
        <f t="shared" si="76"/>
        <v>0</v>
      </c>
      <c r="AS195" s="112">
        <f t="shared" si="77"/>
        <v>289732</v>
      </c>
      <c r="AT195" s="113">
        <f t="shared" si="78"/>
        <v>213352</v>
      </c>
      <c r="AU195" s="113">
        <f t="shared" si="79"/>
        <v>0</v>
      </c>
      <c r="AV195" s="113">
        <f t="shared" si="80"/>
        <v>0</v>
      </c>
      <c r="AW195" s="113">
        <f t="shared" si="81"/>
        <v>72113</v>
      </c>
      <c r="AX195" s="113">
        <f t="shared" si="81"/>
        <v>4267</v>
      </c>
      <c r="AY195" s="113">
        <f t="shared" si="82"/>
        <v>0</v>
      </c>
      <c r="AZ195" s="115">
        <f t="shared" si="83"/>
        <v>0.75</v>
      </c>
      <c r="BA195" s="115">
        <f t="shared" si="84"/>
        <v>0.75</v>
      </c>
      <c r="BB195" s="115">
        <f t="shared" si="85"/>
        <v>0</v>
      </c>
      <c r="BC195" s="116">
        <f t="shared" si="86"/>
        <v>0</v>
      </c>
    </row>
    <row r="196" spans="1:55" s="387" customFormat="1" ht="12.75" customHeight="1" x14ac:dyDescent="0.2">
      <c r="A196" s="372">
        <v>35</v>
      </c>
      <c r="B196" s="373">
        <v>4401</v>
      </c>
      <c r="C196" s="373">
        <v>600074196</v>
      </c>
      <c r="D196" s="373">
        <v>71011129</v>
      </c>
      <c r="E196" s="365" t="s">
        <v>217</v>
      </c>
      <c r="F196" s="373">
        <v>3141</v>
      </c>
      <c r="G196" s="247" t="s">
        <v>319</v>
      </c>
      <c r="H196" s="374" t="s">
        <v>282</v>
      </c>
      <c r="I196" s="110">
        <v>207808</v>
      </c>
      <c r="J196" s="111">
        <v>152073</v>
      </c>
      <c r="K196" s="111">
        <v>0</v>
      </c>
      <c r="L196" s="111">
        <v>0</v>
      </c>
      <c r="M196" s="114">
        <v>51401</v>
      </c>
      <c r="N196" s="114">
        <v>3042</v>
      </c>
      <c r="O196" s="111">
        <v>1292</v>
      </c>
      <c r="P196" s="274">
        <v>0.51</v>
      </c>
      <c r="Q196" s="287">
        <v>0</v>
      </c>
      <c r="R196" s="404">
        <v>0</v>
      </c>
      <c r="S196" s="404">
        <v>0.51</v>
      </c>
      <c r="T196" s="112">
        <f t="shared" si="66"/>
        <v>0</v>
      </c>
      <c r="U196" s="113">
        <v>0</v>
      </c>
      <c r="V196" s="113">
        <v>0</v>
      </c>
      <c r="W196" s="113">
        <v>0</v>
      </c>
      <c r="X196" s="113">
        <f t="shared" si="67"/>
        <v>0</v>
      </c>
      <c r="Y196" s="113">
        <v>0</v>
      </c>
      <c r="Z196" s="113">
        <v>0</v>
      </c>
      <c r="AA196" s="113">
        <v>0</v>
      </c>
      <c r="AB196" s="113">
        <f t="shared" si="68"/>
        <v>0</v>
      </c>
      <c r="AC196" s="113">
        <f t="shared" si="69"/>
        <v>0</v>
      </c>
      <c r="AD196" s="114">
        <f t="shared" si="70"/>
        <v>0</v>
      </c>
      <c r="AE196" s="114">
        <f t="shared" si="71"/>
        <v>0</v>
      </c>
      <c r="AF196" s="113">
        <v>0</v>
      </c>
      <c r="AG196" s="113">
        <v>0</v>
      </c>
      <c r="AH196" s="113">
        <v>0</v>
      </c>
      <c r="AI196" s="113">
        <f t="shared" si="72"/>
        <v>0</v>
      </c>
      <c r="AJ196" s="113">
        <f t="shared" si="73"/>
        <v>0</v>
      </c>
      <c r="AK196" s="115">
        <v>0</v>
      </c>
      <c r="AL196" s="115">
        <v>0</v>
      </c>
      <c r="AM196" s="115">
        <v>0</v>
      </c>
      <c r="AN196" s="115">
        <v>0</v>
      </c>
      <c r="AO196" s="115">
        <v>0</v>
      </c>
      <c r="AP196" s="115">
        <f t="shared" si="74"/>
        <v>0</v>
      </c>
      <c r="AQ196" s="115">
        <f t="shared" si="75"/>
        <v>0</v>
      </c>
      <c r="AR196" s="370">
        <f t="shared" si="76"/>
        <v>0</v>
      </c>
      <c r="AS196" s="112">
        <f t="shared" si="77"/>
        <v>207808</v>
      </c>
      <c r="AT196" s="113">
        <f t="shared" si="78"/>
        <v>152073</v>
      </c>
      <c r="AU196" s="113">
        <f t="shared" si="79"/>
        <v>0</v>
      </c>
      <c r="AV196" s="113">
        <f t="shared" si="80"/>
        <v>0</v>
      </c>
      <c r="AW196" s="113">
        <f t="shared" si="81"/>
        <v>51401</v>
      </c>
      <c r="AX196" s="113">
        <f t="shared" si="81"/>
        <v>3042</v>
      </c>
      <c r="AY196" s="113">
        <f t="shared" si="82"/>
        <v>1292</v>
      </c>
      <c r="AZ196" s="115">
        <f t="shared" si="83"/>
        <v>0.51</v>
      </c>
      <c r="BA196" s="115">
        <f t="shared" si="84"/>
        <v>0</v>
      </c>
      <c r="BB196" s="115">
        <f t="shared" si="85"/>
        <v>0</v>
      </c>
      <c r="BC196" s="116">
        <f t="shared" si="86"/>
        <v>0.51</v>
      </c>
    </row>
    <row r="197" spans="1:55" s="387" customFormat="1" ht="12.75" customHeight="1" x14ac:dyDescent="0.2">
      <c r="A197" s="237">
        <v>35</v>
      </c>
      <c r="B197" s="31">
        <v>4401</v>
      </c>
      <c r="C197" s="31">
        <v>600074196</v>
      </c>
      <c r="D197" s="31">
        <v>71011129</v>
      </c>
      <c r="E197" s="246" t="s">
        <v>218</v>
      </c>
      <c r="F197" s="31"/>
      <c r="G197" s="236"/>
      <c r="H197" s="326"/>
      <c r="I197" s="5">
        <v>3598834</v>
      </c>
      <c r="J197" s="8">
        <v>2509110</v>
      </c>
      <c r="K197" s="8">
        <v>0</v>
      </c>
      <c r="L197" s="8">
        <v>90000</v>
      </c>
      <c r="M197" s="8">
        <v>878500</v>
      </c>
      <c r="N197" s="8">
        <v>50183</v>
      </c>
      <c r="O197" s="8">
        <v>71041</v>
      </c>
      <c r="P197" s="9">
        <v>6.2198000000000002</v>
      </c>
      <c r="Q197" s="9">
        <v>4.75</v>
      </c>
      <c r="R197" s="38">
        <v>0</v>
      </c>
      <c r="S197" s="38">
        <v>1.4697999999999998</v>
      </c>
      <c r="T197" s="5">
        <f t="shared" ref="T197:BC197" si="97">SUM(T194:T196)</f>
        <v>0</v>
      </c>
      <c r="U197" s="8">
        <f t="shared" si="97"/>
        <v>0</v>
      </c>
      <c r="V197" s="8">
        <f t="shared" si="97"/>
        <v>0</v>
      </c>
      <c r="W197" s="8">
        <f t="shared" si="97"/>
        <v>0</v>
      </c>
      <c r="X197" s="8">
        <f t="shared" si="97"/>
        <v>0</v>
      </c>
      <c r="Y197" s="8">
        <f t="shared" si="97"/>
        <v>0</v>
      </c>
      <c r="Z197" s="8">
        <f t="shared" si="97"/>
        <v>0</v>
      </c>
      <c r="AA197" s="8">
        <f t="shared" si="97"/>
        <v>0</v>
      </c>
      <c r="AB197" s="8">
        <f t="shared" si="97"/>
        <v>0</v>
      </c>
      <c r="AC197" s="8">
        <f t="shared" si="97"/>
        <v>0</v>
      </c>
      <c r="AD197" s="8">
        <f t="shared" si="97"/>
        <v>0</v>
      </c>
      <c r="AE197" s="8">
        <f t="shared" si="97"/>
        <v>0</v>
      </c>
      <c r="AF197" s="8">
        <f t="shared" si="97"/>
        <v>0</v>
      </c>
      <c r="AG197" s="8">
        <f t="shared" si="97"/>
        <v>0</v>
      </c>
      <c r="AH197" s="8">
        <f t="shared" si="97"/>
        <v>0</v>
      </c>
      <c r="AI197" s="8">
        <f t="shared" si="97"/>
        <v>0</v>
      </c>
      <c r="AJ197" s="8">
        <f t="shared" si="97"/>
        <v>0</v>
      </c>
      <c r="AK197" s="9">
        <f t="shared" si="97"/>
        <v>0</v>
      </c>
      <c r="AL197" s="9">
        <f t="shared" si="97"/>
        <v>0</v>
      </c>
      <c r="AM197" s="9">
        <f t="shared" si="97"/>
        <v>0</v>
      </c>
      <c r="AN197" s="9">
        <f t="shared" si="97"/>
        <v>0</v>
      </c>
      <c r="AO197" s="9">
        <f t="shared" si="97"/>
        <v>0</v>
      </c>
      <c r="AP197" s="9">
        <f t="shared" si="97"/>
        <v>0</v>
      </c>
      <c r="AQ197" s="9">
        <f t="shared" si="97"/>
        <v>0</v>
      </c>
      <c r="AR197" s="38">
        <f t="shared" si="97"/>
        <v>0</v>
      </c>
      <c r="AS197" s="5">
        <f t="shared" si="97"/>
        <v>3598834</v>
      </c>
      <c r="AT197" s="8">
        <f t="shared" si="97"/>
        <v>2509110</v>
      </c>
      <c r="AU197" s="8">
        <f t="shared" si="97"/>
        <v>0</v>
      </c>
      <c r="AV197" s="8">
        <f t="shared" si="97"/>
        <v>90000</v>
      </c>
      <c r="AW197" s="8">
        <f t="shared" si="97"/>
        <v>878500</v>
      </c>
      <c r="AX197" s="8">
        <f t="shared" si="97"/>
        <v>50183</v>
      </c>
      <c r="AY197" s="8">
        <f t="shared" si="97"/>
        <v>71041</v>
      </c>
      <c r="AZ197" s="9">
        <f t="shared" si="97"/>
        <v>6.2198000000000002</v>
      </c>
      <c r="BA197" s="9">
        <f t="shared" si="97"/>
        <v>4.75</v>
      </c>
      <c r="BB197" s="9">
        <f t="shared" si="97"/>
        <v>0</v>
      </c>
      <c r="BC197" s="78">
        <f t="shared" si="97"/>
        <v>1.4697999999999998</v>
      </c>
    </row>
    <row r="198" spans="1:55" s="387" customFormat="1" ht="12.75" customHeight="1" x14ac:dyDescent="0.2">
      <c r="A198" s="372">
        <v>36</v>
      </c>
      <c r="B198" s="373">
        <v>4453</v>
      </c>
      <c r="C198" s="373">
        <v>600074790</v>
      </c>
      <c r="D198" s="373">
        <v>71011111</v>
      </c>
      <c r="E198" s="371" t="s">
        <v>219</v>
      </c>
      <c r="F198" s="373">
        <v>3113</v>
      </c>
      <c r="G198" s="247" t="s">
        <v>318</v>
      </c>
      <c r="H198" s="374" t="s">
        <v>281</v>
      </c>
      <c r="I198" s="110">
        <v>11670771</v>
      </c>
      <c r="J198" s="111">
        <v>8300134</v>
      </c>
      <c r="K198" s="111">
        <v>0</v>
      </c>
      <c r="L198" s="111">
        <v>30000</v>
      </c>
      <c r="M198" s="114">
        <v>2815585</v>
      </c>
      <c r="N198" s="114">
        <v>166003</v>
      </c>
      <c r="O198" s="111">
        <v>359049</v>
      </c>
      <c r="P198" s="274">
        <v>16.126300000000001</v>
      </c>
      <c r="Q198" s="287">
        <v>11.651800000000001</v>
      </c>
      <c r="R198" s="404">
        <v>0</v>
      </c>
      <c r="S198" s="404">
        <v>4.4745000000000008</v>
      </c>
      <c r="T198" s="112">
        <f t="shared" si="66"/>
        <v>0</v>
      </c>
      <c r="U198" s="113">
        <v>0</v>
      </c>
      <c r="V198" s="113">
        <v>0</v>
      </c>
      <c r="W198" s="113">
        <v>0</v>
      </c>
      <c r="X198" s="113">
        <f t="shared" si="67"/>
        <v>0</v>
      </c>
      <c r="Y198" s="113">
        <v>0</v>
      </c>
      <c r="Z198" s="113">
        <v>0</v>
      </c>
      <c r="AA198" s="113">
        <v>0</v>
      </c>
      <c r="AB198" s="113">
        <f t="shared" si="68"/>
        <v>0</v>
      </c>
      <c r="AC198" s="113">
        <f t="shared" si="69"/>
        <v>0</v>
      </c>
      <c r="AD198" s="114">
        <f t="shared" si="70"/>
        <v>0</v>
      </c>
      <c r="AE198" s="114">
        <f t="shared" si="71"/>
        <v>0</v>
      </c>
      <c r="AF198" s="113">
        <v>0</v>
      </c>
      <c r="AG198" s="113">
        <v>0</v>
      </c>
      <c r="AH198" s="113">
        <v>0</v>
      </c>
      <c r="AI198" s="113">
        <f t="shared" si="72"/>
        <v>0</v>
      </c>
      <c r="AJ198" s="113">
        <f t="shared" si="73"/>
        <v>0</v>
      </c>
      <c r="AK198" s="115">
        <v>0</v>
      </c>
      <c r="AL198" s="115">
        <v>0</v>
      </c>
      <c r="AM198" s="115">
        <v>0</v>
      </c>
      <c r="AN198" s="115">
        <v>0</v>
      </c>
      <c r="AO198" s="115">
        <v>0</v>
      </c>
      <c r="AP198" s="115">
        <f t="shared" si="74"/>
        <v>0</v>
      </c>
      <c r="AQ198" s="115">
        <f t="shared" si="75"/>
        <v>0</v>
      </c>
      <c r="AR198" s="370">
        <f t="shared" si="76"/>
        <v>0</v>
      </c>
      <c r="AS198" s="112">
        <f t="shared" si="77"/>
        <v>11670771</v>
      </c>
      <c r="AT198" s="113">
        <f t="shared" si="78"/>
        <v>8300134</v>
      </c>
      <c r="AU198" s="113">
        <f t="shared" si="79"/>
        <v>0</v>
      </c>
      <c r="AV198" s="113">
        <f t="shared" si="80"/>
        <v>30000</v>
      </c>
      <c r="AW198" s="113">
        <f t="shared" si="81"/>
        <v>2815585</v>
      </c>
      <c r="AX198" s="113">
        <f t="shared" si="81"/>
        <v>166003</v>
      </c>
      <c r="AY198" s="113">
        <f t="shared" si="82"/>
        <v>359049</v>
      </c>
      <c r="AZ198" s="115">
        <f t="shared" si="83"/>
        <v>16.126300000000001</v>
      </c>
      <c r="BA198" s="115">
        <f t="shared" si="84"/>
        <v>11.651800000000001</v>
      </c>
      <c r="BB198" s="115">
        <f t="shared" si="85"/>
        <v>0</v>
      </c>
      <c r="BC198" s="116">
        <f t="shared" si="86"/>
        <v>4.4745000000000008</v>
      </c>
    </row>
    <row r="199" spans="1:55" s="387" customFormat="1" ht="12.75" customHeight="1" x14ac:dyDescent="0.2">
      <c r="A199" s="372">
        <v>36</v>
      </c>
      <c r="B199" s="373">
        <v>4453</v>
      </c>
      <c r="C199" s="373">
        <v>600074790</v>
      </c>
      <c r="D199" s="373">
        <v>71011111</v>
      </c>
      <c r="E199" s="371" t="s">
        <v>219</v>
      </c>
      <c r="F199" s="373">
        <v>3113</v>
      </c>
      <c r="G199" s="247" t="s">
        <v>316</v>
      </c>
      <c r="H199" s="374" t="s">
        <v>282</v>
      </c>
      <c r="I199" s="110">
        <v>653437</v>
      </c>
      <c r="J199" s="111">
        <v>481176</v>
      </c>
      <c r="K199" s="111">
        <v>0</v>
      </c>
      <c r="L199" s="111">
        <v>0</v>
      </c>
      <c r="M199" s="114">
        <v>162637</v>
      </c>
      <c r="N199" s="114">
        <v>9624</v>
      </c>
      <c r="O199" s="111">
        <v>0</v>
      </c>
      <c r="P199" s="274">
        <v>1.39</v>
      </c>
      <c r="Q199" s="287">
        <v>1.39</v>
      </c>
      <c r="R199" s="404">
        <v>0</v>
      </c>
      <c r="S199" s="404">
        <v>0</v>
      </c>
      <c r="T199" s="112">
        <f t="shared" si="66"/>
        <v>0</v>
      </c>
      <c r="U199" s="113">
        <v>0</v>
      </c>
      <c r="V199" s="113">
        <v>0</v>
      </c>
      <c r="W199" s="113">
        <v>0</v>
      </c>
      <c r="X199" s="113">
        <f t="shared" si="67"/>
        <v>0</v>
      </c>
      <c r="Y199" s="113">
        <v>0</v>
      </c>
      <c r="Z199" s="113">
        <v>0</v>
      </c>
      <c r="AA199" s="113">
        <v>0</v>
      </c>
      <c r="AB199" s="113">
        <f t="shared" si="68"/>
        <v>0</v>
      </c>
      <c r="AC199" s="113">
        <f t="shared" si="69"/>
        <v>0</v>
      </c>
      <c r="AD199" s="114">
        <f t="shared" si="70"/>
        <v>0</v>
      </c>
      <c r="AE199" s="114">
        <f t="shared" si="71"/>
        <v>0</v>
      </c>
      <c r="AF199" s="113">
        <v>0</v>
      </c>
      <c r="AG199" s="113">
        <v>0</v>
      </c>
      <c r="AH199" s="113">
        <v>0</v>
      </c>
      <c r="AI199" s="113">
        <f t="shared" si="72"/>
        <v>0</v>
      </c>
      <c r="AJ199" s="113">
        <f t="shared" si="73"/>
        <v>0</v>
      </c>
      <c r="AK199" s="115">
        <v>0</v>
      </c>
      <c r="AL199" s="115">
        <v>0</v>
      </c>
      <c r="AM199" s="115">
        <v>0</v>
      </c>
      <c r="AN199" s="115">
        <v>0</v>
      </c>
      <c r="AO199" s="115">
        <v>0</v>
      </c>
      <c r="AP199" s="115">
        <f t="shared" si="74"/>
        <v>0</v>
      </c>
      <c r="AQ199" s="115">
        <f t="shared" si="75"/>
        <v>0</v>
      </c>
      <c r="AR199" s="370">
        <f t="shared" si="76"/>
        <v>0</v>
      </c>
      <c r="AS199" s="112">
        <f t="shared" si="77"/>
        <v>653437</v>
      </c>
      <c r="AT199" s="113">
        <f t="shared" si="78"/>
        <v>481176</v>
      </c>
      <c r="AU199" s="113">
        <f t="shared" si="79"/>
        <v>0</v>
      </c>
      <c r="AV199" s="113">
        <f t="shared" si="80"/>
        <v>0</v>
      </c>
      <c r="AW199" s="113">
        <f t="shared" si="81"/>
        <v>162637</v>
      </c>
      <c r="AX199" s="113">
        <f t="shared" si="81"/>
        <v>9624</v>
      </c>
      <c r="AY199" s="113">
        <f t="shared" si="82"/>
        <v>0</v>
      </c>
      <c r="AZ199" s="115">
        <f t="shared" si="83"/>
        <v>1.39</v>
      </c>
      <c r="BA199" s="115">
        <f t="shared" si="84"/>
        <v>1.39</v>
      </c>
      <c r="BB199" s="115">
        <f t="shared" si="85"/>
        <v>0</v>
      </c>
      <c r="BC199" s="116">
        <f t="shared" si="86"/>
        <v>0</v>
      </c>
    </row>
    <row r="200" spans="1:55" s="387" customFormat="1" ht="12.75" customHeight="1" x14ac:dyDescent="0.2">
      <c r="A200" s="372">
        <v>36</v>
      </c>
      <c r="B200" s="373">
        <v>4453</v>
      </c>
      <c r="C200" s="373">
        <v>600074790</v>
      </c>
      <c r="D200" s="373">
        <v>71011111</v>
      </c>
      <c r="E200" s="371" t="s">
        <v>219</v>
      </c>
      <c r="F200" s="373">
        <v>3141</v>
      </c>
      <c r="G200" s="247" t="s">
        <v>319</v>
      </c>
      <c r="H200" s="374" t="s">
        <v>282</v>
      </c>
      <c r="I200" s="110">
        <v>1264435</v>
      </c>
      <c r="J200" s="111">
        <v>924811</v>
      </c>
      <c r="K200" s="111">
        <v>0</v>
      </c>
      <c r="L200" s="111">
        <v>0</v>
      </c>
      <c r="M200" s="114">
        <v>312586</v>
      </c>
      <c r="N200" s="114">
        <v>18496</v>
      </c>
      <c r="O200" s="111">
        <v>8542</v>
      </c>
      <c r="P200" s="274">
        <v>3.14</v>
      </c>
      <c r="Q200" s="287">
        <v>0</v>
      </c>
      <c r="R200" s="404">
        <v>0</v>
      </c>
      <c r="S200" s="404">
        <v>3.14</v>
      </c>
      <c r="T200" s="112">
        <f t="shared" si="66"/>
        <v>0</v>
      </c>
      <c r="U200" s="113">
        <v>0</v>
      </c>
      <c r="V200" s="113">
        <v>0</v>
      </c>
      <c r="W200" s="113">
        <v>0</v>
      </c>
      <c r="X200" s="113">
        <f t="shared" si="67"/>
        <v>0</v>
      </c>
      <c r="Y200" s="113">
        <v>0</v>
      </c>
      <c r="Z200" s="113">
        <v>0</v>
      </c>
      <c r="AA200" s="113">
        <v>0</v>
      </c>
      <c r="AB200" s="113">
        <f t="shared" si="68"/>
        <v>0</v>
      </c>
      <c r="AC200" s="113">
        <f t="shared" si="69"/>
        <v>0</v>
      </c>
      <c r="AD200" s="114">
        <f t="shared" si="70"/>
        <v>0</v>
      </c>
      <c r="AE200" s="114">
        <f t="shared" si="71"/>
        <v>0</v>
      </c>
      <c r="AF200" s="113">
        <v>0</v>
      </c>
      <c r="AG200" s="113">
        <v>0</v>
      </c>
      <c r="AH200" s="113">
        <v>0</v>
      </c>
      <c r="AI200" s="113">
        <f t="shared" si="72"/>
        <v>0</v>
      </c>
      <c r="AJ200" s="113">
        <f t="shared" si="73"/>
        <v>0</v>
      </c>
      <c r="AK200" s="115">
        <v>0</v>
      </c>
      <c r="AL200" s="115">
        <v>0</v>
      </c>
      <c r="AM200" s="115">
        <v>0</v>
      </c>
      <c r="AN200" s="115">
        <v>0</v>
      </c>
      <c r="AO200" s="115">
        <v>0</v>
      </c>
      <c r="AP200" s="115">
        <f t="shared" si="74"/>
        <v>0</v>
      </c>
      <c r="AQ200" s="115">
        <f t="shared" si="75"/>
        <v>0</v>
      </c>
      <c r="AR200" s="370">
        <f t="shared" si="76"/>
        <v>0</v>
      </c>
      <c r="AS200" s="112">
        <f t="shared" si="77"/>
        <v>1264435</v>
      </c>
      <c r="AT200" s="113">
        <f t="shared" si="78"/>
        <v>924811</v>
      </c>
      <c r="AU200" s="113">
        <f t="shared" si="79"/>
        <v>0</v>
      </c>
      <c r="AV200" s="113">
        <f t="shared" si="80"/>
        <v>0</v>
      </c>
      <c r="AW200" s="113">
        <f t="shared" si="81"/>
        <v>312586</v>
      </c>
      <c r="AX200" s="113">
        <f t="shared" si="81"/>
        <v>18496</v>
      </c>
      <c r="AY200" s="113">
        <f t="shared" si="82"/>
        <v>8542</v>
      </c>
      <c r="AZ200" s="115">
        <f t="shared" si="83"/>
        <v>3.14</v>
      </c>
      <c r="BA200" s="115">
        <f t="shared" si="84"/>
        <v>0</v>
      </c>
      <c r="BB200" s="115">
        <f t="shared" si="85"/>
        <v>0</v>
      </c>
      <c r="BC200" s="116">
        <f t="shared" si="86"/>
        <v>3.14</v>
      </c>
    </row>
    <row r="201" spans="1:55" s="387" customFormat="1" ht="12.75" customHeight="1" x14ac:dyDescent="0.2">
      <c r="A201" s="372">
        <v>36</v>
      </c>
      <c r="B201" s="373">
        <v>4453</v>
      </c>
      <c r="C201" s="373">
        <v>600074790</v>
      </c>
      <c r="D201" s="373">
        <v>71011111</v>
      </c>
      <c r="E201" s="365" t="s">
        <v>219</v>
      </c>
      <c r="F201" s="373">
        <v>3143</v>
      </c>
      <c r="G201" s="247" t="s">
        <v>632</v>
      </c>
      <c r="H201" s="392" t="s">
        <v>281</v>
      </c>
      <c r="I201" s="110">
        <v>689972</v>
      </c>
      <c r="J201" s="111">
        <v>508079</v>
      </c>
      <c r="K201" s="111">
        <v>0</v>
      </c>
      <c r="L201" s="111">
        <v>0</v>
      </c>
      <c r="M201" s="114">
        <v>171731</v>
      </c>
      <c r="N201" s="114">
        <v>10162</v>
      </c>
      <c r="O201" s="111">
        <v>0</v>
      </c>
      <c r="P201" s="274">
        <v>1.2916000000000001</v>
      </c>
      <c r="Q201" s="287">
        <v>1.2916000000000001</v>
      </c>
      <c r="R201" s="404">
        <v>0</v>
      </c>
      <c r="S201" s="404">
        <v>0</v>
      </c>
      <c r="T201" s="112">
        <f t="shared" si="66"/>
        <v>0</v>
      </c>
      <c r="U201" s="113">
        <v>0</v>
      </c>
      <c r="V201" s="113">
        <v>0</v>
      </c>
      <c r="W201" s="113">
        <v>0</v>
      </c>
      <c r="X201" s="113">
        <f t="shared" si="67"/>
        <v>0</v>
      </c>
      <c r="Y201" s="113">
        <v>0</v>
      </c>
      <c r="Z201" s="113">
        <v>0</v>
      </c>
      <c r="AA201" s="113">
        <v>0</v>
      </c>
      <c r="AB201" s="113">
        <f t="shared" si="68"/>
        <v>0</v>
      </c>
      <c r="AC201" s="113">
        <f t="shared" si="69"/>
        <v>0</v>
      </c>
      <c r="AD201" s="114">
        <f t="shared" si="70"/>
        <v>0</v>
      </c>
      <c r="AE201" s="114">
        <f t="shared" si="71"/>
        <v>0</v>
      </c>
      <c r="AF201" s="113">
        <v>0</v>
      </c>
      <c r="AG201" s="113">
        <v>0</v>
      </c>
      <c r="AH201" s="113">
        <v>0</v>
      </c>
      <c r="AI201" s="113">
        <f t="shared" si="72"/>
        <v>0</v>
      </c>
      <c r="AJ201" s="113">
        <f t="shared" si="73"/>
        <v>0</v>
      </c>
      <c r="AK201" s="115">
        <v>0</v>
      </c>
      <c r="AL201" s="115">
        <v>0</v>
      </c>
      <c r="AM201" s="115">
        <v>0</v>
      </c>
      <c r="AN201" s="115">
        <v>0</v>
      </c>
      <c r="AO201" s="115">
        <v>0</v>
      </c>
      <c r="AP201" s="115">
        <f t="shared" si="74"/>
        <v>0</v>
      </c>
      <c r="AQ201" s="115">
        <f t="shared" si="75"/>
        <v>0</v>
      </c>
      <c r="AR201" s="370">
        <f t="shared" si="76"/>
        <v>0</v>
      </c>
      <c r="AS201" s="112">
        <f t="shared" si="77"/>
        <v>689972</v>
      </c>
      <c r="AT201" s="113">
        <f t="shared" si="78"/>
        <v>508079</v>
      </c>
      <c r="AU201" s="113">
        <f t="shared" si="79"/>
        <v>0</v>
      </c>
      <c r="AV201" s="113">
        <f t="shared" si="80"/>
        <v>0</v>
      </c>
      <c r="AW201" s="113">
        <f t="shared" si="81"/>
        <v>171731</v>
      </c>
      <c r="AX201" s="113">
        <f t="shared" si="81"/>
        <v>10162</v>
      </c>
      <c r="AY201" s="113">
        <f t="shared" si="82"/>
        <v>0</v>
      </c>
      <c r="AZ201" s="115">
        <f t="shared" si="83"/>
        <v>1.2916000000000001</v>
      </c>
      <c r="BA201" s="115">
        <f t="shared" si="84"/>
        <v>1.2916000000000001</v>
      </c>
      <c r="BB201" s="115">
        <f t="shared" si="85"/>
        <v>0</v>
      </c>
      <c r="BC201" s="116">
        <f t="shared" si="86"/>
        <v>0</v>
      </c>
    </row>
    <row r="202" spans="1:55" s="387" customFormat="1" ht="12.75" customHeight="1" x14ac:dyDescent="0.2">
      <c r="A202" s="372">
        <v>36</v>
      </c>
      <c r="B202" s="373">
        <v>4453</v>
      </c>
      <c r="C202" s="373">
        <v>600074790</v>
      </c>
      <c r="D202" s="373">
        <v>71011111</v>
      </c>
      <c r="E202" s="365" t="s">
        <v>219</v>
      </c>
      <c r="F202" s="373">
        <v>3143</v>
      </c>
      <c r="G202" s="247" t="s">
        <v>633</v>
      </c>
      <c r="H202" s="392" t="s">
        <v>282</v>
      </c>
      <c r="I202" s="110">
        <v>33706</v>
      </c>
      <c r="J202" s="111">
        <v>23760</v>
      </c>
      <c r="K202" s="111">
        <v>0</v>
      </c>
      <c r="L202" s="111">
        <v>0</v>
      </c>
      <c r="M202" s="114">
        <v>8031</v>
      </c>
      <c r="N202" s="114">
        <v>475</v>
      </c>
      <c r="O202" s="111">
        <v>1440</v>
      </c>
      <c r="P202" s="274">
        <v>0.1</v>
      </c>
      <c r="Q202" s="287">
        <v>0</v>
      </c>
      <c r="R202" s="404">
        <v>0</v>
      </c>
      <c r="S202" s="404">
        <v>0.1</v>
      </c>
      <c r="T202" s="112">
        <f t="shared" si="66"/>
        <v>0</v>
      </c>
      <c r="U202" s="113">
        <v>0</v>
      </c>
      <c r="V202" s="113">
        <v>0</v>
      </c>
      <c r="W202" s="113">
        <v>0</v>
      </c>
      <c r="X202" s="113">
        <f t="shared" si="67"/>
        <v>0</v>
      </c>
      <c r="Y202" s="113">
        <v>0</v>
      </c>
      <c r="Z202" s="113">
        <v>0</v>
      </c>
      <c r="AA202" s="113">
        <v>0</v>
      </c>
      <c r="AB202" s="113">
        <f t="shared" si="68"/>
        <v>0</v>
      </c>
      <c r="AC202" s="113">
        <f t="shared" si="69"/>
        <v>0</v>
      </c>
      <c r="AD202" s="114">
        <f t="shared" si="70"/>
        <v>0</v>
      </c>
      <c r="AE202" s="114">
        <f t="shared" si="71"/>
        <v>0</v>
      </c>
      <c r="AF202" s="113">
        <v>0</v>
      </c>
      <c r="AG202" s="113">
        <v>0</v>
      </c>
      <c r="AH202" s="113">
        <v>0</v>
      </c>
      <c r="AI202" s="113">
        <f t="shared" si="72"/>
        <v>0</v>
      </c>
      <c r="AJ202" s="113">
        <f t="shared" si="73"/>
        <v>0</v>
      </c>
      <c r="AK202" s="115">
        <v>0</v>
      </c>
      <c r="AL202" s="115">
        <v>0</v>
      </c>
      <c r="AM202" s="115">
        <v>0</v>
      </c>
      <c r="AN202" s="115">
        <v>0</v>
      </c>
      <c r="AO202" s="115">
        <v>0</v>
      </c>
      <c r="AP202" s="115">
        <f t="shared" si="74"/>
        <v>0</v>
      </c>
      <c r="AQ202" s="115">
        <f t="shared" si="75"/>
        <v>0</v>
      </c>
      <c r="AR202" s="370">
        <f t="shared" si="76"/>
        <v>0</v>
      </c>
      <c r="AS202" s="112">
        <f t="shared" si="77"/>
        <v>33706</v>
      </c>
      <c r="AT202" s="113">
        <f t="shared" si="78"/>
        <v>23760</v>
      </c>
      <c r="AU202" s="113">
        <f t="shared" si="79"/>
        <v>0</v>
      </c>
      <c r="AV202" s="113">
        <f t="shared" si="80"/>
        <v>0</v>
      </c>
      <c r="AW202" s="113">
        <f t="shared" si="81"/>
        <v>8031</v>
      </c>
      <c r="AX202" s="113">
        <f t="shared" si="81"/>
        <v>475</v>
      </c>
      <c r="AY202" s="113">
        <f t="shared" si="82"/>
        <v>1440</v>
      </c>
      <c r="AZ202" s="115">
        <f t="shared" si="83"/>
        <v>0.1</v>
      </c>
      <c r="BA202" s="115">
        <f t="shared" si="84"/>
        <v>0</v>
      </c>
      <c r="BB202" s="115">
        <f t="shared" si="85"/>
        <v>0</v>
      </c>
      <c r="BC202" s="116">
        <f t="shared" si="86"/>
        <v>0.1</v>
      </c>
    </row>
    <row r="203" spans="1:55" s="387" customFormat="1" ht="12.75" customHeight="1" x14ac:dyDescent="0.2">
      <c r="A203" s="237">
        <v>36</v>
      </c>
      <c r="B203" s="31">
        <v>4453</v>
      </c>
      <c r="C203" s="31">
        <v>600074790</v>
      </c>
      <c r="D203" s="31">
        <v>71011111</v>
      </c>
      <c r="E203" s="246" t="s">
        <v>220</v>
      </c>
      <c r="F203" s="31"/>
      <c r="G203" s="236"/>
      <c r="H203" s="326"/>
      <c r="I203" s="5">
        <v>14312321</v>
      </c>
      <c r="J203" s="8">
        <v>10237960</v>
      </c>
      <c r="K203" s="8">
        <v>0</v>
      </c>
      <c r="L203" s="8">
        <v>30000</v>
      </c>
      <c r="M203" s="8">
        <v>3470570</v>
      </c>
      <c r="N203" s="8">
        <v>204760</v>
      </c>
      <c r="O203" s="8">
        <v>369031</v>
      </c>
      <c r="P203" s="9">
        <v>22.047900000000002</v>
      </c>
      <c r="Q203" s="9">
        <v>14.333400000000003</v>
      </c>
      <c r="R203" s="38">
        <v>0</v>
      </c>
      <c r="S203" s="38">
        <v>7.714500000000001</v>
      </c>
      <c r="T203" s="5">
        <f t="shared" ref="T203:BC203" si="98">SUM(T198:T202)</f>
        <v>0</v>
      </c>
      <c r="U203" s="8">
        <f t="shared" si="98"/>
        <v>0</v>
      </c>
      <c r="V203" s="8">
        <f t="shared" si="98"/>
        <v>0</v>
      </c>
      <c r="W203" s="8">
        <f t="shared" si="98"/>
        <v>0</v>
      </c>
      <c r="X203" s="8">
        <f t="shared" si="98"/>
        <v>0</v>
      </c>
      <c r="Y203" s="8">
        <f t="shared" si="98"/>
        <v>0</v>
      </c>
      <c r="Z203" s="8">
        <f t="shared" si="98"/>
        <v>0</v>
      </c>
      <c r="AA203" s="8">
        <f t="shared" si="98"/>
        <v>0</v>
      </c>
      <c r="AB203" s="8">
        <f t="shared" si="98"/>
        <v>0</v>
      </c>
      <c r="AC203" s="8">
        <f t="shared" si="98"/>
        <v>0</v>
      </c>
      <c r="AD203" s="8">
        <f t="shared" si="98"/>
        <v>0</v>
      </c>
      <c r="AE203" s="8">
        <f t="shared" si="98"/>
        <v>0</v>
      </c>
      <c r="AF203" s="8">
        <f t="shared" si="98"/>
        <v>0</v>
      </c>
      <c r="AG203" s="8">
        <f t="shared" si="98"/>
        <v>0</v>
      </c>
      <c r="AH203" s="8">
        <f t="shared" si="98"/>
        <v>0</v>
      </c>
      <c r="AI203" s="8">
        <f t="shared" si="98"/>
        <v>0</v>
      </c>
      <c r="AJ203" s="8">
        <f t="shared" si="98"/>
        <v>0</v>
      </c>
      <c r="AK203" s="9">
        <f t="shared" si="98"/>
        <v>0</v>
      </c>
      <c r="AL203" s="9">
        <f t="shared" si="98"/>
        <v>0</v>
      </c>
      <c r="AM203" s="9">
        <f t="shared" si="98"/>
        <v>0</v>
      </c>
      <c r="AN203" s="9">
        <f t="shared" si="98"/>
        <v>0</v>
      </c>
      <c r="AO203" s="9">
        <f t="shared" si="98"/>
        <v>0</v>
      </c>
      <c r="AP203" s="9">
        <f t="shared" si="98"/>
        <v>0</v>
      </c>
      <c r="AQ203" s="9">
        <f t="shared" si="98"/>
        <v>0</v>
      </c>
      <c r="AR203" s="38">
        <f t="shared" si="98"/>
        <v>0</v>
      </c>
      <c r="AS203" s="5">
        <f t="shared" si="98"/>
        <v>14312321</v>
      </c>
      <c r="AT203" s="8">
        <f t="shared" si="98"/>
        <v>10237960</v>
      </c>
      <c r="AU203" s="8">
        <f t="shared" si="98"/>
        <v>0</v>
      </c>
      <c r="AV203" s="8">
        <f t="shared" si="98"/>
        <v>30000</v>
      </c>
      <c r="AW203" s="8">
        <f t="shared" si="98"/>
        <v>3470570</v>
      </c>
      <c r="AX203" s="8">
        <f t="shared" si="98"/>
        <v>204760</v>
      </c>
      <c r="AY203" s="8">
        <f t="shared" si="98"/>
        <v>369031</v>
      </c>
      <c r="AZ203" s="9">
        <f t="shared" si="98"/>
        <v>22.047900000000002</v>
      </c>
      <c r="BA203" s="9">
        <f t="shared" si="98"/>
        <v>14.333400000000003</v>
      </c>
      <c r="BB203" s="9">
        <f t="shared" si="98"/>
        <v>0</v>
      </c>
      <c r="BC203" s="78">
        <f t="shared" si="98"/>
        <v>7.714500000000001</v>
      </c>
    </row>
    <row r="204" spans="1:55" s="387" customFormat="1" ht="12.75" customHeight="1" x14ac:dyDescent="0.2">
      <c r="A204" s="372">
        <v>37</v>
      </c>
      <c r="B204" s="373">
        <v>4467</v>
      </c>
      <c r="C204" s="373">
        <v>600074935</v>
      </c>
      <c r="D204" s="373">
        <v>48282545</v>
      </c>
      <c r="E204" s="371" t="s">
        <v>221</v>
      </c>
      <c r="F204" s="373">
        <v>3111</v>
      </c>
      <c r="G204" s="247" t="s">
        <v>315</v>
      </c>
      <c r="H204" s="374" t="s">
        <v>281</v>
      </c>
      <c r="I204" s="110">
        <v>9035378</v>
      </c>
      <c r="J204" s="111">
        <v>6609041</v>
      </c>
      <c r="K204" s="111">
        <v>0</v>
      </c>
      <c r="L204" s="111">
        <v>0</v>
      </c>
      <c r="M204" s="114">
        <v>2233856</v>
      </c>
      <c r="N204" s="114">
        <v>132181</v>
      </c>
      <c r="O204" s="111">
        <v>60300</v>
      </c>
      <c r="P204" s="274">
        <v>15.000999999999999</v>
      </c>
      <c r="Q204" s="287">
        <v>11.935499999999999</v>
      </c>
      <c r="R204" s="404">
        <v>0</v>
      </c>
      <c r="S204" s="404">
        <v>3.0655000000000001</v>
      </c>
      <c r="T204" s="112">
        <f t="shared" si="66"/>
        <v>0</v>
      </c>
      <c r="U204" s="113">
        <v>0</v>
      </c>
      <c r="V204" s="113">
        <v>0</v>
      </c>
      <c r="W204" s="113">
        <v>0</v>
      </c>
      <c r="X204" s="113">
        <f t="shared" si="67"/>
        <v>0</v>
      </c>
      <c r="Y204" s="113">
        <v>0</v>
      </c>
      <c r="Z204" s="113">
        <v>0</v>
      </c>
      <c r="AA204" s="113">
        <v>0</v>
      </c>
      <c r="AB204" s="113">
        <f t="shared" si="68"/>
        <v>0</v>
      </c>
      <c r="AC204" s="113">
        <f t="shared" si="69"/>
        <v>0</v>
      </c>
      <c r="AD204" s="114">
        <f t="shared" si="70"/>
        <v>0</v>
      </c>
      <c r="AE204" s="114">
        <f t="shared" si="71"/>
        <v>0</v>
      </c>
      <c r="AF204" s="113">
        <v>0</v>
      </c>
      <c r="AG204" s="113">
        <v>0</v>
      </c>
      <c r="AH204" s="113">
        <v>0</v>
      </c>
      <c r="AI204" s="113">
        <f t="shared" si="72"/>
        <v>0</v>
      </c>
      <c r="AJ204" s="113">
        <f t="shared" si="73"/>
        <v>0</v>
      </c>
      <c r="AK204" s="115">
        <v>0</v>
      </c>
      <c r="AL204" s="115">
        <v>0</v>
      </c>
      <c r="AM204" s="115">
        <v>0</v>
      </c>
      <c r="AN204" s="115">
        <v>0</v>
      </c>
      <c r="AO204" s="115">
        <v>0</v>
      </c>
      <c r="AP204" s="115">
        <f t="shared" si="74"/>
        <v>0</v>
      </c>
      <c r="AQ204" s="115">
        <f t="shared" si="75"/>
        <v>0</v>
      </c>
      <c r="AR204" s="370">
        <f t="shared" si="76"/>
        <v>0</v>
      </c>
      <c r="AS204" s="112">
        <f t="shared" si="77"/>
        <v>9035378</v>
      </c>
      <c r="AT204" s="113">
        <f t="shared" si="78"/>
        <v>6609041</v>
      </c>
      <c r="AU204" s="113">
        <f t="shared" si="79"/>
        <v>0</v>
      </c>
      <c r="AV204" s="113">
        <f t="shared" si="80"/>
        <v>0</v>
      </c>
      <c r="AW204" s="113">
        <f t="shared" si="81"/>
        <v>2233856</v>
      </c>
      <c r="AX204" s="113">
        <f t="shared" si="81"/>
        <v>132181</v>
      </c>
      <c r="AY204" s="113">
        <f t="shared" si="82"/>
        <v>60300</v>
      </c>
      <c r="AZ204" s="115">
        <f t="shared" si="83"/>
        <v>15.000999999999999</v>
      </c>
      <c r="BA204" s="115">
        <f t="shared" si="84"/>
        <v>11.935499999999999</v>
      </c>
      <c r="BB204" s="115">
        <f t="shared" si="85"/>
        <v>0</v>
      </c>
      <c r="BC204" s="116">
        <f t="shared" si="86"/>
        <v>3.0655000000000001</v>
      </c>
    </row>
    <row r="205" spans="1:55" s="387" customFormat="1" ht="12.75" customHeight="1" x14ac:dyDescent="0.2">
      <c r="A205" s="372">
        <v>37</v>
      </c>
      <c r="B205" s="373">
        <v>4467</v>
      </c>
      <c r="C205" s="373">
        <v>600074935</v>
      </c>
      <c r="D205" s="373">
        <v>48282545</v>
      </c>
      <c r="E205" s="371" t="s">
        <v>221</v>
      </c>
      <c r="F205" s="373">
        <v>3113</v>
      </c>
      <c r="G205" s="247" t="s">
        <v>318</v>
      </c>
      <c r="H205" s="374" t="s">
        <v>281</v>
      </c>
      <c r="I205" s="110">
        <v>29821392</v>
      </c>
      <c r="J205" s="111">
        <v>21063919</v>
      </c>
      <c r="K205" s="111">
        <v>0</v>
      </c>
      <c r="L205" s="111">
        <v>230000</v>
      </c>
      <c r="M205" s="114">
        <v>7197345</v>
      </c>
      <c r="N205" s="114">
        <v>421278</v>
      </c>
      <c r="O205" s="111">
        <v>908850</v>
      </c>
      <c r="P205" s="274">
        <v>39.264399999999995</v>
      </c>
      <c r="Q205" s="287">
        <v>30.227799999999998</v>
      </c>
      <c r="R205" s="404">
        <v>0</v>
      </c>
      <c r="S205" s="404">
        <v>9.0365999999999982</v>
      </c>
      <c r="T205" s="112">
        <f t="shared" ref="T205:T267" si="99">Y205*-1</f>
        <v>0</v>
      </c>
      <c r="U205" s="113">
        <v>0</v>
      </c>
      <c r="V205" s="113">
        <v>0</v>
      </c>
      <c r="W205" s="113">
        <v>0</v>
      </c>
      <c r="X205" s="113">
        <f t="shared" ref="X205:X267" si="100">SUM(T205:W205)</f>
        <v>0</v>
      </c>
      <c r="Y205" s="113">
        <v>0</v>
      </c>
      <c r="Z205" s="113">
        <v>0</v>
      </c>
      <c r="AA205" s="113">
        <v>0</v>
      </c>
      <c r="AB205" s="113">
        <f t="shared" ref="AB205:AB267" si="101">SUM(Y205:AA205)</f>
        <v>0</v>
      </c>
      <c r="AC205" s="113">
        <f t="shared" ref="AC205:AC267" si="102">X205+AB205</f>
        <v>0</v>
      </c>
      <c r="AD205" s="114">
        <f t="shared" ref="AD205:AD267" si="103">ROUND((X205+Y205+Z205)*33.8%,0)</f>
        <v>0</v>
      </c>
      <c r="AE205" s="114">
        <f t="shared" ref="AE205:AE267" si="104">ROUND(X205*2%,0)</f>
        <v>0</v>
      </c>
      <c r="AF205" s="113">
        <v>0</v>
      </c>
      <c r="AG205" s="113">
        <v>0</v>
      </c>
      <c r="AH205" s="113">
        <v>0</v>
      </c>
      <c r="AI205" s="113">
        <f t="shared" ref="AI205:AI267" si="105">SUM(AF205:AH205)</f>
        <v>0</v>
      </c>
      <c r="AJ205" s="113">
        <f t="shared" ref="AJ205:AJ267" si="106">AC205+AD205+AE205+AI205</f>
        <v>0</v>
      </c>
      <c r="AK205" s="115">
        <v>0</v>
      </c>
      <c r="AL205" s="115">
        <v>0</v>
      </c>
      <c r="AM205" s="115">
        <v>0</v>
      </c>
      <c r="AN205" s="115">
        <v>0</v>
      </c>
      <c r="AO205" s="115">
        <v>0</v>
      </c>
      <c r="AP205" s="115">
        <f t="shared" ref="AP205:AP267" si="107">AK205+AM205+AN205</f>
        <v>0</v>
      </c>
      <c r="AQ205" s="115">
        <f t="shared" ref="AQ205:AQ267" si="108">AL205+AO205</f>
        <v>0</v>
      </c>
      <c r="AR205" s="370">
        <f t="shared" ref="AR205:AR267" si="109">SUM(AP205:AQ205)</f>
        <v>0</v>
      </c>
      <c r="AS205" s="112">
        <f t="shared" ref="AS205:AS267" si="110">I205+AJ205</f>
        <v>29821392</v>
      </c>
      <c r="AT205" s="113">
        <f t="shared" ref="AT205:AT267" si="111">J205+X205</f>
        <v>21063919</v>
      </c>
      <c r="AU205" s="113">
        <f t="shared" ref="AU205:AU267" si="112">K205</f>
        <v>0</v>
      </c>
      <c r="AV205" s="113">
        <f t="shared" ref="AV205:AV267" si="113">L205+AB205</f>
        <v>230000</v>
      </c>
      <c r="AW205" s="113">
        <f t="shared" ref="AW205:AX267" si="114">M205+AD205</f>
        <v>7197345</v>
      </c>
      <c r="AX205" s="113">
        <f t="shared" si="114"/>
        <v>421278</v>
      </c>
      <c r="AY205" s="113">
        <f t="shared" ref="AY205:AY267" si="115">O205+AI205</f>
        <v>908850</v>
      </c>
      <c r="AZ205" s="115">
        <f t="shared" ref="AZ205:AZ267" si="116">P205+AR205</f>
        <v>39.264399999999995</v>
      </c>
      <c r="BA205" s="115">
        <f t="shared" ref="BA205:BA267" si="117">Q205+AP205</f>
        <v>30.227799999999998</v>
      </c>
      <c r="BB205" s="115">
        <f t="shared" ref="BB205:BB267" si="118">R205</f>
        <v>0</v>
      </c>
      <c r="BC205" s="116">
        <f t="shared" ref="BC205:BC267" si="119">S205+AQ205</f>
        <v>9.0365999999999982</v>
      </c>
    </row>
    <row r="206" spans="1:55" s="387" customFormat="1" ht="12.75" customHeight="1" x14ac:dyDescent="0.2">
      <c r="A206" s="372">
        <v>37</v>
      </c>
      <c r="B206" s="373">
        <v>4467</v>
      </c>
      <c r="C206" s="373">
        <v>600074935</v>
      </c>
      <c r="D206" s="373">
        <v>48282545</v>
      </c>
      <c r="E206" s="371" t="s">
        <v>221</v>
      </c>
      <c r="F206" s="373">
        <v>3113</v>
      </c>
      <c r="G206" s="247" t="s">
        <v>317</v>
      </c>
      <c r="H206" s="374" t="s">
        <v>281</v>
      </c>
      <c r="I206" s="110">
        <v>1857337</v>
      </c>
      <c r="J206" s="111">
        <v>1367700</v>
      </c>
      <c r="K206" s="111">
        <v>0</v>
      </c>
      <c r="L206" s="111">
        <v>0</v>
      </c>
      <c r="M206" s="114">
        <v>462283</v>
      </c>
      <c r="N206" s="114">
        <v>27354</v>
      </c>
      <c r="O206" s="111">
        <v>0</v>
      </c>
      <c r="P206" s="274">
        <v>3.9167000000000001</v>
      </c>
      <c r="Q206" s="287">
        <v>3.9167000000000001</v>
      </c>
      <c r="R206" s="404">
        <v>0</v>
      </c>
      <c r="S206" s="404">
        <v>0</v>
      </c>
      <c r="T206" s="112">
        <f t="shared" si="99"/>
        <v>0</v>
      </c>
      <c r="U206" s="113">
        <v>0</v>
      </c>
      <c r="V206" s="113">
        <v>0</v>
      </c>
      <c r="W206" s="113">
        <v>0</v>
      </c>
      <c r="X206" s="113">
        <f t="shared" si="100"/>
        <v>0</v>
      </c>
      <c r="Y206" s="113">
        <v>0</v>
      </c>
      <c r="Z206" s="113">
        <v>0</v>
      </c>
      <c r="AA206" s="113">
        <v>0</v>
      </c>
      <c r="AB206" s="113">
        <f t="shared" si="101"/>
        <v>0</v>
      </c>
      <c r="AC206" s="113">
        <f t="shared" si="102"/>
        <v>0</v>
      </c>
      <c r="AD206" s="114">
        <f t="shared" si="103"/>
        <v>0</v>
      </c>
      <c r="AE206" s="114">
        <f t="shared" si="104"/>
        <v>0</v>
      </c>
      <c r="AF206" s="113">
        <v>0</v>
      </c>
      <c r="AG206" s="113">
        <v>0</v>
      </c>
      <c r="AH206" s="113">
        <v>0</v>
      </c>
      <c r="AI206" s="113">
        <f t="shared" si="105"/>
        <v>0</v>
      </c>
      <c r="AJ206" s="113">
        <f t="shared" si="106"/>
        <v>0</v>
      </c>
      <c r="AK206" s="115">
        <v>0</v>
      </c>
      <c r="AL206" s="115">
        <v>0</v>
      </c>
      <c r="AM206" s="115">
        <v>0</v>
      </c>
      <c r="AN206" s="115">
        <v>0</v>
      </c>
      <c r="AO206" s="115">
        <v>0</v>
      </c>
      <c r="AP206" s="115">
        <f t="shared" si="107"/>
        <v>0</v>
      </c>
      <c r="AQ206" s="115">
        <f t="shared" si="108"/>
        <v>0</v>
      </c>
      <c r="AR206" s="370">
        <f t="shared" si="109"/>
        <v>0</v>
      </c>
      <c r="AS206" s="112">
        <f t="shared" si="110"/>
        <v>1857337</v>
      </c>
      <c r="AT206" s="113">
        <f t="shared" si="111"/>
        <v>1367700</v>
      </c>
      <c r="AU206" s="113">
        <f t="shared" si="112"/>
        <v>0</v>
      </c>
      <c r="AV206" s="113">
        <f t="shared" si="113"/>
        <v>0</v>
      </c>
      <c r="AW206" s="113">
        <f t="shared" si="114"/>
        <v>462283</v>
      </c>
      <c r="AX206" s="113">
        <f t="shared" si="114"/>
        <v>27354</v>
      </c>
      <c r="AY206" s="113">
        <f t="shared" si="115"/>
        <v>0</v>
      </c>
      <c r="AZ206" s="115">
        <f t="shared" si="116"/>
        <v>3.9167000000000001</v>
      </c>
      <c r="BA206" s="115">
        <f t="shared" si="117"/>
        <v>3.9167000000000001</v>
      </c>
      <c r="BB206" s="115">
        <f t="shared" si="118"/>
        <v>0</v>
      </c>
      <c r="BC206" s="116">
        <f t="shared" si="119"/>
        <v>0</v>
      </c>
    </row>
    <row r="207" spans="1:55" s="387" customFormat="1" ht="12.75" customHeight="1" x14ac:dyDescent="0.2">
      <c r="A207" s="372">
        <v>37</v>
      </c>
      <c r="B207" s="373">
        <v>4467</v>
      </c>
      <c r="C207" s="373">
        <v>600074935</v>
      </c>
      <c r="D207" s="373">
        <v>48282545</v>
      </c>
      <c r="E207" s="371" t="s">
        <v>221</v>
      </c>
      <c r="F207" s="373">
        <v>3113</v>
      </c>
      <c r="G207" s="247" t="s">
        <v>316</v>
      </c>
      <c r="H207" s="374" t="s">
        <v>282</v>
      </c>
      <c r="I207" s="110">
        <v>4226326</v>
      </c>
      <c r="J207" s="111">
        <v>3106646</v>
      </c>
      <c r="K207" s="111">
        <v>0</v>
      </c>
      <c r="L207" s="111">
        <v>0</v>
      </c>
      <c r="M207" s="114">
        <v>1050047</v>
      </c>
      <c r="N207" s="114">
        <v>62133</v>
      </c>
      <c r="O207" s="111">
        <v>7500</v>
      </c>
      <c r="P207" s="274">
        <v>8.9399999999999977</v>
      </c>
      <c r="Q207" s="287">
        <v>8.9399999999999977</v>
      </c>
      <c r="R207" s="404">
        <v>0</v>
      </c>
      <c r="S207" s="404">
        <v>0</v>
      </c>
      <c r="T207" s="112">
        <f t="shared" si="99"/>
        <v>0</v>
      </c>
      <c r="U207" s="113">
        <v>0</v>
      </c>
      <c r="V207" s="113">
        <v>0</v>
      </c>
      <c r="W207" s="113">
        <v>0</v>
      </c>
      <c r="X207" s="113">
        <f t="shared" si="100"/>
        <v>0</v>
      </c>
      <c r="Y207" s="113">
        <v>0</v>
      </c>
      <c r="Z207" s="113">
        <v>0</v>
      </c>
      <c r="AA207" s="113">
        <v>0</v>
      </c>
      <c r="AB207" s="113">
        <f t="shared" si="101"/>
        <v>0</v>
      </c>
      <c r="AC207" s="113">
        <f t="shared" si="102"/>
        <v>0</v>
      </c>
      <c r="AD207" s="114">
        <f t="shared" si="103"/>
        <v>0</v>
      </c>
      <c r="AE207" s="114">
        <f t="shared" si="104"/>
        <v>0</v>
      </c>
      <c r="AF207" s="113">
        <v>0</v>
      </c>
      <c r="AG207" s="113">
        <v>0</v>
      </c>
      <c r="AH207" s="113">
        <v>0</v>
      </c>
      <c r="AI207" s="113">
        <f t="shared" si="105"/>
        <v>0</v>
      </c>
      <c r="AJ207" s="113">
        <f t="shared" si="106"/>
        <v>0</v>
      </c>
      <c r="AK207" s="115">
        <v>0</v>
      </c>
      <c r="AL207" s="115">
        <v>0</v>
      </c>
      <c r="AM207" s="115">
        <v>0</v>
      </c>
      <c r="AN207" s="115">
        <v>0</v>
      </c>
      <c r="AO207" s="115">
        <v>0</v>
      </c>
      <c r="AP207" s="115">
        <f t="shared" si="107"/>
        <v>0</v>
      </c>
      <c r="AQ207" s="115">
        <f t="shared" si="108"/>
        <v>0</v>
      </c>
      <c r="AR207" s="370">
        <f t="shared" si="109"/>
        <v>0</v>
      </c>
      <c r="AS207" s="112">
        <f t="shared" si="110"/>
        <v>4226326</v>
      </c>
      <c r="AT207" s="113">
        <f t="shared" si="111"/>
        <v>3106646</v>
      </c>
      <c r="AU207" s="113">
        <f t="shared" si="112"/>
        <v>0</v>
      </c>
      <c r="AV207" s="113">
        <f t="shared" si="113"/>
        <v>0</v>
      </c>
      <c r="AW207" s="113">
        <f t="shared" si="114"/>
        <v>1050047</v>
      </c>
      <c r="AX207" s="113">
        <f t="shared" si="114"/>
        <v>62133</v>
      </c>
      <c r="AY207" s="113">
        <f t="shared" si="115"/>
        <v>7500</v>
      </c>
      <c r="AZ207" s="115">
        <f t="shared" si="116"/>
        <v>8.9399999999999977</v>
      </c>
      <c r="BA207" s="115">
        <f t="shared" si="117"/>
        <v>8.9399999999999977</v>
      </c>
      <c r="BB207" s="115">
        <f t="shared" si="118"/>
        <v>0</v>
      </c>
      <c r="BC207" s="116">
        <f t="shared" si="119"/>
        <v>0</v>
      </c>
    </row>
    <row r="208" spans="1:55" s="387" customFormat="1" ht="12.75" customHeight="1" x14ac:dyDescent="0.2">
      <c r="A208" s="372">
        <v>37</v>
      </c>
      <c r="B208" s="373">
        <v>4467</v>
      </c>
      <c r="C208" s="373">
        <v>600074935</v>
      </c>
      <c r="D208" s="373">
        <v>48282545</v>
      </c>
      <c r="E208" s="371" t="s">
        <v>221</v>
      </c>
      <c r="F208" s="373">
        <v>3141</v>
      </c>
      <c r="G208" s="247" t="s">
        <v>319</v>
      </c>
      <c r="H208" s="374" t="s">
        <v>282</v>
      </c>
      <c r="I208" s="110">
        <v>2702255</v>
      </c>
      <c r="J208" s="111">
        <v>1973669</v>
      </c>
      <c r="K208" s="111">
        <v>0</v>
      </c>
      <c r="L208" s="111">
        <v>0</v>
      </c>
      <c r="M208" s="114">
        <v>667100</v>
      </c>
      <c r="N208" s="114">
        <v>39474</v>
      </c>
      <c r="O208" s="111">
        <v>22012</v>
      </c>
      <c r="P208" s="274">
        <v>6.71</v>
      </c>
      <c r="Q208" s="287">
        <v>0</v>
      </c>
      <c r="R208" s="404">
        <v>0</v>
      </c>
      <c r="S208" s="404">
        <v>6.71</v>
      </c>
      <c r="T208" s="112">
        <f t="shared" si="99"/>
        <v>0</v>
      </c>
      <c r="U208" s="113">
        <v>0</v>
      </c>
      <c r="V208" s="113">
        <v>0</v>
      </c>
      <c r="W208" s="113">
        <v>0</v>
      </c>
      <c r="X208" s="113">
        <f t="shared" si="100"/>
        <v>0</v>
      </c>
      <c r="Y208" s="113">
        <v>0</v>
      </c>
      <c r="Z208" s="113">
        <v>0</v>
      </c>
      <c r="AA208" s="113">
        <v>0</v>
      </c>
      <c r="AB208" s="113">
        <f t="shared" si="101"/>
        <v>0</v>
      </c>
      <c r="AC208" s="113">
        <f t="shared" si="102"/>
        <v>0</v>
      </c>
      <c r="AD208" s="114">
        <f t="shared" si="103"/>
        <v>0</v>
      </c>
      <c r="AE208" s="114">
        <f t="shared" si="104"/>
        <v>0</v>
      </c>
      <c r="AF208" s="113">
        <v>0</v>
      </c>
      <c r="AG208" s="113">
        <v>0</v>
      </c>
      <c r="AH208" s="113">
        <v>0</v>
      </c>
      <c r="AI208" s="113">
        <f t="shared" si="105"/>
        <v>0</v>
      </c>
      <c r="AJ208" s="113">
        <f t="shared" si="106"/>
        <v>0</v>
      </c>
      <c r="AK208" s="115">
        <v>0</v>
      </c>
      <c r="AL208" s="115">
        <v>0</v>
      </c>
      <c r="AM208" s="115">
        <v>0</v>
      </c>
      <c r="AN208" s="115">
        <v>0</v>
      </c>
      <c r="AO208" s="115">
        <v>0</v>
      </c>
      <c r="AP208" s="115">
        <f t="shared" si="107"/>
        <v>0</v>
      </c>
      <c r="AQ208" s="115">
        <f t="shared" si="108"/>
        <v>0</v>
      </c>
      <c r="AR208" s="370">
        <f t="shared" si="109"/>
        <v>0</v>
      </c>
      <c r="AS208" s="112">
        <f t="shared" si="110"/>
        <v>2702255</v>
      </c>
      <c r="AT208" s="113">
        <f t="shared" si="111"/>
        <v>1973669</v>
      </c>
      <c r="AU208" s="113">
        <f t="shared" si="112"/>
        <v>0</v>
      </c>
      <c r="AV208" s="113">
        <f t="shared" si="113"/>
        <v>0</v>
      </c>
      <c r="AW208" s="113">
        <f t="shared" si="114"/>
        <v>667100</v>
      </c>
      <c r="AX208" s="113">
        <f t="shared" si="114"/>
        <v>39474</v>
      </c>
      <c r="AY208" s="113">
        <f t="shared" si="115"/>
        <v>22012</v>
      </c>
      <c r="AZ208" s="115">
        <f t="shared" si="116"/>
        <v>6.71</v>
      </c>
      <c r="BA208" s="115">
        <f t="shared" si="117"/>
        <v>0</v>
      </c>
      <c r="BB208" s="115">
        <f t="shared" si="118"/>
        <v>0</v>
      </c>
      <c r="BC208" s="116">
        <f t="shared" si="119"/>
        <v>6.71</v>
      </c>
    </row>
    <row r="209" spans="1:55" s="387" customFormat="1" ht="12.75" customHeight="1" x14ac:dyDescent="0.2">
      <c r="A209" s="372">
        <v>37</v>
      </c>
      <c r="B209" s="373">
        <v>4467</v>
      </c>
      <c r="C209" s="373">
        <v>600074935</v>
      </c>
      <c r="D209" s="373">
        <v>48282545</v>
      </c>
      <c r="E209" s="365" t="s">
        <v>221</v>
      </c>
      <c r="F209" s="373">
        <v>3143</v>
      </c>
      <c r="G209" s="247" t="s">
        <v>632</v>
      </c>
      <c r="H209" s="392" t="s">
        <v>281</v>
      </c>
      <c r="I209" s="110">
        <v>2023343</v>
      </c>
      <c r="J209" s="111">
        <v>1489944</v>
      </c>
      <c r="K209" s="111">
        <v>0</v>
      </c>
      <c r="L209" s="111">
        <v>0</v>
      </c>
      <c r="M209" s="114">
        <v>503600</v>
      </c>
      <c r="N209" s="114">
        <v>29799</v>
      </c>
      <c r="O209" s="111">
        <v>0</v>
      </c>
      <c r="P209" s="274">
        <v>3.3130999999999999</v>
      </c>
      <c r="Q209" s="287">
        <v>3.3130999999999999</v>
      </c>
      <c r="R209" s="404">
        <v>0</v>
      </c>
      <c r="S209" s="404">
        <v>0</v>
      </c>
      <c r="T209" s="112">
        <f t="shared" si="99"/>
        <v>0</v>
      </c>
      <c r="U209" s="113">
        <v>0</v>
      </c>
      <c r="V209" s="113">
        <v>0</v>
      </c>
      <c r="W209" s="113">
        <v>0</v>
      </c>
      <c r="X209" s="113">
        <f t="shared" si="100"/>
        <v>0</v>
      </c>
      <c r="Y209" s="113">
        <v>0</v>
      </c>
      <c r="Z209" s="113">
        <v>0</v>
      </c>
      <c r="AA209" s="113">
        <v>0</v>
      </c>
      <c r="AB209" s="113">
        <f t="shared" si="101"/>
        <v>0</v>
      </c>
      <c r="AC209" s="113">
        <f t="shared" si="102"/>
        <v>0</v>
      </c>
      <c r="AD209" s="114">
        <f t="shared" si="103"/>
        <v>0</v>
      </c>
      <c r="AE209" s="114">
        <f t="shared" si="104"/>
        <v>0</v>
      </c>
      <c r="AF209" s="113">
        <v>0</v>
      </c>
      <c r="AG209" s="113">
        <v>0</v>
      </c>
      <c r="AH209" s="113">
        <v>0</v>
      </c>
      <c r="AI209" s="113">
        <f t="shared" si="105"/>
        <v>0</v>
      </c>
      <c r="AJ209" s="113">
        <f t="shared" si="106"/>
        <v>0</v>
      </c>
      <c r="AK209" s="115">
        <v>0</v>
      </c>
      <c r="AL209" s="115">
        <v>0</v>
      </c>
      <c r="AM209" s="115">
        <v>0</v>
      </c>
      <c r="AN209" s="115">
        <v>0</v>
      </c>
      <c r="AO209" s="115">
        <v>0</v>
      </c>
      <c r="AP209" s="115">
        <f t="shared" si="107"/>
        <v>0</v>
      </c>
      <c r="AQ209" s="115">
        <f t="shared" si="108"/>
        <v>0</v>
      </c>
      <c r="AR209" s="370">
        <f t="shared" si="109"/>
        <v>0</v>
      </c>
      <c r="AS209" s="112">
        <f t="shared" si="110"/>
        <v>2023343</v>
      </c>
      <c r="AT209" s="113">
        <f t="shared" si="111"/>
        <v>1489944</v>
      </c>
      <c r="AU209" s="113">
        <f t="shared" si="112"/>
        <v>0</v>
      </c>
      <c r="AV209" s="113">
        <f t="shared" si="113"/>
        <v>0</v>
      </c>
      <c r="AW209" s="113">
        <f t="shared" si="114"/>
        <v>503600</v>
      </c>
      <c r="AX209" s="113">
        <f t="shared" si="114"/>
        <v>29799</v>
      </c>
      <c r="AY209" s="113">
        <f t="shared" si="115"/>
        <v>0</v>
      </c>
      <c r="AZ209" s="115">
        <f t="shared" si="116"/>
        <v>3.3130999999999999</v>
      </c>
      <c r="BA209" s="115">
        <f t="shared" si="117"/>
        <v>3.3130999999999999</v>
      </c>
      <c r="BB209" s="115">
        <f t="shared" si="118"/>
        <v>0</v>
      </c>
      <c r="BC209" s="116">
        <f t="shared" si="119"/>
        <v>0</v>
      </c>
    </row>
    <row r="210" spans="1:55" s="387" customFormat="1" ht="12.75" customHeight="1" x14ac:dyDescent="0.2">
      <c r="A210" s="372">
        <v>37</v>
      </c>
      <c r="B210" s="373">
        <v>4467</v>
      </c>
      <c r="C210" s="373">
        <v>600074935</v>
      </c>
      <c r="D210" s="373">
        <v>48282545</v>
      </c>
      <c r="E210" s="365" t="s">
        <v>221</v>
      </c>
      <c r="F210" s="373">
        <v>3143</v>
      </c>
      <c r="G210" s="247" t="s">
        <v>633</v>
      </c>
      <c r="H210" s="392" t="s">
        <v>282</v>
      </c>
      <c r="I210" s="110">
        <v>54772</v>
      </c>
      <c r="J210" s="111">
        <v>38610</v>
      </c>
      <c r="K210" s="111">
        <v>0</v>
      </c>
      <c r="L210" s="111">
        <v>0</v>
      </c>
      <c r="M210" s="114">
        <v>13050</v>
      </c>
      <c r="N210" s="114">
        <v>772</v>
      </c>
      <c r="O210" s="111">
        <v>2340</v>
      </c>
      <c r="P210" s="274">
        <v>0.16</v>
      </c>
      <c r="Q210" s="287">
        <v>0</v>
      </c>
      <c r="R210" s="404">
        <v>0</v>
      </c>
      <c r="S210" s="404">
        <v>0.16</v>
      </c>
      <c r="T210" s="112">
        <f t="shared" si="99"/>
        <v>0</v>
      </c>
      <c r="U210" s="113">
        <v>0</v>
      </c>
      <c r="V210" s="113">
        <v>0</v>
      </c>
      <c r="W210" s="113">
        <v>0</v>
      </c>
      <c r="X210" s="113">
        <f t="shared" si="100"/>
        <v>0</v>
      </c>
      <c r="Y210" s="113">
        <v>0</v>
      </c>
      <c r="Z210" s="113">
        <v>0</v>
      </c>
      <c r="AA210" s="113">
        <v>0</v>
      </c>
      <c r="AB210" s="113">
        <f t="shared" si="101"/>
        <v>0</v>
      </c>
      <c r="AC210" s="113">
        <f t="shared" si="102"/>
        <v>0</v>
      </c>
      <c r="AD210" s="114">
        <f t="shared" si="103"/>
        <v>0</v>
      </c>
      <c r="AE210" s="114">
        <f t="shared" si="104"/>
        <v>0</v>
      </c>
      <c r="AF210" s="113">
        <v>0</v>
      </c>
      <c r="AG210" s="113">
        <v>0</v>
      </c>
      <c r="AH210" s="113">
        <v>0</v>
      </c>
      <c r="AI210" s="113">
        <f t="shared" si="105"/>
        <v>0</v>
      </c>
      <c r="AJ210" s="113">
        <f t="shared" si="106"/>
        <v>0</v>
      </c>
      <c r="AK210" s="115">
        <v>0</v>
      </c>
      <c r="AL210" s="115">
        <v>0</v>
      </c>
      <c r="AM210" s="115">
        <v>0</v>
      </c>
      <c r="AN210" s="115">
        <v>0</v>
      </c>
      <c r="AO210" s="115">
        <v>0</v>
      </c>
      <c r="AP210" s="115">
        <f t="shared" si="107"/>
        <v>0</v>
      </c>
      <c r="AQ210" s="115">
        <f t="shared" si="108"/>
        <v>0</v>
      </c>
      <c r="AR210" s="370">
        <f t="shared" si="109"/>
        <v>0</v>
      </c>
      <c r="AS210" s="112">
        <f t="shared" si="110"/>
        <v>54772</v>
      </c>
      <c r="AT210" s="113">
        <f t="shared" si="111"/>
        <v>38610</v>
      </c>
      <c r="AU210" s="113">
        <f t="shared" si="112"/>
        <v>0</v>
      </c>
      <c r="AV210" s="113">
        <f t="shared" si="113"/>
        <v>0</v>
      </c>
      <c r="AW210" s="113">
        <f t="shared" si="114"/>
        <v>13050</v>
      </c>
      <c r="AX210" s="113">
        <f t="shared" si="114"/>
        <v>772</v>
      </c>
      <c r="AY210" s="113">
        <f t="shared" si="115"/>
        <v>2340</v>
      </c>
      <c r="AZ210" s="115">
        <f t="shared" si="116"/>
        <v>0.16</v>
      </c>
      <c r="BA210" s="115">
        <f t="shared" si="117"/>
        <v>0</v>
      </c>
      <c r="BB210" s="115">
        <f t="shared" si="118"/>
        <v>0</v>
      </c>
      <c r="BC210" s="116">
        <f t="shared" si="119"/>
        <v>0.16</v>
      </c>
    </row>
    <row r="211" spans="1:55" s="387" customFormat="1" ht="12.75" customHeight="1" x14ac:dyDescent="0.2">
      <c r="A211" s="372">
        <v>37</v>
      </c>
      <c r="B211" s="373">
        <v>4467</v>
      </c>
      <c r="C211" s="373">
        <v>600074935</v>
      </c>
      <c r="D211" s="373">
        <v>48282545</v>
      </c>
      <c r="E211" s="371" t="s">
        <v>221</v>
      </c>
      <c r="F211" s="373">
        <v>3233</v>
      </c>
      <c r="G211" s="247" t="s">
        <v>322</v>
      </c>
      <c r="H211" s="374" t="s">
        <v>282</v>
      </c>
      <c r="I211" s="110">
        <v>2356270</v>
      </c>
      <c r="J211" s="111">
        <v>1702449</v>
      </c>
      <c r="K211" s="111">
        <v>0</v>
      </c>
      <c r="L211" s="111">
        <v>20000</v>
      </c>
      <c r="M211" s="114">
        <v>582188</v>
      </c>
      <c r="N211" s="114">
        <v>34049</v>
      </c>
      <c r="O211" s="111">
        <v>17584</v>
      </c>
      <c r="P211" s="274">
        <v>3.77</v>
      </c>
      <c r="Q211" s="287">
        <v>2.72</v>
      </c>
      <c r="R211" s="404">
        <v>0</v>
      </c>
      <c r="S211" s="404">
        <v>1.05</v>
      </c>
      <c r="T211" s="112">
        <f t="shared" si="99"/>
        <v>0</v>
      </c>
      <c r="U211" s="113">
        <v>0</v>
      </c>
      <c r="V211" s="113">
        <v>0</v>
      </c>
      <c r="W211" s="113">
        <v>0</v>
      </c>
      <c r="X211" s="113">
        <f t="shared" si="100"/>
        <v>0</v>
      </c>
      <c r="Y211" s="113">
        <v>0</v>
      </c>
      <c r="Z211" s="113">
        <v>0</v>
      </c>
      <c r="AA211" s="113">
        <v>0</v>
      </c>
      <c r="AB211" s="113">
        <f t="shared" si="101"/>
        <v>0</v>
      </c>
      <c r="AC211" s="113">
        <f t="shared" si="102"/>
        <v>0</v>
      </c>
      <c r="AD211" s="114">
        <f t="shared" si="103"/>
        <v>0</v>
      </c>
      <c r="AE211" s="114">
        <f t="shared" si="104"/>
        <v>0</v>
      </c>
      <c r="AF211" s="113">
        <v>0</v>
      </c>
      <c r="AG211" s="113">
        <v>0</v>
      </c>
      <c r="AH211" s="113">
        <v>0</v>
      </c>
      <c r="AI211" s="113">
        <f t="shared" si="105"/>
        <v>0</v>
      </c>
      <c r="AJ211" s="113">
        <f t="shared" si="106"/>
        <v>0</v>
      </c>
      <c r="AK211" s="115">
        <v>0</v>
      </c>
      <c r="AL211" s="115">
        <v>0</v>
      </c>
      <c r="AM211" s="115">
        <v>0</v>
      </c>
      <c r="AN211" s="115">
        <v>0</v>
      </c>
      <c r="AO211" s="115">
        <v>0</v>
      </c>
      <c r="AP211" s="115">
        <f t="shared" si="107"/>
        <v>0</v>
      </c>
      <c r="AQ211" s="115">
        <f t="shared" si="108"/>
        <v>0</v>
      </c>
      <c r="AR211" s="370">
        <f t="shared" si="109"/>
        <v>0</v>
      </c>
      <c r="AS211" s="112">
        <f t="shared" si="110"/>
        <v>2356270</v>
      </c>
      <c r="AT211" s="113">
        <f t="shared" si="111"/>
        <v>1702449</v>
      </c>
      <c r="AU211" s="113">
        <f t="shared" si="112"/>
        <v>0</v>
      </c>
      <c r="AV211" s="113">
        <f t="shared" si="113"/>
        <v>20000</v>
      </c>
      <c r="AW211" s="113">
        <f t="shared" si="114"/>
        <v>582188</v>
      </c>
      <c r="AX211" s="113">
        <f t="shared" si="114"/>
        <v>34049</v>
      </c>
      <c r="AY211" s="113">
        <f t="shared" si="115"/>
        <v>17584</v>
      </c>
      <c r="AZ211" s="115">
        <f t="shared" si="116"/>
        <v>3.77</v>
      </c>
      <c r="BA211" s="115">
        <f t="shared" si="117"/>
        <v>2.72</v>
      </c>
      <c r="BB211" s="115">
        <f t="shared" si="118"/>
        <v>0</v>
      </c>
      <c r="BC211" s="116">
        <f t="shared" si="119"/>
        <v>1.05</v>
      </c>
    </row>
    <row r="212" spans="1:55" s="387" customFormat="1" ht="12.75" customHeight="1" x14ac:dyDescent="0.2">
      <c r="A212" s="237">
        <v>37</v>
      </c>
      <c r="B212" s="31">
        <v>4467</v>
      </c>
      <c r="C212" s="31">
        <v>600074935</v>
      </c>
      <c r="D212" s="31">
        <v>48282545</v>
      </c>
      <c r="E212" s="246" t="s">
        <v>222</v>
      </c>
      <c r="F212" s="31"/>
      <c r="G212" s="236"/>
      <c r="H212" s="326"/>
      <c r="I212" s="5">
        <v>52077073</v>
      </c>
      <c r="J212" s="8">
        <v>37351978</v>
      </c>
      <c r="K212" s="8">
        <v>0</v>
      </c>
      <c r="L212" s="8">
        <v>250000</v>
      </c>
      <c r="M212" s="8">
        <v>12709469</v>
      </c>
      <c r="N212" s="8">
        <v>747040</v>
      </c>
      <c r="O212" s="8">
        <v>1018586</v>
      </c>
      <c r="P212" s="9">
        <v>81.075199999999981</v>
      </c>
      <c r="Q212" s="9">
        <v>61.053099999999993</v>
      </c>
      <c r="R212" s="38">
        <v>0</v>
      </c>
      <c r="S212" s="38">
        <v>20.022099999999998</v>
      </c>
      <c r="T212" s="5">
        <f t="shared" ref="T212:BC212" si="120">SUM(T204:T211)</f>
        <v>0</v>
      </c>
      <c r="U212" s="8">
        <f t="shared" si="120"/>
        <v>0</v>
      </c>
      <c r="V212" s="8">
        <f t="shared" si="120"/>
        <v>0</v>
      </c>
      <c r="W212" s="8">
        <f t="shared" si="120"/>
        <v>0</v>
      </c>
      <c r="X212" s="8">
        <f t="shared" si="120"/>
        <v>0</v>
      </c>
      <c r="Y212" s="8">
        <f t="shared" si="120"/>
        <v>0</v>
      </c>
      <c r="Z212" s="8">
        <f t="shared" si="120"/>
        <v>0</v>
      </c>
      <c r="AA212" s="8">
        <f t="shared" si="120"/>
        <v>0</v>
      </c>
      <c r="AB212" s="8">
        <f t="shared" si="120"/>
        <v>0</v>
      </c>
      <c r="AC212" s="8">
        <f t="shared" si="120"/>
        <v>0</v>
      </c>
      <c r="AD212" s="8">
        <f t="shared" si="120"/>
        <v>0</v>
      </c>
      <c r="AE212" s="8">
        <f t="shared" si="120"/>
        <v>0</v>
      </c>
      <c r="AF212" s="8">
        <f t="shared" si="120"/>
        <v>0</v>
      </c>
      <c r="AG212" s="8">
        <f t="shared" si="120"/>
        <v>0</v>
      </c>
      <c r="AH212" s="8">
        <f t="shared" si="120"/>
        <v>0</v>
      </c>
      <c r="AI212" s="8">
        <f t="shared" si="120"/>
        <v>0</v>
      </c>
      <c r="AJ212" s="8">
        <f t="shared" si="120"/>
        <v>0</v>
      </c>
      <c r="AK212" s="9">
        <f t="shared" si="120"/>
        <v>0</v>
      </c>
      <c r="AL212" s="9">
        <f t="shared" si="120"/>
        <v>0</v>
      </c>
      <c r="AM212" s="9">
        <f t="shared" si="120"/>
        <v>0</v>
      </c>
      <c r="AN212" s="9">
        <f t="shared" si="120"/>
        <v>0</v>
      </c>
      <c r="AO212" s="9">
        <f t="shared" si="120"/>
        <v>0</v>
      </c>
      <c r="AP212" s="9">
        <f t="shared" si="120"/>
        <v>0</v>
      </c>
      <c r="AQ212" s="9">
        <f t="shared" si="120"/>
        <v>0</v>
      </c>
      <c r="AR212" s="38">
        <f t="shared" si="120"/>
        <v>0</v>
      </c>
      <c r="AS212" s="5">
        <f t="shared" si="120"/>
        <v>52077073</v>
      </c>
      <c r="AT212" s="8">
        <f t="shared" si="120"/>
        <v>37351978</v>
      </c>
      <c r="AU212" s="8">
        <f t="shared" si="120"/>
        <v>0</v>
      </c>
      <c r="AV212" s="8">
        <f t="shared" si="120"/>
        <v>250000</v>
      </c>
      <c r="AW212" s="8">
        <f t="shared" si="120"/>
        <v>12709469</v>
      </c>
      <c r="AX212" s="8">
        <f t="shared" si="120"/>
        <v>747040</v>
      </c>
      <c r="AY212" s="8">
        <f t="shared" si="120"/>
        <v>1018586</v>
      </c>
      <c r="AZ212" s="9">
        <f t="shared" si="120"/>
        <v>81.075199999999981</v>
      </c>
      <c r="BA212" s="9">
        <f t="shared" si="120"/>
        <v>61.053099999999993</v>
      </c>
      <c r="BB212" s="9">
        <f t="shared" si="120"/>
        <v>0</v>
      </c>
      <c r="BC212" s="78">
        <f t="shared" si="120"/>
        <v>20.022099999999998</v>
      </c>
    </row>
    <row r="213" spans="1:55" s="387" customFormat="1" ht="12.75" customHeight="1" x14ac:dyDescent="0.2">
      <c r="A213" s="372">
        <v>38</v>
      </c>
      <c r="B213" s="373">
        <v>4460</v>
      </c>
      <c r="C213" s="373">
        <v>600074579</v>
      </c>
      <c r="D213" s="373">
        <v>48283011</v>
      </c>
      <c r="E213" s="371" t="s">
        <v>223</v>
      </c>
      <c r="F213" s="373">
        <v>3111</v>
      </c>
      <c r="G213" s="247" t="s">
        <v>315</v>
      </c>
      <c r="H213" s="374" t="s">
        <v>281</v>
      </c>
      <c r="I213" s="110">
        <v>6155196</v>
      </c>
      <c r="J213" s="111">
        <v>4497751</v>
      </c>
      <c r="K213" s="111">
        <v>0</v>
      </c>
      <c r="L213" s="111">
        <v>0</v>
      </c>
      <c r="M213" s="114">
        <v>1520240</v>
      </c>
      <c r="N213" s="114">
        <v>89955</v>
      </c>
      <c r="O213" s="111">
        <v>47250</v>
      </c>
      <c r="P213" s="274">
        <v>10.043699999999999</v>
      </c>
      <c r="Q213" s="287">
        <v>8</v>
      </c>
      <c r="R213" s="404">
        <v>0</v>
      </c>
      <c r="S213" s="404">
        <v>2.0436999999999999</v>
      </c>
      <c r="T213" s="112">
        <f t="shared" si="99"/>
        <v>0</v>
      </c>
      <c r="U213" s="113">
        <v>0</v>
      </c>
      <c r="V213" s="113">
        <v>0</v>
      </c>
      <c r="W213" s="113">
        <v>0</v>
      </c>
      <c r="X213" s="113">
        <f t="shared" si="100"/>
        <v>0</v>
      </c>
      <c r="Y213" s="113">
        <v>0</v>
      </c>
      <c r="Z213" s="113">
        <v>0</v>
      </c>
      <c r="AA213" s="113">
        <v>0</v>
      </c>
      <c r="AB213" s="113">
        <f t="shared" si="101"/>
        <v>0</v>
      </c>
      <c r="AC213" s="113">
        <f t="shared" si="102"/>
        <v>0</v>
      </c>
      <c r="AD213" s="114">
        <f t="shared" si="103"/>
        <v>0</v>
      </c>
      <c r="AE213" s="114">
        <f t="shared" si="104"/>
        <v>0</v>
      </c>
      <c r="AF213" s="113">
        <v>0</v>
      </c>
      <c r="AG213" s="113">
        <v>0</v>
      </c>
      <c r="AH213" s="113">
        <v>0</v>
      </c>
      <c r="AI213" s="113">
        <f t="shared" si="105"/>
        <v>0</v>
      </c>
      <c r="AJ213" s="113">
        <f t="shared" si="106"/>
        <v>0</v>
      </c>
      <c r="AK213" s="115">
        <v>0</v>
      </c>
      <c r="AL213" s="115">
        <v>0</v>
      </c>
      <c r="AM213" s="115">
        <v>0</v>
      </c>
      <c r="AN213" s="115">
        <v>0</v>
      </c>
      <c r="AO213" s="115">
        <v>0</v>
      </c>
      <c r="AP213" s="115">
        <f t="shared" si="107"/>
        <v>0</v>
      </c>
      <c r="AQ213" s="115">
        <f t="shared" si="108"/>
        <v>0</v>
      </c>
      <c r="AR213" s="370">
        <f t="shared" si="109"/>
        <v>0</v>
      </c>
      <c r="AS213" s="112">
        <f t="shared" si="110"/>
        <v>6155196</v>
      </c>
      <c r="AT213" s="113">
        <f t="shared" si="111"/>
        <v>4497751</v>
      </c>
      <c r="AU213" s="113">
        <f t="shared" si="112"/>
        <v>0</v>
      </c>
      <c r="AV213" s="113">
        <f t="shared" si="113"/>
        <v>0</v>
      </c>
      <c r="AW213" s="113">
        <f t="shared" si="114"/>
        <v>1520240</v>
      </c>
      <c r="AX213" s="113">
        <f t="shared" si="114"/>
        <v>89955</v>
      </c>
      <c r="AY213" s="113">
        <f t="shared" si="115"/>
        <v>47250</v>
      </c>
      <c r="AZ213" s="115">
        <f t="shared" si="116"/>
        <v>10.043699999999999</v>
      </c>
      <c r="BA213" s="115">
        <f t="shared" si="117"/>
        <v>8</v>
      </c>
      <c r="BB213" s="115">
        <f t="shared" si="118"/>
        <v>0</v>
      </c>
      <c r="BC213" s="116">
        <f t="shared" si="119"/>
        <v>2.0436999999999999</v>
      </c>
    </row>
    <row r="214" spans="1:55" s="387" customFormat="1" ht="12.75" customHeight="1" x14ac:dyDescent="0.2">
      <c r="A214" s="372">
        <v>38</v>
      </c>
      <c r="B214" s="373">
        <v>4460</v>
      </c>
      <c r="C214" s="373">
        <v>600074579</v>
      </c>
      <c r="D214" s="373">
        <v>48283011</v>
      </c>
      <c r="E214" s="371" t="s">
        <v>223</v>
      </c>
      <c r="F214" s="373">
        <v>3113</v>
      </c>
      <c r="G214" s="247" t="s">
        <v>318</v>
      </c>
      <c r="H214" s="374" t="s">
        <v>281</v>
      </c>
      <c r="I214" s="110">
        <v>25933248</v>
      </c>
      <c r="J214" s="111">
        <v>18543019</v>
      </c>
      <c r="K214" s="111">
        <v>0</v>
      </c>
      <c r="L214" s="111">
        <v>87600</v>
      </c>
      <c r="M214" s="114">
        <v>6297149</v>
      </c>
      <c r="N214" s="114">
        <v>370860</v>
      </c>
      <c r="O214" s="111">
        <v>634620</v>
      </c>
      <c r="P214" s="274">
        <v>35.249600000000001</v>
      </c>
      <c r="Q214" s="287">
        <v>26.411999999999999</v>
      </c>
      <c r="R214" s="404">
        <v>0</v>
      </c>
      <c r="S214" s="404">
        <v>8.8376000000000001</v>
      </c>
      <c r="T214" s="112">
        <f t="shared" si="99"/>
        <v>0</v>
      </c>
      <c r="U214" s="113">
        <v>0</v>
      </c>
      <c r="V214" s="113">
        <v>0</v>
      </c>
      <c r="W214" s="113">
        <v>0</v>
      </c>
      <c r="X214" s="113">
        <f t="shared" si="100"/>
        <v>0</v>
      </c>
      <c r="Y214" s="113">
        <v>0</v>
      </c>
      <c r="Z214" s="113">
        <v>0</v>
      </c>
      <c r="AA214" s="113">
        <v>0</v>
      </c>
      <c r="AB214" s="113">
        <f t="shared" si="101"/>
        <v>0</v>
      </c>
      <c r="AC214" s="113">
        <f t="shared" si="102"/>
        <v>0</v>
      </c>
      <c r="AD214" s="114">
        <f t="shared" si="103"/>
        <v>0</v>
      </c>
      <c r="AE214" s="114">
        <f t="shared" si="104"/>
        <v>0</v>
      </c>
      <c r="AF214" s="113">
        <v>0</v>
      </c>
      <c r="AG214" s="113">
        <v>0</v>
      </c>
      <c r="AH214" s="113">
        <v>0</v>
      </c>
      <c r="AI214" s="113">
        <f t="shared" si="105"/>
        <v>0</v>
      </c>
      <c r="AJ214" s="113">
        <f t="shared" si="106"/>
        <v>0</v>
      </c>
      <c r="AK214" s="115">
        <v>0</v>
      </c>
      <c r="AL214" s="115">
        <v>0</v>
      </c>
      <c r="AM214" s="115">
        <v>0</v>
      </c>
      <c r="AN214" s="115">
        <v>0</v>
      </c>
      <c r="AO214" s="115">
        <v>0</v>
      </c>
      <c r="AP214" s="115">
        <f t="shared" si="107"/>
        <v>0</v>
      </c>
      <c r="AQ214" s="115">
        <f t="shared" si="108"/>
        <v>0</v>
      </c>
      <c r="AR214" s="370">
        <f t="shared" si="109"/>
        <v>0</v>
      </c>
      <c r="AS214" s="112">
        <f t="shared" si="110"/>
        <v>25933248</v>
      </c>
      <c r="AT214" s="113">
        <f t="shared" si="111"/>
        <v>18543019</v>
      </c>
      <c r="AU214" s="113">
        <f t="shared" si="112"/>
        <v>0</v>
      </c>
      <c r="AV214" s="113">
        <f t="shared" si="113"/>
        <v>87600</v>
      </c>
      <c r="AW214" s="113">
        <f t="shared" si="114"/>
        <v>6297149</v>
      </c>
      <c r="AX214" s="113">
        <f t="shared" si="114"/>
        <v>370860</v>
      </c>
      <c r="AY214" s="113">
        <f t="shared" si="115"/>
        <v>634620</v>
      </c>
      <c r="AZ214" s="115">
        <f t="shared" si="116"/>
        <v>35.249600000000001</v>
      </c>
      <c r="BA214" s="115">
        <f t="shared" si="117"/>
        <v>26.411999999999999</v>
      </c>
      <c r="BB214" s="115">
        <f t="shared" si="118"/>
        <v>0</v>
      </c>
      <c r="BC214" s="116">
        <f t="shared" si="119"/>
        <v>8.8376000000000001</v>
      </c>
    </row>
    <row r="215" spans="1:55" s="387" customFormat="1" ht="12.75" customHeight="1" x14ac:dyDescent="0.2">
      <c r="A215" s="372">
        <v>38</v>
      </c>
      <c r="B215" s="373">
        <v>4460</v>
      </c>
      <c r="C215" s="373">
        <v>600074579</v>
      </c>
      <c r="D215" s="373">
        <v>48283011</v>
      </c>
      <c r="E215" s="371" t="s">
        <v>223</v>
      </c>
      <c r="F215" s="373">
        <v>3113</v>
      </c>
      <c r="G215" s="247" t="s">
        <v>316</v>
      </c>
      <c r="H215" s="374" t="s">
        <v>282</v>
      </c>
      <c r="I215" s="110">
        <v>965713</v>
      </c>
      <c r="J215" s="111">
        <v>706526</v>
      </c>
      <c r="K215" s="111">
        <v>0</v>
      </c>
      <c r="L215" s="111">
        <v>0</v>
      </c>
      <c r="M215" s="114">
        <v>238806</v>
      </c>
      <c r="N215" s="114">
        <v>14131</v>
      </c>
      <c r="O215" s="111">
        <v>6250</v>
      </c>
      <c r="P215" s="274">
        <v>2.0499999999999998</v>
      </c>
      <c r="Q215" s="287">
        <v>2.0499999999999998</v>
      </c>
      <c r="R215" s="404">
        <v>0</v>
      </c>
      <c r="S215" s="404">
        <v>0</v>
      </c>
      <c r="T215" s="112">
        <f t="shared" si="99"/>
        <v>0</v>
      </c>
      <c r="U215" s="113">
        <v>0</v>
      </c>
      <c r="V215" s="113">
        <v>0</v>
      </c>
      <c r="W215" s="113">
        <v>0</v>
      </c>
      <c r="X215" s="113">
        <f t="shared" si="100"/>
        <v>0</v>
      </c>
      <c r="Y215" s="113">
        <v>0</v>
      </c>
      <c r="Z215" s="113">
        <v>0</v>
      </c>
      <c r="AA215" s="113">
        <v>0</v>
      </c>
      <c r="AB215" s="113">
        <f t="shared" si="101"/>
        <v>0</v>
      </c>
      <c r="AC215" s="113">
        <f t="shared" si="102"/>
        <v>0</v>
      </c>
      <c r="AD215" s="114">
        <f t="shared" si="103"/>
        <v>0</v>
      </c>
      <c r="AE215" s="114">
        <f t="shared" si="104"/>
        <v>0</v>
      </c>
      <c r="AF215" s="113">
        <v>0</v>
      </c>
      <c r="AG215" s="113">
        <v>0</v>
      </c>
      <c r="AH215" s="113">
        <v>0</v>
      </c>
      <c r="AI215" s="113">
        <f t="shared" si="105"/>
        <v>0</v>
      </c>
      <c r="AJ215" s="113">
        <f t="shared" si="106"/>
        <v>0</v>
      </c>
      <c r="AK215" s="115">
        <v>0</v>
      </c>
      <c r="AL215" s="115">
        <v>0</v>
      </c>
      <c r="AM215" s="115">
        <v>0</v>
      </c>
      <c r="AN215" s="115">
        <v>0</v>
      </c>
      <c r="AO215" s="115">
        <v>0</v>
      </c>
      <c r="AP215" s="115">
        <f t="shared" si="107"/>
        <v>0</v>
      </c>
      <c r="AQ215" s="115">
        <f t="shared" si="108"/>
        <v>0</v>
      </c>
      <c r="AR215" s="370">
        <f t="shared" si="109"/>
        <v>0</v>
      </c>
      <c r="AS215" s="112">
        <f t="shared" si="110"/>
        <v>965713</v>
      </c>
      <c r="AT215" s="113">
        <f t="shared" si="111"/>
        <v>706526</v>
      </c>
      <c r="AU215" s="113">
        <f t="shared" si="112"/>
        <v>0</v>
      </c>
      <c r="AV215" s="113">
        <f t="shared" si="113"/>
        <v>0</v>
      </c>
      <c r="AW215" s="113">
        <f t="shared" si="114"/>
        <v>238806</v>
      </c>
      <c r="AX215" s="113">
        <f t="shared" si="114"/>
        <v>14131</v>
      </c>
      <c r="AY215" s="113">
        <f t="shared" si="115"/>
        <v>6250</v>
      </c>
      <c r="AZ215" s="115">
        <f t="shared" si="116"/>
        <v>2.0499999999999998</v>
      </c>
      <c r="BA215" s="115">
        <f t="shared" si="117"/>
        <v>2.0499999999999998</v>
      </c>
      <c r="BB215" s="115">
        <f t="shared" si="118"/>
        <v>0</v>
      </c>
      <c r="BC215" s="116">
        <f t="shared" si="119"/>
        <v>0</v>
      </c>
    </row>
    <row r="216" spans="1:55" s="387" customFormat="1" ht="12.75" customHeight="1" x14ac:dyDescent="0.2">
      <c r="A216" s="372">
        <v>38</v>
      </c>
      <c r="B216" s="373">
        <v>4460</v>
      </c>
      <c r="C216" s="373">
        <v>600074579</v>
      </c>
      <c r="D216" s="373">
        <v>48283011</v>
      </c>
      <c r="E216" s="371" t="s">
        <v>223</v>
      </c>
      <c r="F216" s="373">
        <v>3141</v>
      </c>
      <c r="G216" s="247" t="s">
        <v>319</v>
      </c>
      <c r="H216" s="374" t="s">
        <v>282</v>
      </c>
      <c r="I216" s="110">
        <v>3196530</v>
      </c>
      <c r="J216" s="111">
        <v>2333325</v>
      </c>
      <c r="K216" s="111">
        <v>0</v>
      </c>
      <c r="L216" s="111">
        <v>0</v>
      </c>
      <c r="M216" s="114">
        <v>788664</v>
      </c>
      <c r="N216" s="114">
        <v>46667</v>
      </c>
      <c r="O216" s="111">
        <v>27874</v>
      </c>
      <c r="P216" s="274">
        <v>7.94</v>
      </c>
      <c r="Q216" s="287">
        <v>0</v>
      </c>
      <c r="R216" s="404">
        <v>0</v>
      </c>
      <c r="S216" s="404">
        <v>7.94</v>
      </c>
      <c r="T216" s="112">
        <f t="shared" si="99"/>
        <v>0</v>
      </c>
      <c r="U216" s="113">
        <v>0</v>
      </c>
      <c r="V216" s="113">
        <v>0</v>
      </c>
      <c r="W216" s="113">
        <v>0</v>
      </c>
      <c r="X216" s="113">
        <f t="shared" si="100"/>
        <v>0</v>
      </c>
      <c r="Y216" s="113">
        <v>0</v>
      </c>
      <c r="Z216" s="113">
        <v>0</v>
      </c>
      <c r="AA216" s="113">
        <v>0</v>
      </c>
      <c r="AB216" s="113">
        <f t="shared" si="101"/>
        <v>0</v>
      </c>
      <c r="AC216" s="113">
        <f t="shared" si="102"/>
        <v>0</v>
      </c>
      <c r="AD216" s="114">
        <f t="shared" si="103"/>
        <v>0</v>
      </c>
      <c r="AE216" s="114">
        <f t="shared" si="104"/>
        <v>0</v>
      </c>
      <c r="AF216" s="113">
        <v>0</v>
      </c>
      <c r="AG216" s="113">
        <v>0</v>
      </c>
      <c r="AH216" s="113">
        <v>0</v>
      </c>
      <c r="AI216" s="113">
        <f t="shared" si="105"/>
        <v>0</v>
      </c>
      <c r="AJ216" s="113">
        <f t="shared" si="106"/>
        <v>0</v>
      </c>
      <c r="AK216" s="115">
        <v>0</v>
      </c>
      <c r="AL216" s="115">
        <v>0</v>
      </c>
      <c r="AM216" s="115">
        <v>0</v>
      </c>
      <c r="AN216" s="115">
        <v>0</v>
      </c>
      <c r="AO216" s="115">
        <v>0</v>
      </c>
      <c r="AP216" s="115">
        <f t="shared" si="107"/>
        <v>0</v>
      </c>
      <c r="AQ216" s="115">
        <f t="shared" si="108"/>
        <v>0</v>
      </c>
      <c r="AR216" s="370">
        <f t="shared" si="109"/>
        <v>0</v>
      </c>
      <c r="AS216" s="112">
        <f t="shared" si="110"/>
        <v>3196530</v>
      </c>
      <c r="AT216" s="113">
        <f t="shared" si="111"/>
        <v>2333325</v>
      </c>
      <c r="AU216" s="113">
        <f t="shared" si="112"/>
        <v>0</v>
      </c>
      <c r="AV216" s="113">
        <f t="shared" si="113"/>
        <v>0</v>
      </c>
      <c r="AW216" s="113">
        <f t="shared" si="114"/>
        <v>788664</v>
      </c>
      <c r="AX216" s="113">
        <f t="shared" si="114"/>
        <v>46667</v>
      </c>
      <c r="AY216" s="113">
        <f t="shared" si="115"/>
        <v>27874</v>
      </c>
      <c r="AZ216" s="115">
        <f t="shared" si="116"/>
        <v>7.94</v>
      </c>
      <c r="BA216" s="115">
        <f t="shared" si="117"/>
        <v>0</v>
      </c>
      <c r="BB216" s="115">
        <f t="shared" si="118"/>
        <v>0</v>
      </c>
      <c r="BC216" s="116">
        <f t="shared" si="119"/>
        <v>7.94</v>
      </c>
    </row>
    <row r="217" spans="1:55" s="387" customFormat="1" ht="12.75" customHeight="1" x14ac:dyDescent="0.2">
      <c r="A217" s="372">
        <v>38</v>
      </c>
      <c r="B217" s="373">
        <v>4460</v>
      </c>
      <c r="C217" s="373">
        <v>600074579</v>
      </c>
      <c r="D217" s="373">
        <v>48283011</v>
      </c>
      <c r="E217" s="371" t="s">
        <v>223</v>
      </c>
      <c r="F217" s="373">
        <v>3143</v>
      </c>
      <c r="G217" s="247" t="s">
        <v>632</v>
      </c>
      <c r="H217" s="392" t="s">
        <v>281</v>
      </c>
      <c r="I217" s="110">
        <v>2140573</v>
      </c>
      <c r="J217" s="111">
        <v>1576269</v>
      </c>
      <c r="K217" s="111">
        <v>0</v>
      </c>
      <c r="L217" s="111">
        <v>0</v>
      </c>
      <c r="M217" s="114">
        <v>532779</v>
      </c>
      <c r="N217" s="114">
        <v>31525</v>
      </c>
      <c r="O217" s="111">
        <v>0</v>
      </c>
      <c r="P217" s="274">
        <v>3.3159999999999998</v>
      </c>
      <c r="Q217" s="287">
        <v>3.3159999999999998</v>
      </c>
      <c r="R217" s="404">
        <v>0</v>
      </c>
      <c r="S217" s="404">
        <v>0</v>
      </c>
      <c r="T217" s="112">
        <f t="shared" si="99"/>
        <v>0</v>
      </c>
      <c r="U217" s="113">
        <v>0</v>
      </c>
      <c r="V217" s="113">
        <v>0</v>
      </c>
      <c r="W217" s="113">
        <v>0</v>
      </c>
      <c r="X217" s="113">
        <f t="shared" si="100"/>
        <v>0</v>
      </c>
      <c r="Y217" s="113">
        <v>0</v>
      </c>
      <c r="Z217" s="113">
        <v>0</v>
      </c>
      <c r="AA217" s="113">
        <v>0</v>
      </c>
      <c r="AB217" s="113">
        <f t="shared" si="101"/>
        <v>0</v>
      </c>
      <c r="AC217" s="113">
        <f t="shared" si="102"/>
        <v>0</v>
      </c>
      <c r="AD217" s="114">
        <f t="shared" si="103"/>
        <v>0</v>
      </c>
      <c r="AE217" s="114">
        <f t="shared" si="104"/>
        <v>0</v>
      </c>
      <c r="AF217" s="113">
        <v>0</v>
      </c>
      <c r="AG217" s="113">
        <v>0</v>
      </c>
      <c r="AH217" s="113">
        <v>0</v>
      </c>
      <c r="AI217" s="113">
        <f t="shared" si="105"/>
        <v>0</v>
      </c>
      <c r="AJ217" s="113">
        <f t="shared" si="106"/>
        <v>0</v>
      </c>
      <c r="AK217" s="115">
        <v>0</v>
      </c>
      <c r="AL217" s="115">
        <v>0</v>
      </c>
      <c r="AM217" s="115">
        <v>0</v>
      </c>
      <c r="AN217" s="115">
        <v>0</v>
      </c>
      <c r="AO217" s="115">
        <v>0</v>
      </c>
      <c r="AP217" s="115">
        <f t="shared" si="107"/>
        <v>0</v>
      </c>
      <c r="AQ217" s="115">
        <f t="shared" si="108"/>
        <v>0</v>
      </c>
      <c r="AR217" s="370">
        <f t="shared" si="109"/>
        <v>0</v>
      </c>
      <c r="AS217" s="112">
        <f t="shared" si="110"/>
        <v>2140573</v>
      </c>
      <c r="AT217" s="113">
        <f t="shared" si="111"/>
        <v>1576269</v>
      </c>
      <c r="AU217" s="113">
        <f t="shared" si="112"/>
        <v>0</v>
      </c>
      <c r="AV217" s="113">
        <f t="shared" si="113"/>
        <v>0</v>
      </c>
      <c r="AW217" s="113">
        <f t="shared" si="114"/>
        <v>532779</v>
      </c>
      <c r="AX217" s="113">
        <f t="shared" si="114"/>
        <v>31525</v>
      </c>
      <c r="AY217" s="113">
        <f t="shared" si="115"/>
        <v>0</v>
      </c>
      <c r="AZ217" s="115">
        <f t="shared" si="116"/>
        <v>3.3159999999999998</v>
      </c>
      <c r="BA217" s="115">
        <f t="shared" si="117"/>
        <v>3.3159999999999998</v>
      </c>
      <c r="BB217" s="115">
        <f t="shared" si="118"/>
        <v>0</v>
      </c>
      <c r="BC217" s="116">
        <f t="shared" si="119"/>
        <v>0</v>
      </c>
    </row>
    <row r="218" spans="1:55" s="387" customFormat="1" ht="12.75" customHeight="1" x14ac:dyDescent="0.2">
      <c r="A218" s="372">
        <v>38</v>
      </c>
      <c r="B218" s="373">
        <v>4460</v>
      </c>
      <c r="C218" s="373">
        <v>600074579</v>
      </c>
      <c r="D218" s="373">
        <v>48283011</v>
      </c>
      <c r="E218" s="371" t="s">
        <v>223</v>
      </c>
      <c r="F218" s="373">
        <v>3143</v>
      </c>
      <c r="G218" s="247" t="s">
        <v>633</v>
      </c>
      <c r="H218" s="392" t="s">
        <v>282</v>
      </c>
      <c r="I218" s="110">
        <v>66710</v>
      </c>
      <c r="J218" s="111">
        <v>47025</v>
      </c>
      <c r="K218" s="111">
        <v>0</v>
      </c>
      <c r="L218" s="111">
        <v>0</v>
      </c>
      <c r="M218" s="114">
        <v>15894</v>
      </c>
      <c r="N218" s="114">
        <v>941</v>
      </c>
      <c r="O218" s="111">
        <v>2850</v>
      </c>
      <c r="P218" s="274">
        <v>0.2</v>
      </c>
      <c r="Q218" s="287">
        <v>0</v>
      </c>
      <c r="R218" s="404">
        <v>0</v>
      </c>
      <c r="S218" s="404">
        <v>0.2</v>
      </c>
      <c r="T218" s="112">
        <f t="shared" si="99"/>
        <v>0</v>
      </c>
      <c r="U218" s="113">
        <v>0</v>
      </c>
      <c r="V218" s="113">
        <v>0</v>
      </c>
      <c r="W218" s="113">
        <v>0</v>
      </c>
      <c r="X218" s="113">
        <f t="shared" si="100"/>
        <v>0</v>
      </c>
      <c r="Y218" s="113">
        <v>0</v>
      </c>
      <c r="Z218" s="113">
        <v>0</v>
      </c>
      <c r="AA218" s="113">
        <v>0</v>
      </c>
      <c r="AB218" s="113">
        <f t="shared" si="101"/>
        <v>0</v>
      </c>
      <c r="AC218" s="113">
        <f t="shared" si="102"/>
        <v>0</v>
      </c>
      <c r="AD218" s="114">
        <f t="shared" si="103"/>
        <v>0</v>
      </c>
      <c r="AE218" s="114">
        <f t="shared" si="104"/>
        <v>0</v>
      </c>
      <c r="AF218" s="113">
        <v>0</v>
      </c>
      <c r="AG218" s="113">
        <v>0</v>
      </c>
      <c r="AH218" s="113">
        <v>0</v>
      </c>
      <c r="AI218" s="113">
        <f t="shared" si="105"/>
        <v>0</v>
      </c>
      <c r="AJ218" s="113">
        <f t="shared" si="106"/>
        <v>0</v>
      </c>
      <c r="AK218" s="115">
        <v>0</v>
      </c>
      <c r="AL218" s="115">
        <v>0</v>
      </c>
      <c r="AM218" s="115">
        <v>0</v>
      </c>
      <c r="AN218" s="115">
        <v>0</v>
      </c>
      <c r="AO218" s="115">
        <v>0</v>
      </c>
      <c r="AP218" s="115">
        <f t="shared" si="107"/>
        <v>0</v>
      </c>
      <c r="AQ218" s="115">
        <f t="shared" si="108"/>
        <v>0</v>
      </c>
      <c r="AR218" s="370">
        <f t="shared" si="109"/>
        <v>0</v>
      </c>
      <c r="AS218" s="112">
        <f t="shared" si="110"/>
        <v>66710</v>
      </c>
      <c r="AT218" s="113">
        <f t="shared" si="111"/>
        <v>47025</v>
      </c>
      <c r="AU218" s="113">
        <f t="shared" si="112"/>
        <v>0</v>
      </c>
      <c r="AV218" s="113">
        <f t="shared" si="113"/>
        <v>0</v>
      </c>
      <c r="AW218" s="113">
        <f t="shared" si="114"/>
        <v>15894</v>
      </c>
      <c r="AX218" s="113">
        <f t="shared" si="114"/>
        <v>941</v>
      </c>
      <c r="AY218" s="113">
        <f t="shared" si="115"/>
        <v>2850</v>
      </c>
      <c r="AZ218" s="115">
        <f t="shared" si="116"/>
        <v>0.2</v>
      </c>
      <c r="BA218" s="115">
        <f t="shared" si="117"/>
        <v>0</v>
      </c>
      <c r="BB218" s="115">
        <f t="shared" si="118"/>
        <v>0</v>
      </c>
      <c r="BC218" s="116">
        <f t="shared" si="119"/>
        <v>0.2</v>
      </c>
    </row>
    <row r="219" spans="1:55" s="387" customFormat="1" ht="12.75" customHeight="1" x14ac:dyDescent="0.2">
      <c r="A219" s="237">
        <v>38</v>
      </c>
      <c r="B219" s="31">
        <v>4460</v>
      </c>
      <c r="C219" s="31">
        <v>600074579</v>
      </c>
      <c r="D219" s="31">
        <v>48283011</v>
      </c>
      <c r="E219" s="246" t="s">
        <v>224</v>
      </c>
      <c r="F219" s="31"/>
      <c r="G219" s="236"/>
      <c r="H219" s="326"/>
      <c r="I219" s="5">
        <v>38457970</v>
      </c>
      <c r="J219" s="8">
        <v>27703915</v>
      </c>
      <c r="K219" s="8">
        <v>0</v>
      </c>
      <c r="L219" s="8">
        <v>87600</v>
      </c>
      <c r="M219" s="8">
        <v>9393532</v>
      </c>
      <c r="N219" s="8">
        <v>554079</v>
      </c>
      <c r="O219" s="8">
        <v>718844</v>
      </c>
      <c r="P219" s="9">
        <v>58.799300000000002</v>
      </c>
      <c r="Q219" s="9">
        <v>39.777999999999999</v>
      </c>
      <c r="R219" s="38">
        <v>0</v>
      </c>
      <c r="S219" s="38">
        <v>19.0213</v>
      </c>
      <c r="T219" s="5">
        <f t="shared" ref="T219:BC219" si="121">SUM(T213:T218)</f>
        <v>0</v>
      </c>
      <c r="U219" s="8">
        <f t="shared" si="121"/>
        <v>0</v>
      </c>
      <c r="V219" s="8">
        <f t="shared" si="121"/>
        <v>0</v>
      </c>
      <c r="W219" s="8">
        <f t="shared" si="121"/>
        <v>0</v>
      </c>
      <c r="X219" s="8">
        <f t="shared" si="121"/>
        <v>0</v>
      </c>
      <c r="Y219" s="8">
        <f t="shared" si="121"/>
        <v>0</v>
      </c>
      <c r="Z219" s="8">
        <f t="shared" si="121"/>
        <v>0</v>
      </c>
      <c r="AA219" s="8">
        <f t="shared" si="121"/>
        <v>0</v>
      </c>
      <c r="AB219" s="8">
        <f t="shared" si="121"/>
        <v>0</v>
      </c>
      <c r="AC219" s="8">
        <f t="shared" si="121"/>
        <v>0</v>
      </c>
      <c r="AD219" s="8">
        <f t="shared" si="121"/>
        <v>0</v>
      </c>
      <c r="AE219" s="8">
        <f t="shared" si="121"/>
        <v>0</v>
      </c>
      <c r="AF219" s="8">
        <f t="shared" si="121"/>
        <v>0</v>
      </c>
      <c r="AG219" s="8">
        <f t="shared" si="121"/>
        <v>0</v>
      </c>
      <c r="AH219" s="8">
        <f t="shared" si="121"/>
        <v>0</v>
      </c>
      <c r="AI219" s="8">
        <f t="shared" si="121"/>
        <v>0</v>
      </c>
      <c r="AJ219" s="8">
        <f t="shared" si="121"/>
        <v>0</v>
      </c>
      <c r="AK219" s="9">
        <f t="shared" si="121"/>
        <v>0</v>
      </c>
      <c r="AL219" s="9">
        <f t="shared" si="121"/>
        <v>0</v>
      </c>
      <c r="AM219" s="9">
        <f t="shared" si="121"/>
        <v>0</v>
      </c>
      <c r="AN219" s="9">
        <f t="shared" si="121"/>
        <v>0</v>
      </c>
      <c r="AO219" s="9">
        <f t="shared" si="121"/>
        <v>0</v>
      </c>
      <c r="AP219" s="9">
        <f t="shared" si="121"/>
        <v>0</v>
      </c>
      <c r="AQ219" s="9">
        <f t="shared" si="121"/>
        <v>0</v>
      </c>
      <c r="AR219" s="38">
        <f t="shared" si="121"/>
        <v>0</v>
      </c>
      <c r="AS219" s="5">
        <f t="shared" si="121"/>
        <v>38457970</v>
      </c>
      <c r="AT219" s="8">
        <f t="shared" si="121"/>
        <v>27703915</v>
      </c>
      <c r="AU219" s="8">
        <f t="shared" si="121"/>
        <v>0</v>
      </c>
      <c r="AV219" s="8">
        <f t="shared" si="121"/>
        <v>87600</v>
      </c>
      <c r="AW219" s="8">
        <f t="shared" si="121"/>
        <v>9393532</v>
      </c>
      <c r="AX219" s="8">
        <f t="shared" si="121"/>
        <v>554079</v>
      </c>
      <c r="AY219" s="8">
        <f t="shared" si="121"/>
        <v>718844</v>
      </c>
      <c r="AZ219" s="9">
        <f t="shared" si="121"/>
        <v>58.799300000000002</v>
      </c>
      <c r="BA219" s="9">
        <f t="shared" si="121"/>
        <v>39.777999999999999</v>
      </c>
      <c r="BB219" s="9">
        <f t="shared" si="121"/>
        <v>0</v>
      </c>
      <c r="BC219" s="78">
        <f t="shared" si="121"/>
        <v>19.0213</v>
      </c>
    </row>
    <row r="220" spans="1:55" s="387" customFormat="1" ht="12.75" customHeight="1" x14ac:dyDescent="0.2">
      <c r="A220" s="372">
        <v>39</v>
      </c>
      <c r="B220" s="373">
        <v>4472</v>
      </c>
      <c r="C220" s="373">
        <v>600075095</v>
      </c>
      <c r="D220" s="373">
        <v>48282561</v>
      </c>
      <c r="E220" s="371" t="s">
        <v>225</v>
      </c>
      <c r="F220" s="373">
        <v>3231</v>
      </c>
      <c r="G220" s="247" t="s">
        <v>320</v>
      </c>
      <c r="H220" s="374" t="s">
        <v>281</v>
      </c>
      <c r="I220" s="110">
        <v>9775770</v>
      </c>
      <c r="J220" s="111">
        <v>7134334</v>
      </c>
      <c r="K220" s="111">
        <v>0</v>
      </c>
      <c r="L220" s="111">
        <v>40000</v>
      </c>
      <c r="M220" s="114">
        <v>2424925</v>
      </c>
      <c r="N220" s="114">
        <v>142686</v>
      </c>
      <c r="O220" s="111">
        <v>33825</v>
      </c>
      <c r="P220" s="274">
        <v>13.762600000000001</v>
      </c>
      <c r="Q220" s="287">
        <v>12.259600000000001</v>
      </c>
      <c r="R220" s="404">
        <v>0</v>
      </c>
      <c r="S220" s="404">
        <v>1.5029999999999999</v>
      </c>
      <c r="T220" s="112">
        <f t="shared" si="99"/>
        <v>0</v>
      </c>
      <c r="U220" s="113">
        <v>0</v>
      </c>
      <c r="V220" s="113">
        <v>0</v>
      </c>
      <c r="W220" s="113">
        <v>0</v>
      </c>
      <c r="X220" s="113">
        <f t="shared" si="100"/>
        <v>0</v>
      </c>
      <c r="Y220" s="113">
        <v>0</v>
      </c>
      <c r="Z220" s="113">
        <v>0</v>
      </c>
      <c r="AA220" s="113">
        <v>0</v>
      </c>
      <c r="AB220" s="113">
        <f t="shared" si="101"/>
        <v>0</v>
      </c>
      <c r="AC220" s="113">
        <f t="shared" si="102"/>
        <v>0</v>
      </c>
      <c r="AD220" s="114">
        <f t="shared" si="103"/>
        <v>0</v>
      </c>
      <c r="AE220" s="114">
        <f t="shared" si="104"/>
        <v>0</v>
      </c>
      <c r="AF220" s="113">
        <v>0</v>
      </c>
      <c r="AG220" s="113">
        <v>0</v>
      </c>
      <c r="AH220" s="113">
        <v>0</v>
      </c>
      <c r="AI220" s="113">
        <f t="shared" si="105"/>
        <v>0</v>
      </c>
      <c r="AJ220" s="113">
        <f t="shared" si="106"/>
        <v>0</v>
      </c>
      <c r="AK220" s="115">
        <v>0</v>
      </c>
      <c r="AL220" s="115">
        <v>0</v>
      </c>
      <c r="AM220" s="115">
        <v>0</v>
      </c>
      <c r="AN220" s="115">
        <v>0</v>
      </c>
      <c r="AO220" s="115">
        <v>0</v>
      </c>
      <c r="AP220" s="115">
        <f t="shared" si="107"/>
        <v>0</v>
      </c>
      <c r="AQ220" s="115">
        <f t="shared" si="108"/>
        <v>0</v>
      </c>
      <c r="AR220" s="370">
        <f t="shared" si="109"/>
        <v>0</v>
      </c>
      <c r="AS220" s="112">
        <f t="shared" si="110"/>
        <v>9775770</v>
      </c>
      <c r="AT220" s="113">
        <f t="shared" si="111"/>
        <v>7134334</v>
      </c>
      <c r="AU220" s="113">
        <f t="shared" si="112"/>
        <v>0</v>
      </c>
      <c r="AV220" s="113">
        <f t="shared" si="113"/>
        <v>40000</v>
      </c>
      <c r="AW220" s="113">
        <f t="shared" si="114"/>
        <v>2424925</v>
      </c>
      <c r="AX220" s="113">
        <f t="shared" si="114"/>
        <v>142686</v>
      </c>
      <c r="AY220" s="113">
        <f t="shared" si="115"/>
        <v>33825</v>
      </c>
      <c r="AZ220" s="115">
        <f t="shared" si="116"/>
        <v>13.762600000000001</v>
      </c>
      <c r="BA220" s="115">
        <f t="shared" si="117"/>
        <v>12.259600000000001</v>
      </c>
      <c r="BB220" s="115">
        <f t="shared" si="118"/>
        <v>0</v>
      </c>
      <c r="BC220" s="116">
        <f t="shared" si="119"/>
        <v>1.5029999999999999</v>
      </c>
    </row>
    <row r="221" spans="1:55" s="387" customFormat="1" ht="12.75" customHeight="1" x14ac:dyDescent="0.2">
      <c r="A221" s="237">
        <v>39</v>
      </c>
      <c r="B221" s="31">
        <v>4472</v>
      </c>
      <c r="C221" s="31">
        <v>600075095</v>
      </c>
      <c r="D221" s="31">
        <v>48282561</v>
      </c>
      <c r="E221" s="246" t="s">
        <v>226</v>
      </c>
      <c r="F221" s="31"/>
      <c r="G221" s="236"/>
      <c r="H221" s="326"/>
      <c r="I221" s="5">
        <v>9775770</v>
      </c>
      <c r="J221" s="8">
        <v>7134334</v>
      </c>
      <c r="K221" s="8">
        <v>0</v>
      </c>
      <c r="L221" s="8">
        <v>40000</v>
      </c>
      <c r="M221" s="8">
        <v>2424925</v>
      </c>
      <c r="N221" s="8">
        <v>142686</v>
      </c>
      <c r="O221" s="8">
        <v>33825</v>
      </c>
      <c r="P221" s="9">
        <v>13.762600000000001</v>
      </c>
      <c r="Q221" s="9">
        <v>12.259600000000001</v>
      </c>
      <c r="R221" s="38">
        <v>0</v>
      </c>
      <c r="S221" s="38">
        <v>1.5029999999999999</v>
      </c>
      <c r="T221" s="5">
        <f t="shared" ref="T221:BC221" si="122">SUM(T220)</f>
        <v>0</v>
      </c>
      <c r="U221" s="8">
        <f t="shared" si="122"/>
        <v>0</v>
      </c>
      <c r="V221" s="8">
        <f t="shared" si="122"/>
        <v>0</v>
      </c>
      <c r="W221" s="8">
        <f t="shared" si="122"/>
        <v>0</v>
      </c>
      <c r="X221" s="8">
        <f t="shared" si="122"/>
        <v>0</v>
      </c>
      <c r="Y221" s="8">
        <f t="shared" si="122"/>
        <v>0</v>
      </c>
      <c r="Z221" s="8">
        <f t="shared" si="122"/>
        <v>0</v>
      </c>
      <c r="AA221" s="8">
        <f t="shared" si="122"/>
        <v>0</v>
      </c>
      <c r="AB221" s="8">
        <f t="shared" si="122"/>
        <v>0</v>
      </c>
      <c r="AC221" s="8">
        <f t="shared" si="122"/>
        <v>0</v>
      </c>
      <c r="AD221" s="8">
        <f t="shared" si="122"/>
        <v>0</v>
      </c>
      <c r="AE221" s="8">
        <f t="shared" si="122"/>
        <v>0</v>
      </c>
      <c r="AF221" s="8">
        <f t="shared" si="122"/>
        <v>0</v>
      </c>
      <c r="AG221" s="8">
        <f t="shared" si="122"/>
        <v>0</v>
      </c>
      <c r="AH221" s="8">
        <f t="shared" si="122"/>
        <v>0</v>
      </c>
      <c r="AI221" s="8">
        <f t="shared" si="122"/>
        <v>0</v>
      </c>
      <c r="AJ221" s="8">
        <f t="shared" si="122"/>
        <v>0</v>
      </c>
      <c r="AK221" s="9">
        <f t="shared" si="122"/>
        <v>0</v>
      </c>
      <c r="AL221" s="9">
        <f t="shared" si="122"/>
        <v>0</v>
      </c>
      <c r="AM221" s="9">
        <f t="shared" si="122"/>
        <v>0</v>
      </c>
      <c r="AN221" s="9">
        <f t="shared" si="122"/>
        <v>0</v>
      </c>
      <c r="AO221" s="9">
        <f t="shared" si="122"/>
        <v>0</v>
      </c>
      <c r="AP221" s="9">
        <f t="shared" si="122"/>
        <v>0</v>
      </c>
      <c r="AQ221" s="9">
        <f t="shared" si="122"/>
        <v>0</v>
      </c>
      <c r="AR221" s="38">
        <f t="shared" si="122"/>
        <v>0</v>
      </c>
      <c r="AS221" s="5">
        <f t="shared" si="122"/>
        <v>9775770</v>
      </c>
      <c r="AT221" s="8">
        <f t="shared" si="122"/>
        <v>7134334</v>
      </c>
      <c r="AU221" s="8">
        <f t="shared" si="122"/>
        <v>0</v>
      </c>
      <c r="AV221" s="8">
        <f t="shared" si="122"/>
        <v>40000</v>
      </c>
      <c r="AW221" s="8">
        <f t="shared" si="122"/>
        <v>2424925</v>
      </c>
      <c r="AX221" s="8">
        <f t="shared" si="122"/>
        <v>142686</v>
      </c>
      <c r="AY221" s="8">
        <f t="shared" si="122"/>
        <v>33825</v>
      </c>
      <c r="AZ221" s="9">
        <f t="shared" si="122"/>
        <v>13.762600000000001</v>
      </c>
      <c r="BA221" s="9">
        <f t="shared" si="122"/>
        <v>12.259600000000001</v>
      </c>
      <c r="BB221" s="9">
        <f t="shared" si="122"/>
        <v>0</v>
      </c>
      <c r="BC221" s="78">
        <f t="shared" si="122"/>
        <v>1.5029999999999999</v>
      </c>
    </row>
    <row r="222" spans="1:55" s="387" customFormat="1" ht="12.75" customHeight="1" x14ac:dyDescent="0.2">
      <c r="A222" s="372">
        <v>40</v>
      </c>
      <c r="B222" s="373">
        <v>4418</v>
      </c>
      <c r="C222" s="373">
        <v>600074048</v>
      </c>
      <c r="D222" s="373">
        <v>72742411</v>
      </c>
      <c r="E222" s="371" t="s">
        <v>227</v>
      </c>
      <c r="F222" s="373">
        <v>3111</v>
      </c>
      <c r="G222" s="247" t="s">
        <v>315</v>
      </c>
      <c r="H222" s="374" t="s">
        <v>281</v>
      </c>
      <c r="I222" s="110">
        <v>2089954</v>
      </c>
      <c r="J222" s="111">
        <v>1485074</v>
      </c>
      <c r="K222" s="111">
        <v>0</v>
      </c>
      <c r="L222" s="111">
        <v>48000</v>
      </c>
      <c r="M222" s="114">
        <v>518179</v>
      </c>
      <c r="N222" s="114">
        <v>29701</v>
      </c>
      <c r="O222" s="111">
        <v>9000</v>
      </c>
      <c r="P222" s="274">
        <v>2.9657999999999998</v>
      </c>
      <c r="Q222" s="287">
        <v>2.3708999999999998</v>
      </c>
      <c r="R222" s="404">
        <v>0</v>
      </c>
      <c r="S222" s="404">
        <v>0.59489999999999987</v>
      </c>
      <c r="T222" s="112">
        <f t="shared" si="99"/>
        <v>0</v>
      </c>
      <c r="U222" s="113">
        <v>0</v>
      </c>
      <c r="V222" s="113">
        <v>0</v>
      </c>
      <c r="W222" s="113">
        <v>0</v>
      </c>
      <c r="X222" s="113">
        <f t="shared" si="100"/>
        <v>0</v>
      </c>
      <c r="Y222" s="113">
        <v>0</v>
      </c>
      <c r="Z222" s="113">
        <v>0</v>
      </c>
      <c r="AA222" s="113">
        <v>0</v>
      </c>
      <c r="AB222" s="113">
        <f t="shared" si="101"/>
        <v>0</v>
      </c>
      <c r="AC222" s="113">
        <f t="shared" si="102"/>
        <v>0</v>
      </c>
      <c r="AD222" s="114">
        <f t="shared" si="103"/>
        <v>0</v>
      </c>
      <c r="AE222" s="114">
        <f t="shared" si="104"/>
        <v>0</v>
      </c>
      <c r="AF222" s="113">
        <v>0</v>
      </c>
      <c r="AG222" s="113">
        <v>0</v>
      </c>
      <c r="AH222" s="113">
        <v>0</v>
      </c>
      <c r="AI222" s="113">
        <f t="shared" si="105"/>
        <v>0</v>
      </c>
      <c r="AJ222" s="113">
        <f t="shared" si="106"/>
        <v>0</v>
      </c>
      <c r="AK222" s="115">
        <v>0</v>
      </c>
      <c r="AL222" s="115">
        <v>0</v>
      </c>
      <c r="AM222" s="115">
        <v>0</v>
      </c>
      <c r="AN222" s="115">
        <v>0</v>
      </c>
      <c r="AO222" s="115">
        <v>0</v>
      </c>
      <c r="AP222" s="115">
        <f t="shared" si="107"/>
        <v>0</v>
      </c>
      <c r="AQ222" s="115">
        <f t="shared" si="108"/>
        <v>0</v>
      </c>
      <c r="AR222" s="370">
        <f t="shared" si="109"/>
        <v>0</v>
      </c>
      <c r="AS222" s="112">
        <f t="shared" si="110"/>
        <v>2089954</v>
      </c>
      <c r="AT222" s="113">
        <f t="shared" si="111"/>
        <v>1485074</v>
      </c>
      <c r="AU222" s="113">
        <f t="shared" si="112"/>
        <v>0</v>
      </c>
      <c r="AV222" s="113">
        <f t="shared" si="113"/>
        <v>48000</v>
      </c>
      <c r="AW222" s="113">
        <f t="shared" si="114"/>
        <v>518179</v>
      </c>
      <c r="AX222" s="113">
        <f t="shared" si="114"/>
        <v>29701</v>
      </c>
      <c r="AY222" s="113">
        <f t="shared" si="115"/>
        <v>9000</v>
      </c>
      <c r="AZ222" s="115">
        <f t="shared" si="116"/>
        <v>2.9657999999999998</v>
      </c>
      <c r="BA222" s="115">
        <f t="shared" si="117"/>
        <v>2.3708999999999998</v>
      </c>
      <c r="BB222" s="115">
        <f t="shared" si="118"/>
        <v>0</v>
      </c>
      <c r="BC222" s="116">
        <f t="shared" si="119"/>
        <v>0.59489999999999987</v>
      </c>
    </row>
    <row r="223" spans="1:55" s="387" customFormat="1" ht="12.75" customHeight="1" x14ac:dyDescent="0.2">
      <c r="A223" s="372">
        <v>40</v>
      </c>
      <c r="B223" s="373">
        <v>4418</v>
      </c>
      <c r="C223" s="373">
        <v>600074048</v>
      </c>
      <c r="D223" s="373">
        <v>72742411</v>
      </c>
      <c r="E223" s="371" t="s">
        <v>227</v>
      </c>
      <c r="F223" s="373">
        <v>3111</v>
      </c>
      <c r="G223" s="247" t="s">
        <v>316</v>
      </c>
      <c r="H223" s="374" t="s">
        <v>282</v>
      </c>
      <c r="I223" s="110">
        <v>239235</v>
      </c>
      <c r="J223" s="111">
        <v>173222</v>
      </c>
      <c r="K223" s="111">
        <v>0</v>
      </c>
      <c r="L223" s="111">
        <v>0</v>
      </c>
      <c r="M223" s="114">
        <v>58549</v>
      </c>
      <c r="N223" s="114">
        <v>3464</v>
      </c>
      <c r="O223" s="111">
        <v>4000</v>
      </c>
      <c r="P223" s="274">
        <v>0.5</v>
      </c>
      <c r="Q223" s="287">
        <v>0.5</v>
      </c>
      <c r="R223" s="404">
        <v>0</v>
      </c>
      <c r="S223" s="404">
        <v>0</v>
      </c>
      <c r="T223" s="112">
        <f t="shared" si="99"/>
        <v>0</v>
      </c>
      <c r="U223" s="113">
        <v>0</v>
      </c>
      <c r="V223" s="113">
        <v>0</v>
      </c>
      <c r="W223" s="113">
        <v>0</v>
      </c>
      <c r="X223" s="113">
        <f t="shared" si="100"/>
        <v>0</v>
      </c>
      <c r="Y223" s="113">
        <v>0</v>
      </c>
      <c r="Z223" s="113">
        <v>0</v>
      </c>
      <c r="AA223" s="113">
        <v>0</v>
      </c>
      <c r="AB223" s="113">
        <f t="shared" si="101"/>
        <v>0</v>
      </c>
      <c r="AC223" s="113">
        <f t="shared" si="102"/>
        <v>0</v>
      </c>
      <c r="AD223" s="114">
        <f t="shared" si="103"/>
        <v>0</v>
      </c>
      <c r="AE223" s="114">
        <f t="shared" si="104"/>
        <v>0</v>
      </c>
      <c r="AF223" s="113">
        <v>0</v>
      </c>
      <c r="AG223" s="113">
        <v>0</v>
      </c>
      <c r="AH223" s="113">
        <v>0</v>
      </c>
      <c r="AI223" s="113">
        <f t="shared" si="105"/>
        <v>0</v>
      </c>
      <c r="AJ223" s="113">
        <f t="shared" si="106"/>
        <v>0</v>
      </c>
      <c r="AK223" s="115">
        <v>0</v>
      </c>
      <c r="AL223" s="115">
        <v>0</v>
      </c>
      <c r="AM223" s="115">
        <v>0</v>
      </c>
      <c r="AN223" s="115">
        <v>0</v>
      </c>
      <c r="AO223" s="115">
        <v>0</v>
      </c>
      <c r="AP223" s="115">
        <f t="shared" si="107"/>
        <v>0</v>
      </c>
      <c r="AQ223" s="115">
        <f t="shared" si="108"/>
        <v>0</v>
      </c>
      <c r="AR223" s="370">
        <f t="shared" si="109"/>
        <v>0</v>
      </c>
      <c r="AS223" s="112">
        <f t="shared" si="110"/>
        <v>239235</v>
      </c>
      <c r="AT223" s="113">
        <f t="shared" si="111"/>
        <v>173222</v>
      </c>
      <c r="AU223" s="113">
        <f t="shared" si="112"/>
        <v>0</v>
      </c>
      <c r="AV223" s="113">
        <f t="shared" si="113"/>
        <v>0</v>
      </c>
      <c r="AW223" s="113">
        <f t="shared" si="114"/>
        <v>58549</v>
      </c>
      <c r="AX223" s="113">
        <f t="shared" si="114"/>
        <v>3464</v>
      </c>
      <c r="AY223" s="113">
        <f t="shared" si="115"/>
        <v>4000</v>
      </c>
      <c r="AZ223" s="115">
        <f t="shared" si="116"/>
        <v>0.5</v>
      </c>
      <c r="BA223" s="115">
        <f t="shared" si="117"/>
        <v>0.5</v>
      </c>
      <c r="BB223" s="115">
        <f t="shared" si="118"/>
        <v>0</v>
      </c>
      <c r="BC223" s="116">
        <f t="shared" si="119"/>
        <v>0</v>
      </c>
    </row>
    <row r="224" spans="1:55" s="387" customFormat="1" ht="12.75" customHeight="1" x14ac:dyDescent="0.2">
      <c r="A224" s="372">
        <v>40</v>
      </c>
      <c r="B224" s="373">
        <v>4418</v>
      </c>
      <c r="C224" s="373">
        <v>600074048</v>
      </c>
      <c r="D224" s="373">
        <v>72742411</v>
      </c>
      <c r="E224" s="365" t="s">
        <v>227</v>
      </c>
      <c r="F224" s="373">
        <v>3141</v>
      </c>
      <c r="G224" s="247" t="s">
        <v>319</v>
      </c>
      <c r="H224" s="374" t="s">
        <v>282</v>
      </c>
      <c r="I224" s="110">
        <v>333371</v>
      </c>
      <c r="J224" s="111">
        <v>237735</v>
      </c>
      <c r="K224" s="111">
        <v>0</v>
      </c>
      <c r="L224" s="111">
        <v>7000</v>
      </c>
      <c r="M224" s="114">
        <v>82721</v>
      </c>
      <c r="N224" s="114">
        <v>4755</v>
      </c>
      <c r="O224" s="111">
        <v>1160</v>
      </c>
      <c r="P224" s="274">
        <v>0.83000000000000007</v>
      </c>
      <c r="Q224" s="287">
        <v>0</v>
      </c>
      <c r="R224" s="404">
        <v>0</v>
      </c>
      <c r="S224" s="404">
        <v>0.83000000000000007</v>
      </c>
      <c r="T224" s="112">
        <f t="shared" si="99"/>
        <v>0</v>
      </c>
      <c r="U224" s="113">
        <v>0</v>
      </c>
      <c r="V224" s="113">
        <v>0</v>
      </c>
      <c r="W224" s="113">
        <v>0</v>
      </c>
      <c r="X224" s="113">
        <f t="shared" si="100"/>
        <v>0</v>
      </c>
      <c r="Y224" s="113">
        <v>0</v>
      </c>
      <c r="Z224" s="113">
        <v>0</v>
      </c>
      <c r="AA224" s="113">
        <v>0</v>
      </c>
      <c r="AB224" s="113">
        <f t="shared" si="101"/>
        <v>0</v>
      </c>
      <c r="AC224" s="113">
        <f t="shared" si="102"/>
        <v>0</v>
      </c>
      <c r="AD224" s="114">
        <f t="shared" si="103"/>
        <v>0</v>
      </c>
      <c r="AE224" s="114">
        <f t="shared" si="104"/>
        <v>0</v>
      </c>
      <c r="AF224" s="113">
        <v>0</v>
      </c>
      <c r="AG224" s="113">
        <v>0</v>
      </c>
      <c r="AH224" s="113">
        <v>0</v>
      </c>
      <c r="AI224" s="113">
        <f t="shared" si="105"/>
        <v>0</v>
      </c>
      <c r="AJ224" s="113">
        <f t="shared" si="106"/>
        <v>0</v>
      </c>
      <c r="AK224" s="115">
        <v>0</v>
      </c>
      <c r="AL224" s="115">
        <v>0</v>
      </c>
      <c r="AM224" s="115">
        <v>0</v>
      </c>
      <c r="AN224" s="115">
        <v>0</v>
      </c>
      <c r="AO224" s="115">
        <v>0</v>
      </c>
      <c r="AP224" s="115">
        <f t="shared" si="107"/>
        <v>0</v>
      </c>
      <c r="AQ224" s="115">
        <f t="shared" si="108"/>
        <v>0</v>
      </c>
      <c r="AR224" s="370">
        <f t="shared" si="109"/>
        <v>0</v>
      </c>
      <c r="AS224" s="112">
        <f t="shared" si="110"/>
        <v>333371</v>
      </c>
      <c r="AT224" s="113">
        <f t="shared" si="111"/>
        <v>237735</v>
      </c>
      <c r="AU224" s="113">
        <f t="shared" si="112"/>
        <v>0</v>
      </c>
      <c r="AV224" s="113">
        <f t="shared" si="113"/>
        <v>7000</v>
      </c>
      <c r="AW224" s="113">
        <f t="shared" si="114"/>
        <v>82721</v>
      </c>
      <c r="AX224" s="113">
        <f t="shared" si="114"/>
        <v>4755</v>
      </c>
      <c r="AY224" s="113">
        <f t="shared" si="115"/>
        <v>1160</v>
      </c>
      <c r="AZ224" s="115">
        <f t="shared" si="116"/>
        <v>0.83000000000000007</v>
      </c>
      <c r="BA224" s="115">
        <f t="shared" si="117"/>
        <v>0</v>
      </c>
      <c r="BB224" s="115">
        <f t="shared" si="118"/>
        <v>0</v>
      </c>
      <c r="BC224" s="116">
        <f t="shared" si="119"/>
        <v>0.83000000000000007</v>
      </c>
    </row>
    <row r="225" spans="1:55" s="387" customFormat="1" ht="12.75" customHeight="1" x14ac:dyDescent="0.2">
      <c r="A225" s="237">
        <v>40</v>
      </c>
      <c r="B225" s="31">
        <v>4418</v>
      </c>
      <c r="C225" s="31">
        <v>600074048</v>
      </c>
      <c r="D225" s="31">
        <v>72742411</v>
      </c>
      <c r="E225" s="246" t="s">
        <v>228</v>
      </c>
      <c r="F225" s="31"/>
      <c r="G225" s="236"/>
      <c r="H225" s="326"/>
      <c r="I225" s="5">
        <v>2662560</v>
      </c>
      <c r="J225" s="8">
        <v>1896031</v>
      </c>
      <c r="K225" s="8">
        <v>0</v>
      </c>
      <c r="L225" s="8">
        <v>55000</v>
      </c>
      <c r="M225" s="8">
        <v>659449</v>
      </c>
      <c r="N225" s="8">
        <v>37920</v>
      </c>
      <c r="O225" s="8">
        <v>14160</v>
      </c>
      <c r="P225" s="9">
        <v>4.2957999999999998</v>
      </c>
      <c r="Q225" s="9">
        <v>2.8708999999999998</v>
      </c>
      <c r="R225" s="38">
        <v>0</v>
      </c>
      <c r="S225" s="38">
        <v>1.4249000000000001</v>
      </c>
      <c r="T225" s="5">
        <f t="shared" ref="T225:BC225" si="123">SUM(T222:T224)</f>
        <v>0</v>
      </c>
      <c r="U225" s="8">
        <f t="shared" si="123"/>
        <v>0</v>
      </c>
      <c r="V225" s="8">
        <f t="shared" si="123"/>
        <v>0</v>
      </c>
      <c r="W225" s="8">
        <f t="shared" si="123"/>
        <v>0</v>
      </c>
      <c r="X225" s="8">
        <f t="shared" si="123"/>
        <v>0</v>
      </c>
      <c r="Y225" s="8">
        <f t="shared" si="123"/>
        <v>0</v>
      </c>
      <c r="Z225" s="8">
        <f t="shared" si="123"/>
        <v>0</v>
      </c>
      <c r="AA225" s="8">
        <f t="shared" si="123"/>
        <v>0</v>
      </c>
      <c r="AB225" s="8">
        <f t="shared" si="123"/>
        <v>0</v>
      </c>
      <c r="AC225" s="8">
        <f t="shared" si="123"/>
        <v>0</v>
      </c>
      <c r="AD225" s="8">
        <f t="shared" si="123"/>
        <v>0</v>
      </c>
      <c r="AE225" s="8">
        <f t="shared" si="123"/>
        <v>0</v>
      </c>
      <c r="AF225" s="8">
        <f t="shared" si="123"/>
        <v>0</v>
      </c>
      <c r="AG225" s="8">
        <f t="shared" si="123"/>
        <v>0</v>
      </c>
      <c r="AH225" s="8">
        <f t="shared" si="123"/>
        <v>0</v>
      </c>
      <c r="AI225" s="8">
        <f t="shared" si="123"/>
        <v>0</v>
      </c>
      <c r="AJ225" s="8">
        <f t="shared" si="123"/>
        <v>0</v>
      </c>
      <c r="AK225" s="9">
        <f t="shared" si="123"/>
        <v>0</v>
      </c>
      <c r="AL225" s="9">
        <f t="shared" si="123"/>
        <v>0</v>
      </c>
      <c r="AM225" s="9">
        <f t="shared" si="123"/>
        <v>0</v>
      </c>
      <c r="AN225" s="9">
        <f t="shared" si="123"/>
        <v>0</v>
      </c>
      <c r="AO225" s="9">
        <f t="shared" si="123"/>
        <v>0</v>
      </c>
      <c r="AP225" s="9">
        <f t="shared" si="123"/>
        <v>0</v>
      </c>
      <c r="AQ225" s="9">
        <f t="shared" si="123"/>
        <v>0</v>
      </c>
      <c r="AR225" s="38">
        <f t="shared" si="123"/>
        <v>0</v>
      </c>
      <c r="AS225" s="5">
        <f t="shared" si="123"/>
        <v>2662560</v>
      </c>
      <c r="AT225" s="8">
        <f t="shared" si="123"/>
        <v>1896031</v>
      </c>
      <c r="AU225" s="8">
        <f t="shared" si="123"/>
        <v>0</v>
      </c>
      <c r="AV225" s="8">
        <f t="shared" si="123"/>
        <v>55000</v>
      </c>
      <c r="AW225" s="8">
        <f t="shared" si="123"/>
        <v>659449</v>
      </c>
      <c r="AX225" s="8">
        <f t="shared" si="123"/>
        <v>37920</v>
      </c>
      <c r="AY225" s="8">
        <f t="shared" si="123"/>
        <v>14160</v>
      </c>
      <c r="AZ225" s="9">
        <f t="shared" si="123"/>
        <v>4.2957999999999998</v>
      </c>
      <c r="BA225" s="9">
        <f t="shared" si="123"/>
        <v>2.8708999999999998</v>
      </c>
      <c r="BB225" s="9">
        <f t="shared" si="123"/>
        <v>0</v>
      </c>
      <c r="BC225" s="78">
        <f t="shared" si="123"/>
        <v>1.4249000000000001</v>
      </c>
    </row>
    <row r="226" spans="1:55" s="387" customFormat="1" ht="12.75" customHeight="1" x14ac:dyDescent="0.2">
      <c r="A226" s="372">
        <v>41</v>
      </c>
      <c r="B226" s="373">
        <v>4432</v>
      </c>
      <c r="C226" s="373">
        <v>600074625</v>
      </c>
      <c r="D226" s="373">
        <v>70695903</v>
      </c>
      <c r="E226" s="371" t="s">
        <v>229</v>
      </c>
      <c r="F226" s="373">
        <v>3111</v>
      </c>
      <c r="G226" s="247" t="s">
        <v>315</v>
      </c>
      <c r="H226" s="374" t="s">
        <v>281</v>
      </c>
      <c r="I226" s="110">
        <v>1582263</v>
      </c>
      <c r="J226" s="111">
        <v>1157189</v>
      </c>
      <c r="K226" s="111">
        <v>0</v>
      </c>
      <c r="L226" s="111">
        <v>0</v>
      </c>
      <c r="M226" s="114">
        <v>391130</v>
      </c>
      <c r="N226" s="114">
        <v>23144</v>
      </c>
      <c r="O226" s="111">
        <v>10800</v>
      </c>
      <c r="P226" s="274">
        <v>2.6075999999999997</v>
      </c>
      <c r="Q226" s="287">
        <v>2.0966999999999998</v>
      </c>
      <c r="R226" s="404">
        <v>0</v>
      </c>
      <c r="S226" s="404">
        <v>0.51090000000000002</v>
      </c>
      <c r="T226" s="112">
        <f t="shared" si="99"/>
        <v>0</v>
      </c>
      <c r="U226" s="113">
        <v>0</v>
      </c>
      <c r="V226" s="113">
        <v>0</v>
      </c>
      <c r="W226" s="113">
        <v>0</v>
      </c>
      <c r="X226" s="113">
        <f t="shared" si="100"/>
        <v>0</v>
      </c>
      <c r="Y226" s="113">
        <v>0</v>
      </c>
      <c r="Z226" s="113">
        <v>0</v>
      </c>
      <c r="AA226" s="113">
        <v>0</v>
      </c>
      <c r="AB226" s="113">
        <f t="shared" si="101"/>
        <v>0</v>
      </c>
      <c r="AC226" s="113">
        <f t="shared" si="102"/>
        <v>0</v>
      </c>
      <c r="AD226" s="114">
        <f t="shared" si="103"/>
        <v>0</v>
      </c>
      <c r="AE226" s="114">
        <f t="shared" si="104"/>
        <v>0</v>
      </c>
      <c r="AF226" s="113">
        <v>0</v>
      </c>
      <c r="AG226" s="113">
        <v>0</v>
      </c>
      <c r="AH226" s="113">
        <v>0</v>
      </c>
      <c r="AI226" s="113">
        <f t="shared" si="105"/>
        <v>0</v>
      </c>
      <c r="AJ226" s="113">
        <f t="shared" si="106"/>
        <v>0</v>
      </c>
      <c r="AK226" s="115">
        <v>0</v>
      </c>
      <c r="AL226" s="115">
        <v>0</v>
      </c>
      <c r="AM226" s="115">
        <v>0</v>
      </c>
      <c r="AN226" s="115">
        <v>0</v>
      </c>
      <c r="AO226" s="115">
        <v>0</v>
      </c>
      <c r="AP226" s="115">
        <f t="shared" si="107"/>
        <v>0</v>
      </c>
      <c r="AQ226" s="115">
        <f t="shared" si="108"/>
        <v>0</v>
      </c>
      <c r="AR226" s="370">
        <f t="shared" si="109"/>
        <v>0</v>
      </c>
      <c r="AS226" s="112">
        <f t="shared" si="110"/>
        <v>1582263</v>
      </c>
      <c r="AT226" s="113">
        <f t="shared" si="111"/>
        <v>1157189</v>
      </c>
      <c r="AU226" s="113">
        <f t="shared" si="112"/>
        <v>0</v>
      </c>
      <c r="AV226" s="113">
        <f t="shared" si="113"/>
        <v>0</v>
      </c>
      <c r="AW226" s="113">
        <f t="shared" si="114"/>
        <v>391130</v>
      </c>
      <c r="AX226" s="113">
        <f t="shared" si="114"/>
        <v>23144</v>
      </c>
      <c r="AY226" s="113">
        <f t="shared" si="115"/>
        <v>10800</v>
      </c>
      <c r="AZ226" s="115">
        <f t="shared" si="116"/>
        <v>2.6075999999999997</v>
      </c>
      <c r="BA226" s="115">
        <f t="shared" si="117"/>
        <v>2.0966999999999998</v>
      </c>
      <c r="BB226" s="115">
        <f t="shared" si="118"/>
        <v>0</v>
      </c>
      <c r="BC226" s="116">
        <f t="shared" si="119"/>
        <v>0.51090000000000002</v>
      </c>
    </row>
    <row r="227" spans="1:55" s="387" customFormat="1" ht="12.75" customHeight="1" x14ac:dyDescent="0.2">
      <c r="A227" s="372">
        <v>41</v>
      </c>
      <c r="B227" s="373">
        <v>4432</v>
      </c>
      <c r="C227" s="373">
        <v>600074625</v>
      </c>
      <c r="D227" s="373">
        <v>70695903</v>
      </c>
      <c r="E227" s="371" t="s">
        <v>229</v>
      </c>
      <c r="F227" s="373">
        <v>3117</v>
      </c>
      <c r="G227" s="247" t="s">
        <v>318</v>
      </c>
      <c r="H227" s="374" t="s">
        <v>281</v>
      </c>
      <c r="I227" s="110">
        <v>3001776</v>
      </c>
      <c r="J227" s="111">
        <v>2110274</v>
      </c>
      <c r="K227" s="111">
        <v>0</v>
      </c>
      <c r="L227" s="111">
        <v>3000</v>
      </c>
      <c r="M227" s="114">
        <v>714287</v>
      </c>
      <c r="N227" s="114">
        <v>42205</v>
      </c>
      <c r="O227" s="111">
        <v>132010</v>
      </c>
      <c r="P227" s="274">
        <v>4.1904000000000003</v>
      </c>
      <c r="Q227" s="287">
        <v>2.99</v>
      </c>
      <c r="R227" s="404">
        <v>0</v>
      </c>
      <c r="S227" s="404">
        <v>1.2004000000000001</v>
      </c>
      <c r="T227" s="112">
        <f t="shared" si="99"/>
        <v>0</v>
      </c>
      <c r="U227" s="113">
        <v>0</v>
      </c>
      <c r="V227" s="113">
        <v>-33137</v>
      </c>
      <c r="W227" s="113">
        <v>0</v>
      </c>
      <c r="X227" s="113">
        <f t="shared" si="100"/>
        <v>-33137</v>
      </c>
      <c r="Y227" s="113">
        <v>0</v>
      </c>
      <c r="Z227" s="113">
        <v>0</v>
      </c>
      <c r="AA227" s="113">
        <v>0</v>
      </c>
      <c r="AB227" s="113">
        <f t="shared" si="101"/>
        <v>0</v>
      </c>
      <c r="AC227" s="113">
        <f t="shared" si="102"/>
        <v>-33137</v>
      </c>
      <c r="AD227" s="114">
        <f t="shared" si="103"/>
        <v>-11200</v>
      </c>
      <c r="AE227" s="114">
        <f t="shared" si="104"/>
        <v>-663</v>
      </c>
      <c r="AF227" s="113">
        <v>0</v>
      </c>
      <c r="AG227" s="113">
        <v>45000</v>
      </c>
      <c r="AH227" s="113">
        <v>0</v>
      </c>
      <c r="AI227" s="113">
        <f t="shared" si="105"/>
        <v>45000</v>
      </c>
      <c r="AJ227" s="113">
        <f t="shared" si="106"/>
        <v>0</v>
      </c>
      <c r="AK227" s="115">
        <v>0</v>
      </c>
      <c r="AL227" s="115">
        <v>0</v>
      </c>
      <c r="AM227" s="115">
        <v>0</v>
      </c>
      <c r="AN227" s="115">
        <v>0</v>
      </c>
      <c r="AO227" s="115">
        <v>0</v>
      </c>
      <c r="AP227" s="115">
        <f t="shared" si="107"/>
        <v>0</v>
      </c>
      <c r="AQ227" s="115">
        <f t="shared" si="108"/>
        <v>0</v>
      </c>
      <c r="AR227" s="370">
        <f t="shared" si="109"/>
        <v>0</v>
      </c>
      <c r="AS227" s="112">
        <f t="shared" si="110"/>
        <v>3001776</v>
      </c>
      <c r="AT227" s="113">
        <f t="shared" si="111"/>
        <v>2077137</v>
      </c>
      <c r="AU227" s="113">
        <f t="shared" si="112"/>
        <v>0</v>
      </c>
      <c r="AV227" s="113">
        <f t="shared" si="113"/>
        <v>3000</v>
      </c>
      <c r="AW227" s="113">
        <f t="shared" si="114"/>
        <v>703087</v>
      </c>
      <c r="AX227" s="113">
        <f t="shared" si="114"/>
        <v>41542</v>
      </c>
      <c r="AY227" s="113">
        <f t="shared" si="115"/>
        <v>177010</v>
      </c>
      <c r="AZ227" s="115">
        <f t="shared" si="116"/>
        <v>4.1904000000000003</v>
      </c>
      <c r="BA227" s="115">
        <f t="shared" si="117"/>
        <v>2.99</v>
      </c>
      <c r="BB227" s="115">
        <f t="shared" si="118"/>
        <v>0</v>
      </c>
      <c r="BC227" s="116">
        <f t="shared" si="119"/>
        <v>1.2004000000000001</v>
      </c>
    </row>
    <row r="228" spans="1:55" s="387" customFormat="1" ht="12.75" customHeight="1" x14ac:dyDescent="0.2">
      <c r="A228" s="372">
        <v>41</v>
      </c>
      <c r="B228" s="373">
        <v>4432</v>
      </c>
      <c r="C228" s="373">
        <v>600074625</v>
      </c>
      <c r="D228" s="373">
        <v>70695903</v>
      </c>
      <c r="E228" s="371" t="s">
        <v>229</v>
      </c>
      <c r="F228" s="373">
        <v>3117</v>
      </c>
      <c r="G228" s="247" t="s">
        <v>316</v>
      </c>
      <c r="H228" s="374" t="s">
        <v>282</v>
      </c>
      <c r="I228" s="110">
        <v>1739279</v>
      </c>
      <c r="J228" s="111">
        <v>1276715</v>
      </c>
      <c r="K228" s="111">
        <v>0</v>
      </c>
      <c r="L228" s="111">
        <v>0</v>
      </c>
      <c r="M228" s="114">
        <v>431530</v>
      </c>
      <c r="N228" s="114">
        <v>25534</v>
      </c>
      <c r="O228" s="111">
        <v>5500</v>
      </c>
      <c r="P228" s="274">
        <v>3.69</v>
      </c>
      <c r="Q228" s="287">
        <v>3.69</v>
      </c>
      <c r="R228" s="404">
        <v>0</v>
      </c>
      <c r="S228" s="404">
        <v>0</v>
      </c>
      <c r="T228" s="112">
        <f t="shared" si="99"/>
        <v>0</v>
      </c>
      <c r="U228" s="113">
        <v>0</v>
      </c>
      <c r="V228" s="113">
        <v>0</v>
      </c>
      <c r="W228" s="113">
        <v>0</v>
      </c>
      <c r="X228" s="113">
        <f t="shared" si="100"/>
        <v>0</v>
      </c>
      <c r="Y228" s="113">
        <v>0</v>
      </c>
      <c r="Z228" s="113">
        <v>0</v>
      </c>
      <c r="AA228" s="113">
        <v>0</v>
      </c>
      <c r="AB228" s="113">
        <f t="shared" si="101"/>
        <v>0</v>
      </c>
      <c r="AC228" s="113">
        <f t="shared" si="102"/>
        <v>0</v>
      </c>
      <c r="AD228" s="114">
        <f t="shared" si="103"/>
        <v>0</v>
      </c>
      <c r="AE228" s="114">
        <f t="shared" si="104"/>
        <v>0</v>
      </c>
      <c r="AF228" s="113">
        <v>0</v>
      </c>
      <c r="AG228" s="113">
        <v>0</v>
      </c>
      <c r="AH228" s="113">
        <v>0</v>
      </c>
      <c r="AI228" s="113">
        <f t="shared" si="105"/>
        <v>0</v>
      </c>
      <c r="AJ228" s="113">
        <f t="shared" si="106"/>
        <v>0</v>
      </c>
      <c r="AK228" s="115">
        <v>0</v>
      </c>
      <c r="AL228" s="115">
        <v>0</v>
      </c>
      <c r="AM228" s="115">
        <v>0</v>
      </c>
      <c r="AN228" s="115">
        <v>0</v>
      </c>
      <c r="AO228" s="115">
        <v>0</v>
      </c>
      <c r="AP228" s="115">
        <f t="shared" si="107"/>
        <v>0</v>
      </c>
      <c r="AQ228" s="115">
        <f t="shared" si="108"/>
        <v>0</v>
      </c>
      <c r="AR228" s="370">
        <f t="shared" si="109"/>
        <v>0</v>
      </c>
      <c r="AS228" s="112">
        <f t="shared" si="110"/>
        <v>1739279</v>
      </c>
      <c r="AT228" s="113">
        <f t="shared" si="111"/>
        <v>1276715</v>
      </c>
      <c r="AU228" s="113">
        <f t="shared" si="112"/>
        <v>0</v>
      </c>
      <c r="AV228" s="113">
        <f t="shared" si="113"/>
        <v>0</v>
      </c>
      <c r="AW228" s="113">
        <f t="shared" si="114"/>
        <v>431530</v>
      </c>
      <c r="AX228" s="113">
        <f t="shared" si="114"/>
        <v>25534</v>
      </c>
      <c r="AY228" s="113">
        <f t="shared" si="115"/>
        <v>5500</v>
      </c>
      <c r="AZ228" s="115">
        <f t="shared" si="116"/>
        <v>3.69</v>
      </c>
      <c r="BA228" s="115">
        <f t="shared" si="117"/>
        <v>3.69</v>
      </c>
      <c r="BB228" s="115">
        <f t="shared" si="118"/>
        <v>0</v>
      </c>
      <c r="BC228" s="116">
        <f t="shared" si="119"/>
        <v>0</v>
      </c>
    </row>
    <row r="229" spans="1:55" s="387" customFormat="1" ht="12.75" customHeight="1" x14ac:dyDescent="0.2">
      <c r="A229" s="372">
        <v>41</v>
      </c>
      <c r="B229" s="373">
        <v>4432</v>
      </c>
      <c r="C229" s="373">
        <v>600074625</v>
      </c>
      <c r="D229" s="373">
        <v>70695903</v>
      </c>
      <c r="E229" s="371" t="s">
        <v>229</v>
      </c>
      <c r="F229" s="373">
        <v>3141</v>
      </c>
      <c r="G229" s="247" t="s">
        <v>319</v>
      </c>
      <c r="H229" s="374" t="s">
        <v>282</v>
      </c>
      <c r="I229" s="110">
        <v>649900</v>
      </c>
      <c r="J229" s="111">
        <v>476479</v>
      </c>
      <c r="K229" s="111">
        <v>0</v>
      </c>
      <c r="L229" s="111">
        <v>0</v>
      </c>
      <c r="M229" s="114">
        <v>161049</v>
      </c>
      <c r="N229" s="114">
        <v>9530</v>
      </c>
      <c r="O229" s="111">
        <v>2842</v>
      </c>
      <c r="P229" s="274">
        <v>1.6199999999999999</v>
      </c>
      <c r="Q229" s="287">
        <v>0</v>
      </c>
      <c r="R229" s="404">
        <v>0</v>
      </c>
      <c r="S229" s="404">
        <v>1.6199999999999999</v>
      </c>
      <c r="T229" s="112">
        <f t="shared" si="99"/>
        <v>0</v>
      </c>
      <c r="U229" s="113">
        <v>0</v>
      </c>
      <c r="V229" s="113">
        <v>0</v>
      </c>
      <c r="W229" s="113">
        <v>0</v>
      </c>
      <c r="X229" s="113">
        <f t="shared" si="100"/>
        <v>0</v>
      </c>
      <c r="Y229" s="113">
        <v>0</v>
      </c>
      <c r="Z229" s="113">
        <v>0</v>
      </c>
      <c r="AA229" s="113">
        <v>0</v>
      </c>
      <c r="AB229" s="113">
        <f t="shared" si="101"/>
        <v>0</v>
      </c>
      <c r="AC229" s="113">
        <f t="shared" si="102"/>
        <v>0</v>
      </c>
      <c r="AD229" s="114">
        <f t="shared" si="103"/>
        <v>0</v>
      </c>
      <c r="AE229" s="114">
        <f t="shared" si="104"/>
        <v>0</v>
      </c>
      <c r="AF229" s="113">
        <v>0</v>
      </c>
      <c r="AG229" s="113">
        <v>0</v>
      </c>
      <c r="AH229" s="113">
        <v>0</v>
      </c>
      <c r="AI229" s="113">
        <f t="shared" si="105"/>
        <v>0</v>
      </c>
      <c r="AJ229" s="113">
        <f t="shared" si="106"/>
        <v>0</v>
      </c>
      <c r="AK229" s="115">
        <v>0</v>
      </c>
      <c r="AL229" s="115">
        <v>0</v>
      </c>
      <c r="AM229" s="115">
        <v>0</v>
      </c>
      <c r="AN229" s="115">
        <v>0</v>
      </c>
      <c r="AO229" s="115">
        <v>0</v>
      </c>
      <c r="AP229" s="115">
        <f t="shared" si="107"/>
        <v>0</v>
      </c>
      <c r="AQ229" s="115">
        <f t="shared" si="108"/>
        <v>0</v>
      </c>
      <c r="AR229" s="370">
        <f t="shared" si="109"/>
        <v>0</v>
      </c>
      <c r="AS229" s="112">
        <f t="shared" si="110"/>
        <v>649900</v>
      </c>
      <c r="AT229" s="113">
        <f t="shared" si="111"/>
        <v>476479</v>
      </c>
      <c r="AU229" s="113">
        <f t="shared" si="112"/>
        <v>0</v>
      </c>
      <c r="AV229" s="113">
        <f t="shared" si="113"/>
        <v>0</v>
      </c>
      <c r="AW229" s="113">
        <f t="shared" si="114"/>
        <v>161049</v>
      </c>
      <c r="AX229" s="113">
        <f t="shared" si="114"/>
        <v>9530</v>
      </c>
      <c r="AY229" s="113">
        <f t="shared" si="115"/>
        <v>2842</v>
      </c>
      <c r="AZ229" s="115">
        <f t="shared" si="116"/>
        <v>1.6199999999999999</v>
      </c>
      <c r="BA229" s="115">
        <f t="shared" si="117"/>
        <v>0</v>
      </c>
      <c r="BB229" s="115">
        <f t="shared" si="118"/>
        <v>0</v>
      </c>
      <c r="BC229" s="116">
        <f t="shared" si="119"/>
        <v>1.6199999999999999</v>
      </c>
    </row>
    <row r="230" spans="1:55" s="387" customFormat="1" ht="12.75" customHeight="1" x14ac:dyDescent="0.2">
      <c r="A230" s="372">
        <v>41</v>
      </c>
      <c r="B230" s="373">
        <v>4432</v>
      </c>
      <c r="C230" s="373">
        <v>600074625</v>
      </c>
      <c r="D230" s="373">
        <v>70695903</v>
      </c>
      <c r="E230" s="371" t="s">
        <v>229</v>
      </c>
      <c r="F230" s="373">
        <v>3143</v>
      </c>
      <c r="G230" s="247" t="s">
        <v>632</v>
      </c>
      <c r="H230" s="392" t="s">
        <v>281</v>
      </c>
      <c r="I230" s="110">
        <v>668862</v>
      </c>
      <c r="J230" s="111">
        <v>492535</v>
      </c>
      <c r="K230" s="111">
        <v>0</v>
      </c>
      <c r="L230" s="111">
        <v>0</v>
      </c>
      <c r="M230" s="114">
        <v>166476</v>
      </c>
      <c r="N230" s="114">
        <v>9851</v>
      </c>
      <c r="O230" s="111">
        <v>0</v>
      </c>
      <c r="P230" s="274">
        <v>1.1608000000000001</v>
      </c>
      <c r="Q230" s="287">
        <v>1.1608000000000001</v>
      </c>
      <c r="R230" s="404">
        <v>0</v>
      </c>
      <c r="S230" s="404">
        <v>0</v>
      </c>
      <c r="T230" s="112">
        <f t="shared" si="99"/>
        <v>0</v>
      </c>
      <c r="U230" s="113">
        <v>0</v>
      </c>
      <c r="V230" s="113">
        <v>0</v>
      </c>
      <c r="W230" s="113">
        <v>0</v>
      </c>
      <c r="X230" s="113">
        <f t="shared" si="100"/>
        <v>0</v>
      </c>
      <c r="Y230" s="113">
        <v>0</v>
      </c>
      <c r="Z230" s="113">
        <v>0</v>
      </c>
      <c r="AA230" s="113">
        <v>0</v>
      </c>
      <c r="AB230" s="113">
        <f t="shared" si="101"/>
        <v>0</v>
      </c>
      <c r="AC230" s="113">
        <f t="shared" si="102"/>
        <v>0</v>
      </c>
      <c r="AD230" s="114">
        <f t="shared" si="103"/>
        <v>0</v>
      </c>
      <c r="AE230" s="114">
        <f t="shared" si="104"/>
        <v>0</v>
      </c>
      <c r="AF230" s="113">
        <v>0</v>
      </c>
      <c r="AG230" s="113">
        <v>0</v>
      </c>
      <c r="AH230" s="113">
        <v>0</v>
      </c>
      <c r="AI230" s="113">
        <f t="shared" si="105"/>
        <v>0</v>
      </c>
      <c r="AJ230" s="113">
        <f t="shared" si="106"/>
        <v>0</v>
      </c>
      <c r="AK230" s="115">
        <v>0</v>
      </c>
      <c r="AL230" s="115">
        <v>0</v>
      </c>
      <c r="AM230" s="115">
        <v>0</v>
      </c>
      <c r="AN230" s="115">
        <v>0</v>
      </c>
      <c r="AO230" s="115">
        <v>0</v>
      </c>
      <c r="AP230" s="115">
        <f t="shared" si="107"/>
        <v>0</v>
      </c>
      <c r="AQ230" s="115">
        <f t="shared" si="108"/>
        <v>0</v>
      </c>
      <c r="AR230" s="370">
        <f t="shared" si="109"/>
        <v>0</v>
      </c>
      <c r="AS230" s="112">
        <f t="shared" si="110"/>
        <v>668862</v>
      </c>
      <c r="AT230" s="113">
        <f t="shared" si="111"/>
        <v>492535</v>
      </c>
      <c r="AU230" s="113">
        <f t="shared" si="112"/>
        <v>0</v>
      </c>
      <c r="AV230" s="113">
        <f t="shared" si="113"/>
        <v>0</v>
      </c>
      <c r="AW230" s="113">
        <f t="shared" si="114"/>
        <v>166476</v>
      </c>
      <c r="AX230" s="113">
        <f t="shared" si="114"/>
        <v>9851</v>
      </c>
      <c r="AY230" s="113">
        <f t="shared" si="115"/>
        <v>0</v>
      </c>
      <c r="AZ230" s="115">
        <f t="shared" si="116"/>
        <v>1.1608000000000001</v>
      </c>
      <c r="BA230" s="115">
        <f t="shared" si="117"/>
        <v>1.1608000000000001</v>
      </c>
      <c r="BB230" s="115">
        <f t="shared" si="118"/>
        <v>0</v>
      </c>
      <c r="BC230" s="116">
        <f t="shared" si="119"/>
        <v>0</v>
      </c>
    </row>
    <row r="231" spans="1:55" s="387" customFormat="1" ht="12.75" customHeight="1" x14ac:dyDescent="0.2">
      <c r="A231" s="372">
        <v>41</v>
      </c>
      <c r="B231" s="373">
        <v>4432</v>
      </c>
      <c r="C231" s="373">
        <v>600074625</v>
      </c>
      <c r="D231" s="373">
        <v>70695903</v>
      </c>
      <c r="E231" s="371" t="s">
        <v>229</v>
      </c>
      <c r="F231" s="373">
        <v>3143</v>
      </c>
      <c r="G231" s="247" t="s">
        <v>633</v>
      </c>
      <c r="H231" s="392" t="s">
        <v>282</v>
      </c>
      <c r="I231" s="110">
        <v>12640</v>
      </c>
      <c r="J231" s="111">
        <v>8910</v>
      </c>
      <c r="K231" s="111">
        <v>0</v>
      </c>
      <c r="L231" s="111">
        <v>0</v>
      </c>
      <c r="M231" s="114">
        <v>3012</v>
      </c>
      <c r="N231" s="114">
        <v>178</v>
      </c>
      <c r="O231" s="111">
        <v>540</v>
      </c>
      <c r="P231" s="274">
        <v>0.04</v>
      </c>
      <c r="Q231" s="287">
        <v>0</v>
      </c>
      <c r="R231" s="404">
        <v>0</v>
      </c>
      <c r="S231" s="404">
        <v>0.04</v>
      </c>
      <c r="T231" s="112">
        <f t="shared" si="99"/>
        <v>0</v>
      </c>
      <c r="U231" s="113">
        <v>0</v>
      </c>
      <c r="V231" s="113">
        <v>0</v>
      </c>
      <c r="W231" s="113">
        <v>0</v>
      </c>
      <c r="X231" s="113">
        <f t="shared" si="100"/>
        <v>0</v>
      </c>
      <c r="Y231" s="113">
        <v>0</v>
      </c>
      <c r="Z231" s="113">
        <v>0</v>
      </c>
      <c r="AA231" s="113">
        <v>0</v>
      </c>
      <c r="AB231" s="113">
        <f t="shared" si="101"/>
        <v>0</v>
      </c>
      <c r="AC231" s="113">
        <f t="shared" si="102"/>
        <v>0</v>
      </c>
      <c r="AD231" s="114">
        <f t="shared" si="103"/>
        <v>0</v>
      </c>
      <c r="AE231" s="114">
        <f t="shared" si="104"/>
        <v>0</v>
      </c>
      <c r="AF231" s="113">
        <v>0</v>
      </c>
      <c r="AG231" s="113">
        <v>0</v>
      </c>
      <c r="AH231" s="113">
        <v>0</v>
      </c>
      <c r="AI231" s="113">
        <f t="shared" si="105"/>
        <v>0</v>
      </c>
      <c r="AJ231" s="113">
        <f t="shared" si="106"/>
        <v>0</v>
      </c>
      <c r="AK231" s="115">
        <v>0</v>
      </c>
      <c r="AL231" s="115">
        <v>0</v>
      </c>
      <c r="AM231" s="115">
        <v>0</v>
      </c>
      <c r="AN231" s="115">
        <v>0</v>
      </c>
      <c r="AO231" s="115">
        <v>0</v>
      </c>
      <c r="AP231" s="115">
        <f t="shared" si="107"/>
        <v>0</v>
      </c>
      <c r="AQ231" s="115">
        <f t="shared" si="108"/>
        <v>0</v>
      </c>
      <c r="AR231" s="370">
        <f t="shared" si="109"/>
        <v>0</v>
      </c>
      <c r="AS231" s="112">
        <f t="shared" si="110"/>
        <v>12640</v>
      </c>
      <c r="AT231" s="113">
        <f t="shared" si="111"/>
        <v>8910</v>
      </c>
      <c r="AU231" s="113">
        <f t="shared" si="112"/>
        <v>0</v>
      </c>
      <c r="AV231" s="113">
        <f t="shared" si="113"/>
        <v>0</v>
      </c>
      <c r="AW231" s="113">
        <f t="shared" si="114"/>
        <v>3012</v>
      </c>
      <c r="AX231" s="113">
        <f t="shared" si="114"/>
        <v>178</v>
      </c>
      <c r="AY231" s="113">
        <f t="shared" si="115"/>
        <v>540</v>
      </c>
      <c r="AZ231" s="115">
        <f t="shared" si="116"/>
        <v>0.04</v>
      </c>
      <c r="BA231" s="115">
        <f t="shared" si="117"/>
        <v>0</v>
      </c>
      <c r="BB231" s="115">
        <f t="shared" si="118"/>
        <v>0</v>
      </c>
      <c r="BC231" s="116">
        <f t="shared" si="119"/>
        <v>0.04</v>
      </c>
    </row>
    <row r="232" spans="1:55" s="387" customFormat="1" ht="12.75" customHeight="1" x14ac:dyDescent="0.2">
      <c r="A232" s="237">
        <v>41</v>
      </c>
      <c r="B232" s="31">
        <v>4432</v>
      </c>
      <c r="C232" s="31">
        <v>600074625</v>
      </c>
      <c r="D232" s="31">
        <v>70695903</v>
      </c>
      <c r="E232" s="246" t="s">
        <v>230</v>
      </c>
      <c r="F232" s="31"/>
      <c r="G232" s="236"/>
      <c r="H232" s="326"/>
      <c r="I232" s="5">
        <v>7654720</v>
      </c>
      <c r="J232" s="8">
        <v>5522102</v>
      </c>
      <c r="K232" s="8">
        <v>0</v>
      </c>
      <c r="L232" s="8">
        <v>3000</v>
      </c>
      <c r="M232" s="8">
        <v>1867484</v>
      </c>
      <c r="N232" s="8">
        <v>110442</v>
      </c>
      <c r="O232" s="8">
        <v>151692</v>
      </c>
      <c r="P232" s="9">
        <v>13.308799999999998</v>
      </c>
      <c r="Q232" s="9">
        <v>9.9375</v>
      </c>
      <c r="R232" s="38">
        <v>0</v>
      </c>
      <c r="S232" s="38">
        <v>3.3712999999999997</v>
      </c>
      <c r="T232" s="5">
        <f t="shared" ref="T232:BC232" si="124">SUM(T226:T231)</f>
        <v>0</v>
      </c>
      <c r="U232" s="8">
        <f t="shared" si="124"/>
        <v>0</v>
      </c>
      <c r="V232" s="8">
        <f t="shared" si="124"/>
        <v>-33137</v>
      </c>
      <c r="W232" s="8">
        <f t="shared" si="124"/>
        <v>0</v>
      </c>
      <c r="X232" s="8">
        <f t="shared" si="124"/>
        <v>-33137</v>
      </c>
      <c r="Y232" s="8">
        <f t="shared" si="124"/>
        <v>0</v>
      </c>
      <c r="Z232" s="8">
        <f t="shared" si="124"/>
        <v>0</v>
      </c>
      <c r="AA232" s="8">
        <f t="shared" si="124"/>
        <v>0</v>
      </c>
      <c r="AB232" s="8">
        <f t="shared" si="124"/>
        <v>0</v>
      </c>
      <c r="AC232" s="8">
        <f t="shared" si="124"/>
        <v>-33137</v>
      </c>
      <c r="AD232" s="8">
        <f t="shared" si="124"/>
        <v>-11200</v>
      </c>
      <c r="AE232" s="8">
        <f t="shared" si="124"/>
        <v>-663</v>
      </c>
      <c r="AF232" s="8">
        <f t="shared" si="124"/>
        <v>0</v>
      </c>
      <c r="AG232" s="8">
        <f t="shared" si="124"/>
        <v>45000</v>
      </c>
      <c r="AH232" s="8">
        <f t="shared" si="124"/>
        <v>0</v>
      </c>
      <c r="AI232" s="8">
        <f t="shared" si="124"/>
        <v>45000</v>
      </c>
      <c r="AJ232" s="8">
        <f t="shared" si="124"/>
        <v>0</v>
      </c>
      <c r="AK232" s="9">
        <f t="shared" si="124"/>
        <v>0</v>
      </c>
      <c r="AL232" s="9">
        <f t="shared" si="124"/>
        <v>0</v>
      </c>
      <c r="AM232" s="9">
        <f t="shared" si="124"/>
        <v>0</v>
      </c>
      <c r="AN232" s="9">
        <f t="shared" si="124"/>
        <v>0</v>
      </c>
      <c r="AO232" s="9">
        <f t="shared" si="124"/>
        <v>0</v>
      </c>
      <c r="AP232" s="9">
        <f t="shared" si="124"/>
        <v>0</v>
      </c>
      <c r="AQ232" s="9">
        <f t="shared" si="124"/>
        <v>0</v>
      </c>
      <c r="AR232" s="38">
        <f t="shared" si="124"/>
        <v>0</v>
      </c>
      <c r="AS232" s="5">
        <f t="shared" si="124"/>
        <v>7654720</v>
      </c>
      <c r="AT232" s="8">
        <f t="shared" si="124"/>
        <v>5488965</v>
      </c>
      <c r="AU232" s="8">
        <f t="shared" si="124"/>
        <v>0</v>
      </c>
      <c r="AV232" s="8">
        <f t="shared" si="124"/>
        <v>3000</v>
      </c>
      <c r="AW232" s="8">
        <f t="shared" si="124"/>
        <v>1856284</v>
      </c>
      <c r="AX232" s="8">
        <f t="shared" si="124"/>
        <v>109779</v>
      </c>
      <c r="AY232" s="8">
        <f t="shared" si="124"/>
        <v>196692</v>
      </c>
      <c r="AZ232" s="9">
        <f t="shared" si="124"/>
        <v>13.308799999999998</v>
      </c>
      <c r="BA232" s="9">
        <f t="shared" si="124"/>
        <v>9.9375</v>
      </c>
      <c r="BB232" s="9">
        <f t="shared" si="124"/>
        <v>0</v>
      </c>
      <c r="BC232" s="78">
        <f t="shared" si="124"/>
        <v>3.3712999999999997</v>
      </c>
    </row>
    <row r="233" spans="1:55" s="387" customFormat="1" ht="12.75" customHeight="1" x14ac:dyDescent="0.2">
      <c r="A233" s="372">
        <v>42</v>
      </c>
      <c r="B233" s="373">
        <v>4459</v>
      </c>
      <c r="C233" s="373">
        <v>650037171</v>
      </c>
      <c r="D233" s="373">
        <v>72742356</v>
      </c>
      <c r="E233" s="371" t="s">
        <v>231</v>
      </c>
      <c r="F233" s="373">
        <v>3111</v>
      </c>
      <c r="G233" s="247" t="s">
        <v>315</v>
      </c>
      <c r="H233" s="374" t="s">
        <v>281</v>
      </c>
      <c r="I233" s="110">
        <v>2850181</v>
      </c>
      <c r="J233" s="111">
        <v>2084227</v>
      </c>
      <c r="K233" s="111">
        <v>0</v>
      </c>
      <c r="L233" s="111">
        <v>0</v>
      </c>
      <c r="M233" s="114">
        <v>704469</v>
      </c>
      <c r="N233" s="114">
        <v>41685</v>
      </c>
      <c r="O233" s="111">
        <v>19800</v>
      </c>
      <c r="P233" s="274">
        <v>4.9733999999999998</v>
      </c>
      <c r="Q233" s="287">
        <v>3.9516</v>
      </c>
      <c r="R233" s="404">
        <v>0</v>
      </c>
      <c r="S233" s="404">
        <v>1.0218</v>
      </c>
      <c r="T233" s="112">
        <f t="shared" si="99"/>
        <v>0</v>
      </c>
      <c r="U233" s="113">
        <v>0</v>
      </c>
      <c r="V233" s="113">
        <v>0</v>
      </c>
      <c r="W233" s="113">
        <v>0</v>
      </c>
      <c r="X233" s="113">
        <f t="shared" si="100"/>
        <v>0</v>
      </c>
      <c r="Y233" s="113">
        <v>0</v>
      </c>
      <c r="Z233" s="113">
        <v>0</v>
      </c>
      <c r="AA233" s="113">
        <v>0</v>
      </c>
      <c r="AB233" s="113">
        <f t="shared" si="101"/>
        <v>0</v>
      </c>
      <c r="AC233" s="113">
        <f t="shared" si="102"/>
        <v>0</v>
      </c>
      <c r="AD233" s="114">
        <f t="shared" si="103"/>
        <v>0</v>
      </c>
      <c r="AE233" s="114">
        <f t="shared" si="104"/>
        <v>0</v>
      </c>
      <c r="AF233" s="113">
        <v>0</v>
      </c>
      <c r="AG233" s="113">
        <v>0</v>
      </c>
      <c r="AH233" s="113">
        <v>0</v>
      </c>
      <c r="AI233" s="113">
        <f t="shared" si="105"/>
        <v>0</v>
      </c>
      <c r="AJ233" s="113">
        <f t="shared" si="106"/>
        <v>0</v>
      </c>
      <c r="AK233" s="115">
        <v>0</v>
      </c>
      <c r="AL233" s="115">
        <v>0</v>
      </c>
      <c r="AM233" s="115">
        <v>0</v>
      </c>
      <c r="AN233" s="115">
        <v>0</v>
      </c>
      <c r="AO233" s="115">
        <v>0</v>
      </c>
      <c r="AP233" s="115">
        <f t="shared" si="107"/>
        <v>0</v>
      </c>
      <c r="AQ233" s="115">
        <f t="shared" si="108"/>
        <v>0</v>
      </c>
      <c r="AR233" s="370">
        <f t="shared" si="109"/>
        <v>0</v>
      </c>
      <c r="AS233" s="112">
        <f t="shared" si="110"/>
        <v>2850181</v>
      </c>
      <c r="AT233" s="113">
        <f t="shared" si="111"/>
        <v>2084227</v>
      </c>
      <c r="AU233" s="113">
        <f t="shared" si="112"/>
        <v>0</v>
      </c>
      <c r="AV233" s="113">
        <f t="shared" si="113"/>
        <v>0</v>
      </c>
      <c r="AW233" s="113">
        <f t="shared" si="114"/>
        <v>704469</v>
      </c>
      <c r="AX233" s="113">
        <f t="shared" si="114"/>
        <v>41685</v>
      </c>
      <c r="AY233" s="113">
        <f t="shared" si="115"/>
        <v>19800</v>
      </c>
      <c r="AZ233" s="115">
        <f t="shared" si="116"/>
        <v>4.9733999999999998</v>
      </c>
      <c r="BA233" s="115">
        <f t="shared" si="117"/>
        <v>3.9516</v>
      </c>
      <c r="BB233" s="115">
        <f t="shared" si="118"/>
        <v>0</v>
      </c>
      <c r="BC233" s="116">
        <f t="shared" si="119"/>
        <v>1.0218</v>
      </c>
    </row>
    <row r="234" spans="1:55" s="387" customFormat="1" ht="12.75" customHeight="1" x14ac:dyDescent="0.2">
      <c r="A234" s="372">
        <v>42</v>
      </c>
      <c r="B234" s="373">
        <v>4459</v>
      </c>
      <c r="C234" s="373">
        <v>650037171</v>
      </c>
      <c r="D234" s="373">
        <v>72742356</v>
      </c>
      <c r="E234" s="371" t="s">
        <v>231</v>
      </c>
      <c r="F234" s="373">
        <v>3113</v>
      </c>
      <c r="G234" s="247" t="s">
        <v>318</v>
      </c>
      <c r="H234" s="374" t="s">
        <v>281</v>
      </c>
      <c r="I234" s="110">
        <v>10363788</v>
      </c>
      <c r="J234" s="111">
        <v>7420683</v>
      </c>
      <c r="K234" s="111">
        <v>0</v>
      </c>
      <c r="L234" s="111">
        <v>40000</v>
      </c>
      <c r="M234" s="114">
        <v>2521711</v>
      </c>
      <c r="N234" s="114">
        <v>148414</v>
      </c>
      <c r="O234" s="111">
        <v>232980</v>
      </c>
      <c r="P234" s="274">
        <v>15.745999999999999</v>
      </c>
      <c r="Q234" s="287">
        <v>10.614599999999999</v>
      </c>
      <c r="R234" s="404">
        <v>0</v>
      </c>
      <c r="S234" s="404">
        <v>5.1314000000000002</v>
      </c>
      <c r="T234" s="112">
        <f t="shared" si="99"/>
        <v>0</v>
      </c>
      <c r="U234" s="113">
        <v>0</v>
      </c>
      <c r="V234" s="113">
        <v>-119982</v>
      </c>
      <c r="W234" s="113">
        <v>0</v>
      </c>
      <c r="X234" s="113">
        <f t="shared" si="100"/>
        <v>-119982</v>
      </c>
      <c r="Y234" s="113">
        <v>0</v>
      </c>
      <c r="Z234" s="113">
        <v>0</v>
      </c>
      <c r="AA234" s="113">
        <v>0</v>
      </c>
      <c r="AB234" s="113">
        <f t="shared" si="101"/>
        <v>0</v>
      </c>
      <c r="AC234" s="113">
        <f t="shared" si="102"/>
        <v>-119982</v>
      </c>
      <c r="AD234" s="114">
        <f t="shared" si="103"/>
        <v>-40554</v>
      </c>
      <c r="AE234" s="114">
        <f t="shared" si="104"/>
        <v>-2400</v>
      </c>
      <c r="AF234" s="113">
        <v>0</v>
      </c>
      <c r="AG234" s="113">
        <v>162936</v>
      </c>
      <c r="AH234" s="113">
        <v>0</v>
      </c>
      <c r="AI234" s="113">
        <f t="shared" si="105"/>
        <v>162936</v>
      </c>
      <c r="AJ234" s="113">
        <f t="shared" si="106"/>
        <v>0</v>
      </c>
      <c r="AK234" s="115">
        <v>0</v>
      </c>
      <c r="AL234" s="115">
        <v>0</v>
      </c>
      <c r="AM234" s="115">
        <v>0</v>
      </c>
      <c r="AN234" s="115">
        <v>0</v>
      </c>
      <c r="AO234" s="115">
        <v>0</v>
      </c>
      <c r="AP234" s="115">
        <f t="shared" si="107"/>
        <v>0</v>
      </c>
      <c r="AQ234" s="115">
        <f t="shared" si="108"/>
        <v>0</v>
      </c>
      <c r="AR234" s="370">
        <f t="shared" si="109"/>
        <v>0</v>
      </c>
      <c r="AS234" s="112">
        <f t="shared" si="110"/>
        <v>10363788</v>
      </c>
      <c r="AT234" s="113">
        <f t="shared" si="111"/>
        <v>7300701</v>
      </c>
      <c r="AU234" s="113">
        <f t="shared" si="112"/>
        <v>0</v>
      </c>
      <c r="AV234" s="113">
        <f t="shared" si="113"/>
        <v>40000</v>
      </c>
      <c r="AW234" s="113">
        <f t="shared" si="114"/>
        <v>2481157</v>
      </c>
      <c r="AX234" s="113">
        <f t="shared" si="114"/>
        <v>146014</v>
      </c>
      <c r="AY234" s="113">
        <f t="shared" si="115"/>
        <v>395916</v>
      </c>
      <c r="AZ234" s="115">
        <f t="shared" si="116"/>
        <v>15.745999999999999</v>
      </c>
      <c r="BA234" s="115">
        <f t="shared" si="117"/>
        <v>10.614599999999999</v>
      </c>
      <c r="BB234" s="115">
        <f t="shared" si="118"/>
        <v>0</v>
      </c>
      <c r="BC234" s="116">
        <f t="shared" si="119"/>
        <v>5.1314000000000002</v>
      </c>
    </row>
    <row r="235" spans="1:55" s="387" customFormat="1" ht="12.75" customHeight="1" x14ac:dyDescent="0.2">
      <c r="A235" s="372">
        <v>42</v>
      </c>
      <c r="B235" s="373">
        <v>4459</v>
      </c>
      <c r="C235" s="373">
        <v>650037171</v>
      </c>
      <c r="D235" s="373">
        <v>72742356</v>
      </c>
      <c r="E235" s="371" t="s">
        <v>231</v>
      </c>
      <c r="F235" s="373">
        <v>3113</v>
      </c>
      <c r="G235" s="247" t="s">
        <v>316</v>
      </c>
      <c r="H235" s="374" t="s">
        <v>282</v>
      </c>
      <c r="I235" s="110">
        <v>3064105</v>
      </c>
      <c r="J235" s="111">
        <v>2256335</v>
      </c>
      <c r="K235" s="111">
        <v>0</v>
      </c>
      <c r="L235" s="111">
        <v>0</v>
      </c>
      <c r="M235" s="114">
        <v>762642</v>
      </c>
      <c r="N235" s="114">
        <v>45128</v>
      </c>
      <c r="O235" s="111">
        <v>0</v>
      </c>
      <c r="P235" s="274">
        <v>6.47</v>
      </c>
      <c r="Q235" s="287">
        <v>6.47</v>
      </c>
      <c r="R235" s="404">
        <v>0</v>
      </c>
      <c r="S235" s="404">
        <v>0</v>
      </c>
      <c r="T235" s="112">
        <f t="shared" si="99"/>
        <v>0</v>
      </c>
      <c r="U235" s="113">
        <v>0</v>
      </c>
      <c r="V235" s="113">
        <v>0</v>
      </c>
      <c r="W235" s="113">
        <v>0</v>
      </c>
      <c r="X235" s="113">
        <f t="shared" si="100"/>
        <v>0</v>
      </c>
      <c r="Y235" s="113">
        <v>0</v>
      </c>
      <c r="Z235" s="113">
        <v>0</v>
      </c>
      <c r="AA235" s="113">
        <v>0</v>
      </c>
      <c r="AB235" s="113">
        <f t="shared" si="101"/>
        <v>0</v>
      </c>
      <c r="AC235" s="113">
        <f t="shared" si="102"/>
        <v>0</v>
      </c>
      <c r="AD235" s="114">
        <f t="shared" si="103"/>
        <v>0</v>
      </c>
      <c r="AE235" s="114">
        <f t="shared" si="104"/>
        <v>0</v>
      </c>
      <c r="AF235" s="113">
        <v>0</v>
      </c>
      <c r="AG235" s="113">
        <v>0</v>
      </c>
      <c r="AH235" s="113">
        <v>0</v>
      </c>
      <c r="AI235" s="113">
        <f t="shared" si="105"/>
        <v>0</v>
      </c>
      <c r="AJ235" s="113">
        <f t="shared" si="106"/>
        <v>0</v>
      </c>
      <c r="AK235" s="115">
        <v>0</v>
      </c>
      <c r="AL235" s="115">
        <v>0</v>
      </c>
      <c r="AM235" s="115">
        <v>0</v>
      </c>
      <c r="AN235" s="115">
        <v>0</v>
      </c>
      <c r="AO235" s="115">
        <v>0</v>
      </c>
      <c r="AP235" s="115">
        <f t="shared" si="107"/>
        <v>0</v>
      </c>
      <c r="AQ235" s="115">
        <f t="shared" si="108"/>
        <v>0</v>
      </c>
      <c r="AR235" s="370">
        <f t="shared" si="109"/>
        <v>0</v>
      </c>
      <c r="AS235" s="112">
        <f t="shared" si="110"/>
        <v>3064105</v>
      </c>
      <c r="AT235" s="113">
        <f t="shared" si="111"/>
        <v>2256335</v>
      </c>
      <c r="AU235" s="113">
        <f t="shared" si="112"/>
        <v>0</v>
      </c>
      <c r="AV235" s="113">
        <f t="shared" si="113"/>
        <v>0</v>
      </c>
      <c r="AW235" s="113">
        <f t="shared" si="114"/>
        <v>762642</v>
      </c>
      <c r="AX235" s="113">
        <f t="shared" si="114"/>
        <v>45128</v>
      </c>
      <c r="AY235" s="113">
        <f t="shared" si="115"/>
        <v>0</v>
      </c>
      <c r="AZ235" s="115">
        <f t="shared" si="116"/>
        <v>6.47</v>
      </c>
      <c r="BA235" s="115">
        <f t="shared" si="117"/>
        <v>6.47</v>
      </c>
      <c r="BB235" s="115">
        <f t="shared" si="118"/>
        <v>0</v>
      </c>
      <c r="BC235" s="116">
        <f t="shared" si="119"/>
        <v>0</v>
      </c>
    </row>
    <row r="236" spans="1:55" s="387" customFormat="1" ht="12.75" customHeight="1" x14ac:dyDescent="0.2">
      <c r="A236" s="372">
        <v>42</v>
      </c>
      <c r="B236" s="373">
        <v>4459</v>
      </c>
      <c r="C236" s="373">
        <v>650037171</v>
      </c>
      <c r="D236" s="373">
        <v>72742356</v>
      </c>
      <c r="E236" s="365" t="s">
        <v>231</v>
      </c>
      <c r="F236" s="373">
        <v>3141</v>
      </c>
      <c r="G236" s="247" t="s">
        <v>319</v>
      </c>
      <c r="H236" s="374" t="s">
        <v>282</v>
      </c>
      <c r="I236" s="110">
        <v>1449344</v>
      </c>
      <c r="J236" s="111">
        <v>1061873</v>
      </c>
      <c r="K236" s="111">
        <v>0</v>
      </c>
      <c r="L236" s="111">
        <v>0</v>
      </c>
      <c r="M236" s="114">
        <v>358913</v>
      </c>
      <c r="N236" s="114">
        <v>21238</v>
      </c>
      <c r="O236" s="111">
        <v>7320</v>
      </c>
      <c r="P236" s="274">
        <v>3.6100000000000003</v>
      </c>
      <c r="Q236" s="287">
        <v>0</v>
      </c>
      <c r="R236" s="404">
        <v>0</v>
      </c>
      <c r="S236" s="404">
        <v>3.6100000000000003</v>
      </c>
      <c r="T236" s="112">
        <f t="shared" si="99"/>
        <v>0</v>
      </c>
      <c r="U236" s="113">
        <v>0</v>
      </c>
      <c r="V236" s="113">
        <v>0</v>
      </c>
      <c r="W236" s="113">
        <v>0</v>
      </c>
      <c r="X236" s="113">
        <f t="shared" si="100"/>
        <v>0</v>
      </c>
      <c r="Y236" s="113">
        <v>0</v>
      </c>
      <c r="Z236" s="113">
        <v>0</v>
      </c>
      <c r="AA236" s="113">
        <v>0</v>
      </c>
      <c r="AB236" s="113">
        <f t="shared" si="101"/>
        <v>0</v>
      </c>
      <c r="AC236" s="113">
        <f t="shared" si="102"/>
        <v>0</v>
      </c>
      <c r="AD236" s="114">
        <f t="shared" si="103"/>
        <v>0</v>
      </c>
      <c r="AE236" s="114">
        <f t="shared" si="104"/>
        <v>0</v>
      </c>
      <c r="AF236" s="113">
        <v>0</v>
      </c>
      <c r="AG236" s="113">
        <v>0</v>
      </c>
      <c r="AH236" s="113">
        <v>0</v>
      </c>
      <c r="AI236" s="113">
        <f t="shared" si="105"/>
        <v>0</v>
      </c>
      <c r="AJ236" s="113">
        <f t="shared" si="106"/>
        <v>0</v>
      </c>
      <c r="AK236" s="115">
        <v>0</v>
      </c>
      <c r="AL236" s="115">
        <v>0</v>
      </c>
      <c r="AM236" s="115">
        <v>0</v>
      </c>
      <c r="AN236" s="115">
        <v>0</v>
      </c>
      <c r="AO236" s="115">
        <v>0</v>
      </c>
      <c r="AP236" s="115">
        <f t="shared" si="107"/>
        <v>0</v>
      </c>
      <c r="AQ236" s="115">
        <f t="shared" si="108"/>
        <v>0</v>
      </c>
      <c r="AR236" s="370">
        <f t="shared" si="109"/>
        <v>0</v>
      </c>
      <c r="AS236" s="112">
        <f t="shared" si="110"/>
        <v>1449344</v>
      </c>
      <c r="AT236" s="113">
        <f t="shared" si="111"/>
        <v>1061873</v>
      </c>
      <c r="AU236" s="113">
        <f t="shared" si="112"/>
        <v>0</v>
      </c>
      <c r="AV236" s="113">
        <f t="shared" si="113"/>
        <v>0</v>
      </c>
      <c r="AW236" s="113">
        <f t="shared" si="114"/>
        <v>358913</v>
      </c>
      <c r="AX236" s="113">
        <f t="shared" si="114"/>
        <v>21238</v>
      </c>
      <c r="AY236" s="113">
        <f t="shared" si="115"/>
        <v>7320</v>
      </c>
      <c r="AZ236" s="115">
        <f t="shared" si="116"/>
        <v>3.6100000000000003</v>
      </c>
      <c r="BA236" s="115">
        <f t="shared" si="117"/>
        <v>0</v>
      </c>
      <c r="BB236" s="115">
        <f t="shared" si="118"/>
        <v>0</v>
      </c>
      <c r="BC236" s="116">
        <f t="shared" si="119"/>
        <v>3.6100000000000003</v>
      </c>
    </row>
    <row r="237" spans="1:55" s="387" customFormat="1" ht="12.75" customHeight="1" x14ac:dyDescent="0.2">
      <c r="A237" s="372">
        <v>42</v>
      </c>
      <c r="B237" s="373">
        <v>4459</v>
      </c>
      <c r="C237" s="373">
        <v>650037171</v>
      </c>
      <c r="D237" s="373">
        <v>72742356</v>
      </c>
      <c r="E237" s="371" t="s">
        <v>231</v>
      </c>
      <c r="F237" s="373">
        <v>3143</v>
      </c>
      <c r="G237" s="247" t="s">
        <v>632</v>
      </c>
      <c r="H237" s="392" t="s">
        <v>281</v>
      </c>
      <c r="I237" s="110">
        <v>1168824</v>
      </c>
      <c r="J237" s="111">
        <v>860696</v>
      </c>
      <c r="K237" s="111">
        <v>0</v>
      </c>
      <c r="L237" s="111">
        <v>0</v>
      </c>
      <c r="M237" s="114">
        <v>290915</v>
      </c>
      <c r="N237" s="114">
        <v>17213</v>
      </c>
      <c r="O237" s="111">
        <v>0</v>
      </c>
      <c r="P237" s="274">
        <v>2.0211999999999999</v>
      </c>
      <c r="Q237" s="287">
        <v>2.0211999999999999</v>
      </c>
      <c r="R237" s="404">
        <v>0</v>
      </c>
      <c r="S237" s="404">
        <v>0</v>
      </c>
      <c r="T237" s="112">
        <f t="shared" si="99"/>
        <v>0</v>
      </c>
      <c r="U237" s="113">
        <v>0</v>
      </c>
      <c r="V237" s="113">
        <v>0</v>
      </c>
      <c r="W237" s="113">
        <v>0</v>
      </c>
      <c r="X237" s="113">
        <f t="shared" si="100"/>
        <v>0</v>
      </c>
      <c r="Y237" s="113">
        <v>0</v>
      </c>
      <c r="Z237" s="113">
        <v>0</v>
      </c>
      <c r="AA237" s="113">
        <v>0</v>
      </c>
      <c r="AB237" s="113">
        <f t="shared" si="101"/>
        <v>0</v>
      </c>
      <c r="AC237" s="113">
        <f t="shared" si="102"/>
        <v>0</v>
      </c>
      <c r="AD237" s="114">
        <f t="shared" si="103"/>
        <v>0</v>
      </c>
      <c r="AE237" s="114">
        <f t="shared" si="104"/>
        <v>0</v>
      </c>
      <c r="AF237" s="113">
        <v>0</v>
      </c>
      <c r="AG237" s="113">
        <v>0</v>
      </c>
      <c r="AH237" s="113">
        <v>0</v>
      </c>
      <c r="AI237" s="113">
        <f t="shared" si="105"/>
        <v>0</v>
      </c>
      <c r="AJ237" s="113">
        <f t="shared" si="106"/>
        <v>0</v>
      </c>
      <c r="AK237" s="115">
        <v>0</v>
      </c>
      <c r="AL237" s="115">
        <v>0</v>
      </c>
      <c r="AM237" s="115">
        <v>0</v>
      </c>
      <c r="AN237" s="115">
        <v>0</v>
      </c>
      <c r="AO237" s="115">
        <v>0</v>
      </c>
      <c r="AP237" s="115">
        <f t="shared" si="107"/>
        <v>0</v>
      </c>
      <c r="AQ237" s="115">
        <f t="shared" si="108"/>
        <v>0</v>
      </c>
      <c r="AR237" s="370">
        <f t="shared" si="109"/>
        <v>0</v>
      </c>
      <c r="AS237" s="112">
        <f t="shared" si="110"/>
        <v>1168824</v>
      </c>
      <c r="AT237" s="113">
        <f t="shared" si="111"/>
        <v>860696</v>
      </c>
      <c r="AU237" s="113">
        <f t="shared" si="112"/>
        <v>0</v>
      </c>
      <c r="AV237" s="113">
        <f t="shared" si="113"/>
        <v>0</v>
      </c>
      <c r="AW237" s="113">
        <f t="shared" si="114"/>
        <v>290915</v>
      </c>
      <c r="AX237" s="113">
        <f t="shared" si="114"/>
        <v>17213</v>
      </c>
      <c r="AY237" s="113">
        <f t="shared" si="115"/>
        <v>0</v>
      </c>
      <c r="AZ237" s="115">
        <f t="shared" si="116"/>
        <v>2.0211999999999999</v>
      </c>
      <c r="BA237" s="115">
        <f t="shared" si="117"/>
        <v>2.0211999999999999</v>
      </c>
      <c r="BB237" s="115">
        <f t="shared" si="118"/>
        <v>0</v>
      </c>
      <c r="BC237" s="116">
        <f t="shared" si="119"/>
        <v>0</v>
      </c>
    </row>
    <row r="238" spans="1:55" s="387" customFormat="1" ht="12.75" customHeight="1" x14ac:dyDescent="0.2">
      <c r="A238" s="372">
        <v>42</v>
      </c>
      <c r="B238" s="373">
        <v>4459</v>
      </c>
      <c r="C238" s="373">
        <v>650037171</v>
      </c>
      <c r="D238" s="373">
        <v>72742356</v>
      </c>
      <c r="E238" s="371" t="s">
        <v>231</v>
      </c>
      <c r="F238" s="373">
        <v>3143</v>
      </c>
      <c r="G238" s="247" t="s">
        <v>633</v>
      </c>
      <c r="H238" s="392" t="s">
        <v>282</v>
      </c>
      <c r="I238" s="110">
        <v>24578</v>
      </c>
      <c r="J238" s="111">
        <v>17325</v>
      </c>
      <c r="K238" s="111">
        <v>0</v>
      </c>
      <c r="L238" s="111">
        <v>0</v>
      </c>
      <c r="M238" s="114">
        <v>5856</v>
      </c>
      <c r="N238" s="114">
        <v>347</v>
      </c>
      <c r="O238" s="111">
        <v>1050</v>
      </c>
      <c r="P238" s="274">
        <v>7.0000000000000007E-2</v>
      </c>
      <c r="Q238" s="287">
        <v>0</v>
      </c>
      <c r="R238" s="404">
        <v>0</v>
      </c>
      <c r="S238" s="404">
        <v>7.0000000000000007E-2</v>
      </c>
      <c r="T238" s="112">
        <f t="shared" si="99"/>
        <v>0</v>
      </c>
      <c r="U238" s="113">
        <v>0</v>
      </c>
      <c r="V238" s="113">
        <v>0</v>
      </c>
      <c r="W238" s="113">
        <v>0</v>
      </c>
      <c r="X238" s="113">
        <f t="shared" si="100"/>
        <v>0</v>
      </c>
      <c r="Y238" s="113">
        <v>0</v>
      </c>
      <c r="Z238" s="113">
        <v>0</v>
      </c>
      <c r="AA238" s="113">
        <v>0</v>
      </c>
      <c r="AB238" s="113">
        <f t="shared" si="101"/>
        <v>0</v>
      </c>
      <c r="AC238" s="113">
        <f t="shared" si="102"/>
        <v>0</v>
      </c>
      <c r="AD238" s="114">
        <f t="shared" si="103"/>
        <v>0</v>
      </c>
      <c r="AE238" s="114">
        <f t="shared" si="104"/>
        <v>0</v>
      </c>
      <c r="AF238" s="113">
        <v>0</v>
      </c>
      <c r="AG238" s="113">
        <v>0</v>
      </c>
      <c r="AH238" s="113">
        <v>0</v>
      </c>
      <c r="AI238" s="113">
        <f t="shared" si="105"/>
        <v>0</v>
      </c>
      <c r="AJ238" s="113">
        <f t="shared" si="106"/>
        <v>0</v>
      </c>
      <c r="AK238" s="115">
        <v>0</v>
      </c>
      <c r="AL238" s="115">
        <v>0</v>
      </c>
      <c r="AM238" s="115">
        <v>0</v>
      </c>
      <c r="AN238" s="115">
        <v>0</v>
      </c>
      <c r="AO238" s="115">
        <v>0</v>
      </c>
      <c r="AP238" s="115">
        <f t="shared" si="107"/>
        <v>0</v>
      </c>
      <c r="AQ238" s="115">
        <f t="shared" si="108"/>
        <v>0</v>
      </c>
      <c r="AR238" s="370">
        <f t="shared" si="109"/>
        <v>0</v>
      </c>
      <c r="AS238" s="112">
        <f t="shared" si="110"/>
        <v>24578</v>
      </c>
      <c r="AT238" s="113">
        <f t="shared" si="111"/>
        <v>17325</v>
      </c>
      <c r="AU238" s="113">
        <f t="shared" si="112"/>
        <v>0</v>
      </c>
      <c r="AV238" s="113">
        <f t="shared" si="113"/>
        <v>0</v>
      </c>
      <c r="AW238" s="113">
        <f t="shared" si="114"/>
        <v>5856</v>
      </c>
      <c r="AX238" s="113">
        <f t="shared" si="114"/>
        <v>347</v>
      </c>
      <c r="AY238" s="113">
        <f t="shared" si="115"/>
        <v>1050</v>
      </c>
      <c r="AZ238" s="115">
        <f t="shared" si="116"/>
        <v>7.0000000000000007E-2</v>
      </c>
      <c r="BA238" s="115">
        <f t="shared" si="117"/>
        <v>0</v>
      </c>
      <c r="BB238" s="115">
        <f t="shared" si="118"/>
        <v>0</v>
      </c>
      <c r="BC238" s="116">
        <f t="shared" si="119"/>
        <v>7.0000000000000007E-2</v>
      </c>
    </row>
    <row r="239" spans="1:55" s="387" customFormat="1" ht="12.75" customHeight="1" x14ac:dyDescent="0.2">
      <c r="A239" s="237">
        <v>42</v>
      </c>
      <c r="B239" s="31">
        <v>4459</v>
      </c>
      <c r="C239" s="31">
        <v>650037171</v>
      </c>
      <c r="D239" s="31">
        <v>72742356</v>
      </c>
      <c r="E239" s="246" t="s">
        <v>232</v>
      </c>
      <c r="F239" s="31"/>
      <c r="G239" s="236"/>
      <c r="H239" s="326"/>
      <c r="I239" s="5">
        <v>18920820</v>
      </c>
      <c r="J239" s="8">
        <v>13701139</v>
      </c>
      <c r="K239" s="8">
        <v>0</v>
      </c>
      <c r="L239" s="8">
        <v>40000</v>
      </c>
      <c r="M239" s="8">
        <v>4644506</v>
      </c>
      <c r="N239" s="8">
        <v>274025</v>
      </c>
      <c r="O239" s="8">
        <v>261150</v>
      </c>
      <c r="P239" s="9">
        <v>32.890599999999999</v>
      </c>
      <c r="Q239" s="9">
        <v>23.057399999999998</v>
      </c>
      <c r="R239" s="38">
        <v>0</v>
      </c>
      <c r="S239" s="38">
        <v>9.8332000000000015</v>
      </c>
      <c r="T239" s="5">
        <f t="shared" ref="T239:BC239" si="125">SUM(T233:T238)</f>
        <v>0</v>
      </c>
      <c r="U239" s="8">
        <f t="shared" si="125"/>
        <v>0</v>
      </c>
      <c r="V239" s="8">
        <f t="shared" si="125"/>
        <v>-119982</v>
      </c>
      <c r="W239" s="8">
        <f t="shared" si="125"/>
        <v>0</v>
      </c>
      <c r="X239" s="8">
        <f t="shared" si="125"/>
        <v>-119982</v>
      </c>
      <c r="Y239" s="8">
        <f t="shared" si="125"/>
        <v>0</v>
      </c>
      <c r="Z239" s="8">
        <f t="shared" si="125"/>
        <v>0</v>
      </c>
      <c r="AA239" s="8">
        <f t="shared" si="125"/>
        <v>0</v>
      </c>
      <c r="AB239" s="8">
        <f t="shared" si="125"/>
        <v>0</v>
      </c>
      <c r="AC239" s="8">
        <f t="shared" si="125"/>
        <v>-119982</v>
      </c>
      <c r="AD239" s="8">
        <f t="shared" si="125"/>
        <v>-40554</v>
      </c>
      <c r="AE239" s="8">
        <f t="shared" si="125"/>
        <v>-2400</v>
      </c>
      <c r="AF239" s="8">
        <f t="shared" si="125"/>
        <v>0</v>
      </c>
      <c r="AG239" s="8">
        <f t="shared" si="125"/>
        <v>162936</v>
      </c>
      <c r="AH239" s="8">
        <f t="shared" si="125"/>
        <v>0</v>
      </c>
      <c r="AI239" s="8">
        <f t="shared" si="125"/>
        <v>162936</v>
      </c>
      <c r="AJ239" s="8">
        <f t="shared" si="125"/>
        <v>0</v>
      </c>
      <c r="AK239" s="9">
        <f t="shared" si="125"/>
        <v>0</v>
      </c>
      <c r="AL239" s="9">
        <f t="shared" si="125"/>
        <v>0</v>
      </c>
      <c r="AM239" s="9">
        <f t="shared" si="125"/>
        <v>0</v>
      </c>
      <c r="AN239" s="9">
        <f t="shared" si="125"/>
        <v>0</v>
      </c>
      <c r="AO239" s="9">
        <f t="shared" si="125"/>
        <v>0</v>
      </c>
      <c r="AP239" s="9">
        <f t="shared" si="125"/>
        <v>0</v>
      </c>
      <c r="AQ239" s="9">
        <f t="shared" si="125"/>
        <v>0</v>
      </c>
      <c r="AR239" s="38">
        <f t="shared" si="125"/>
        <v>0</v>
      </c>
      <c r="AS239" s="5">
        <f t="shared" si="125"/>
        <v>18920820</v>
      </c>
      <c r="AT239" s="8">
        <f t="shared" si="125"/>
        <v>13581157</v>
      </c>
      <c r="AU239" s="8">
        <f t="shared" si="125"/>
        <v>0</v>
      </c>
      <c r="AV239" s="8">
        <f t="shared" si="125"/>
        <v>40000</v>
      </c>
      <c r="AW239" s="8">
        <f t="shared" si="125"/>
        <v>4603952</v>
      </c>
      <c r="AX239" s="8">
        <f t="shared" si="125"/>
        <v>271625</v>
      </c>
      <c r="AY239" s="8">
        <f t="shared" si="125"/>
        <v>424086</v>
      </c>
      <c r="AZ239" s="9">
        <f t="shared" si="125"/>
        <v>32.890599999999999</v>
      </c>
      <c r="BA239" s="9">
        <f t="shared" si="125"/>
        <v>23.057399999999998</v>
      </c>
      <c r="BB239" s="9">
        <f t="shared" si="125"/>
        <v>0</v>
      </c>
      <c r="BC239" s="78">
        <f t="shared" si="125"/>
        <v>9.8332000000000015</v>
      </c>
    </row>
    <row r="240" spans="1:55" s="387" customFormat="1" ht="12.75" customHeight="1" x14ac:dyDescent="0.2">
      <c r="A240" s="372">
        <v>43</v>
      </c>
      <c r="B240" s="373">
        <v>4424</v>
      </c>
      <c r="C240" s="373">
        <v>600074170</v>
      </c>
      <c r="D240" s="373">
        <v>72741562</v>
      </c>
      <c r="E240" s="371" t="s">
        <v>233</v>
      </c>
      <c r="F240" s="373">
        <v>3111</v>
      </c>
      <c r="G240" s="247" t="s">
        <v>315</v>
      </c>
      <c r="H240" s="374" t="s">
        <v>281</v>
      </c>
      <c r="I240" s="110">
        <v>3272667</v>
      </c>
      <c r="J240" s="111">
        <v>2347730</v>
      </c>
      <c r="K240" s="111">
        <v>0</v>
      </c>
      <c r="L240" s="111">
        <v>0</v>
      </c>
      <c r="M240" s="114">
        <v>793532</v>
      </c>
      <c r="N240" s="114">
        <v>46955</v>
      </c>
      <c r="O240" s="111">
        <v>84450</v>
      </c>
      <c r="P240" s="274">
        <v>5.3898000000000001</v>
      </c>
      <c r="Q240" s="287">
        <v>4</v>
      </c>
      <c r="R240" s="404">
        <v>0</v>
      </c>
      <c r="S240" s="404">
        <v>1.3897999999999999</v>
      </c>
      <c r="T240" s="112">
        <f t="shared" si="99"/>
        <v>0</v>
      </c>
      <c r="U240" s="113">
        <v>0</v>
      </c>
      <c r="V240" s="113">
        <v>0</v>
      </c>
      <c r="W240" s="113">
        <v>0</v>
      </c>
      <c r="X240" s="113">
        <f t="shared" si="100"/>
        <v>0</v>
      </c>
      <c r="Y240" s="113">
        <v>0</v>
      </c>
      <c r="Z240" s="113">
        <v>0</v>
      </c>
      <c r="AA240" s="113">
        <v>0</v>
      </c>
      <c r="AB240" s="113">
        <f t="shared" si="101"/>
        <v>0</v>
      </c>
      <c r="AC240" s="113">
        <f t="shared" si="102"/>
        <v>0</v>
      </c>
      <c r="AD240" s="114">
        <f t="shared" si="103"/>
        <v>0</v>
      </c>
      <c r="AE240" s="114">
        <f t="shared" si="104"/>
        <v>0</v>
      </c>
      <c r="AF240" s="113">
        <v>0</v>
      </c>
      <c r="AG240" s="113">
        <v>0</v>
      </c>
      <c r="AH240" s="113">
        <v>0</v>
      </c>
      <c r="AI240" s="113">
        <f t="shared" si="105"/>
        <v>0</v>
      </c>
      <c r="AJ240" s="113">
        <f t="shared" si="106"/>
        <v>0</v>
      </c>
      <c r="AK240" s="115">
        <v>0</v>
      </c>
      <c r="AL240" s="115">
        <v>0</v>
      </c>
      <c r="AM240" s="115">
        <v>0</v>
      </c>
      <c r="AN240" s="115">
        <v>0</v>
      </c>
      <c r="AO240" s="115">
        <v>0</v>
      </c>
      <c r="AP240" s="115">
        <f t="shared" si="107"/>
        <v>0</v>
      </c>
      <c r="AQ240" s="115">
        <f t="shared" si="108"/>
        <v>0</v>
      </c>
      <c r="AR240" s="370">
        <f t="shared" si="109"/>
        <v>0</v>
      </c>
      <c r="AS240" s="112">
        <f t="shared" si="110"/>
        <v>3272667</v>
      </c>
      <c r="AT240" s="113">
        <f t="shared" si="111"/>
        <v>2347730</v>
      </c>
      <c r="AU240" s="113">
        <f t="shared" si="112"/>
        <v>0</v>
      </c>
      <c r="AV240" s="113">
        <f t="shared" si="113"/>
        <v>0</v>
      </c>
      <c r="AW240" s="113">
        <f t="shared" si="114"/>
        <v>793532</v>
      </c>
      <c r="AX240" s="113">
        <f t="shared" si="114"/>
        <v>46955</v>
      </c>
      <c r="AY240" s="113">
        <f t="shared" si="115"/>
        <v>84450</v>
      </c>
      <c r="AZ240" s="115">
        <f t="shared" si="116"/>
        <v>5.3898000000000001</v>
      </c>
      <c r="BA240" s="115">
        <f t="shared" si="117"/>
        <v>4</v>
      </c>
      <c r="BB240" s="115">
        <f t="shared" si="118"/>
        <v>0</v>
      </c>
      <c r="BC240" s="116">
        <f t="shared" si="119"/>
        <v>1.3897999999999999</v>
      </c>
    </row>
    <row r="241" spans="1:55" s="387" customFormat="1" ht="12.75" customHeight="1" x14ac:dyDescent="0.2">
      <c r="A241" s="372">
        <v>43</v>
      </c>
      <c r="B241" s="373">
        <v>4424</v>
      </c>
      <c r="C241" s="373">
        <v>600074170</v>
      </c>
      <c r="D241" s="373">
        <v>72741562</v>
      </c>
      <c r="E241" s="371" t="s">
        <v>233</v>
      </c>
      <c r="F241" s="373">
        <v>3111</v>
      </c>
      <c r="G241" s="247" t="s">
        <v>316</v>
      </c>
      <c r="H241" s="374" t="s">
        <v>282</v>
      </c>
      <c r="I241" s="110">
        <v>470470</v>
      </c>
      <c r="J241" s="111">
        <v>346443</v>
      </c>
      <c r="K241" s="111">
        <v>0</v>
      </c>
      <c r="L241" s="111">
        <v>0</v>
      </c>
      <c r="M241" s="114">
        <v>117098</v>
      </c>
      <c r="N241" s="114">
        <v>6929</v>
      </c>
      <c r="O241" s="111">
        <v>0</v>
      </c>
      <c r="P241" s="274">
        <v>1</v>
      </c>
      <c r="Q241" s="287">
        <v>1</v>
      </c>
      <c r="R241" s="404">
        <v>0</v>
      </c>
      <c r="S241" s="404">
        <v>0</v>
      </c>
      <c r="T241" s="112">
        <f t="shared" si="99"/>
        <v>0</v>
      </c>
      <c r="U241" s="113">
        <v>0</v>
      </c>
      <c r="V241" s="113">
        <v>0</v>
      </c>
      <c r="W241" s="113">
        <v>0</v>
      </c>
      <c r="X241" s="113">
        <f t="shared" si="100"/>
        <v>0</v>
      </c>
      <c r="Y241" s="113">
        <v>0</v>
      </c>
      <c r="Z241" s="113">
        <v>0</v>
      </c>
      <c r="AA241" s="113">
        <v>0</v>
      </c>
      <c r="AB241" s="113">
        <f t="shared" si="101"/>
        <v>0</v>
      </c>
      <c r="AC241" s="113">
        <f t="shared" si="102"/>
        <v>0</v>
      </c>
      <c r="AD241" s="114">
        <f t="shared" si="103"/>
        <v>0</v>
      </c>
      <c r="AE241" s="114">
        <f t="shared" si="104"/>
        <v>0</v>
      </c>
      <c r="AF241" s="113">
        <v>0</v>
      </c>
      <c r="AG241" s="113">
        <v>0</v>
      </c>
      <c r="AH241" s="113">
        <v>0</v>
      </c>
      <c r="AI241" s="113">
        <f t="shared" si="105"/>
        <v>0</v>
      </c>
      <c r="AJ241" s="113">
        <f t="shared" si="106"/>
        <v>0</v>
      </c>
      <c r="AK241" s="115">
        <v>0</v>
      </c>
      <c r="AL241" s="115">
        <v>0</v>
      </c>
      <c r="AM241" s="115">
        <v>0</v>
      </c>
      <c r="AN241" s="115">
        <v>0</v>
      </c>
      <c r="AO241" s="115">
        <v>0</v>
      </c>
      <c r="AP241" s="115">
        <f t="shared" si="107"/>
        <v>0</v>
      </c>
      <c r="AQ241" s="115">
        <f t="shared" si="108"/>
        <v>0</v>
      </c>
      <c r="AR241" s="370">
        <f t="shared" si="109"/>
        <v>0</v>
      </c>
      <c r="AS241" s="112">
        <f t="shared" si="110"/>
        <v>470470</v>
      </c>
      <c r="AT241" s="113">
        <f t="shared" si="111"/>
        <v>346443</v>
      </c>
      <c r="AU241" s="113">
        <f t="shared" si="112"/>
        <v>0</v>
      </c>
      <c r="AV241" s="113">
        <f t="shared" si="113"/>
        <v>0</v>
      </c>
      <c r="AW241" s="113">
        <f t="shared" si="114"/>
        <v>117098</v>
      </c>
      <c r="AX241" s="113">
        <f t="shared" si="114"/>
        <v>6929</v>
      </c>
      <c r="AY241" s="113">
        <f t="shared" si="115"/>
        <v>0</v>
      </c>
      <c r="AZ241" s="115">
        <f t="shared" si="116"/>
        <v>1</v>
      </c>
      <c r="BA241" s="115">
        <f t="shared" si="117"/>
        <v>1</v>
      </c>
      <c r="BB241" s="115">
        <f t="shared" si="118"/>
        <v>0</v>
      </c>
      <c r="BC241" s="116">
        <f t="shared" si="119"/>
        <v>0</v>
      </c>
    </row>
    <row r="242" spans="1:55" s="387" customFormat="1" ht="12.75" customHeight="1" x14ac:dyDescent="0.2">
      <c r="A242" s="372">
        <v>43</v>
      </c>
      <c r="B242" s="373">
        <v>4424</v>
      </c>
      <c r="C242" s="373">
        <v>600074170</v>
      </c>
      <c r="D242" s="373">
        <v>72741562</v>
      </c>
      <c r="E242" s="371" t="s">
        <v>233</v>
      </c>
      <c r="F242" s="373">
        <v>3141</v>
      </c>
      <c r="G242" s="247" t="s">
        <v>319</v>
      </c>
      <c r="H242" s="374" t="s">
        <v>282</v>
      </c>
      <c r="I242" s="110">
        <v>995772</v>
      </c>
      <c r="J242" s="111">
        <v>729676</v>
      </c>
      <c r="K242" s="111">
        <v>0</v>
      </c>
      <c r="L242" s="111">
        <v>0</v>
      </c>
      <c r="M242" s="114">
        <v>246630</v>
      </c>
      <c r="N242" s="114">
        <v>14594</v>
      </c>
      <c r="O242" s="111">
        <v>4872</v>
      </c>
      <c r="P242" s="274">
        <v>2.48</v>
      </c>
      <c r="Q242" s="287">
        <v>0</v>
      </c>
      <c r="R242" s="404">
        <v>0</v>
      </c>
      <c r="S242" s="404">
        <v>2.48</v>
      </c>
      <c r="T242" s="112">
        <f t="shared" si="99"/>
        <v>0</v>
      </c>
      <c r="U242" s="113">
        <v>0</v>
      </c>
      <c r="V242" s="113">
        <v>0</v>
      </c>
      <c r="W242" s="113">
        <v>0</v>
      </c>
      <c r="X242" s="113">
        <f t="shared" si="100"/>
        <v>0</v>
      </c>
      <c r="Y242" s="113">
        <v>0</v>
      </c>
      <c r="Z242" s="113">
        <v>0</v>
      </c>
      <c r="AA242" s="113">
        <v>0</v>
      </c>
      <c r="AB242" s="113">
        <f t="shared" si="101"/>
        <v>0</v>
      </c>
      <c r="AC242" s="113">
        <f t="shared" si="102"/>
        <v>0</v>
      </c>
      <c r="AD242" s="114">
        <f t="shared" si="103"/>
        <v>0</v>
      </c>
      <c r="AE242" s="114">
        <f t="shared" si="104"/>
        <v>0</v>
      </c>
      <c r="AF242" s="113">
        <v>0</v>
      </c>
      <c r="AG242" s="113">
        <v>0</v>
      </c>
      <c r="AH242" s="113">
        <v>0</v>
      </c>
      <c r="AI242" s="113">
        <f t="shared" si="105"/>
        <v>0</v>
      </c>
      <c r="AJ242" s="113">
        <f t="shared" si="106"/>
        <v>0</v>
      </c>
      <c r="AK242" s="115">
        <v>0</v>
      </c>
      <c r="AL242" s="115">
        <v>0</v>
      </c>
      <c r="AM242" s="115">
        <v>0</v>
      </c>
      <c r="AN242" s="115">
        <v>0</v>
      </c>
      <c r="AO242" s="115">
        <v>0</v>
      </c>
      <c r="AP242" s="115">
        <f t="shared" si="107"/>
        <v>0</v>
      </c>
      <c r="AQ242" s="115">
        <f t="shared" si="108"/>
        <v>0</v>
      </c>
      <c r="AR242" s="370">
        <f t="shared" si="109"/>
        <v>0</v>
      </c>
      <c r="AS242" s="112">
        <f t="shared" si="110"/>
        <v>995772</v>
      </c>
      <c r="AT242" s="113">
        <f t="shared" si="111"/>
        <v>729676</v>
      </c>
      <c r="AU242" s="113">
        <f t="shared" si="112"/>
        <v>0</v>
      </c>
      <c r="AV242" s="113">
        <f t="shared" si="113"/>
        <v>0</v>
      </c>
      <c r="AW242" s="113">
        <f t="shared" si="114"/>
        <v>246630</v>
      </c>
      <c r="AX242" s="113">
        <f t="shared" si="114"/>
        <v>14594</v>
      </c>
      <c r="AY242" s="113">
        <f t="shared" si="115"/>
        <v>4872</v>
      </c>
      <c r="AZ242" s="115">
        <f t="shared" si="116"/>
        <v>2.48</v>
      </c>
      <c r="BA242" s="115">
        <f t="shared" si="117"/>
        <v>0</v>
      </c>
      <c r="BB242" s="115">
        <f t="shared" si="118"/>
        <v>0</v>
      </c>
      <c r="BC242" s="116">
        <f t="shared" si="119"/>
        <v>2.48</v>
      </c>
    </row>
    <row r="243" spans="1:55" s="387" customFormat="1" ht="12.75" customHeight="1" x14ac:dyDescent="0.2">
      <c r="A243" s="237">
        <v>43</v>
      </c>
      <c r="B243" s="31">
        <v>4424</v>
      </c>
      <c r="C243" s="31">
        <v>600074170</v>
      </c>
      <c r="D243" s="31">
        <v>72741562</v>
      </c>
      <c r="E243" s="246" t="s">
        <v>234</v>
      </c>
      <c r="F243" s="31"/>
      <c r="G243" s="236"/>
      <c r="H243" s="326"/>
      <c r="I243" s="5">
        <v>4738909</v>
      </c>
      <c r="J243" s="8">
        <v>3423849</v>
      </c>
      <c r="K243" s="8">
        <v>0</v>
      </c>
      <c r="L243" s="8">
        <v>0</v>
      </c>
      <c r="M243" s="8">
        <v>1157260</v>
      </c>
      <c r="N243" s="8">
        <v>68478</v>
      </c>
      <c r="O243" s="8">
        <v>89322</v>
      </c>
      <c r="P243" s="9">
        <v>8.8697999999999997</v>
      </c>
      <c r="Q243" s="9">
        <v>5</v>
      </c>
      <c r="R243" s="38">
        <v>0</v>
      </c>
      <c r="S243" s="38">
        <v>3.8697999999999997</v>
      </c>
      <c r="T243" s="5">
        <f t="shared" ref="T243:BC243" si="126">SUM(T240:T242)</f>
        <v>0</v>
      </c>
      <c r="U243" s="8">
        <f t="shared" si="126"/>
        <v>0</v>
      </c>
      <c r="V243" s="8">
        <f t="shared" si="126"/>
        <v>0</v>
      </c>
      <c r="W243" s="8">
        <f t="shared" si="126"/>
        <v>0</v>
      </c>
      <c r="X243" s="8">
        <f t="shared" si="126"/>
        <v>0</v>
      </c>
      <c r="Y243" s="8">
        <f t="shared" si="126"/>
        <v>0</v>
      </c>
      <c r="Z243" s="8">
        <f t="shared" si="126"/>
        <v>0</v>
      </c>
      <c r="AA243" s="8">
        <f t="shared" si="126"/>
        <v>0</v>
      </c>
      <c r="AB243" s="8">
        <f t="shared" si="126"/>
        <v>0</v>
      </c>
      <c r="AC243" s="8">
        <f t="shared" si="126"/>
        <v>0</v>
      </c>
      <c r="AD243" s="8">
        <f t="shared" si="126"/>
        <v>0</v>
      </c>
      <c r="AE243" s="8">
        <f t="shared" si="126"/>
        <v>0</v>
      </c>
      <c r="AF243" s="8">
        <f t="shared" si="126"/>
        <v>0</v>
      </c>
      <c r="AG243" s="8">
        <f t="shared" si="126"/>
        <v>0</v>
      </c>
      <c r="AH243" s="8">
        <f t="shared" si="126"/>
        <v>0</v>
      </c>
      <c r="AI243" s="8">
        <f t="shared" si="126"/>
        <v>0</v>
      </c>
      <c r="AJ243" s="8">
        <f t="shared" si="126"/>
        <v>0</v>
      </c>
      <c r="AK243" s="9">
        <f t="shared" si="126"/>
        <v>0</v>
      </c>
      <c r="AL243" s="9">
        <f t="shared" si="126"/>
        <v>0</v>
      </c>
      <c r="AM243" s="9">
        <f t="shared" si="126"/>
        <v>0</v>
      </c>
      <c r="AN243" s="9">
        <f t="shared" si="126"/>
        <v>0</v>
      </c>
      <c r="AO243" s="9">
        <f t="shared" si="126"/>
        <v>0</v>
      </c>
      <c r="AP243" s="9">
        <f t="shared" si="126"/>
        <v>0</v>
      </c>
      <c r="AQ243" s="9">
        <f t="shared" si="126"/>
        <v>0</v>
      </c>
      <c r="AR243" s="38">
        <f t="shared" si="126"/>
        <v>0</v>
      </c>
      <c r="AS243" s="5">
        <f t="shared" si="126"/>
        <v>4738909</v>
      </c>
      <c r="AT243" s="8">
        <f t="shared" si="126"/>
        <v>3423849</v>
      </c>
      <c r="AU243" s="8">
        <f t="shared" si="126"/>
        <v>0</v>
      </c>
      <c r="AV243" s="8">
        <f t="shared" si="126"/>
        <v>0</v>
      </c>
      <c r="AW243" s="8">
        <f t="shared" si="126"/>
        <v>1157260</v>
      </c>
      <c r="AX243" s="8">
        <f t="shared" si="126"/>
        <v>68478</v>
      </c>
      <c r="AY243" s="8">
        <f t="shared" si="126"/>
        <v>89322</v>
      </c>
      <c r="AZ243" s="9">
        <f t="shared" si="126"/>
        <v>8.8697999999999997</v>
      </c>
      <c r="BA243" s="9">
        <f t="shared" si="126"/>
        <v>5</v>
      </c>
      <c r="BB243" s="9">
        <f t="shared" si="126"/>
        <v>0</v>
      </c>
      <c r="BC243" s="78">
        <f t="shared" si="126"/>
        <v>3.8697999999999997</v>
      </c>
    </row>
    <row r="244" spans="1:55" s="387" customFormat="1" ht="12.75" customHeight="1" x14ac:dyDescent="0.2">
      <c r="A244" s="372">
        <v>44</v>
      </c>
      <c r="B244" s="373">
        <v>4489</v>
      </c>
      <c r="C244" s="373">
        <v>600075036</v>
      </c>
      <c r="D244" s="373">
        <v>72742607</v>
      </c>
      <c r="E244" s="371" t="s">
        <v>235</v>
      </c>
      <c r="F244" s="373">
        <v>3111</v>
      </c>
      <c r="G244" s="247" t="s">
        <v>315</v>
      </c>
      <c r="H244" s="374" t="s">
        <v>281</v>
      </c>
      <c r="I244" s="110">
        <v>3009740</v>
      </c>
      <c r="J244" s="111">
        <v>2180692</v>
      </c>
      <c r="K244" s="111">
        <v>0</v>
      </c>
      <c r="L244" s="111">
        <v>20000</v>
      </c>
      <c r="M244" s="114">
        <v>743834</v>
      </c>
      <c r="N244" s="114">
        <v>43614</v>
      </c>
      <c r="O244" s="111">
        <v>21600</v>
      </c>
      <c r="P244" s="274">
        <v>4.9718</v>
      </c>
      <c r="Q244" s="287">
        <v>3.95</v>
      </c>
      <c r="R244" s="404">
        <v>0</v>
      </c>
      <c r="S244" s="404">
        <v>1.0218</v>
      </c>
      <c r="T244" s="112">
        <f t="shared" si="99"/>
        <v>-6000</v>
      </c>
      <c r="U244" s="113">
        <v>0</v>
      </c>
      <c r="V244" s="113">
        <v>0</v>
      </c>
      <c r="W244" s="113">
        <v>0</v>
      </c>
      <c r="X244" s="113">
        <f t="shared" si="100"/>
        <v>-6000</v>
      </c>
      <c r="Y244" s="113">
        <v>6000</v>
      </c>
      <c r="Z244" s="113">
        <v>0</v>
      </c>
      <c r="AA244" s="113">
        <v>0</v>
      </c>
      <c r="AB244" s="113">
        <f t="shared" si="101"/>
        <v>6000</v>
      </c>
      <c r="AC244" s="113">
        <f t="shared" si="102"/>
        <v>0</v>
      </c>
      <c r="AD244" s="114">
        <f t="shared" si="103"/>
        <v>0</v>
      </c>
      <c r="AE244" s="114">
        <f t="shared" si="104"/>
        <v>-120</v>
      </c>
      <c r="AF244" s="113">
        <v>0</v>
      </c>
      <c r="AG244" s="113">
        <v>0</v>
      </c>
      <c r="AH244" s="113">
        <v>0</v>
      </c>
      <c r="AI244" s="113">
        <f t="shared" si="105"/>
        <v>0</v>
      </c>
      <c r="AJ244" s="113">
        <f t="shared" si="106"/>
        <v>-120</v>
      </c>
      <c r="AK244" s="115">
        <v>0</v>
      </c>
      <c r="AL244" s="115">
        <v>0</v>
      </c>
      <c r="AM244" s="115">
        <v>0</v>
      </c>
      <c r="AN244" s="115">
        <v>0</v>
      </c>
      <c r="AO244" s="115">
        <v>0</v>
      </c>
      <c r="AP244" s="115">
        <f t="shared" si="107"/>
        <v>0</v>
      </c>
      <c r="AQ244" s="115">
        <f t="shared" si="108"/>
        <v>0</v>
      </c>
      <c r="AR244" s="370">
        <f t="shared" si="109"/>
        <v>0</v>
      </c>
      <c r="AS244" s="112">
        <f t="shared" si="110"/>
        <v>3009620</v>
      </c>
      <c r="AT244" s="113">
        <f t="shared" si="111"/>
        <v>2174692</v>
      </c>
      <c r="AU244" s="113">
        <f t="shared" si="112"/>
        <v>0</v>
      </c>
      <c r="AV244" s="113">
        <f t="shared" si="113"/>
        <v>26000</v>
      </c>
      <c r="AW244" s="113">
        <f t="shared" si="114"/>
        <v>743834</v>
      </c>
      <c r="AX244" s="113">
        <f t="shared" si="114"/>
        <v>43494</v>
      </c>
      <c r="AY244" s="113">
        <f t="shared" si="115"/>
        <v>21600</v>
      </c>
      <c r="AZ244" s="115">
        <f t="shared" si="116"/>
        <v>4.9718</v>
      </c>
      <c r="BA244" s="115">
        <f t="shared" si="117"/>
        <v>3.95</v>
      </c>
      <c r="BB244" s="115">
        <f t="shared" si="118"/>
        <v>0</v>
      </c>
      <c r="BC244" s="116">
        <f t="shared" si="119"/>
        <v>1.0218</v>
      </c>
    </row>
    <row r="245" spans="1:55" s="387" customFormat="1" ht="12.75" customHeight="1" x14ac:dyDescent="0.2">
      <c r="A245" s="372">
        <v>44</v>
      </c>
      <c r="B245" s="373">
        <v>4489</v>
      </c>
      <c r="C245" s="373">
        <v>600075036</v>
      </c>
      <c r="D245" s="373">
        <v>72742607</v>
      </c>
      <c r="E245" s="371" t="s">
        <v>235</v>
      </c>
      <c r="F245" s="373">
        <v>3117</v>
      </c>
      <c r="G245" s="247" t="s">
        <v>318</v>
      </c>
      <c r="H245" s="374" t="s">
        <v>281</v>
      </c>
      <c r="I245" s="110">
        <v>3912361</v>
      </c>
      <c r="J245" s="111">
        <v>2807365</v>
      </c>
      <c r="K245" s="111">
        <v>0</v>
      </c>
      <c r="L245" s="111">
        <v>5000</v>
      </c>
      <c r="M245" s="114">
        <v>950579</v>
      </c>
      <c r="N245" s="114">
        <v>56147</v>
      </c>
      <c r="O245" s="111">
        <v>93270</v>
      </c>
      <c r="P245" s="274">
        <v>5.7837999999999994</v>
      </c>
      <c r="Q245" s="287">
        <v>4.1681999999999997</v>
      </c>
      <c r="R245" s="404">
        <v>0</v>
      </c>
      <c r="S245" s="404">
        <v>1.6155999999999999</v>
      </c>
      <c r="T245" s="112">
        <f t="shared" si="99"/>
        <v>0</v>
      </c>
      <c r="U245" s="113">
        <v>0</v>
      </c>
      <c r="V245" s="113">
        <v>0</v>
      </c>
      <c r="W245" s="113">
        <v>0</v>
      </c>
      <c r="X245" s="113">
        <f t="shared" si="100"/>
        <v>0</v>
      </c>
      <c r="Y245" s="113">
        <v>0</v>
      </c>
      <c r="Z245" s="113">
        <v>0</v>
      </c>
      <c r="AA245" s="113">
        <v>0</v>
      </c>
      <c r="AB245" s="113">
        <f t="shared" si="101"/>
        <v>0</v>
      </c>
      <c r="AC245" s="113">
        <f t="shared" si="102"/>
        <v>0</v>
      </c>
      <c r="AD245" s="114">
        <f t="shared" si="103"/>
        <v>0</v>
      </c>
      <c r="AE245" s="114">
        <f t="shared" si="104"/>
        <v>0</v>
      </c>
      <c r="AF245" s="113">
        <v>0</v>
      </c>
      <c r="AG245" s="113">
        <v>0</v>
      </c>
      <c r="AH245" s="113">
        <v>0</v>
      </c>
      <c r="AI245" s="113">
        <f t="shared" si="105"/>
        <v>0</v>
      </c>
      <c r="AJ245" s="113">
        <f t="shared" si="106"/>
        <v>0</v>
      </c>
      <c r="AK245" s="115">
        <v>0</v>
      </c>
      <c r="AL245" s="115">
        <v>0</v>
      </c>
      <c r="AM245" s="115">
        <v>0</v>
      </c>
      <c r="AN245" s="115">
        <v>0</v>
      </c>
      <c r="AO245" s="115">
        <v>0</v>
      </c>
      <c r="AP245" s="115">
        <f t="shared" si="107"/>
        <v>0</v>
      </c>
      <c r="AQ245" s="115">
        <f t="shared" si="108"/>
        <v>0</v>
      </c>
      <c r="AR245" s="370">
        <f t="shared" si="109"/>
        <v>0</v>
      </c>
      <c r="AS245" s="112">
        <f t="shared" si="110"/>
        <v>3912361</v>
      </c>
      <c r="AT245" s="113">
        <f t="shared" si="111"/>
        <v>2807365</v>
      </c>
      <c r="AU245" s="113">
        <f t="shared" si="112"/>
        <v>0</v>
      </c>
      <c r="AV245" s="113">
        <f t="shared" si="113"/>
        <v>5000</v>
      </c>
      <c r="AW245" s="113">
        <f t="shared" si="114"/>
        <v>950579</v>
      </c>
      <c r="AX245" s="113">
        <f t="shared" si="114"/>
        <v>56147</v>
      </c>
      <c r="AY245" s="113">
        <f t="shared" si="115"/>
        <v>93270</v>
      </c>
      <c r="AZ245" s="115">
        <f t="shared" si="116"/>
        <v>5.7837999999999994</v>
      </c>
      <c r="BA245" s="115">
        <f t="shared" si="117"/>
        <v>4.1681999999999997</v>
      </c>
      <c r="BB245" s="115">
        <f t="shared" si="118"/>
        <v>0</v>
      </c>
      <c r="BC245" s="116">
        <f t="shared" si="119"/>
        <v>1.6155999999999999</v>
      </c>
    </row>
    <row r="246" spans="1:55" s="387" customFormat="1" ht="12.75" customHeight="1" x14ac:dyDescent="0.2">
      <c r="A246" s="372">
        <v>44</v>
      </c>
      <c r="B246" s="373">
        <v>4489</v>
      </c>
      <c r="C246" s="373">
        <v>600075036</v>
      </c>
      <c r="D246" s="373">
        <v>72742607</v>
      </c>
      <c r="E246" s="371" t="s">
        <v>235</v>
      </c>
      <c r="F246" s="373">
        <v>3117</v>
      </c>
      <c r="G246" s="247" t="s">
        <v>316</v>
      </c>
      <c r="H246" s="374" t="s">
        <v>282</v>
      </c>
      <c r="I246" s="110">
        <v>1520021</v>
      </c>
      <c r="J246" s="111">
        <v>1112313</v>
      </c>
      <c r="K246" s="111">
        <v>0</v>
      </c>
      <c r="L246" s="111">
        <v>0</v>
      </c>
      <c r="M246" s="114">
        <v>375962</v>
      </c>
      <c r="N246" s="114">
        <v>22246</v>
      </c>
      <c r="O246" s="111">
        <v>9500</v>
      </c>
      <c r="P246" s="274">
        <v>3.21</v>
      </c>
      <c r="Q246" s="287">
        <v>3.21</v>
      </c>
      <c r="R246" s="404">
        <v>0</v>
      </c>
      <c r="S246" s="404">
        <v>0</v>
      </c>
      <c r="T246" s="112">
        <f t="shared" si="99"/>
        <v>0</v>
      </c>
      <c r="U246" s="113">
        <v>0</v>
      </c>
      <c r="V246" s="113">
        <v>0</v>
      </c>
      <c r="W246" s="113">
        <v>0</v>
      </c>
      <c r="X246" s="113">
        <f t="shared" si="100"/>
        <v>0</v>
      </c>
      <c r="Y246" s="113">
        <v>0</v>
      </c>
      <c r="Z246" s="113">
        <v>0</v>
      </c>
      <c r="AA246" s="113">
        <v>0</v>
      </c>
      <c r="AB246" s="113">
        <f t="shared" si="101"/>
        <v>0</v>
      </c>
      <c r="AC246" s="113">
        <f t="shared" si="102"/>
        <v>0</v>
      </c>
      <c r="AD246" s="114">
        <f t="shared" si="103"/>
        <v>0</v>
      </c>
      <c r="AE246" s="114">
        <f t="shared" si="104"/>
        <v>0</v>
      </c>
      <c r="AF246" s="113">
        <v>0</v>
      </c>
      <c r="AG246" s="113">
        <v>0</v>
      </c>
      <c r="AH246" s="113">
        <v>0</v>
      </c>
      <c r="AI246" s="113">
        <f t="shared" si="105"/>
        <v>0</v>
      </c>
      <c r="AJ246" s="113">
        <f t="shared" si="106"/>
        <v>0</v>
      </c>
      <c r="AK246" s="115">
        <v>0</v>
      </c>
      <c r="AL246" s="115">
        <v>0</v>
      </c>
      <c r="AM246" s="115">
        <v>0</v>
      </c>
      <c r="AN246" s="115">
        <v>0</v>
      </c>
      <c r="AO246" s="115">
        <v>0</v>
      </c>
      <c r="AP246" s="115">
        <f t="shared" si="107"/>
        <v>0</v>
      </c>
      <c r="AQ246" s="115">
        <f t="shared" si="108"/>
        <v>0</v>
      </c>
      <c r="AR246" s="370">
        <f t="shared" si="109"/>
        <v>0</v>
      </c>
      <c r="AS246" s="112">
        <f t="shared" si="110"/>
        <v>1520021</v>
      </c>
      <c r="AT246" s="113">
        <f t="shared" si="111"/>
        <v>1112313</v>
      </c>
      <c r="AU246" s="113">
        <f t="shared" si="112"/>
        <v>0</v>
      </c>
      <c r="AV246" s="113">
        <f t="shared" si="113"/>
        <v>0</v>
      </c>
      <c r="AW246" s="113">
        <f t="shared" si="114"/>
        <v>375962</v>
      </c>
      <c r="AX246" s="113">
        <f t="shared" si="114"/>
        <v>22246</v>
      </c>
      <c r="AY246" s="113">
        <f t="shared" si="115"/>
        <v>9500</v>
      </c>
      <c r="AZ246" s="115">
        <f t="shared" si="116"/>
        <v>3.21</v>
      </c>
      <c r="BA246" s="115">
        <f t="shared" si="117"/>
        <v>3.21</v>
      </c>
      <c r="BB246" s="115">
        <f t="shared" si="118"/>
        <v>0</v>
      </c>
      <c r="BC246" s="116">
        <f t="shared" si="119"/>
        <v>0</v>
      </c>
    </row>
    <row r="247" spans="1:55" s="387" customFormat="1" ht="12.75" customHeight="1" x14ac:dyDescent="0.2">
      <c r="A247" s="372">
        <v>44</v>
      </c>
      <c r="B247" s="373">
        <v>4489</v>
      </c>
      <c r="C247" s="373">
        <v>600075036</v>
      </c>
      <c r="D247" s="373">
        <v>72742607</v>
      </c>
      <c r="E247" s="371" t="s">
        <v>235</v>
      </c>
      <c r="F247" s="373">
        <v>3141</v>
      </c>
      <c r="G247" s="247" t="s">
        <v>319</v>
      </c>
      <c r="H247" s="374" t="s">
        <v>282</v>
      </c>
      <c r="I247" s="110">
        <v>1030383</v>
      </c>
      <c r="J247" s="111">
        <v>745268</v>
      </c>
      <c r="K247" s="111">
        <v>0</v>
      </c>
      <c r="L247" s="111">
        <v>10000</v>
      </c>
      <c r="M247" s="114">
        <v>255280</v>
      </c>
      <c r="N247" s="114">
        <v>14905</v>
      </c>
      <c r="O247" s="111">
        <v>4930</v>
      </c>
      <c r="P247" s="274">
        <v>2.57</v>
      </c>
      <c r="Q247" s="287">
        <v>0</v>
      </c>
      <c r="R247" s="404">
        <v>0</v>
      </c>
      <c r="S247" s="404">
        <v>2.57</v>
      </c>
      <c r="T247" s="112">
        <f t="shared" si="99"/>
        <v>6000</v>
      </c>
      <c r="U247" s="113">
        <v>0</v>
      </c>
      <c r="V247" s="113">
        <v>0</v>
      </c>
      <c r="W247" s="113">
        <v>0</v>
      </c>
      <c r="X247" s="113">
        <f t="shared" si="100"/>
        <v>6000</v>
      </c>
      <c r="Y247" s="113">
        <v>-6000</v>
      </c>
      <c r="Z247" s="113">
        <v>0</v>
      </c>
      <c r="AA247" s="113">
        <v>0</v>
      </c>
      <c r="AB247" s="113">
        <f t="shared" si="101"/>
        <v>-6000</v>
      </c>
      <c r="AC247" s="113">
        <f t="shared" si="102"/>
        <v>0</v>
      </c>
      <c r="AD247" s="114">
        <f t="shared" si="103"/>
        <v>0</v>
      </c>
      <c r="AE247" s="114">
        <f t="shared" si="104"/>
        <v>120</v>
      </c>
      <c r="AF247" s="113">
        <v>0</v>
      </c>
      <c r="AG247" s="113">
        <v>0</v>
      </c>
      <c r="AH247" s="113">
        <v>0</v>
      </c>
      <c r="AI247" s="113">
        <f t="shared" si="105"/>
        <v>0</v>
      </c>
      <c r="AJ247" s="113">
        <f t="shared" si="106"/>
        <v>120</v>
      </c>
      <c r="AK247" s="115">
        <v>0</v>
      </c>
      <c r="AL247" s="115">
        <v>0</v>
      </c>
      <c r="AM247" s="115">
        <v>0</v>
      </c>
      <c r="AN247" s="115">
        <v>0</v>
      </c>
      <c r="AO247" s="115">
        <v>0</v>
      </c>
      <c r="AP247" s="115">
        <f t="shared" si="107"/>
        <v>0</v>
      </c>
      <c r="AQ247" s="115">
        <f t="shared" si="108"/>
        <v>0</v>
      </c>
      <c r="AR247" s="370">
        <f t="shared" si="109"/>
        <v>0</v>
      </c>
      <c r="AS247" s="112">
        <f t="shared" si="110"/>
        <v>1030503</v>
      </c>
      <c r="AT247" s="113">
        <f t="shared" si="111"/>
        <v>751268</v>
      </c>
      <c r="AU247" s="113">
        <f t="shared" si="112"/>
        <v>0</v>
      </c>
      <c r="AV247" s="113">
        <f t="shared" si="113"/>
        <v>4000</v>
      </c>
      <c r="AW247" s="113">
        <f t="shared" si="114"/>
        <v>255280</v>
      </c>
      <c r="AX247" s="113">
        <f t="shared" si="114"/>
        <v>15025</v>
      </c>
      <c r="AY247" s="113">
        <f t="shared" si="115"/>
        <v>4930</v>
      </c>
      <c r="AZ247" s="115">
        <f t="shared" si="116"/>
        <v>2.57</v>
      </c>
      <c r="BA247" s="115">
        <f t="shared" si="117"/>
        <v>0</v>
      </c>
      <c r="BB247" s="115">
        <f t="shared" si="118"/>
        <v>0</v>
      </c>
      <c r="BC247" s="116">
        <f t="shared" si="119"/>
        <v>2.57</v>
      </c>
    </row>
    <row r="248" spans="1:55" s="387" customFormat="1" ht="12.75" customHeight="1" x14ac:dyDescent="0.2">
      <c r="A248" s="372">
        <v>44</v>
      </c>
      <c r="B248" s="373">
        <v>4489</v>
      </c>
      <c r="C248" s="373">
        <v>600075036</v>
      </c>
      <c r="D248" s="373">
        <v>72742607</v>
      </c>
      <c r="E248" s="371" t="s">
        <v>235</v>
      </c>
      <c r="F248" s="373">
        <v>3143</v>
      </c>
      <c r="G248" s="247" t="s">
        <v>632</v>
      </c>
      <c r="H248" s="392" t="s">
        <v>281</v>
      </c>
      <c r="I248" s="110">
        <v>672556</v>
      </c>
      <c r="J248" s="111">
        <v>485402</v>
      </c>
      <c r="K248" s="111">
        <v>0</v>
      </c>
      <c r="L248" s="111">
        <v>10000</v>
      </c>
      <c r="M248" s="114">
        <v>167446</v>
      </c>
      <c r="N248" s="114">
        <v>9708</v>
      </c>
      <c r="O248" s="111">
        <v>0</v>
      </c>
      <c r="P248" s="274">
        <v>0.97</v>
      </c>
      <c r="Q248" s="287">
        <v>0.97</v>
      </c>
      <c r="R248" s="404">
        <v>0</v>
      </c>
      <c r="S248" s="404">
        <v>0</v>
      </c>
      <c r="T248" s="112">
        <f t="shared" si="99"/>
        <v>0</v>
      </c>
      <c r="U248" s="113">
        <v>0</v>
      </c>
      <c r="V248" s="113">
        <v>0</v>
      </c>
      <c r="W248" s="113">
        <v>0</v>
      </c>
      <c r="X248" s="113">
        <f t="shared" si="100"/>
        <v>0</v>
      </c>
      <c r="Y248" s="113">
        <v>0</v>
      </c>
      <c r="Z248" s="113">
        <v>0</v>
      </c>
      <c r="AA248" s="113">
        <v>0</v>
      </c>
      <c r="AB248" s="113">
        <f t="shared" si="101"/>
        <v>0</v>
      </c>
      <c r="AC248" s="113">
        <f t="shared" si="102"/>
        <v>0</v>
      </c>
      <c r="AD248" s="114">
        <f t="shared" si="103"/>
        <v>0</v>
      </c>
      <c r="AE248" s="114">
        <f t="shared" si="104"/>
        <v>0</v>
      </c>
      <c r="AF248" s="113">
        <v>0</v>
      </c>
      <c r="AG248" s="113">
        <v>0</v>
      </c>
      <c r="AH248" s="113">
        <v>0</v>
      </c>
      <c r="AI248" s="113">
        <f t="shared" si="105"/>
        <v>0</v>
      </c>
      <c r="AJ248" s="113">
        <f t="shared" si="106"/>
        <v>0</v>
      </c>
      <c r="AK248" s="115">
        <v>0</v>
      </c>
      <c r="AL248" s="115">
        <v>0</v>
      </c>
      <c r="AM248" s="115">
        <v>0</v>
      </c>
      <c r="AN248" s="115">
        <v>0</v>
      </c>
      <c r="AO248" s="115">
        <v>0</v>
      </c>
      <c r="AP248" s="115">
        <f t="shared" si="107"/>
        <v>0</v>
      </c>
      <c r="AQ248" s="115">
        <f t="shared" si="108"/>
        <v>0</v>
      </c>
      <c r="AR248" s="370">
        <f t="shared" si="109"/>
        <v>0</v>
      </c>
      <c r="AS248" s="112">
        <f t="shared" si="110"/>
        <v>672556</v>
      </c>
      <c r="AT248" s="113">
        <f t="shared" si="111"/>
        <v>485402</v>
      </c>
      <c r="AU248" s="113">
        <f t="shared" si="112"/>
        <v>0</v>
      </c>
      <c r="AV248" s="113">
        <f t="shared" si="113"/>
        <v>10000</v>
      </c>
      <c r="AW248" s="113">
        <f t="shared" si="114"/>
        <v>167446</v>
      </c>
      <c r="AX248" s="113">
        <f t="shared" si="114"/>
        <v>9708</v>
      </c>
      <c r="AY248" s="113">
        <f t="shared" si="115"/>
        <v>0</v>
      </c>
      <c r="AZ248" s="115">
        <f t="shared" si="116"/>
        <v>0.97</v>
      </c>
      <c r="BA248" s="115">
        <f t="shared" si="117"/>
        <v>0.97</v>
      </c>
      <c r="BB248" s="115">
        <f t="shared" si="118"/>
        <v>0</v>
      </c>
      <c r="BC248" s="116">
        <f t="shared" si="119"/>
        <v>0</v>
      </c>
    </row>
    <row r="249" spans="1:55" s="387" customFormat="1" ht="12.75" customHeight="1" x14ac:dyDescent="0.2">
      <c r="A249" s="372">
        <v>44</v>
      </c>
      <c r="B249" s="373">
        <v>4489</v>
      </c>
      <c r="C249" s="373">
        <v>600075036</v>
      </c>
      <c r="D249" s="373">
        <v>72742607</v>
      </c>
      <c r="E249" s="371" t="s">
        <v>235</v>
      </c>
      <c r="F249" s="373">
        <v>3143</v>
      </c>
      <c r="G249" s="247" t="s">
        <v>633</v>
      </c>
      <c r="H249" s="392" t="s">
        <v>282</v>
      </c>
      <c r="I249" s="110">
        <v>16853</v>
      </c>
      <c r="J249" s="111">
        <v>11880</v>
      </c>
      <c r="K249" s="111">
        <v>0</v>
      </c>
      <c r="L249" s="111">
        <v>0</v>
      </c>
      <c r="M249" s="114">
        <v>4015</v>
      </c>
      <c r="N249" s="114">
        <v>238</v>
      </c>
      <c r="O249" s="111">
        <v>720</v>
      </c>
      <c r="P249" s="274">
        <v>0.05</v>
      </c>
      <c r="Q249" s="287">
        <v>0</v>
      </c>
      <c r="R249" s="404">
        <v>0</v>
      </c>
      <c r="S249" s="404">
        <v>0.05</v>
      </c>
      <c r="T249" s="112">
        <f t="shared" si="99"/>
        <v>0</v>
      </c>
      <c r="U249" s="113">
        <v>0</v>
      </c>
      <c r="V249" s="113">
        <v>0</v>
      </c>
      <c r="W249" s="113">
        <v>0</v>
      </c>
      <c r="X249" s="113">
        <f t="shared" si="100"/>
        <v>0</v>
      </c>
      <c r="Y249" s="113">
        <v>0</v>
      </c>
      <c r="Z249" s="113">
        <v>0</v>
      </c>
      <c r="AA249" s="113">
        <v>0</v>
      </c>
      <c r="AB249" s="113">
        <f t="shared" si="101"/>
        <v>0</v>
      </c>
      <c r="AC249" s="113">
        <f t="shared" si="102"/>
        <v>0</v>
      </c>
      <c r="AD249" s="114">
        <f t="shared" si="103"/>
        <v>0</v>
      </c>
      <c r="AE249" s="114">
        <f t="shared" si="104"/>
        <v>0</v>
      </c>
      <c r="AF249" s="113">
        <v>0</v>
      </c>
      <c r="AG249" s="113">
        <v>0</v>
      </c>
      <c r="AH249" s="113">
        <v>0</v>
      </c>
      <c r="AI249" s="113">
        <f t="shared" si="105"/>
        <v>0</v>
      </c>
      <c r="AJ249" s="113">
        <f t="shared" si="106"/>
        <v>0</v>
      </c>
      <c r="AK249" s="115">
        <v>0</v>
      </c>
      <c r="AL249" s="115">
        <v>0</v>
      </c>
      <c r="AM249" s="115">
        <v>0</v>
      </c>
      <c r="AN249" s="115">
        <v>0</v>
      </c>
      <c r="AO249" s="115">
        <v>0</v>
      </c>
      <c r="AP249" s="115">
        <f t="shared" si="107"/>
        <v>0</v>
      </c>
      <c r="AQ249" s="115">
        <f t="shared" si="108"/>
        <v>0</v>
      </c>
      <c r="AR249" s="370">
        <f t="shared" si="109"/>
        <v>0</v>
      </c>
      <c r="AS249" s="112">
        <f t="shared" si="110"/>
        <v>16853</v>
      </c>
      <c r="AT249" s="113">
        <f t="shared" si="111"/>
        <v>11880</v>
      </c>
      <c r="AU249" s="113">
        <f t="shared" si="112"/>
        <v>0</v>
      </c>
      <c r="AV249" s="113">
        <f t="shared" si="113"/>
        <v>0</v>
      </c>
      <c r="AW249" s="113">
        <f t="shared" si="114"/>
        <v>4015</v>
      </c>
      <c r="AX249" s="113">
        <f t="shared" si="114"/>
        <v>238</v>
      </c>
      <c r="AY249" s="113">
        <f t="shared" si="115"/>
        <v>720</v>
      </c>
      <c r="AZ249" s="115">
        <f t="shared" si="116"/>
        <v>0.05</v>
      </c>
      <c r="BA249" s="115">
        <f t="shared" si="117"/>
        <v>0</v>
      </c>
      <c r="BB249" s="115">
        <f t="shared" si="118"/>
        <v>0</v>
      </c>
      <c r="BC249" s="116">
        <f t="shared" si="119"/>
        <v>0.05</v>
      </c>
    </row>
    <row r="250" spans="1:55" s="387" customFormat="1" ht="12.75" customHeight="1" x14ac:dyDescent="0.2">
      <c r="A250" s="237">
        <v>44</v>
      </c>
      <c r="B250" s="31">
        <v>4489</v>
      </c>
      <c r="C250" s="31">
        <v>600075036</v>
      </c>
      <c r="D250" s="31">
        <v>72742607</v>
      </c>
      <c r="E250" s="246" t="s">
        <v>236</v>
      </c>
      <c r="F250" s="31"/>
      <c r="G250" s="236"/>
      <c r="H250" s="326"/>
      <c r="I250" s="5">
        <v>10161914</v>
      </c>
      <c r="J250" s="8">
        <v>7342920</v>
      </c>
      <c r="K250" s="8">
        <v>0</v>
      </c>
      <c r="L250" s="8">
        <v>45000</v>
      </c>
      <c r="M250" s="8">
        <v>2497116</v>
      </c>
      <c r="N250" s="8">
        <v>146858</v>
      </c>
      <c r="O250" s="8">
        <v>130020</v>
      </c>
      <c r="P250" s="9">
        <v>17.555599999999998</v>
      </c>
      <c r="Q250" s="9">
        <v>12.2982</v>
      </c>
      <c r="R250" s="38">
        <v>0</v>
      </c>
      <c r="S250" s="38">
        <v>5.2573999999999996</v>
      </c>
      <c r="T250" s="5">
        <f t="shared" ref="T250:BC250" si="127">SUM(T244:T249)</f>
        <v>0</v>
      </c>
      <c r="U250" s="8">
        <f t="shared" si="127"/>
        <v>0</v>
      </c>
      <c r="V250" s="8">
        <f t="shared" si="127"/>
        <v>0</v>
      </c>
      <c r="W250" s="8">
        <f t="shared" si="127"/>
        <v>0</v>
      </c>
      <c r="X250" s="8">
        <f t="shared" si="127"/>
        <v>0</v>
      </c>
      <c r="Y250" s="8">
        <f t="shared" si="127"/>
        <v>0</v>
      </c>
      <c r="Z250" s="8">
        <f t="shared" si="127"/>
        <v>0</v>
      </c>
      <c r="AA250" s="8">
        <f t="shared" si="127"/>
        <v>0</v>
      </c>
      <c r="AB250" s="8">
        <f t="shared" si="127"/>
        <v>0</v>
      </c>
      <c r="AC250" s="8">
        <f t="shared" si="127"/>
        <v>0</v>
      </c>
      <c r="AD250" s="8">
        <f t="shared" si="127"/>
        <v>0</v>
      </c>
      <c r="AE250" s="8">
        <f t="shared" si="127"/>
        <v>0</v>
      </c>
      <c r="AF250" s="8">
        <f t="shared" si="127"/>
        <v>0</v>
      </c>
      <c r="AG250" s="8">
        <f t="shared" si="127"/>
        <v>0</v>
      </c>
      <c r="AH250" s="8">
        <f t="shared" si="127"/>
        <v>0</v>
      </c>
      <c r="AI250" s="8">
        <f t="shared" si="127"/>
        <v>0</v>
      </c>
      <c r="AJ250" s="8">
        <f t="shared" si="127"/>
        <v>0</v>
      </c>
      <c r="AK250" s="9">
        <f t="shared" si="127"/>
        <v>0</v>
      </c>
      <c r="AL250" s="9">
        <f t="shared" si="127"/>
        <v>0</v>
      </c>
      <c r="AM250" s="9">
        <f t="shared" si="127"/>
        <v>0</v>
      </c>
      <c r="AN250" s="9">
        <f t="shared" si="127"/>
        <v>0</v>
      </c>
      <c r="AO250" s="9">
        <f t="shared" si="127"/>
        <v>0</v>
      </c>
      <c r="AP250" s="9">
        <f t="shared" si="127"/>
        <v>0</v>
      </c>
      <c r="AQ250" s="9">
        <f t="shared" si="127"/>
        <v>0</v>
      </c>
      <c r="AR250" s="38">
        <f t="shared" si="127"/>
        <v>0</v>
      </c>
      <c r="AS250" s="5">
        <f t="shared" si="127"/>
        <v>10161914</v>
      </c>
      <c r="AT250" s="8">
        <f t="shared" si="127"/>
        <v>7342920</v>
      </c>
      <c r="AU250" s="8">
        <f t="shared" si="127"/>
        <v>0</v>
      </c>
      <c r="AV250" s="8">
        <f t="shared" si="127"/>
        <v>45000</v>
      </c>
      <c r="AW250" s="8">
        <f t="shared" si="127"/>
        <v>2497116</v>
      </c>
      <c r="AX250" s="8">
        <f t="shared" si="127"/>
        <v>146858</v>
      </c>
      <c r="AY250" s="8">
        <f t="shared" si="127"/>
        <v>130020</v>
      </c>
      <c r="AZ250" s="9">
        <f t="shared" si="127"/>
        <v>17.555599999999998</v>
      </c>
      <c r="BA250" s="9">
        <f t="shared" si="127"/>
        <v>12.2982</v>
      </c>
      <c r="BB250" s="9">
        <f t="shared" si="127"/>
        <v>0</v>
      </c>
      <c r="BC250" s="78">
        <f t="shared" si="127"/>
        <v>5.2573999999999996</v>
      </c>
    </row>
    <row r="251" spans="1:55" s="387" customFormat="1" ht="12.75" customHeight="1" x14ac:dyDescent="0.2">
      <c r="A251" s="372">
        <v>45</v>
      </c>
      <c r="B251" s="373">
        <v>4426</v>
      </c>
      <c r="C251" s="373">
        <v>600074129</v>
      </c>
      <c r="D251" s="373">
        <v>72742160</v>
      </c>
      <c r="E251" s="371" t="s">
        <v>237</v>
      </c>
      <c r="F251" s="373">
        <v>3111</v>
      </c>
      <c r="G251" s="247" t="s">
        <v>315</v>
      </c>
      <c r="H251" s="374" t="s">
        <v>281</v>
      </c>
      <c r="I251" s="110">
        <v>3334237</v>
      </c>
      <c r="J251" s="111">
        <v>2396241</v>
      </c>
      <c r="K251" s="111">
        <v>0</v>
      </c>
      <c r="L251" s="111">
        <v>4613</v>
      </c>
      <c r="M251" s="114">
        <v>811488</v>
      </c>
      <c r="N251" s="114">
        <v>47925</v>
      </c>
      <c r="O251" s="111">
        <v>73970</v>
      </c>
      <c r="P251" s="274">
        <v>5.6278000000000006</v>
      </c>
      <c r="Q251" s="287">
        <v>4.258</v>
      </c>
      <c r="R251" s="404">
        <v>0</v>
      </c>
      <c r="S251" s="404">
        <v>1.3697999999999999</v>
      </c>
      <c r="T251" s="112">
        <f t="shared" si="99"/>
        <v>0</v>
      </c>
      <c r="U251" s="113">
        <v>0</v>
      </c>
      <c r="V251" s="113">
        <v>0</v>
      </c>
      <c r="W251" s="113">
        <v>0</v>
      </c>
      <c r="X251" s="113">
        <f t="shared" si="100"/>
        <v>0</v>
      </c>
      <c r="Y251" s="113">
        <v>0</v>
      </c>
      <c r="Z251" s="113">
        <v>0</v>
      </c>
      <c r="AA251" s="113">
        <v>0</v>
      </c>
      <c r="AB251" s="113">
        <f t="shared" si="101"/>
        <v>0</v>
      </c>
      <c r="AC251" s="113">
        <f t="shared" si="102"/>
        <v>0</v>
      </c>
      <c r="AD251" s="114">
        <f t="shared" si="103"/>
        <v>0</v>
      </c>
      <c r="AE251" s="114">
        <f t="shared" si="104"/>
        <v>0</v>
      </c>
      <c r="AF251" s="113">
        <v>0</v>
      </c>
      <c r="AG251" s="113">
        <v>0</v>
      </c>
      <c r="AH251" s="113">
        <v>0</v>
      </c>
      <c r="AI251" s="113">
        <f t="shared" si="105"/>
        <v>0</v>
      </c>
      <c r="AJ251" s="113">
        <f t="shared" si="106"/>
        <v>0</v>
      </c>
      <c r="AK251" s="115">
        <v>0</v>
      </c>
      <c r="AL251" s="115">
        <v>0</v>
      </c>
      <c r="AM251" s="115">
        <v>0</v>
      </c>
      <c r="AN251" s="115">
        <v>0</v>
      </c>
      <c r="AO251" s="115">
        <v>0</v>
      </c>
      <c r="AP251" s="115">
        <f t="shared" si="107"/>
        <v>0</v>
      </c>
      <c r="AQ251" s="115">
        <f t="shared" si="108"/>
        <v>0</v>
      </c>
      <c r="AR251" s="370">
        <f t="shared" si="109"/>
        <v>0</v>
      </c>
      <c r="AS251" s="112">
        <f t="shared" si="110"/>
        <v>3334237</v>
      </c>
      <c r="AT251" s="113">
        <f t="shared" si="111"/>
        <v>2396241</v>
      </c>
      <c r="AU251" s="113">
        <f t="shared" si="112"/>
        <v>0</v>
      </c>
      <c r="AV251" s="113">
        <f t="shared" si="113"/>
        <v>4613</v>
      </c>
      <c r="AW251" s="113">
        <f t="shared" si="114"/>
        <v>811488</v>
      </c>
      <c r="AX251" s="113">
        <f t="shared" si="114"/>
        <v>47925</v>
      </c>
      <c r="AY251" s="113">
        <f t="shared" si="115"/>
        <v>73970</v>
      </c>
      <c r="AZ251" s="115">
        <f t="shared" si="116"/>
        <v>5.6278000000000006</v>
      </c>
      <c r="BA251" s="115">
        <f t="shared" si="117"/>
        <v>4.258</v>
      </c>
      <c r="BB251" s="115">
        <f t="shared" si="118"/>
        <v>0</v>
      </c>
      <c r="BC251" s="116">
        <f t="shared" si="119"/>
        <v>1.3697999999999999</v>
      </c>
    </row>
    <row r="252" spans="1:55" s="387" customFormat="1" ht="12.75" customHeight="1" x14ac:dyDescent="0.2">
      <c r="A252" s="372">
        <v>45</v>
      </c>
      <c r="B252" s="373">
        <v>4426</v>
      </c>
      <c r="C252" s="373">
        <v>600074129</v>
      </c>
      <c r="D252" s="373">
        <v>72742160</v>
      </c>
      <c r="E252" s="371" t="s">
        <v>237</v>
      </c>
      <c r="F252" s="373">
        <v>3141</v>
      </c>
      <c r="G252" s="247" t="s">
        <v>319</v>
      </c>
      <c r="H252" s="374" t="s">
        <v>282</v>
      </c>
      <c r="I252" s="110">
        <v>478801</v>
      </c>
      <c r="J252" s="111">
        <v>351084</v>
      </c>
      <c r="K252" s="111">
        <v>0</v>
      </c>
      <c r="L252" s="111">
        <v>0</v>
      </c>
      <c r="M252" s="114">
        <v>118666</v>
      </c>
      <c r="N252" s="114">
        <v>7021</v>
      </c>
      <c r="O252" s="111">
        <v>2030</v>
      </c>
      <c r="P252" s="274">
        <v>1.2</v>
      </c>
      <c r="Q252" s="287">
        <v>0</v>
      </c>
      <c r="R252" s="404">
        <v>0</v>
      </c>
      <c r="S252" s="404">
        <v>1.2</v>
      </c>
      <c r="T252" s="112">
        <f t="shared" si="99"/>
        <v>0</v>
      </c>
      <c r="U252" s="113">
        <v>0</v>
      </c>
      <c r="V252" s="113">
        <v>0</v>
      </c>
      <c r="W252" s="113">
        <v>0</v>
      </c>
      <c r="X252" s="113">
        <f t="shared" si="100"/>
        <v>0</v>
      </c>
      <c r="Y252" s="113">
        <v>0</v>
      </c>
      <c r="Z252" s="113">
        <v>0</v>
      </c>
      <c r="AA252" s="113">
        <v>0</v>
      </c>
      <c r="AB252" s="113">
        <f t="shared" si="101"/>
        <v>0</v>
      </c>
      <c r="AC252" s="113">
        <f t="shared" si="102"/>
        <v>0</v>
      </c>
      <c r="AD252" s="114">
        <f t="shared" si="103"/>
        <v>0</v>
      </c>
      <c r="AE252" s="114">
        <f t="shared" si="104"/>
        <v>0</v>
      </c>
      <c r="AF252" s="113">
        <v>0</v>
      </c>
      <c r="AG252" s="113">
        <v>0</v>
      </c>
      <c r="AH252" s="113">
        <v>0</v>
      </c>
      <c r="AI252" s="113">
        <f t="shared" si="105"/>
        <v>0</v>
      </c>
      <c r="AJ252" s="113">
        <f t="shared" si="106"/>
        <v>0</v>
      </c>
      <c r="AK252" s="115">
        <v>0</v>
      </c>
      <c r="AL252" s="115">
        <v>0</v>
      </c>
      <c r="AM252" s="115">
        <v>0</v>
      </c>
      <c r="AN252" s="115">
        <v>0</v>
      </c>
      <c r="AO252" s="115">
        <v>0</v>
      </c>
      <c r="AP252" s="115">
        <f t="shared" si="107"/>
        <v>0</v>
      </c>
      <c r="AQ252" s="115">
        <f t="shared" si="108"/>
        <v>0</v>
      </c>
      <c r="AR252" s="370">
        <f t="shared" si="109"/>
        <v>0</v>
      </c>
      <c r="AS252" s="112">
        <f t="shared" si="110"/>
        <v>478801</v>
      </c>
      <c r="AT252" s="113">
        <f t="shared" si="111"/>
        <v>351084</v>
      </c>
      <c r="AU252" s="113">
        <f t="shared" si="112"/>
        <v>0</v>
      </c>
      <c r="AV252" s="113">
        <f t="shared" si="113"/>
        <v>0</v>
      </c>
      <c r="AW252" s="113">
        <f t="shared" si="114"/>
        <v>118666</v>
      </c>
      <c r="AX252" s="113">
        <f t="shared" si="114"/>
        <v>7021</v>
      </c>
      <c r="AY252" s="113">
        <f t="shared" si="115"/>
        <v>2030</v>
      </c>
      <c r="AZ252" s="115">
        <f t="shared" si="116"/>
        <v>1.2</v>
      </c>
      <c r="BA252" s="115">
        <f t="shared" si="117"/>
        <v>0</v>
      </c>
      <c r="BB252" s="115">
        <f t="shared" si="118"/>
        <v>0</v>
      </c>
      <c r="BC252" s="116">
        <f t="shared" si="119"/>
        <v>1.2</v>
      </c>
    </row>
    <row r="253" spans="1:55" s="387" customFormat="1" ht="12.75" customHeight="1" x14ac:dyDescent="0.2">
      <c r="A253" s="237">
        <v>45</v>
      </c>
      <c r="B253" s="31">
        <v>4426</v>
      </c>
      <c r="C253" s="31">
        <v>600074129</v>
      </c>
      <c r="D253" s="31">
        <v>72742160</v>
      </c>
      <c r="E253" s="246" t="s">
        <v>238</v>
      </c>
      <c r="F253" s="31"/>
      <c r="G253" s="236"/>
      <c r="H253" s="326"/>
      <c r="I253" s="6">
        <v>3813038</v>
      </c>
      <c r="J253" s="10">
        <v>2747325</v>
      </c>
      <c r="K253" s="10">
        <v>0</v>
      </c>
      <c r="L253" s="10">
        <v>4613</v>
      </c>
      <c r="M253" s="10">
        <v>930154</v>
      </c>
      <c r="N253" s="10">
        <v>54946</v>
      </c>
      <c r="O253" s="10">
        <v>76000</v>
      </c>
      <c r="P253" s="11">
        <v>6.8278000000000008</v>
      </c>
      <c r="Q253" s="11">
        <v>4.258</v>
      </c>
      <c r="R253" s="37">
        <v>0</v>
      </c>
      <c r="S253" s="37">
        <v>2.5697999999999999</v>
      </c>
      <c r="T253" s="6">
        <f t="shared" ref="T253:BC253" si="128">SUM(T251:T252)</f>
        <v>0</v>
      </c>
      <c r="U253" s="10">
        <f t="shared" si="128"/>
        <v>0</v>
      </c>
      <c r="V253" s="10">
        <f t="shared" si="128"/>
        <v>0</v>
      </c>
      <c r="W253" s="10">
        <f t="shared" si="128"/>
        <v>0</v>
      </c>
      <c r="X253" s="10">
        <f t="shared" si="128"/>
        <v>0</v>
      </c>
      <c r="Y253" s="10">
        <f t="shared" si="128"/>
        <v>0</v>
      </c>
      <c r="Z253" s="10">
        <f t="shared" si="128"/>
        <v>0</v>
      </c>
      <c r="AA253" s="10">
        <f t="shared" si="128"/>
        <v>0</v>
      </c>
      <c r="AB253" s="10">
        <f t="shared" si="128"/>
        <v>0</v>
      </c>
      <c r="AC253" s="10">
        <f t="shared" si="128"/>
        <v>0</v>
      </c>
      <c r="AD253" s="10">
        <f t="shared" si="128"/>
        <v>0</v>
      </c>
      <c r="AE253" s="10">
        <f t="shared" si="128"/>
        <v>0</v>
      </c>
      <c r="AF253" s="10">
        <f t="shared" si="128"/>
        <v>0</v>
      </c>
      <c r="AG253" s="10">
        <f t="shared" si="128"/>
        <v>0</v>
      </c>
      <c r="AH253" s="10">
        <f t="shared" si="128"/>
        <v>0</v>
      </c>
      <c r="AI253" s="10">
        <f t="shared" si="128"/>
        <v>0</v>
      </c>
      <c r="AJ253" s="10">
        <f t="shared" si="128"/>
        <v>0</v>
      </c>
      <c r="AK253" s="11">
        <f t="shared" si="128"/>
        <v>0</v>
      </c>
      <c r="AL253" s="11">
        <f t="shared" si="128"/>
        <v>0</v>
      </c>
      <c r="AM253" s="11">
        <f t="shared" si="128"/>
        <v>0</v>
      </c>
      <c r="AN253" s="11">
        <f t="shared" si="128"/>
        <v>0</v>
      </c>
      <c r="AO253" s="11">
        <f t="shared" si="128"/>
        <v>0</v>
      </c>
      <c r="AP253" s="11">
        <f t="shared" si="128"/>
        <v>0</v>
      </c>
      <c r="AQ253" s="11">
        <f t="shared" si="128"/>
        <v>0</v>
      </c>
      <c r="AR253" s="37">
        <f t="shared" si="128"/>
        <v>0</v>
      </c>
      <c r="AS253" s="6">
        <f t="shared" si="128"/>
        <v>3813038</v>
      </c>
      <c r="AT253" s="10">
        <f t="shared" si="128"/>
        <v>2747325</v>
      </c>
      <c r="AU253" s="10">
        <f t="shared" si="128"/>
        <v>0</v>
      </c>
      <c r="AV253" s="10">
        <f t="shared" si="128"/>
        <v>4613</v>
      </c>
      <c r="AW253" s="10">
        <f t="shared" si="128"/>
        <v>930154</v>
      </c>
      <c r="AX253" s="10">
        <f t="shared" si="128"/>
        <v>54946</v>
      </c>
      <c r="AY253" s="10">
        <f t="shared" si="128"/>
        <v>76000</v>
      </c>
      <c r="AZ253" s="11">
        <f t="shared" si="128"/>
        <v>6.8278000000000008</v>
      </c>
      <c r="BA253" s="11">
        <f t="shared" si="128"/>
        <v>4.258</v>
      </c>
      <c r="BB253" s="11">
        <f t="shared" si="128"/>
        <v>0</v>
      </c>
      <c r="BC253" s="79">
        <f t="shared" si="128"/>
        <v>2.5697999999999999</v>
      </c>
    </row>
    <row r="254" spans="1:55" s="387" customFormat="1" ht="12.75" customHeight="1" x14ac:dyDescent="0.2">
      <c r="A254" s="372">
        <v>46</v>
      </c>
      <c r="B254" s="373">
        <v>4461</v>
      </c>
      <c r="C254" s="373">
        <v>600074765</v>
      </c>
      <c r="D254" s="373">
        <v>46750088</v>
      </c>
      <c r="E254" s="371" t="s">
        <v>239</v>
      </c>
      <c r="F254" s="373">
        <v>3111</v>
      </c>
      <c r="G254" s="247" t="s">
        <v>315</v>
      </c>
      <c r="H254" s="374" t="s">
        <v>281</v>
      </c>
      <c r="I254" s="110">
        <v>8989194</v>
      </c>
      <c r="J254" s="111">
        <v>6572381</v>
      </c>
      <c r="K254" s="111">
        <v>0</v>
      </c>
      <c r="L254" s="111">
        <v>0</v>
      </c>
      <c r="M254" s="114">
        <v>2221465</v>
      </c>
      <c r="N254" s="114">
        <v>131448</v>
      </c>
      <c r="O254" s="111">
        <v>63900</v>
      </c>
      <c r="P254" s="274">
        <v>14.739000000000001</v>
      </c>
      <c r="Q254" s="287">
        <v>11.673500000000001</v>
      </c>
      <c r="R254" s="404">
        <v>0</v>
      </c>
      <c r="S254" s="404">
        <v>3.0655000000000001</v>
      </c>
      <c r="T254" s="112">
        <f t="shared" si="99"/>
        <v>0</v>
      </c>
      <c r="U254" s="113">
        <v>0</v>
      </c>
      <c r="V254" s="113">
        <v>0</v>
      </c>
      <c r="W254" s="113">
        <v>0</v>
      </c>
      <c r="X254" s="113">
        <f t="shared" si="100"/>
        <v>0</v>
      </c>
      <c r="Y254" s="113">
        <v>0</v>
      </c>
      <c r="Z254" s="113">
        <v>0</v>
      </c>
      <c r="AA254" s="113">
        <v>0</v>
      </c>
      <c r="AB254" s="113">
        <f t="shared" si="101"/>
        <v>0</v>
      </c>
      <c r="AC254" s="113">
        <f t="shared" si="102"/>
        <v>0</v>
      </c>
      <c r="AD254" s="114">
        <f t="shared" si="103"/>
        <v>0</v>
      </c>
      <c r="AE254" s="114">
        <f t="shared" si="104"/>
        <v>0</v>
      </c>
      <c r="AF254" s="113">
        <v>0</v>
      </c>
      <c r="AG254" s="113">
        <v>0</v>
      </c>
      <c r="AH254" s="113">
        <v>0</v>
      </c>
      <c r="AI254" s="113">
        <f t="shared" si="105"/>
        <v>0</v>
      </c>
      <c r="AJ254" s="113">
        <f t="shared" si="106"/>
        <v>0</v>
      </c>
      <c r="AK254" s="115">
        <v>0</v>
      </c>
      <c r="AL254" s="115">
        <v>0</v>
      </c>
      <c r="AM254" s="115">
        <v>0</v>
      </c>
      <c r="AN254" s="115">
        <v>0</v>
      </c>
      <c r="AO254" s="115">
        <v>0</v>
      </c>
      <c r="AP254" s="115">
        <f t="shared" si="107"/>
        <v>0</v>
      </c>
      <c r="AQ254" s="115">
        <f t="shared" si="108"/>
        <v>0</v>
      </c>
      <c r="AR254" s="370">
        <f t="shared" si="109"/>
        <v>0</v>
      </c>
      <c r="AS254" s="112">
        <f t="shared" si="110"/>
        <v>8989194</v>
      </c>
      <c r="AT254" s="113">
        <f t="shared" si="111"/>
        <v>6572381</v>
      </c>
      <c r="AU254" s="113">
        <f t="shared" si="112"/>
        <v>0</v>
      </c>
      <c r="AV254" s="113">
        <f t="shared" si="113"/>
        <v>0</v>
      </c>
      <c r="AW254" s="113">
        <f t="shared" si="114"/>
        <v>2221465</v>
      </c>
      <c r="AX254" s="113">
        <f t="shared" si="114"/>
        <v>131448</v>
      </c>
      <c r="AY254" s="113">
        <f t="shared" si="115"/>
        <v>63900</v>
      </c>
      <c r="AZ254" s="115">
        <f t="shared" si="116"/>
        <v>14.739000000000001</v>
      </c>
      <c r="BA254" s="115">
        <f t="shared" si="117"/>
        <v>11.673500000000001</v>
      </c>
      <c r="BB254" s="115">
        <f t="shared" si="118"/>
        <v>0</v>
      </c>
      <c r="BC254" s="116">
        <f t="shared" si="119"/>
        <v>3.0655000000000001</v>
      </c>
    </row>
    <row r="255" spans="1:55" s="387" customFormat="1" ht="12.75" customHeight="1" x14ac:dyDescent="0.2">
      <c r="A255" s="372">
        <v>46</v>
      </c>
      <c r="B255" s="373">
        <v>4461</v>
      </c>
      <c r="C255" s="373">
        <v>600074765</v>
      </c>
      <c r="D255" s="373">
        <v>46750088</v>
      </c>
      <c r="E255" s="371" t="s">
        <v>239</v>
      </c>
      <c r="F255" s="373">
        <v>3113</v>
      </c>
      <c r="G255" s="247" t="s">
        <v>318</v>
      </c>
      <c r="H255" s="374" t="s">
        <v>281</v>
      </c>
      <c r="I255" s="110">
        <v>24635707</v>
      </c>
      <c r="J255" s="111">
        <v>17170067</v>
      </c>
      <c r="K255" s="111">
        <v>0</v>
      </c>
      <c r="L255" s="111">
        <v>263800</v>
      </c>
      <c r="M255" s="114">
        <v>5892648</v>
      </c>
      <c r="N255" s="114">
        <v>343402</v>
      </c>
      <c r="O255" s="111">
        <v>965790</v>
      </c>
      <c r="P255" s="274">
        <v>32.418499999999995</v>
      </c>
      <c r="Q255" s="287">
        <v>25.252700000000001</v>
      </c>
      <c r="R255" s="404">
        <v>0</v>
      </c>
      <c r="S255" s="404">
        <v>7.1657999999999999</v>
      </c>
      <c r="T255" s="112">
        <f t="shared" si="99"/>
        <v>0</v>
      </c>
      <c r="U255" s="113">
        <v>0</v>
      </c>
      <c r="V255" s="113">
        <v>0</v>
      </c>
      <c r="W255" s="113">
        <v>0</v>
      </c>
      <c r="X255" s="113">
        <f t="shared" si="100"/>
        <v>0</v>
      </c>
      <c r="Y255" s="113">
        <v>0</v>
      </c>
      <c r="Z255" s="113">
        <v>0</v>
      </c>
      <c r="AA255" s="113">
        <v>0</v>
      </c>
      <c r="AB255" s="113">
        <f t="shared" si="101"/>
        <v>0</v>
      </c>
      <c r="AC255" s="113">
        <f t="shared" si="102"/>
        <v>0</v>
      </c>
      <c r="AD255" s="114">
        <f t="shared" si="103"/>
        <v>0</v>
      </c>
      <c r="AE255" s="114">
        <f t="shared" si="104"/>
        <v>0</v>
      </c>
      <c r="AF255" s="113">
        <v>0</v>
      </c>
      <c r="AG255" s="113">
        <v>0</v>
      </c>
      <c r="AH255" s="113">
        <v>0</v>
      </c>
      <c r="AI255" s="113">
        <f t="shared" si="105"/>
        <v>0</v>
      </c>
      <c r="AJ255" s="113">
        <f t="shared" si="106"/>
        <v>0</v>
      </c>
      <c r="AK255" s="115">
        <v>0</v>
      </c>
      <c r="AL255" s="115">
        <v>0</v>
      </c>
      <c r="AM255" s="115">
        <v>0</v>
      </c>
      <c r="AN255" s="115">
        <v>0</v>
      </c>
      <c r="AO255" s="115">
        <v>0</v>
      </c>
      <c r="AP255" s="115">
        <f t="shared" si="107"/>
        <v>0</v>
      </c>
      <c r="AQ255" s="115">
        <f t="shared" si="108"/>
        <v>0</v>
      </c>
      <c r="AR255" s="370">
        <f t="shared" si="109"/>
        <v>0</v>
      </c>
      <c r="AS255" s="112">
        <f t="shared" si="110"/>
        <v>24635707</v>
      </c>
      <c r="AT255" s="113">
        <f t="shared" si="111"/>
        <v>17170067</v>
      </c>
      <c r="AU255" s="113">
        <f t="shared" si="112"/>
        <v>0</v>
      </c>
      <c r="AV255" s="113">
        <f t="shared" si="113"/>
        <v>263800</v>
      </c>
      <c r="AW255" s="113">
        <f t="shared" si="114"/>
        <v>5892648</v>
      </c>
      <c r="AX255" s="113">
        <f t="shared" si="114"/>
        <v>343402</v>
      </c>
      <c r="AY255" s="113">
        <f t="shared" si="115"/>
        <v>965790</v>
      </c>
      <c r="AZ255" s="115">
        <f t="shared" si="116"/>
        <v>32.418499999999995</v>
      </c>
      <c r="BA255" s="115">
        <f t="shared" si="117"/>
        <v>25.252700000000001</v>
      </c>
      <c r="BB255" s="115">
        <f t="shared" si="118"/>
        <v>0</v>
      </c>
      <c r="BC255" s="116">
        <f t="shared" si="119"/>
        <v>7.1657999999999999</v>
      </c>
    </row>
    <row r="256" spans="1:55" s="387" customFormat="1" ht="12.75" customHeight="1" x14ac:dyDescent="0.2">
      <c r="A256" s="372">
        <v>46</v>
      </c>
      <c r="B256" s="373">
        <v>4461</v>
      </c>
      <c r="C256" s="373">
        <v>600074765</v>
      </c>
      <c r="D256" s="373">
        <v>46750088</v>
      </c>
      <c r="E256" s="371" t="s">
        <v>239</v>
      </c>
      <c r="F256" s="373">
        <v>3113</v>
      </c>
      <c r="G256" s="247" t="s">
        <v>316</v>
      </c>
      <c r="H256" s="374" t="s">
        <v>282</v>
      </c>
      <c r="I256" s="110">
        <v>1858858</v>
      </c>
      <c r="J256" s="111">
        <v>1358511</v>
      </c>
      <c r="K256" s="111">
        <v>0</v>
      </c>
      <c r="L256" s="111">
        <v>0</v>
      </c>
      <c r="M256" s="114">
        <v>459177</v>
      </c>
      <c r="N256" s="114">
        <v>27170</v>
      </c>
      <c r="O256" s="111">
        <v>14000</v>
      </c>
      <c r="P256" s="274">
        <v>3.9299999999999997</v>
      </c>
      <c r="Q256" s="287">
        <v>3.9299999999999997</v>
      </c>
      <c r="R256" s="404">
        <v>0</v>
      </c>
      <c r="S256" s="404">
        <v>0</v>
      </c>
      <c r="T256" s="112">
        <f t="shared" si="99"/>
        <v>0</v>
      </c>
      <c r="U256" s="113">
        <v>0</v>
      </c>
      <c r="V256" s="113">
        <v>0</v>
      </c>
      <c r="W256" s="113">
        <v>0</v>
      </c>
      <c r="X256" s="113">
        <f t="shared" si="100"/>
        <v>0</v>
      </c>
      <c r="Y256" s="113">
        <v>0</v>
      </c>
      <c r="Z256" s="113">
        <v>0</v>
      </c>
      <c r="AA256" s="113">
        <v>0</v>
      </c>
      <c r="AB256" s="113">
        <f t="shared" si="101"/>
        <v>0</v>
      </c>
      <c r="AC256" s="113">
        <f t="shared" si="102"/>
        <v>0</v>
      </c>
      <c r="AD256" s="114">
        <f t="shared" si="103"/>
        <v>0</v>
      </c>
      <c r="AE256" s="114">
        <f t="shared" si="104"/>
        <v>0</v>
      </c>
      <c r="AF256" s="113">
        <v>0</v>
      </c>
      <c r="AG256" s="113">
        <v>0</v>
      </c>
      <c r="AH256" s="113">
        <v>0</v>
      </c>
      <c r="AI256" s="113">
        <f t="shared" si="105"/>
        <v>0</v>
      </c>
      <c r="AJ256" s="113">
        <f t="shared" si="106"/>
        <v>0</v>
      </c>
      <c r="AK256" s="115">
        <v>0</v>
      </c>
      <c r="AL256" s="115">
        <v>0</v>
      </c>
      <c r="AM256" s="115">
        <v>0</v>
      </c>
      <c r="AN256" s="115">
        <v>0</v>
      </c>
      <c r="AO256" s="115">
        <v>0</v>
      </c>
      <c r="AP256" s="115">
        <f t="shared" si="107"/>
        <v>0</v>
      </c>
      <c r="AQ256" s="115">
        <f t="shared" si="108"/>
        <v>0</v>
      </c>
      <c r="AR256" s="370">
        <f t="shared" si="109"/>
        <v>0</v>
      </c>
      <c r="AS256" s="112">
        <f t="shared" si="110"/>
        <v>1858858</v>
      </c>
      <c r="AT256" s="113">
        <f t="shared" si="111"/>
        <v>1358511</v>
      </c>
      <c r="AU256" s="113">
        <f t="shared" si="112"/>
        <v>0</v>
      </c>
      <c r="AV256" s="113">
        <f t="shared" si="113"/>
        <v>0</v>
      </c>
      <c r="AW256" s="113">
        <f t="shared" si="114"/>
        <v>459177</v>
      </c>
      <c r="AX256" s="113">
        <f t="shared" si="114"/>
        <v>27170</v>
      </c>
      <c r="AY256" s="113">
        <f t="shared" si="115"/>
        <v>14000</v>
      </c>
      <c r="AZ256" s="115">
        <f t="shared" si="116"/>
        <v>3.9299999999999997</v>
      </c>
      <c r="BA256" s="115">
        <f t="shared" si="117"/>
        <v>3.9299999999999997</v>
      </c>
      <c r="BB256" s="115">
        <f t="shared" si="118"/>
        <v>0</v>
      </c>
      <c r="BC256" s="116">
        <f t="shared" si="119"/>
        <v>0</v>
      </c>
    </row>
    <row r="257" spans="1:55" s="387" customFormat="1" ht="12.75" customHeight="1" x14ac:dyDescent="0.2">
      <c r="A257" s="372">
        <v>46</v>
      </c>
      <c r="B257" s="373">
        <v>4461</v>
      </c>
      <c r="C257" s="373">
        <v>600074765</v>
      </c>
      <c r="D257" s="373">
        <v>46750088</v>
      </c>
      <c r="E257" s="365" t="s">
        <v>239</v>
      </c>
      <c r="F257" s="373">
        <v>3141</v>
      </c>
      <c r="G257" s="247" t="s">
        <v>319</v>
      </c>
      <c r="H257" s="374" t="s">
        <v>282</v>
      </c>
      <c r="I257" s="110">
        <v>2985221</v>
      </c>
      <c r="J257" s="111">
        <v>2148351</v>
      </c>
      <c r="K257" s="111">
        <v>0</v>
      </c>
      <c r="L257" s="111">
        <v>32000</v>
      </c>
      <c r="M257" s="114">
        <v>736959</v>
      </c>
      <c r="N257" s="114">
        <v>42967</v>
      </c>
      <c r="O257" s="111">
        <v>24944</v>
      </c>
      <c r="P257" s="274">
        <v>7.42</v>
      </c>
      <c r="Q257" s="287">
        <v>0</v>
      </c>
      <c r="R257" s="404">
        <v>0</v>
      </c>
      <c r="S257" s="404">
        <v>7.42</v>
      </c>
      <c r="T257" s="112">
        <f t="shared" si="99"/>
        <v>0</v>
      </c>
      <c r="U257" s="113">
        <v>0</v>
      </c>
      <c r="V257" s="113">
        <v>0</v>
      </c>
      <c r="W257" s="113">
        <v>0</v>
      </c>
      <c r="X257" s="113">
        <f t="shared" si="100"/>
        <v>0</v>
      </c>
      <c r="Y257" s="113">
        <v>0</v>
      </c>
      <c r="Z257" s="113">
        <v>0</v>
      </c>
      <c r="AA257" s="113">
        <v>0</v>
      </c>
      <c r="AB257" s="113">
        <f t="shared" si="101"/>
        <v>0</v>
      </c>
      <c r="AC257" s="113">
        <f t="shared" si="102"/>
        <v>0</v>
      </c>
      <c r="AD257" s="114">
        <f t="shared" si="103"/>
        <v>0</v>
      </c>
      <c r="AE257" s="114">
        <f t="shared" si="104"/>
        <v>0</v>
      </c>
      <c r="AF257" s="113">
        <v>0</v>
      </c>
      <c r="AG257" s="113">
        <v>0</v>
      </c>
      <c r="AH257" s="113">
        <v>0</v>
      </c>
      <c r="AI257" s="113">
        <f t="shared" si="105"/>
        <v>0</v>
      </c>
      <c r="AJ257" s="113">
        <f t="shared" si="106"/>
        <v>0</v>
      </c>
      <c r="AK257" s="115">
        <v>0</v>
      </c>
      <c r="AL257" s="115">
        <v>0</v>
      </c>
      <c r="AM257" s="115">
        <v>0</v>
      </c>
      <c r="AN257" s="115">
        <v>0</v>
      </c>
      <c r="AO257" s="115">
        <v>0</v>
      </c>
      <c r="AP257" s="115">
        <f t="shared" si="107"/>
        <v>0</v>
      </c>
      <c r="AQ257" s="115">
        <f t="shared" si="108"/>
        <v>0</v>
      </c>
      <c r="AR257" s="370">
        <f t="shared" si="109"/>
        <v>0</v>
      </c>
      <c r="AS257" s="112">
        <f t="shared" si="110"/>
        <v>2985221</v>
      </c>
      <c r="AT257" s="113">
        <f t="shared" si="111"/>
        <v>2148351</v>
      </c>
      <c r="AU257" s="113">
        <f t="shared" si="112"/>
        <v>0</v>
      </c>
      <c r="AV257" s="113">
        <f t="shared" si="113"/>
        <v>32000</v>
      </c>
      <c r="AW257" s="113">
        <f t="shared" si="114"/>
        <v>736959</v>
      </c>
      <c r="AX257" s="113">
        <f t="shared" si="114"/>
        <v>42967</v>
      </c>
      <c r="AY257" s="113">
        <f t="shared" si="115"/>
        <v>24944</v>
      </c>
      <c r="AZ257" s="115">
        <f t="shared" si="116"/>
        <v>7.42</v>
      </c>
      <c r="BA257" s="115">
        <f t="shared" si="117"/>
        <v>0</v>
      </c>
      <c r="BB257" s="115">
        <f t="shared" si="118"/>
        <v>0</v>
      </c>
      <c r="BC257" s="116">
        <f t="shared" si="119"/>
        <v>7.42</v>
      </c>
    </row>
    <row r="258" spans="1:55" s="387" customFormat="1" ht="12.75" customHeight="1" x14ac:dyDescent="0.2">
      <c r="A258" s="372">
        <v>46</v>
      </c>
      <c r="B258" s="373">
        <v>4461</v>
      </c>
      <c r="C258" s="373">
        <v>600074765</v>
      </c>
      <c r="D258" s="373">
        <v>46750088</v>
      </c>
      <c r="E258" s="371" t="s">
        <v>239</v>
      </c>
      <c r="F258" s="373">
        <v>3143</v>
      </c>
      <c r="G258" s="247" t="s">
        <v>632</v>
      </c>
      <c r="H258" s="392" t="s">
        <v>281</v>
      </c>
      <c r="I258" s="110">
        <v>1929391</v>
      </c>
      <c r="J258" s="111">
        <v>1406769</v>
      </c>
      <c r="K258" s="111">
        <v>0</v>
      </c>
      <c r="L258" s="111">
        <v>14200</v>
      </c>
      <c r="M258" s="114">
        <v>480287</v>
      </c>
      <c r="N258" s="114">
        <v>28135</v>
      </c>
      <c r="O258" s="111">
        <v>0</v>
      </c>
      <c r="P258" s="274">
        <v>3.2321</v>
      </c>
      <c r="Q258" s="287">
        <v>3.2321</v>
      </c>
      <c r="R258" s="404">
        <v>0</v>
      </c>
      <c r="S258" s="404">
        <v>0</v>
      </c>
      <c r="T258" s="112">
        <f t="shared" si="99"/>
        <v>0</v>
      </c>
      <c r="U258" s="113">
        <v>0</v>
      </c>
      <c r="V258" s="113">
        <v>0</v>
      </c>
      <c r="W258" s="113">
        <v>0</v>
      </c>
      <c r="X258" s="113">
        <f t="shared" si="100"/>
        <v>0</v>
      </c>
      <c r="Y258" s="113">
        <v>0</v>
      </c>
      <c r="Z258" s="113">
        <v>0</v>
      </c>
      <c r="AA258" s="113">
        <v>0</v>
      </c>
      <c r="AB258" s="113">
        <f t="shared" si="101"/>
        <v>0</v>
      </c>
      <c r="AC258" s="113">
        <f t="shared" si="102"/>
        <v>0</v>
      </c>
      <c r="AD258" s="114">
        <f t="shared" si="103"/>
        <v>0</v>
      </c>
      <c r="AE258" s="114">
        <f t="shared" si="104"/>
        <v>0</v>
      </c>
      <c r="AF258" s="113">
        <v>0</v>
      </c>
      <c r="AG258" s="113">
        <v>0</v>
      </c>
      <c r="AH258" s="113">
        <v>0</v>
      </c>
      <c r="AI258" s="113">
        <f t="shared" si="105"/>
        <v>0</v>
      </c>
      <c r="AJ258" s="113">
        <f t="shared" si="106"/>
        <v>0</v>
      </c>
      <c r="AK258" s="115">
        <v>0</v>
      </c>
      <c r="AL258" s="115">
        <v>0</v>
      </c>
      <c r="AM258" s="115">
        <v>0</v>
      </c>
      <c r="AN258" s="115">
        <v>0</v>
      </c>
      <c r="AO258" s="115">
        <v>0</v>
      </c>
      <c r="AP258" s="115">
        <f t="shared" si="107"/>
        <v>0</v>
      </c>
      <c r="AQ258" s="115">
        <f t="shared" si="108"/>
        <v>0</v>
      </c>
      <c r="AR258" s="370">
        <f t="shared" si="109"/>
        <v>0</v>
      </c>
      <c r="AS258" s="112">
        <f t="shared" si="110"/>
        <v>1929391</v>
      </c>
      <c r="AT258" s="113">
        <f t="shared" si="111"/>
        <v>1406769</v>
      </c>
      <c r="AU258" s="113">
        <f t="shared" si="112"/>
        <v>0</v>
      </c>
      <c r="AV258" s="113">
        <f t="shared" si="113"/>
        <v>14200</v>
      </c>
      <c r="AW258" s="113">
        <f t="shared" si="114"/>
        <v>480287</v>
      </c>
      <c r="AX258" s="113">
        <f t="shared" si="114"/>
        <v>28135</v>
      </c>
      <c r="AY258" s="113">
        <f t="shared" si="115"/>
        <v>0</v>
      </c>
      <c r="AZ258" s="115">
        <f t="shared" si="116"/>
        <v>3.2321</v>
      </c>
      <c r="BA258" s="115">
        <f t="shared" si="117"/>
        <v>3.2321</v>
      </c>
      <c r="BB258" s="115">
        <f t="shared" si="118"/>
        <v>0</v>
      </c>
      <c r="BC258" s="116">
        <f t="shared" si="119"/>
        <v>0</v>
      </c>
    </row>
    <row r="259" spans="1:55" s="387" customFormat="1" ht="12.75" customHeight="1" x14ac:dyDescent="0.2">
      <c r="A259" s="372">
        <v>46</v>
      </c>
      <c r="B259" s="373">
        <v>4461</v>
      </c>
      <c r="C259" s="373">
        <v>600074765</v>
      </c>
      <c r="D259" s="373">
        <v>46750088</v>
      </c>
      <c r="E259" s="371" t="s">
        <v>239</v>
      </c>
      <c r="F259" s="373">
        <v>3143</v>
      </c>
      <c r="G259" s="247" t="s">
        <v>633</v>
      </c>
      <c r="H259" s="392" t="s">
        <v>282</v>
      </c>
      <c r="I259" s="110">
        <v>73030</v>
      </c>
      <c r="J259" s="111">
        <v>51480</v>
      </c>
      <c r="K259" s="111">
        <v>0</v>
      </c>
      <c r="L259" s="111">
        <v>0</v>
      </c>
      <c r="M259" s="114">
        <v>17400</v>
      </c>
      <c r="N259" s="114">
        <v>1030</v>
      </c>
      <c r="O259" s="111">
        <v>3120</v>
      </c>
      <c r="P259" s="274">
        <v>0.22</v>
      </c>
      <c r="Q259" s="287">
        <v>0</v>
      </c>
      <c r="R259" s="404">
        <v>0</v>
      </c>
      <c r="S259" s="404">
        <v>0.22</v>
      </c>
      <c r="T259" s="112">
        <f t="shared" si="99"/>
        <v>0</v>
      </c>
      <c r="U259" s="113">
        <v>0</v>
      </c>
      <c r="V259" s="113">
        <v>0</v>
      </c>
      <c r="W259" s="113">
        <v>0</v>
      </c>
      <c r="X259" s="113">
        <f t="shared" si="100"/>
        <v>0</v>
      </c>
      <c r="Y259" s="113">
        <v>0</v>
      </c>
      <c r="Z259" s="113">
        <v>0</v>
      </c>
      <c r="AA259" s="113">
        <v>0</v>
      </c>
      <c r="AB259" s="113">
        <f t="shared" si="101"/>
        <v>0</v>
      </c>
      <c r="AC259" s="113">
        <f t="shared" si="102"/>
        <v>0</v>
      </c>
      <c r="AD259" s="114">
        <f t="shared" si="103"/>
        <v>0</v>
      </c>
      <c r="AE259" s="114">
        <f t="shared" si="104"/>
        <v>0</v>
      </c>
      <c r="AF259" s="113">
        <v>0</v>
      </c>
      <c r="AG259" s="113">
        <v>0</v>
      </c>
      <c r="AH259" s="113">
        <v>0</v>
      </c>
      <c r="AI259" s="113">
        <f t="shared" si="105"/>
        <v>0</v>
      </c>
      <c r="AJ259" s="113">
        <f t="shared" si="106"/>
        <v>0</v>
      </c>
      <c r="AK259" s="115">
        <v>0</v>
      </c>
      <c r="AL259" s="115">
        <v>0</v>
      </c>
      <c r="AM259" s="115">
        <v>0</v>
      </c>
      <c r="AN259" s="115">
        <v>0</v>
      </c>
      <c r="AO259" s="115">
        <v>0</v>
      </c>
      <c r="AP259" s="115">
        <f t="shared" si="107"/>
        <v>0</v>
      </c>
      <c r="AQ259" s="115">
        <f t="shared" si="108"/>
        <v>0</v>
      </c>
      <c r="AR259" s="370">
        <f t="shared" si="109"/>
        <v>0</v>
      </c>
      <c r="AS259" s="112">
        <f t="shared" si="110"/>
        <v>73030</v>
      </c>
      <c r="AT259" s="113">
        <f t="shared" si="111"/>
        <v>51480</v>
      </c>
      <c r="AU259" s="113">
        <f t="shared" si="112"/>
        <v>0</v>
      </c>
      <c r="AV259" s="113">
        <f t="shared" si="113"/>
        <v>0</v>
      </c>
      <c r="AW259" s="113">
        <f t="shared" si="114"/>
        <v>17400</v>
      </c>
      <c r="AX259" s="113">
        <f t="shared" si="114"/>
        <v>1030</v>
      </c>
      <c r="AY259" s="113">
        <f t="shared" si="115"/>
        <v>3120</v>
      </c>
      <c r="AZ259" s="115">
        <f t="shared" si="116"/>
        <v>0.22</v>
      </c>
      <c r="BA259" s="115">
        <f t="shared" si="117"/>
        <v>0</v>
      </c>
      <c r="BB259" s="115">
        <f t="shared" si="118"/>
        <v>0</v>
      </c>
      <c r="BC259" s="116">
        <f t="shared" si="119"/>
        <v>0.22</v>
      </c>
    </row>
    <row r="260" spans="1:55" s="387" customFormat="1" ht="12.75" customHeight="1" x14ac:dyDescent="0.2">
      <c r="A260" s="237">
        <v>46</v>
      </c>
      <c r="B260" s="31">
        <v>4461</v>
      </c>
      <c r="C260" s="31">
        <v>600074765</v>
      </c>
      <c r="D260" s="31">
        <v>46750088</v>
      </c>
      <c r="E260" s="246" t="s">
        <v>240</v>
      </c>
      <c r="F260" s="31"/>
      <c r="G260" s="236"/>
      <c r="H260" s="326"/>
      <c r="I260" s="5">
        <v>40471401</v>
      </c>
      <c r="J260" s="8">
        <v>28707559</v>
      </c>
      <c r="K260" s="8">
        <v>0</v>
      </c>
      <c r="L260" s="8">
        <v>310000</v>
      </c>
      <c r="M260" s="8">
        <v>9807936</v>
      </c>
      <c r="N260" s="8">
        <v>574152</v>
      </c>
      <c r="O260" s="8">
        <v>1071754</v>
      </c>
      <c r="P260" s="9">
        <v>61.959600000000002</v>
      </c>
      <c r="Q260" s="9">
        <v>44.088300000000004</v>
      </c>
      <c r="R260" s="38">
        <v>0</v>
      </c>
      <c r="S260" s="38">
        <v>17.871299999999998</v>
      </c>
      <c r="T260" s="5">
        <f t="shared" ref="T260:BC260" si="129">SUM(T254:T259)</f>
        <v>0</v>
      </c>
      <c r="U260" s="8">
        <f t="shared" si="129"/>
        <v>0</v>
      </c>
      <c r="V260" s="8">
        <f t="shared" si="129"/>
        <v>0</v>
      </c>
      <c r="W260" s="8">
        <f t="shared" si="129"/>
        <v>0</v>
      </c>
      <c r="X260" s="8">
        <f t="shared" si="129"/>
        <v>0</v>
      </c>
      <c r="Y260" s="8">
        <f t="shared" si="129"/>
        <v>0</v>
      </c>
      <c r="Z260" s="8">
        <f t="shared" si="129"/>
        <v>0</v>
      </c>
      <c r="AA260" s="8">
        <f t="shared" si="129"/>
        <v>0</v>
      </c>
      <c r="AB260" s="8">
        <f t="shared" si="129"/>
        <v>0</v>
      </c>
      <c r="AC260" s="8">
        <f t="shared" si="129"/>
        <v>0</v>
      </c>
      <c r="AD260" s="8">
        <f t="shared" si="129"/>
        <v>0</v>
      </c>
      <c r="AE260" s="8">
        <f t="shared" si="129"/>
        <v>0</v>
      </c>
      <c r="AF260" s="8">
        <f t="shared" si="129"/>
        <v>0</v>
      </c>
      <c r="AG260" s="8">
        <f t="shared" si="129"/>
        <v>0</v>
      </c>
      <c r="AH260" s="8">
        <f t="shared" si="129"/>
        <v>0</v>
      </c>
      <c r="AI260" s="8">
        <f t="shared" si="129"/>
        <v>0</v>
      </c>
      <c r="AJ260" s="8">
        <f t="shared" si="129"/>
        <v>0</v>
      </c>
      <c r="AK260" s="9">
        <f t="shared" si="129"/>
        <v>0</v>
      </c>
      <c r="AL260" s="9">
        <f t="shared" si="129"/>
        <v>0</v>
      </c>
      <c r="AM260" s="9">
        <f t="shared" si="129"/>
        <v>0</v>
      </c>
      <c r="AN260" s="9">
        <f t="shared" si="129"/>
        <v>0</v>
      </c>
      <c r="AO260" s="9">
        <f t="shared" si="129"/>
        <v>0</v>
      </c>
      <c r="AP260" s="9">
        <f t="shared" si="129"/>
        <v>0</v>
      </c>
      <c r="AQ260" s="9">
        <f t="shared" si="129"/>
        <v>0</v>
      </c>
      <c r="AR260" s="38">
        <f t="shared" si="129"/>
        <v>0</v>
      </c>
      <c r="AS260" s="5">
        <f t="shared" si="129"/>
        <v>40471401</v>
      </c>
      <c r="AT260" s="8">
        <f t="shared" si="129"/>
        <v>28707559</v>
      </c>
      <c r="AU260" s="8">
        <f t="shared" si="129"/>
        <v>0</v>
      </c>
      <c r="AV260" s="8">
        <f t="shared" si="129"/>
        <v>310000</v>
      </c>
      <c r="AW260" s="8">
        <f t="shared" si="129"/>
        <v>9807936</v>
      </c>
      <c r="AX260" s="8">
        <f t="shared" si="129"/>
        <v>574152</v>
      </c>
      <c r="AY260" s="8">
        <f t="shared" si="129"/>
        <v>1071754</v>
      </c>
      <c r="AZ260" s="9">
        <f t="shared" si="129"/>
        <v>61.959600000000002</v>
      </c>
      <c r="BA260" s="9">
        <f t="shared" si="129"/>
        <v>44.088300000000004</v>
      </c>
      <c r="BB260" s="9">
        <f t="shared" si="129"/>
        <v>0</v>
      </c>
      <c r="BC260" s="78">
        <f t="shared" si="129"/>
        <v>17.871299999999998</v>
      </c>
    </row>
    <row r="261" spans="1:55" s="387" customFormat="1" ht="12.75" customHeight="1" x14ac:dyDescent="0.2">
      <c r="A261" s="372">
        <v>47</v>
      </c>
      <c r="B261" s="373">
        <v>4427</v>
      </c>
      <c r="C261" s="373">
        <v>600074188</v>
      </c>
      <c r="D261" s="373">
        <v>70982678</v>
      </c>
      <c r="E261" s="371" t="s">
        <v>835</v>
      </c>
      <c r="F261" s="373">
        <v>3111</v>
      </c>
      <c r="G261" s="247" t="s">
        <v>315</v>
      </c>
      <c r="H261" s="374" t="s">
        <v>281</v>
      </c>
      <c r="I261" s="110">
        <v>3059320</v>
      </c>
      <c r="J261" s="111">
        <v>2213976</v>
      </c>
      <c r="K261" s="111">
        <v>0</v>
      </c>
      <c r="L261" s="111">
        <v>30000</v>
      </c>
      <c r="M261" s="114">
        <v>758464</v>
      </c>
      <c r="N261" s="114">
        <v>44280</v>
      </c>
      <c r="O261" s="111">
        <v>12600</v>
      </c>
      <c r="P261" s="274">
        <v>5.2298</v>
      </c>
      <c r="Q261" s="287">
        <v>4</v>
      </c>
      <c r="R261" s="404">
        <v>0</v>
      </c>
      <c r="S261" s="404">
        <v>1.2297999999999998</v>
      </c>
      <c r="T261" s="112">
        <f t="shared" si="99"/>
        <v>0</v>
      </c>
      <c r="U261" s="113">
        <v>0</v>
      </c>
      <c r="V261" s="113">
        <v>0</v>
      </c>
      <c r="W261" s="113">
        <v>0</v>
      </c>
      <c r="X261" s="113">
        <f t="shared" si="100"/>
        <v>0</v>
      </c>
      <c r="Y261" s="113">
        <v>0</v>
      </c>
      <c r="Z261" s="113">
        <v>0</v>
      </c>
      <c r="AA261" s="113">
        <v>0</v>
      </c>
      <c r="AB261" s="113">
        <f t="shared" si="101"/>
        <v>0</v>
      </c>
      <c r="AC261" s="113">
        <f t="shared" si="102"/>
        <v>0</v>
      </c>
      <c r="AD261" s="114">
        <f t="shared" si="103"/>
        <v>0</v>
      </c>
      <c r="AE261" s="114">
        <f t="shared" si="104"/>
        <v>0</v>
      </c>
      <c r="AF261" s="113">
        <v>0</v>
      </c>
      <c r="AG261" s="113">
        <v>0</v>
      </c>
      <c r="AH261" s="113">
        <v>0</v>
      </c>
      <c r="AI261" s="113">
        <f t="shared" si="105"/>
        <v>0</v>
      </c>
      <c r="AJ261" s="113">
        <f t="shared" si="106"/>
        <v>0</v>
      </c>
      <c r="AK261" s="115">
        <v>0</v>
      </c>
      <c r="AL261" s="115">
        <v>0</v>
      </c>
      <c r="AM261" s="115">
        <v>0</v>
      </c>
      <c r="AN261" s="115">
        <v>0</v>
      </c>
      <c r="AO261" s="115">
        <v>0</v>
      </c>
      <c r="AP261" s="115">
        <f t="shared" si="107"/>
        <v>0</v>
      </c>
      <c r="AQ261" s="115">
        <f t="shared" si="108"/>
        <v>0</v>
      </c>
      <c r="AR261" s="370">
        <f t="shared" si="109"/>
        <v>0</v>
      </c>
      <c r="AS261" s="112">
        <f t="shared" si="110"/>
        <v>3059320</v>
      </c>
      <c r="AT261" s="113">
        <f t="shared" si="111"/>
        <v>2213976</v>
      </c>
      <c r="AU261" s="113">
        <f t="shared" si="112"/>
        <v>0</v>
      </c>
      <c r="AV261" s="113">
        <f t="shared" si="113"/>
        <v>30000</v>
      </c>
      <c r="AW261" s="113">
        <f t="shared" si="114"/>
        <v>758464</v>
      </c>
      <c r="AX261" s="113">
        <f t="shared" si="114"/>
        <v>44280</v>
      </c>
      <c r="AY261" s="113">
        <f t="shared" si="115"/>
        <v>12600</v>
      </c>
      <c r="AZ261" s="115">
        <f t="shared" si="116"/>
        <v>5.2298</v>
      </c>
      <c r="BA261" s="115">
        <f t="shared" si="117"/>
        <v>4</v>
      </c>
      <c r="BB261" s="115">
        <f t="shared" si="118"/>
        <v>0</v>
      </c>
      <c r="BC261" s="116">
        <f t="shared" si="119"/>
        <v>1.2297999999999998</v>
      </c>
    </row>
    <row r="262" spans="1:55" s="387" customFormat="1" ht="12.75" customHeight="1" x14ac:dyDescent="0.2">
      <c r="A262" s="372">
        <v>47</v>
      </c>
      <c r="B262" s="373">
        <v>4427</v>
      </c>
      <c r="C262" s="373">
        <v>600074676</v>
      </c>
      <c r="D262" s="373">
        <v>70982660</v>
      </c>
      <c r="E262" s="371" t="s">
        <v>836</v>
      </c>
      <c r="F262" s="373">
        <v>3117</v>
      </c>
      <c r="G262" s="247" t="s">
        <v>318</v>
      </c>
      <c r="H262" s="374" t="s">
        <v>281</v>
      </c>
      <c r="I262" s="110">
        <v>298029</v>
      </c>
      <c r="J262" s="111">
        <v>215495</v>
      </c>
      <c r="K262" s="111">
        <v>0</v>
      </c>
      <c r="L262" s="111">
        <v>0</v>
      </c>
      <c r="M262" s="114">
        <v>70132</v>
      </c>
      <c r="N262" s="114">
        <v>3860</v>
      </c>
      <c r="O262" s="111">
        <v>8542</v>
      </c>
      <c r="P262" s="274">
        <v>0.66999999999999993</v>
      </c>
      <c r="Q262" s="287">
        <v>0.47</v>
      </c>
      <c r="R262" s="404">
        <v>0</v>
      </c>
      <c r="S262" s="404">
        <v>0.2</v>
      </c>
      <c r="T262" s="112">
        <f t="shared" si="99"/>
        <v>0</v>
      </c>
      <c r="U262" s="113">
        <v>0</v>
      </c>
      <c r="V262" s="113">
        <v>0</v>
      </c>
      <c r="W262" s="113">
        <v>0</v>
      </c>
      <c r="X262" s="113">
        <f t="shared" si="100"/>
        <v>0</v>
      </c>
      <c r="Y262" s="113">
        <v>0</v>
      </c>
      <c r="Z262" s="113">
        <v>0</v>
      </c>
      <c r="AA262" s="113">
        <v>0</v>
      </c>
      <c r="AB262" s="113">
        <f t="shared" si="101"/>
        <v>0</v>
      </c>
      <c r="AC262" s="113">
        <f t="shared" si="102"/>
        <v>0</v>
      </c>
      <c r="AD262" s="114">
        <f t="shared" si="103"/>
        <v>0</v>
      </c>
      <c r="AE262" s="114">
        <f t="shared" si="104"/>
        <v>0</v>
      </c>
      <c r="AF262" s="113">
        <v>0</v>
      </c>
      <c r="AG262" s="113">
        <v>0</v>
      </c>
      <c r="AH262" s="113">
        <v>0</v>
      </c>
      <c r="AI262" s="113">
        <f t="shared" si="105"/>
        <v>0</v>
      </c>
      <c r="AJ262" s="113">
        <f t="shared" si="106"/>
        <v>0</v>
      </c>
      <c r="AK262" s="115">
        <v>0</v>
      </c>
      <c r="AL262" s="115">
        <v>0</v>
      </c>
      <c r="AM262" s="115">
        <v>0</v>
      </c>
      <c r="AN262" s="115">
        <v>0</v>
      </c>
      <c r="AO262" s="115">
        <v>0</v>
      </c>
      <c r="AP262" s="115">
        <f t="shared" si="107"/>
        <v>0</v>
      </c>
      <c r="AQ262" s="115">
        <f t="shared" si="108"/>
        <v>0</v>
      </c>
      <c r="AR262" s="370">
        <f t="shared" si="109"/>
        <v>0</v>
      </c>
      <c r="AS262" s="112">
        <f t="shared" si="110"/>
        <v>298029</v>
      </c>
      <c r="AT262" s="113">
        <f t="shared" si="111"/>
        <v>215495</v>
      </c>
      <c r="AU262" s="113">
        <f t="shared" si="112"/>
        <v>0</v>
      </c>
      <c r="AV262" s="113">
        <f t="shared" si="113"/>
        <v>0</v>
      </c>
      <c r="AW262" s="113">
        <f t="shared" si="114"/>
        <v>70132</v>
      </c>
      <c r="AX262" s="113">
        <f t="shared" si="114"/>
        <v>3860</v>
      </c>
      <c r="AY262" s="113">
        <f t="shared" si="115"/>
        <v>8542</v>
      </c>
      <c r="AZ262" s="115">
        <f t="shared" si="116"/>
        <v>0.66999999999999993</v>
      </c>
      <c r="BA262" s="115">
        <f t="shared" si="117"/>
        <v>0.47</v>
      </c>
      <c r="BB262" s="115">
        <f t="shared" si="118"/>
        <v>0</v>
      </c>
      <c r="BC262" s="116">
        <f t="shared" si="119"/>
        <v>0.2</v>
      </c>
    </row>
    <row r="263" spans="1:55" s="387" customFormat="1" ht="12.75" customHeight="1" x14ac:dyDescent="0.2">
      <c r="A263" s="372">
        <v>47</v>
      </c>
      <c r="B263" s="373">
        <v>4427</v>
      </c>
      <c r="C263" s="373">
        <v>600074676</v>
      </c>
      <c r="D263" s="373">
        <v>70982660</v>
      </c>
      <c r="E263" s="371" t="s">
        <v>836</v>
      </c>
      <c r="F263" s="373">
        <v>3117</v>
      </c>
      <c r="G263" s="247" t="s">
        <v>316</v>
      </c>
      <c r="H263" s="374" t="s">
        <v>282</v>
      </c>
      <c r="I263" s="110">
        <v>117618</v>
      </c>
      <c r="J263" s="111">
        <v>86611</v>
      </c>
      <c r="K263" s="111">
        <v>0</v>
      </c>
      <c r="L263" s="111">
        <v>0</v>
      </c>
      <c r="M263" s="114">
        <v>29275</v>
      </c>
      <c r="N263" s="114">
        <v>1732</v>
      </c>
      <c r="O263" s="111">
        <v>0</v>
      </c>
      <c r="P263" s="274">
        <v>0.25</v>
      </c>
      <c r="Q263" s="287">
        <v>0.25</v>
      </c>
      <c r="R263" s="404">
        <v>0</v>
      </c>
      <c r="S263" s="404">
        <v>0</v>
      </c>
      <c r="T263" s="112">
        <f t="shared" si="99"/>
        <v>0</v>
      </c>
      <c r="U263" s="113">
        <v>0</v>
      </c>
      <c r="V263" s="113">
        <v>0</v>
      </c>
      <c r="W263" s="113">
        <v>0</v>
      </c>
      <c r="X263" s="113">
        <f t="shared" si="100"/>
        <v>0</v>
      </c>
      <c r="Y263" s="113">
        <v>0</v>
      </c>
      <c r="Z263" s="113">
        <v>0</v>
      </c>
      <c r="AA263" s="113">
        <v>0</v>
      </c>
      <c r="AB263" s="113">
        <f t="shared" si="101"/>
        <v>0</v>
      </c>
      <c r="AC263" s="113">
        <f t="shared" si="102"/>
        <v>0</v>
      </c>
      <c r="AD263" s="114">
        <f t="shared" si="103"/>
        <v>0</v>
      </c>
      <c r="AE263" s="114">
        <f t="shared" si="104"/>
        <v>0</v>
      </c>
      <c r="AF263" s="113">
        <v>0</v>
      </c>
      <c r="AG263" s="113">
        <v>0</v>
      </c>
      <c r="AH263" s="113">
        <v>0</v>
      </c>
      <c r="AI263" s="113">
        <f t="shared" si="105"/>
        <v>0</v>
      </c>
      <c r="AJ263" s="113">
        <f t="shared" si="106"/>
        <v>0</v>
      </c>
      <c r="AK263" s="115">
        <v>0</v>
      </c>
      <c r="AL263" s="115">
        <v>0</v>
      </c>
      <c r="AM263" s="115">
        <v>0</v>
      </c>
      <c r="AN263" s="115">
        <v>0</v>
      </c>
      <c r="AO263" s="115">
        <v>0</v>
      </c>
      <c r="AP263" s="115">
        <f t="shared" si="107"/>
        <v>0</v>
      </c>
      <c r="AQ263" s="115">
        <f t="shared" si="108"/>
        <v>0</v>
      </c>
      <c r="AR263" s="370">
        <f t="shared" si="109"/>
        <v>0</v>
      </c>
      <c r="AS263" s="112">
        <f t="shared" si="110"/>
        <v>117618</v>
      </c>
      <c r="AT263" s="113">
        <f t="shared" si="111"/>
        <v>86611</v>
      </c>
      <c r="AU263" s="113">
        <f t="shared" si="112"/>
        <v>0</v>
      </c>
      <c r="AV263" s="113">
        <f t="shared" si="113"/>
        <v>0</v>
      </c>
      <c r="AW263" s="113">
        <f t="shared" si="114"/>
        <v>29275</v>
      </c>
      <c r="AX263" s="113">
        <f t="shared" si="114"/>
        <v>1732</v>
      </c>
      <c r="AY263" s="113">
        <f t="shared" si="115"/>
        <v>0</v>
      </c>
      <c r="AZ263" s="115">
        <f t="shared" si="116"/>
        <v>0.25</v>
      </c>
      <c r="BA263" s="115">
        <f t="shared" si="117"/>
        <v>0.25</v>
      </c>
      <c r="BB263" s="115">
        <f t="shared" si="118"/>
        <v>0</v>
      </c>
      <c r="BC263" s="116">
        <f t="shared" si="119"/>
        <v>0</v>
      </c>
    </row>
    <row r="264" spans="1:55" s="387" customFormat="1" ht="12.75" customHeight="1" x14ac:dyDescent="0.2">
      <c r="A264" s="372">
        <v>47</v>
      </c>
      <c r="B264" s="373">
        <v>4427</v>
      </c>
      <c r="C264" s="373">
        <v>600074676</v>
      </c>
      <c r="D264" s="373">
        <v>70982660</v>
      </c>
      <c r="E264" s="371" t="s">
        <v>836</v>
      </c>
      <c r="F264" s="373">
        <v>3141</v>
      </c>
      <c r="G264" s="247" t="s">
        <v>319</v>
      </c>
      <c r="H264" s="374" t="s">
        <v>282</v>
      </c>
      <c r="I264" s="110">
        <v>92282</v>
      </c>
      <c r="J264" s="111">
        <v>67912</v>
      </c>
      <c r="K264" s="111">
        <v>0</v>
      </c>
      <c r="L264" s="111">
        <v>0</v>
      </c>
      <c r="M264" s="114">
        <v>22954</v>
      </c>
      <c r="N264" s="114">
        <v>1302</v>
      </c>
      <c r="O264" s="111">
        <v>114</v>
      </c>
      <c r="P264" s="274">
        <v>0.16</v>
      </c>
      <c r="Q264" s="287">
        <v>0</v>
      </c>
      <c r="R264" s="404">
        <v>0</v>
      </c>
      <c r="S264" s="404">
        <v>0.16</v>
      </c>
      <c r="T264" s="112">
        <f t="shared" si="99"/>
        <v>0</v>
      </c>
      <c r="U264" s="113">
        <v>0</v>
      </c>
      <c r="V264" s="113">
        <v>0</v>
      </c>
      <c r="W264" s="113">
        <v>0</v>
      </c>
      <c r="X264" s="113">
        <f t="shared" si="100"/>
        <v>0</v>
      </c>
      <c r="Y264" s="113">
        <v>0</v>
      </c>
      <c r="Z264" s="113">
        <v>0</v>
      </c>
      <c r="AA264" s="113">
        <v>0</v>
      </c>
      <c r="AB264" s="113">
        <f t="shared" si="101"/>
        <v>0</v>
      </c>
      <c r="AC264" s="113">
        <f t="shared" si="102"/>
        <v>0</v>
      </c>
      <c r="AD264" s="114">
        <f t="shared" si="103"/>
        <v>0</v>
      </c>
      <c r="AE264" s="114">
        <f t="shared" si="104"/>
        <v>0</v>
      </c>
      <c r="AF264" s="113">
        <v>0</v>
      </c>
      <c r="AG264" s="113">
        <v>0</v>
      </c>
      <c r="AH264" s="113">
        <v>0</v>
      </c>
      <c r="AI264" s="113">
        <f t="shared" si="105"/>
        <v>0</v>
      </c>
      <c r="AJ264" s="113">
        <f t="shared" si="106"/>
        <v>0</v>
      </c>
      <c r="AK264" s="115">
        <v>0</v>
      </c>
      <c r="AL264" s="115">
        <v>0</v>
      </c>
      <c r="AM264" s="115">
        <v>0</v>
      </c>
      <c r="AN264" s="115">
        <v>0</v>
      </c>
      <c r="AO264" s="115">
        <v>0</v>
      </c>
      <c r="AP264" s="115">
        <f t="shared" si="107"/>
        <v>0</v>
      </c>
      <c r="AQ264" s="115">
        <f t="shared" si="108"/>
        <v>0</v>
      </c>
      <c r="AR264" s="370">
        <f t="shared" si="109"/>
        <v>0</v>
      </c>
      <c r="AS264" s="112">
        <f t="shared" si="110"/>
        <v>92282</v>
      </c>
      <c r="AT264" s="113">
        <f t="shared" si="111"/>
        <v>67912</v>
      </c>
      <c r="AU264" s="113">
        <f t="shared" si="112"/>
        <v>0</v>
      </c>
      <c r="AV264" s="113">
        <f t="shared" si="113"/>
        <v>0</v>
      </c>
      <c r="AW264" s="113">
        <f t="shared" si="114"/>
        <v>22954</v>
      </c>
      <c r="AX264" s="113">
        <f t="shared" si="114"/>
        <v>1302</v>
      </c>
      <c r="AY264" s="113">
        <f t="shared" si="115"/>
        <v>114</v>
      </c>
      <c r="AZ264" s="115">
        <f t="shared" si="116"/>
        <v>0.16</v>
      </c>
      <c r="BA264" s="115">
        <f t="shared" si="117"/>
        <v>0</v>
      </c>
      <c r="BB264" s="115">
        <f t="shared" si="118"/>
        <v>0</v>
      </c>
      <c r="BC264" s="116">
        <f t="shared" si="119"/>
        <v>0.16</v>
      </c>
    </row>
    <row r="265" spans="1:55" s="387" customFormat="1" ht="12.75" customHeight="1" x14ac:dyDescent="0.2">
      <c r="A265" s="372">
        <v>47</v>
      </c>
      <c r="B265" s="373">
        <v>4427</v>
      </c>
      <c r="C265" s="373">
        <v>600074188</v>
      </c>
      <c r="D265" s="373">
        <v>70982678</v>
      </c>
      <c r="E265" s="371" t="s">
        <v>840</v>
      </c>
      <c r="F265" s="373">
        <v>3141</v>
      </c>
      <c r="G265" s="247" t="s">
        <v>319</v>
      </c>
      <c r="H265" s="374" t="s">
        <v>282</v>
      </c>
      <c r="I265" s="110">
        <v>432538</v>
      </c>
      <c r="J265" s="111">
        <v>317273</v>
      </c>
      <c r="K265" s="111">
        <v>0</v>
      </c>
      <c r="L265" s="111">
        <v>0</v>
      </c>
      <c r="M265" s="114">
        <v>107238</v>
      </c>
      <c r="N265" s="114">
        <v>6345</v>
      </c>
      <c r="O265" s="111">
        <v>1682</v>
      </c>
      <c r="P265" s="274">
        <v>1.08</v>
      </c>
      <c r="Q265" s="287">
        <v>0</v>
      </c>
      <c r="R265" s="404">
        <v>0</v>
      </c>
      <c r="S265" s="404">
        <v>1.08</v>
      </c>
      <c r="T265" s="112">
        <f t="shared" si="99"/>
        <v>0</v>
      </c>
      <c r="U265" s="113">
        <v>0</v>
      </c>
      <c r="V265" s="113">
        <v>0</v>
      </c>
      <c r="W265" s="113">
        <v>0</v>
      </c>
      <c r="X265" s="113">
        <f t="shared" si="100"/>
        <v>0</v>
      </c>
      <c r="Y265" s="113">
        <v>0</v>
      </c>
      <c r="Z265" s="113">
        <v>0</v>
      </c>
      <c r="AA265" s="113">
        <v>0</v>
      </c>
      <c r="AB265" s="113">
        <f t="shared" si="101"/>
        <v>0</v>
      </c>
      <c r="AC265" s="113">
        <f t="shared" si="102"/>
        <v>0</v>
      </c>
      <c r="AD265" s="114">
        <f t="shared" si="103"/>
        <v>0</v>
      </c>
      <c r="AE265" s="114">
        <f t="shared" si="104"/>
        <v>0</v>
      </c>
      <c r="AF265" s="113">
        <v>0</v>
      </c>
      <c r="AG265" s="113">
        <v>0</v>
      </c>
      <c r="AH265" s="113">
        <v>0</v>
      </c>
      <c r="AI265" s="113">
        <f t="shared" si="105"/>
        <v>0</v>
      </c>
      <c r="AJ265" s="113">
        <f t="shared" si="106"/>
        <v>0</v>
      </c>
      <c r="AK265" s="115">
        <v>0</v>
      </c>
      <c r="AL265" s="115">
        <v>0</v>
      </c>
      <c r="AM265" s="115">
        <v>0</v>
      </c>
      <c r="AN265" s="115">
        <v>0</v>
      </c>
      <c r="AO265" s="115">
        <v>0</v>
      </c>
      <c r="AP265" s="115">
        <f t="shared" si="107"/>
        <v>0</v>
      </c>
      <c r="AQ265" s="115">
        <f t="shared" si="108"/>
        <v>0</v>
      </c>
      <c r="AR265" s="370">
        <f t="shared" si="109"/>
        <v>0</v>
      </c>
      <c r="AS265" s="112">
        <f t="shared" si="110"/>
        <v>432538</v>
      </c>
      <c r="AT265" s="113">
        <f t="shared" si="111"/>
        <v>317273</v>
      </c>
      <c r="AU265" s="113">
        <f t="shared" si="112"/>
        <v>0</v>
      </c>
      <c r="AV265" s="113">
        <f t="shared" si="113"/>
        <v>0</v>
      </c>
      <c r="AW265" s="113">
        <f t="shared" si="114"/>
        <v>107238</v>
      </c>
      <c r="AX265" s="113">
        <f t="shared" si="114"/>
        <v>6345</v>
      </c>
      <c r="AY265" s="113">
        <f t="shared" si="115"/>
        <v>1682</v>
      </c>
      <c r="AZ265" s="115">
        <f t="shared" si="116"/>
        <v>1.08</v>
      </c>
      <c r="BA265" s="115">
        <f t="shared" si="117"/>
        <v>0</v>
      </c>
      <c r="BB265" s="115">
        <f t="shared" si="118"/>
        <v>0</v>
      </c>
      <c r="BC265" s="116">
        <f t="shared" si="119"/>
        <v>1.08</v>
      </c>
    </row>
    <row r="266" spans="1:55" s="387" customFormat="1" ht="12.75" customHeight="1" x14ac:dyDescent="0.2">
      <c r="A266" s="372">
        <v>47</v>
      </c>
      <c r="B266" s="373">
        <v>4427</v>
      </c>
      <c r="C266" s="373">
        <v>600074676</v>
      </c>
      <c r="D266" s="373">
        <v>70982660</v>
      </c>
      <c r="E266" s="371" t="s">
        <v>836</v>
      </c>
      <c r="F266" s="373">
        <v>3143</v>
      </c>
      <c r="G266" s="247" t="s">
        <v>632</v>
      </c>
      <c r="H266" s="392" t="s">
        <v>281</v>
      </c>
      <c r="I266" s="110">
        <v>318084</v>
      </c>
      <c r="J266" s="111">
        <v>234378</v>
      </c>
      <c r="K266" s="111">
        <v>0</v>
      </c>
      <c r="L266" s="111">
        <v>0</v>
      </c>
      <c r="M266" s="114">
        <v>79221</v>
      </c>
      <c r="N266" s="114">
        <v>4485</v>
      </c>
      <c r="O266" s="111">
        <v>0</v>
      </c>
      <c r="P266" s="274">
        <v>0.33</v>
      </c>
      <c r="Q266" s="287">
        <v>0.33</v>
      </c>
      <c r="R266" s="404">
        <v>0</v>
      </c>
      <c r="S266" s="404">
        <v>0</v>
      </c>
      <c r="T266" s="112">
        <f t="shared" si="99"/>
        <v>0</v>
      </c>
      <c r="U266" s="113">
        <v>0</v>
      </c>
      <c r="V266" s="113">
        <v>0</v>
      </c>
      <c r="W266" s="113">
        <v>0</v>
      </c>
      <c r="X266" s="113">
        <f t="shared" si="100"/>
        <v>0</v>
      </c>
      <c r="Y266" s="113">
        <v>0</v>
      </c>
      <c r="Z266" s="113">
        <v>0</v>
      </c>
      <c r="AA266" s="113">
        <v>0</v>
      </c>
      <c r="AB266" s="113">
        <f t="shared" si="101"/>
        <v>0</v>
      </c>
      <c r="AC266" s="113">
        <f t="shared" si="102"/>
        <v>0</v>
      </c>
      <c r="AD266" s="114">
        <f t="shared" si="103"/>
        <v>0</v>
      </c>
      <c r="AE266" s="114">
        <f t="shared" si="104"/>
        <v>0</v>
      </c>
      <c r="AF266" s="113">
        <v>0</v>
      </c>
      <c r="AG266" s="113">
        <v>0</v>
      </c>
      <c r="AH266" s="113">
        <v>0</v>
      </c>
      <c r="AI266" s="113">
        <f t="shared" si="105"/>
        <v>0</v>
      </c>
      <c r="AJ266" s="113">
        <f t="shared" si="106"/>
        <v>0</v>
      </c>
      <c r="AK266" s="115">
        <v>0</v>
      </c>
      <c r="AL266" s="115">
        <v>0</v>
      </c>
      <c r="AM266" s="115">
        <v>0</v>
      </c>
      <c r="AN266" s="115">
        <v>0</v>
      </c>
      <c r="AO266" s="115">
        <v>0</v>
      </c>
      <c r="AP266" s="115">
        <f t="shared" si="107"/>
        <v>0</v>
      </c>
      <c r="AQ266" s="115">
        <f t="shared" si="108"/>
        <v>0</v>
      </c>
      <c r="AR266" s="370">
        <f t="shared" si="109"/>
        <v>0</v>
      </c>
      <c r="AS266" s="112">
        <f t="shared" si="110"/>
        <v>318084</v>
      </c>
      <c r="AT266" s="113">
        <f t="shared" si="111"/>
        <v>234378</v>
      </c>
      <c r="AU266" s="113">
        <f t="shared" si="112"/>
        <v>0</v>
      </c>
      <c r="AV266" s="113">
        <f t="shared" si="113"/>
        <v>0</v>
      </c>
      <c r="AW266" s="113">
        <f t="shared" si="114"/>
        <v>79221</v>
      </c>
      <c r="AX266" s="113">
        <f t="shared" si="114"/>
        <v>4485</v>
      </c>
      <c r="AY266" s="113">
        <f t="shared" si="115"/>
        <v>0</v>
      </c>
      <c r="AZ266" s="115">
        <f t="shared" si="116"/>
        <v>0.33</v>
      </c>
      <c r="BA266" s="115">
        <f t="shared" si="117"/>
        <v>0.33</v>
      </c>
      <c r="BB266" s="115">
        <f t="shared" si="118"/>
        <v>0</v>
      </c>
      <c r="BC266" s="116">
        <f t="shared" si="119"/>
        <v>0</v>
      </c>
    </row>
    <row r="267" spans="1:55" s="387" customFormat="1" ht="12.75" customHeight="1" x14ac:dyDescent="0.2">
      <c r="A267" s="372">
        <v>47</v>
      </c>
      <c r="B267" s="373">
        <v>4427</v>
      </c>
      <c r="C267" s="373">
        <v>600074676</v>
      </c>
      <c r="D267" s="373">
        <v>70982660</v>
      </c>
      <c r="E267" s="371" t="s">
        <v>836</v>
      </c>
      <c r="F267" s="373">
        <v>3143</v>
      </c>
      <c r="G267" s="247" t="s">
        <v>633</v>
      </c>
      <c r="H267" s="392" t="s">
        <v>282</v>
      </c>
      <c r="I267" s="110">
        <v>2107</v>
      </c>
      <c r="J267" s="111">
        <v>1485</v>
      </c>
      <c r="K267" s="111">
        <v>0</v>
      </c>
      <c r="L267" s="111">
        <v>0</v>
      </c>
      <c r="M267" s="114">
        <v>502</v>
      </c>
      <c r="N267" s="114">
        <v>30</v>
      </c>
      <c r="O267" s="111">
        <v>90</v>
      </c>
      <c r="P267" s="274">
        <v>0.01</v>
      </c>
      <c r="Q267" s="287">
        <v>0</v>
      </c>
      <c r="R267" s="404">
        <v>0</v>
      </c>
      <c r="S267" s="404">
        <v>0.01</v>
      </c>
      <c r="T267" s="112">
        <f t="shared" si="99"/>
        <v>0</v>
      </c>
      <c r="U267" s="113">
        <v>0</v>
      </c>
      <c r="V267" s="113">
        <v>0</v>
      </c>
      <c r="W267" s="113">
        <v>0</v>
      </c>
      <c r="X267" s="113">
        <f t="shared" si="100"/>
        <v>0</v>
      </c>
      <c r="Y267" s="113">
        <v>0</v>
      </c>
      <c r="Z267" s="113">
        <v>0</v>
      </c>
      <c r="AA267" s="113">
        <v>0</v>
      </c>
      <c r="AB267" s="113">
        <f t="shared" si="101"/>
        <v>0</v>
      </c>
      <c r="AC267" s="113">
        <f t="shared" si="102"/>
        <v>0</v>
      </c>
      <c r="AD267" s="114">
        <f t="shared" si="103"/>
        <v>0</v>
      </c>
      <c r="AE267" s="114">
        <f t="shared" si="104"/>
        <v>0</v>
      </c>
      <c r="AF267" s="113">
        <v>0</v>
      </c>
      <c r="AG267" s="113">
        <v>0</v>
      </c>
      <c r="AH267" s="113">
        <v>0</v>
      </c>
      <c r="AI267" s="113">
        <f t="shared" si="105"/>
        <v>0</v>
      </c>
      <c r="AJ267" s="113">
        <f t="shared" si="106"/>
        <v>0</v>
      </c>
      <c r="AK267" s="115">
        <v>0</v>
      </c>
      <c r="AL267" s="115">
        <v>0</v>
      </c>
      <c r="AM267" s="115">
        <v>0</v>
      </c>
      <c r="AN267" s="115">
        <v>0</v>
      </c>
      <c r="AO267" s="115">
        <v>0</v>
      </c>
      <c r="AP267" s="115">
        <f t="shared" si="107"/>
        <v>0</v>
      </c>
      <c r="AQ267" s="115">
        <f t="shared" si="108"/>
        <v>0</v>
      </c>
      <c r="AR267" s="370">
        <f t="shared" si="109"/>
        <v>0</v>
      </c>
      <c r="AS267" s="112">
        <f t="shared" si="110"/>
        <v>2107</v>
      </c>
      <c r="AT267" s="113">
        <f t="shared" si="111"/>
        <v>1485</v>
      </c>
      <c r="AU267" s="113">
        <f t="shared" si="112"/>
        <v>0</v>
      </c>
      <c r="AV267" s="113">
        <f t="shared" si="113"/>
        <v>0</v>
      </c>
      <c r="AW267" s="113">
        <f t="shared" si="114"/>
        <v>502</v>
      </c>
      <c r="AX267" s="113">
        <f t="shared" si="114"/>
        <v>30</v>
      </c>
      <c r="AY267" s="113">
        <f t="shared" si="115"/>
        <v>90</v>
      </c>
      <c r="AZ267" s="115">
        <f t="shared" si="116"/>
        <v>0.01</v>
      </c>
      <c r="BA267" s="115">
        <f t="shared" si="117"/>
        <v>0</v>
      </c>
      <c r="BB267" s="115">
        <f t="shared" si="118"/>
        <v>0</v>
      </c>
      <c r="BC267" s="116">
        <f t="shared" si="119"/>
        <v>0.01</v>
      </c>
    </row>
    <row r="268" spans="1:55" s="387" customFormat="1" ht="12.75" customHeight="1" x14ac:dyDescent="0.2">
      <c r="A268" s="237">
        <v>47</v>
      </c>
      <c r="B268" s="31">
        <v>4427</v>
      </c>
      <c r="C268" s="31">
        <v>600074188</v>
      </c>
      <c r="D268" s="31">
        <v>70982678</v>
      </c>
      <c r="E268" s="246" t="s">
        <v>838</v>
      </c>
      <c r="F268" s="31"/>
      <c r="G268" s="236"/>
      <c r="H268" s="326"/>
      <c r="I268" s="5">
        <v>4319978</v>
      </c>
      <c r="J268" s="8">
        <v>3137130</v>
      </c>
      <c r="K268" s="8">
        <v>0</v>
      </c>
      <c r="L268" s="8">
        <v>30000</v>
      </c>
      <c r="M268" s="8">
        <v>1067786</v>
      </c>
      <c r="N268" s="8">
        <v>62034</v>
      </c>
      <c r="O268" s="8">
        <v>23028</v>
      </c>
      <c r="P268" s="9">
        <v>7.7298</v>
      </c>
      <c r="Q268" s="9">
        <v>5.05</v>
      </c>
      <c r="R268" s="38">
        <v>0</v>
      </c>
      <c r="S268" s="38">
        <v>2.6797999999999993</v>
      </c>
      <c r="T268" s="5">
        <f t="shared" ref="T268:BC268" si="130">SUM(T261:T267)</f>
        <v>0</v>
      </c>
      <c r="U268" s="8">
        <f t="shared" si="130"/>
        <v>0</v>
      </c>
      <c r="V268" s="8">
        <f t="shared" si="130"/>
        <v>0</v>
      </c>
      <c r="W268" s="8">
        <f t="shared" si="130"/>
        <v>0</v>
      </c>
      <c r="X268" s="8">
        <f t="shared" si="130"/>
        <v>0</v>
      </c>
      <c r="Y268" s="8">
        <f t="shared" si="130"/>
        <v>0</v>
      </c>
      <c r="Z268" s="8">
        <f t="shared" si="130"/>
        <v>0</v>
      </c>
      <c r="AA268" s="8">
        <f t="shared" si="130"/>
        <v>0</v>
      </c>
      <c r="AB268" s="8">
        <f t="shared" si="130"/>
        <v>0</v>
      </c>
      <c r="AC268" s="8">
        <f t="shared" si="130"/>
        <v>0</v>
      </c>
      <c r="AD268" s="8">
        <f t="shared" si="130"/>
        <v>0</v>
      </c>
      <c r="AE268" s="8">
        <f t="shared" si="130"/>
        <v>0</v>
      </c>
      <c r="AF268" s="8">
        <f t="shared" si="130"/>
        <v>0</v>
      </c>
      <c r="AG268" s="8">
        <f t="shared" si="130"/>
        <v>0</v>
      </c>
      <c r="AH268" s="8">
        <f t="shared" si="130"/>
        <v>0</v>
      </c>
      <c r="AI268" s="8">
        <f t="shared" si="130"/>
        <v>0</v>
      </c>
      <c r="AJ268" s="8">
        <f t="shared" si="130"/>
        <v>0</v>
      </c>
      <c r="AK268" s="9">
        <f t="shared" si="130"/>
        <v>0</v>
      </c>
      <c r="AL268" s="9">
        <f t="shared" si="130"/>
        <v>0</v>
      </c>
      <c r="AM268" s="9">
        <f t="shared" si="130"/>
        <v>0</v>
      </c>
      <c r="AN268" s="9">
        <f t="shared" si="130"/>
        <v>0</v>
      </c>
      <c r="AO268" s="9">
        <f t="shared" si="130"/>
        <v>0</v>
      </c>
      <c r="AP268" s="9">
        <f t="shared" si="130"/>
        <v>0</v>
      </c>
      <c r="AQ268" s="9">
        <f t="shared" si="130"/>
        <v>0</v>
      </c>
      <c r="AR268" s="38">
        <f t="shared" si="130"/>
        <v>0</v>
      </c>
      <c r="AS268" s="5">
        <f t="shared" si="130"/>
        <v>4319978</v>
      </c>
      <c r="AT268" s="8">
        <f t="shared" si="130"/>
        <v>3137130</v>
      </c>
      <c r="AU268" s="8">
        <f t="shared" si="130"/>
        <v>0</v>
      </c>
      <c r="AV268" s="8">
        <f t="shared" si="130"/>
        <v>30000</v>
      </c>
      <c r="AW268" s="8">
        <f t="shared" si="130"/>
        <v>1067786</v>
      </c>
      <c r="AX268" s="8">
        <f t="shared" si="130"/>
        <v>62034</v>
      </c>
      <c r="AY268" s="8">
        <f t="shared" si="130"/>
        <v>23028</v>
      </c>
      <c r="AZ268" s="9">
        <f t="shared" si="130"/>
        <v>7.7298</v>
      </c>
      <c r="BA268" s="9">
        <f t="shared" si="130"/>
        <v>5.05</v>
      </c>
      <c r="BB268" s="9">
        <f t="shared" si="130"/>
        <v>0</v>
      </c>
      <c r="BC268" s="78">
        <f t="shared" si="130"/>
        <v>2.6797999999999993</v>
      </c>
    </row>
    <row r="269" spans="1:55" s="387" customFormat="1" ht="12.75" customHeight="1" x14ac:dyDescent="0.2">
      <c r="A269" s="372">
        <v>48</v>
      </c>
      <c r="B269" s="373">
        <v>4462</v>
      </c>
      <c r="C269" s="373">
        <v>600074676</v>
      </c>
      <c r="D269" s="373">
        <v>70982660</v>
      </c>
      <c r="E269" s="371" t="s">
        <v>837</v>
      </c>
      <c r="F269" s="373">
        <v>3117</v>
      </c>
      <c r="G269" s="247" t="s">
        <v>318</v>
      </c>
      <c r="H269" s="374" t="s">
        <v>281</v>
      </c>
      <c r="I269" s="110">
        <v>1091388</v>
      </c>
      <c r="J269" s="111">
        <v>796306</v>
      </c>
      <c r="K269" s="111">
        <v>0</v>
      </c>
      <c r="L269" s="111">
        <v>0</v>
      </c>
      <c r="M269" s="114">
        <v>271857</v>
      </c>
      <c r="N269" s="114">
        <v>16377</v>
      </c>
      <c r="O269" s="111">
        <v>6848</v>
      </c>
      <c r="P269" s="274">
        <v>1.3546</v>
      </c>
      <c r="Q269" s="287">
        <v>0.94179999999999997</v>
      </c>
      <c r="R269" s="404">
        <v>0</v>
      </c>
      <c r="S269" s="404">
        <v>0.4128</v>
      </c>
      <c r="T269" s="112">
        <f t="shared" ref="T269:T303" si="131">Y269*-1</f>
        <v>0</v>
      </c>
      <c r="U269" s="113">
        <v>0</v>
      </c>
      <c r="V269" s="113">
        <v>0</v>
      </c>
      <c r="W269" s="113">
        <v>0</v>
      </c>
      <c r="X269" s="113">
        <f t="shared" ref="X269:X303" si="132">SUM(T269:W269)</f>
        <v>0</v>
      </c>
      <c r="Y269" s="113">
        <v>0</v>
      </c>
      <c r="Z269" s="113">
        <v>0</v>
      </c>
      <c r="AA269" s="113">
        <v>0</v>
      </c>
      <c r="AB269" s="113">
        <f t="shared" ref="AB269:AB303" si="133">SUM(Y269:AA269)</f>
        <v>0</v>
      </c>
      <c r="AC269" s="113">
        <f t="shared" ref="AC269:AC303" si="134">X269+AB269</f>
        <v>0</v>
      </c>
      <c r="AD269" s="114">
        <f t="shared" ref="AD269:AD303" si="135">ROUND((X269+Y269+Z269)*33.8%,0)</f>
        <v>0</v>
      </c>
      <c r="AE269" s="114">
        <f t="shared" ref="AE269:AE303" si="136">ROUND(X269*2%,0)</f>
        <v>0</v>
      </c>
      <c r="AF269" s="113">
        <v>0</v>
      </c>
      <c r="AG269" s="113">
        <v>0</v>
      </c>
      <c r="AH269" s="113">
        <v>0</v>
      </c>
      <c r="AI269" s="113">
        <f t="shared" ref="AI269:AI303" si="137">SUM(AF269:AH269)</f>
        <v>0</v>
      </c>
      <c r="AJ269" s="113">
        <f t="shared" ref="AJ269:AJ303" si="138">AC269+AD269+AE269+AI269</f>
        <v>0</v>
      </c>
      <c r="AK269" s="115">
        <v>0</v>
      </c>
      <c r="AL269" s="115">
        <v>0</v>
      </c>
      <c r="AM269" s="115">
        <v>0</v>
      </c>
      <c r="AN269" s="115">
        <v>0</v>
      </c>
      <c r="AO269" s="115">
        <v>0</v>
      </c>
      <c r="AP269" s="115">
        <f t="shared" ref="AP269:AP303" si="139">AK269+AM269+AN269</f>
        <v>0</v>
      </c>
      <c r="AQ269" s="115">
        <f t="shared" ref="AQ269:AQ303" si="140">AL269+AO269</f>
        <v>0</v>
      </c>
      <c r="AR269" s="370">
        <f t="shared" ref="AR269:AR303" si="141">SUM(AP269:AQ269)</f>
        <v>0</v>
      </c>
      <c r="AS269" s="112">
        <f t="shared" ref="AS269:AS303" si="142">I269+AJ269</f>
        <v>1091388</v>
      </c>
      <c r="AT269" s="113">
        <f t="shared" ref="AT269:AT303" si="143">J269+X269</f>
        <v>796306</v>
      </c>
      <c r="AU269" s="113">
        <f t="shared" ref="AU269:AU303" si="144">K269</f>
        <v>0</v>
      </c>
      <c r="AV269" s="113">
        <f t="shared" ref="AV269:AV303" si="145">L269+AB269</f>
        <v>0</v>
      </c>
      <c r="AW269" s="113">
        <f t="shared" ref="AW269:AX303" si="146">M269+AD269</f>
        <v>271857</v>
      </c>
      <c r="AX269" s="113">
        <f t="shared" si="146"/>
        <v>16377</v>
      </c>
      <c r="AY269" s="113">
        <f t="shared" ref="AY269:AY303" si="147">O269+AI269</f>
        <v>6848</v>
      </c>
      <c r="AZ269" s="115">
        <f t="shared" ref="AZ269:AZ303" si="148">P269+AR269</f>
        <v>1.3546</v>
      </c>
      <c r="BA269" s="115">
        <f t="shared" ref="BA269:BA303" si="149">Q269+AP269</f>
        <v>0.94179999999999997</v>
      </c>
      <c r="BB269" s="115">
        <f t="shared" ref="BB269:BB303" si="150">R269</f>
        <v>0</v>
      </c>
      <c r="BC269" s="116">
        <f t="shared" ref="BC269:BC303" si="151">S269+AQ269</f>
        <v>0.4128</v>
      </c>
    </row>
    <row r="270" spans="1:55" s="387" customFormat="1" ht="12.75" customHeight="1" x14ac:dyDescent="0.2">
      <c r="A270" s="372">
        <v>48</v>
      </c>
      <c r="B270" s="373">
        <v>4462</v>
      </c>
      <c r="C270" s="373">
        <v>600074676</v>
      </c>
      <c r="D270" s="373">
        <v>70982660</v>
      </c>
      <c r="E270" s="371" t="s">
        <v>242</v>
      </c>
      <c r="F270" s="373">
        <v>3117</v>
      </c>
      <c r="G270" s="247" t="s">
        <v>316</v>
      </c>
      <c r="H270" s="374" t="s">
        <v>282</v>
      </c>
      <c r="I270" s="110">
        <v>235236</v>
      </c>
      <c r="J270" s="111">
        <v>173222</v>
      </c>
      <c r="K270" s="111">
        <v>0</v>
      </c>
      <c r="L270" s="111">
        <v>0</v>
      </c>
      <c r="M270" s="114">
        <v>58549</v>
      </c>
      <c r="N270" s="114">
        <v>3465</v>
      </c>
      <c r="O270" s="111">
        <v>0</v>
      </c>
      <c r="P270" s="274">
        <v>0.5</v>
      </c>
      <c r="Q270" s="287">
        <v>0.5</v>
      </c>
      <c r="R270" s="404">
        <v>0</v>
      </c>
      <c r="S270" s="404">
        <v>0</v>
      </c>
      <c r="T270" s="112">
        <f t="shared" si="131"/>
        <v>0</v>
      </c>
      <c r="U270" s="113">
        <v>0</v>
      </c>
      <c r="V270" s="113">
        <v>0</v>
      </c>
      <c r="W270" s="113">
        <v>0</v>
      </c>
      <c r="X270" s="113">
        <f t="shared" si="132"/>
        <v>0</v>
      </c>
      <c r="Y270" s="113">
        <v>0</v>
      </c>
      <c r="Z270" s="113">
        <v>0</v>
      </c>
      <c r="AA270" s="113">
        <v>0</v>
      </c>
      <c r="AB270" s="113">
        <f t="shared" si="133"/>
        <v>0</v>
      </c>
      <c r="AC270" s="113">
        <f t="shared" si="134"/>
        <v>0</v>
      </c>
      <c r="AD270" s="114">
        <f t="shared" si="135"/>
        <v>0</v>
      </c>
      <c r="AE270" s="114">
        <f t="shared" si="136"/>
        <v>0</v>
      </c>
      <c r="AF270" s="113">
        <v>0</v>
      </c>
      <c r="AG270" s="113">
        <v>0</v>
      </c>
      <c r="AH270" s="113">
        <v>0</v>
      </c>
      <c r="AI270" s="113">
        <f t="shared" si="137"/>
        <v>0</v>
      </c>
      <c r="AJ270" s="113">
        <f t="shared" si="138"/>
        <v>0</v>
      </c>
      <c r="AK270" s="115">
        <v>0</v>
      </c>
      <c r="AL270" s="115">
        <v>0</v>
      </c>
      <c r="AM270" s="115">
        <v>0</v>
      </c>
      <c r="AN270" s="115">
        <v>0</v>
      </c>
      <c r="AO270" s="115">
        <v>0</v>
      </c>
      <c r="AP270" s="115">
        <f t="shared" si="139"/>
        <v>0</v>
      </c>
      <c r="AQ270" s="115">
        <f t="shared" si="140"/>
        <v>0</v>
      </c>
      <c r="AR270" s="370">
        <f t="shared" si="141"/>
        <v>0</v>
      </c>
      <c r="AS270" s="112">
        <f t="shared" si="142"/>
        <v>235236</v>
      </c>
      <c r="AT270" s="113">
        <f t="shared" si="143"/>
        <v>173222</v>
      </c>
      <c r="AU270" s="113">
        <f t="shared" si="144"/>
        <v>0</v>
      </c>
      <c r="AV270" s="113">
        <f t="shared" si="145"/>
        <v>0</v>
      </c>
      <c r="AW270" s="113">
        <f t="shared" si="146"/>
        <v>58549</v>
      </c>
      <c r="AX270" s="113">
        <f t="shared" si="146"/>
        <v>3465</v>
      </c>
      <c r="AY270" s="113">
        <f t="shared" si="147"/>
        <v>0</v>
      </c>
      <c r="AZ270" s="115">
        <f t="shared" si="148"/>
        <v>0.5</v>
      </c>
      <c r="BA270" s="115">
        <f t="shared" si="149"/>
        <v>0.5</v>
      </c>
      <c r="BB270" s="115">
        <f t="shared" si="150"/>
        <v>0</v>
      </c>
      <c r="BC270" s="116">
        <f t="shared" si="151"/>
        <v>0</v>
      </c>
    </row>
    <row r="271" spans="1:55" s="387" customFormat="1" ht="12.75" customHeight="1" x14ac:dyDescent="0.2">
      <c r="A271" s="372">
        <v>48</v>
      </c>
      <c r="B271" s="373">
        <v>4462</v>
      </c>
      <c r="C271" s="373">
        <v>600074676</v>
      </c>
      <c r="D271" s="373">
        <v>70982660</v>
      </c>
      <c r="E271" s="371" t="s">
        <v>241</v>
      </c>
      <c r="F271" s="373">
        <v>3141</v>
      </c>
      <c r="G271" s="247" t="s">
        <v>319</v>
      </c>
      <c r="H271" s="374" t="s">
        <v>282</v>
      </c>
      <c r="I271" s="110">
        <v>2557</v>
      </c>
      <c r="J271" s="111">
        <v>1673</v>
      </c>
      <c r="K271" s="111">
        <v>0</v>
      </c>
      <c r="L271" s="111">
        <v>0</v>
      </c>
      <c r="M271" s="114">
        <v>566</v>
      </c>
      <c r="N271" s="114">
        <v>90</v>
      </c>
      <c r="O271" s="111">
        <v>228</v>
      </c>
      <c r="P271" s="274">
        <v>0.13</v>
      </c>
      <c r="Q271" s="287">
        <v>0</v>
      </c>
      <c r="R271" s="404">
        <v>0</v>
      </c>
      <c r="S271" s="404">
        <v>0.13</v>
      </c>
      <c r="T271" s="112">
        <f t="shared" si="131"/>
        <v>0</v>
      </c>
      <c r="U271" s="113">
        <v>0</v>
      </c>
      <c r="V271" s="113">
        <v>0</v>
      </c>
      <c r="W271" s="113">
        <v>0</v>
      </c>
      <c r="X271" s="113">
        <f t="shared" si="132"/>
        <v>0</v>
      </c>
      <c r="Y271" s="113">
        <v>0</v>
      </c>
      <c r="Z271" s="113">
        <v>0</v>
      </c>
      <c r="AA271" s="113">
        <v>0</v>
      </c>
      <c r="AB271" s="113">
        <f t="shared" si="133"/>
        <v>0</v>
      </c>
      <c r="AC271" s="113">
        <f t="shared" si="134"/>
        <v>0</v>
      </c>
      <c r="AD271" s="114">
        <f t="shared" si="135"/>
        <v>0</v>
      </c>
      <c r="AE271" s="114">
        <f t="shared" si="136"/>
        <v>0</v>
      </c>
      <c r="AF271" s="113">
        <v>0</v>
      </c>
      <c r="AG271" s="113">
        <v>0</v>
      </c>
      <c r="AH271" s="113">
        <v>0</v>
      </c>
      <c r="AI271" s="113">
        <f t="shared" si="137"/>
        <v>0</v>
      </c>
      <c r="AJ271" s="113">
        <f t="shared" si="138"/>
        <v>0</v>
      </c>
      <c r="AK271" s="115">
        <v>0</v>
      </c>
      <c r="AL271" s="115">
        <v>0</v>
      </c>
      <c r="AM271" s="115">
        <v>0</v>
      </c>
      <c r="AN271" s="115">
        <v>0</v>
      </c>
      <c r="AO271" s="115">
        <v>0</v>
      </c>
      <c r="AP271" s="115">
        <f t="shared" si="139"/>
        <v>0</v>
      </c>
      <c r="AQ271" s="115">
        <f t="shared" si="140"/>
        <v>0</v>
      </c>
      <c r="AR271" s="370">
        <f t="shared" si="141"/>
        <v>0</v>
      </c>
      <c r="AS271" s="112">
        <f t="shared" si="142"/>
        <v>2557</v>
      </c>
      <c r="AT271" s="113">
        <f t="shared" si="143"/>
        <v>1673</v>
      </c>
      <c r="AU271" s="113">
        <f t="shared" si="144"/>
        <v>0</v>
      </c>
      <c r="AV271" s="113">
        <f t="shared" si="145"/>
        <v>0</v>
      </c>
      <c r="AW271" s="113">
        <f t="shared" si="146"/>
        <v>566</v>
      </c>
      <c r="AX271" s="113">
        <f t="shared" si="146"/>
        <v>90</v>
      </c>
      <c r="AY271" s="113">
        <f t="shared" si="147"/>
        <v>228</v>
      </c>
      <c r="AZ271" s="115">
        <f t="shared" si="148"/>
        <v>0.13</v>
      </c>
      <c r="BA271" s="115">
        <f t="shared" si="149"/>
        <v>0</v>
      </c>
      <c r="BB271" s="115">
        <f t="shared" si="150"/>
        <v>0</v>
      </c>
      <c r="BC271" s="116">
        <f t="shared" si="151"/>
        <v>0.13</v>
      </c>
    </row>
    <row r="272" spans="1:55" s="387" customFormat="1" ht="12.75" customHeight="1" x14ac:dyDescent="0.2">
      <c r="A272" s="372">
        <v>48</v>
      </c>
      <c r="B272" s="373">
        <v>4462</v>
      </c>
      <c r="C272" s="373">
        <v>600074676</v>
      </c>
      <c r="D272" s="373">
        <v>70982660</v>
      </c>
      <c r="E272" s="365" t="s">
        <v>241</v>
      </c>
      <c r="F272" s="373">
        <v>3143</v>
      </c>
      <c r="G272" s="247" t="s">
        <v>632</v>
      </c>
      <c r="H272" s="392" t="s">
        <v>281</v>
      </c>
      <c r="I272" s="110">
        <v>243591</v>
      </c>
      <c r="J272" s="111">
        <v>179227</v>
      </c>
      <c r="K272" s="111">
        <v>0</v>
      </c>
      <c r="L272" s="111">
        <v>0</v>
      </c>
      <c r="M272" s="114">
        <v>60577</v>
      </c>
      <c r="N272" s="114">
        <v>3787</v>
      </c>
      <c r="O272" s="111">
        <v>0</v>
      </c>
      <c r="P272" s="274">
        <v>0.6520999999999999</v>
      </c>
      <c r="Q272" s="287">
        <v>0.6520999999999999</v>
      </c>
      <c r="R272" s="404">
        <v>0</v>
      </c>
      <c r="S272" s="404">
        <v>0</v>
      </c>
      <c r="T272" s="112">
        <f t="shared" si="131"/>
        <v>0</v>
      </c>
      <c r="U272" s="113">
        <v>0</v>
      </c>
      <c r="V272" s="113">
        <v>0</v>
      </c>
      <c r="W272" s="113">
        <v>0</v>
      </c>
      <c r="X272" s="113">
        <f t="shared" si="132"/>
        <v>0</v>
      </c>
      <c r="Y272" s="113">
        <v>0</v>
      </c>
      <c r="Z272" s="113">
        <v>0</v>
      </c>
      <c r="AA272" s="113">
        <v>0</v>
      </c>
      <c r="AB272" s="113">
        <f t="shared" si="133"/>
        <v>0</v>
      </c>
      <c r="AC272" s="113">
        <f t="shared" si="134"/>
        <v>0</v>
      </c>
      <c r="AD272" s="114">
        <f t="shared" si="135"/>
        <v>0</v>
      </c>
      <c r="AE272" s="114">
        <f t="shared" si="136"/>
        <v>0</v>
      </c>
      <c r="AF272" s="113">
        <v>0</v>
      </c>
      <c r="AG272" s="113">
        <v>0</v>
      </c>
      <c r="AH272" s="113">
        <v>0</v>
      </c>
      <c r="AI272" s="113">
        <f t="shared" si="137"/>
        <v>0</v>
      </c>
      <c r="AJ272" s="113">
        <f t="shared" si="138"/>
        <v>0</v>
      </c>
      <c r="AK272" s="115">
        <v>0</v>
      </c>
      <c r="AL272" s="115">
        <v>0</v>
      </c>
      <c r="AM272" s="115">
        <v>0</v>
      </c>
      <c r="AN272" s="115">
        <v>0</v>
      </c>
      <c r="AO272" s="115">
        <v>0</v>
      </c>
      <c r="AP272" s="115">
        <f t="shared" si="139"/>
        <v>0</v>
      </c>
      <c r="AQ272" s="115">
        <f t="shared" si="140"/>
        <v>0</v>
      </c>
      <c r="AR272" s="370">
        <f t="shared" si="141"/>
        <v>0</v>
      </c>
      <c r="AS272" s="112">
        <f t="shared" si="142"/>
        <v>243591</v>
      </c>
      <c r="AT272" s="113">
        <f t="shared" si="143"/>
        <v>179227</v>
      </c>
      <c r="AU272" s="113">
        <f t="shared" si="144"/>
        <v>0</v>
      </c>
      <c r="AV272" s="113">
        <f t="shared" si="145"/>
        <v>0</v>
      </c>
      <c r="AW272" s="113">
        <f t="shared" si="146"/>
        <v>60577</v>
      </c>
      <c r="AX272" s="113">
        <f t="shared" si="146"/>
        <v>3787</v>
      </c>
      <c r="AY272" s="113">
        <f t="shared" si="147"/>
        <v>0</v>
      </c>
      <c r="AZ272" s="115">
        <f t="shared" si="148"/>
        <v>0.6520999999999999</v>
      </c>
      <c r="BA272" s="115">
        <f t="shared" si="149"/>
        <v>0.6520999999999999</v>
      </c>
      <c r="BB272" s="115">
        <f t="shared" si="150"/>
        <v>0</v>
      </c>
      <c r="BC272" s="116">
        <f t="shared" si="151"/>
        <v>0</v>
      </c>
    </row>
    <row r="273" spans="1:55" s="387" customFormat="1" ht="12.75" customHeight="1" x14ac:dyDescent="0.2">
      <c r="A273" s="372">
        <v>48</v>
      </c>
      <c r="B273" s="373">
        <v>4462</v>
      </c>
      <c r="C273" s="373">
        <v>600074676</v>
      </c>
      <c r="D273" s="373">
        <v>70982660</v>
      </c>
      <c r="E273" s="365" t="s">
        <v>241</v>
      </c>
      <c r="F273" s="373">
        <v>3143</v>
      </c>
      <c r="G273" s="247" t="s">
        <v>633</v>
      </c>
      <c r="H273" s="392" t="s">
        <v>282</v>
      </c>
      <c r="I273" s="110">
        <v>4213</v>
      </c>
      <c r="J273" s="111">
        <v>2970</v>
      </c>
      <c r="K273" s="111">
        <v>0</v>
      </c>
      <c r="L273" s="111">
        <v>0</v>
      </c>
      <c r="M273" s="114">
        <v>1004</v>
      </c>
      <c r="N273" s="114">
        <v>59</v>
      </c>
      <c r="O273" s="111">
        <v>180</v>
      </c>
      <c r="P273" s="274">
        <v>0.01</v>
      </c>
      <c r="Q273" s="287">
        <v>0</v>
      </c>
      <c r="R273" s="404">
        <v>0</v>
      </c>
      <c r="S273" s="404">
        <v>0.01</v>
      </c>
      <c r="T273" s="112">
        <f t="shared" si="131"/>
        <v>0</v>
      </c>
      <c r="U273" s="113">
        <v>0</v>
      </c>
      <c r="V273" s="113">
        <v>0</v>
      </c>
      <c r="W273" s="113">
        <v>0</v>
      </c>
      <c r="X273" s="113">
        <f t="shared" si="132"/>
        <v>0</v>
      </c>
      <c r="Y273" s="113">
        <v>0</v>
      </c>
      <c r="Z273" s="113">
        <v>0</v>
      </c>
      <c r="AA273" s="113">
        <v>0</v>
      </c>
      <c r="AB273" s="113">
        <f t="shared" si="133"/>
        <v>0</v>
      </c>
      <c r="AC273" s="113">
        <f t="shared" si="134"/>
        <v>0</v>
      </c>
      <c r="AD273" s="114">
        <f t="shared" si="135"/>
        <v>0</v>
      </c>
      <c r="AE273" s="114">
        <f t="shared" si="136"/>
        <v>0</v>
      </c>
      <c r="AF273" s="113">
        <v>0</v>
      </c>
      <c r="AG273" s="113">
        <v>0</v>
      </c>
      <c r="AH273" s="113">
        <v>0</v>
      </c>
      <c r="AI273" s="113">
        <f t="shared" si="137"/>
        <v>0</v>
      </c>
      <c r="AJ273" s="113">
        <f t="shared" si="138"/>
        <v>0</v>
      </c>
      <c r="AK273" s="115">
        <v>0</v>
      </c>
      <c r="AL273" s="115">
        <v>0</v>
      </c>
      <c r="AM273" s="115">
        <v>0</v>
      </c>
      <c r="AN273" s="115">
        <v>0</v>
      </c>
      <c r="AO273" s="115">
        <v>0</v>
      </c>
      <c r="AP273" s="115">
        <f t="shared" si="139"/>
        <v>0</v>
      </c>
      <c r="AQ273" s="115">
        <f t="shared" si="140"/>
        <v>0</v>
      </c>
      <c r="AR273" s="370">
        <f t="shared" si="141"/>
        <v>0</v>
      </c>
      <c r="AS273" s="112">
        <f t="shared" si="142"/>
        <v>4213</v>
      </c>
      <c r="AT273" s="113">
        <f t="shared" si="143"/>
        <v>2970</v>
      </c>
      <c r="AU273" s="113">
        <f t="shared" si="144"/>
        <v>0</v>
      </c>
      <c r="AV273" s="113">
        <f t="shared" si="145"/>
        <v>0</v>
      </c>
      <c r="AW273" s="113">
        <f t="shared" si="146"/>
        <v>1004</v>
      </c>
      <c r="AX273" s="113">
        <f t="shared" si="146"/>
        <v>59</v>
      </c>
      <c r="AY273" s="113">
        <f t="shared" si="147"/>
        <v>180</v>
      </c>
      <c r="AZ273" s="115">
        <f t="shared" si="148"/>
        <v>0.01</v>
      </c>
      <c r="BA273" s="115">
        <f t="shared" si="149"/>
        <v>0</v>
      </c>
      <c r="BB273" s="115">
        <f t="shared" si="150"/>
        <v>0</v>
      </c>
      <c r="BC273" s="116">
        <f t="shared" si="151"/>
        <v>0.01</v>
      </c>
    </row>
    <row r="274" spans="1:55" s="387" customFormat="1" ht="12.75" customHeight="1" x14ac:dyDescent="0.2">
      <c r="A274" s="237">
        <v>48</v>
      </c>
      <c r="B274" s="31">
        <v>4462</v>
      </c>
      <c r="C274" s="31">
        <v>600074676</v>
      </c>
      <c r="D274" s="31">
        <v>70982660</v>
      </c>
      <c r="E274" s="246" t="s">
        <v>243</v>
      </c>
      <c r="F274" s="31"/>
      <c r="G274" s="236"/>
      <c r="H274" s="326"/>
      <c r="I274" s="5">
        <v>1576985</v>
      </c>
      <c r="J274" s="8">
        <v>1153398</v>
      </c>
      <c r="K274" s="8">
        <v>0</v>
      </c>
      <c r="L274" s="8">
        <v>0</v>
      </c>
      <c r="M274" s="8">
        <v>392553</v>
      </c>
      <c r="N274" s="8">
        <v>23778</v>
      </c>
      <c r="O274" s="8">
        <v>7256</v>
      </c>
      <c r="P274" s="9">
        <v>2.6466999999999996</v>
      </c>
      <c r="Q274" s="9">
        <v>2.0938999999999997</v>
      </c>
      <c r="R274" s="38">
        <v>0</v>
      </c>
      <c r="S274" s="38">
        <v>0.55279999999999996</v>
      </c>
      <c r="T274" s="5">
        <f t="shared" ref="T274:BC274" si="152">SUM(T269:T273)</f>
        <v>0</v>
      </c>
      <c r="U274" s="8">
        <f t="shared" si="152"/>
        <v>0</v>
      </c>
      <c r="V274" s="8">
        <f t="shared" si="152"/>
        <v>0</v>
      </c>
      <c r="W274" s="8">
        <f t="shared" si="152"/>
        <v>0</v>
      </c>
      <c r="X274" s="8">
        <f t="shared" si="152"/>
        <v>0</v>
      </c>
      <c r="Y274" s="8">
        <f t="shared" si="152"/>
        <v>0</v>
      </c>
      <c r="Z274" s="8">
        <f t="shared" si="152"/>
        <v>0</v>
      </c>
      <c r="AA274" s="8">
        <f t="shared" si="152"/>
        <v>0</v>
      </c>
      <c r="AB274" s="8">
        <f t="shared" si="152"/>
        <v>0</v>
      </c>
      <c r="AC274" s="8">
        <f t="shared" si="152"/>
        <v>0</v>
      </c>
      <c r="AD274" s="8">
        <f t="shared" si="152"/>
        <v>0</v>
      </c>
      <c r="AE274" s="8">
        <f t="shared" si="152"/>
        <v>0</v>
      </c>
      <c r="AF274" s="8">
        <f t="shared" si="152"/>
        <v>0</v>
      </c>
      <c r="AG274" s="8">
        <f t="shared" si="152"/>
        <v>0</v>
      </c>
      <c r="AH274" s="8">
        <f t="shared" si="152"/>
        <v>0</v>
      </c>
      <c r="AI274" s="8">
        <f t="shared" si="152"/>
        <v>0</v>
      </c>
      <c r="AJ274" s="8">
        <f t="shared" si="152"/>
        <v>0</v>
      </c>
      <c r="AK274" s="9">
        <f t="shared" si="152"/>
        <v>0</v>
      </c>
      <c r="AL274" s="9">
        <f t="shared" si="152"/>
        <v>0</v>
      </c>
      <c r="AM274" s="9">
        <f t="shared" si="152"/>
        <v>0</v>
      </c>
      <c r="AN274" s="9">
        <f t="shared" si="152"/>
        <v>0</v>
      </c>
      <c r="AO274" s="9">
        <f t="shared" si="152"/>
        <v>0</v>
      </c>
      <c r="AP274" s="9">
        <f t="shared" si="152"/>
        <v>0</v>
      </c>
      <c r="AQ274" s="9">
        <f t="shared" si="152"/>
        <v>0</v>
      </c>
      <c r="AR274" s="38">
        <f t="shared" si="152"/>
        <v>0</v>
      </c>
      <c r="AS274" s="5">
        <f t="shared" si="152"/>
        <v>1576985</v>
      </c>
      <c r="AT274" s="8">
        <f t="shared" si="152"/>
        <v>1153398</v>
      </c>
      <c r="AU274" s="8">
        <f t="shared" si="152"/>
        <v>0</v>
      </c>
      <c r="AV274" s="8">
        <f t="shared" si="152"/>
        <v>0</v>
      </c>
      <c r="AW274" s="8">
        <f t="shared" si="152"/>
        <v>392553</v>
      </c>
      <c r="AX274" s="8">
        <f t="shared" si="152"/>
        <v>23778</v>
      </c>
      <c r="AY274" s="8">
        <f t="shared" si="152"/>
        <v>7256</v>
      </c>
      <c r="AZ274" s="9">
        <f t="shared" si="152"/>
        <v>2.6466999999999996</v>
      </c>
      <c r="BA274" s="9">
        <f t="shared" si="152"/>
        <v>2.0938999999999997</v>
      </c>
      <c r="BB274" s="9">
        <f t="shared" si="152"/>
        <v>0</v>
      </c>
      <c r="BC274" s="78">
        <f t="shared" si="152"/>
        <v>0.55279999999999996</v>
      </c>
    </row>
    <row r="275" spans="1:55" s="387" customFormat="1" ht="12.75" customHeight="1" x14ac:dyDescent="0.2">
      <c r="A275" s="372">
        <v>49</v>
      </c>
      <c r="B275" s="373">
        <v>4490</v>
      </c>
      <c r="C275" s="373">
        <v>600074692</v>
      </c>
      <c r="D275" s="373">
        <v>72745088</v>
      </c>
      <c r="E275" s="371" t="s">
        <v>244</v>
      </c>
      <c r="F275" s="373">
        <v>3111</v>
      </c>
      <c r="G275" s="247" t="s">
        <v>315</v>
      </c>
      <c r="H275" s="374" t="s">
        <v>281</v>
      </c>
      <c r="I275" s="110">
        <v>1222073</v>
      </c>
      <c r="J275" s="111">
        <v>894605</v>
      </c>
      <c r="K275" s="111">
        <v>0</v>
      </c>
      <c r="L275" s="111">
        <v>0</v>
      </c>
      <c r="M275" s="114">
        <v>302376</v>
      </c>
      <c r="N275" s="114">
        <v>17892</v>
      </c>
      <c r="O275" s="111">
        <v>7200</v>
      </c>
      <c r="P275" s="274">
        <v>2.2673999999999999</v>
      </c>
      <c r="Q275" s="287">
        <v>1.8065</v>
      </c>
      <c r="R275" s="404">
        <v>0</v>
      </c>
      <c r="S275" s="404">
        <v>0.46089999999999998</v>
      </c>
      <c r="T275" s="112">
        <f t="shared" si="131"/>
        <v>0</v>
      </c>
      <c r="U275" s="113">
        <v>0</v>
      </c>
      <c r="V275" s="113">
        <v>0</v>
      </c>
      <c r="W275" s="113">
        <v>0</v>
      </c>
      <c r="X275" s="113">
        <f t="shared" si="132"/>
        <v>0</v>
      </c>
      <c r="Y275" s="113">
        <v>0</v>
      </c>
      <c r="Z275" s="113">
        <v>0</v>
      </c>
      <c r="AA275" s="113">
        <v>0</v>
      </c>
      <c r="AB275" s="113">
        <f t="shared" si="133"/>
        <v>0</v>
      </c>
      <c r="AC275" s="113">
        <f t="shared" si="134"/>
        <v>0</v>
      </c>
      <c r="AD275" s="114">
        <f t="shared" si="135"/>
        <v>0</v>
      </c>
      <c r="AE275" s="114">
        <f t="shared" si="136"/>
        <v>0</v>
      </c>
      <c r="AF275" s="113">
        <v>0</v>
      </c>
      <c r="AG275" s="113">
        <v>0</v>
      </c>
      <c r="AH275" s="113">
        <v>0</v>
      </c>
      <c r="AI275" s="113">
        <f t="shared" si="137"/>
        <v>0</v>
      </c>
      <c r="AJ275" s="113">
        <f t="shared" si="138"/>
        <v>0</v>
      </c>
      <c r="AK275" s="115">
        <v>0</v>
      </c>
      <c r="AL275" s="115">
        <v>0</v>
      </c>
      <c r="AM275" s="115">
        <v>0</v>
      </c>
      <c r="AN275" s="115">
        <v>0</v>
      </c>
      <c r="AO275" s="115">
        <v>0</v>
      </c>
      <c r="AP275" s="115">
        <f t="shared" si="139"/>
        <v>0</v>
      </c>
      <c r="AQ275" s="115">
        <f t="shared" si="140"/>
        <v>0</v>
      </c>
      <c r="AR275" s="370">
        <f t="shared" si="141"/>
        <v>0</v>
      </c>
      <c r="AS275" s="112">
        <f t="shared" si="142"/>
        <v>1222073</v>
      </c>
      <c r="AT275" s="113">
        <f t="shared" si="143"/>
        <v>894605</v>
      </c>
      <c r="AU275" s="113">
        <f t="shared" si="144"/>
        <v>0</v>
      </c>
      <c r="AV275" s="113">
        <f t="shared" si="145"/>
        <v>0</v>
      </c>
      <c r="AW275" s="113">
        <f t="shared" si="146"/>
        <v>302376</v>
      </c>
      <c r="AX275" s="113">
        <f t="shared" si="146"/>
        <v>17892</v>
      </c>
      <c r="AY275" s="113">
        <f t="shared" si="147"/>
        <v>7200</v>
      </c>
      <c r="AZ275" s="115">
        <f t="shared" si="148"/>
        <v>2.2673999999999999</v>
      </c>
      <c r="BA275" s="115">
        <f t="shared" si="149"/>
        <v>1.8065</v>
      </c>
      <c r="BB275" s="115">
        <f t="shared" si="150"/>
        <v>0</v>
      </c>
      <c r="BC275" s="116">
        <f t="shared" si="151"/>
        <v>0.46089999999999998</v>
      </c>
    </row>
    <row r="276" spans="1:55" s="387" customFormat="1" ht="12.75" customHeight="1" x14ac:dyDescent="0.2">
      <c r="A276" s="372">
        <v>49</v>
      </c>
      <c r="B276" s="373">
        <v>4490</v>
      </c>
      <c r="C276" s="373">
        <v>600074692</v>
      </c>
      <c r="D276" s="373">
        <v>72745088</v>
      </c>
      <c r="E276" s="371" t="s">
        <v>244</v>
      </c>
      <c r="F276" s="373">
        <v>3117</v>
      </c>
      <c r="G276" s="247" t="s">
        <v>318</v>
      </c>
      <c r="H276" s="374" t="s">
        <v>281</v>
      </c>
      <c r="I276" s="110">
        <v>2432838</v>
      </c>
      <c r="J276" s="111">
        <v>1765153</v>
      </c>
      <c r="K276" s="111">
        <v>0</v>
      </c>
      <c r="L276" s="111">
        <v>5000</v>
      </c>
      <c r="M276" s="114">
        <v>598312</v>
      </c>
      <c r="N276" s="114">
        <v>35303</v>
      </c>
      <c r="O276" s="111">
        <v>29070</v>
      </c>
      <c r="P276" s="274">
        <v>3.5859999999999999</v>
      </c>
      <c r="Q276" s="287">
        <v>2.5508999999999999</v>
      </c>
      <c r="R276" s="404">
        <v>0</v>
      </c>
      <c r="S276" s="404">
        <v>1.0350999999999999</v>
      </c>
      <c r="T276" s="112">
        <f t="shared" si="131"/>
        <v>0</v>
      </c>
      <c r="U276" s="113">
        <v>0</v>
      </c>
      <c r="V276" s="113">
        <v>0</v>
      </c>
      <c r="W276" s="113">
        <v>0</v>
      </c>
      <c r="X276" s="113">
        <f t="shared" si="132"/>
        <v>0</v>
      </c>
      <c r="Y276" s="113">
        <v>0</v>
      </c>
      <c r="Z276" s="113">
        <v>0</v>
      </c>
      <c r="AA276" s="113">
        <v>0</v>
      </c>
      <c r="AB276" s="113">
        <f t="shared" si="133"/>
        <v>0</v>
      </c>
      <c r="AC276" s="113">
        <f t="shared" si="134"/>
        <v>0</v>
      </c>
      <c r="AD276" s="114">
        <f t="shared" si="135"/>
        <v>0</v>
      </c>
      <c r="AE276" s="114">
        <f t="shared" si="136"/>
        <v>0</v>
      </c>
      <c r="AF276" s="113">
        <v>0</v>
      </c>
      <c r="AG276" s="113">
        <v>0</v>
      </c>
      <c r="AH276" s="113">
        <v>0</v>
      </c>
      <c r="AI276" s="113">
        <f t="shared" si="137"/>
        <v>0</v>
      </c>
      <c r="AJ276" s="113">
        <f t="shared" si="138"/>
        <v>0</v>
      </c>
      <c r="AK276" s="115">
        <v>0</v>
      </c>
      <c r="AL276" s="115">
        <v>0</v>
      </c>
      <c r="AM276" s="115">
        <v>0</v>
      </c>
      <c r="AN276" s="115">
        <v>0</v>
      </c>
      <c r="AO276" s="115">
        <v>0</v>
      </c>
      <c r="AP276" s="115">
        <f t="shared" si="139"/>
        <v>0</v>
      </c>
      <c r="AQ276" s="115">
        <f t="shared" si="140"/>
        <v>0</v>
      </c>
      <c r="AR276" s="370">
        <f t="shared" si="141"/>
        <v>0</v>
      </c>
      <c r="AS276" s="112">
        <f t="shared" si="142"/>
        <v>2432838</v>
      </c>
      <c r="AT276" s="113">
        <f t="shared" si="143"/>
        <v>1765153</v>
      </c>
      <c r="AU276" s="113">
        <f t="shared" si="144"/>
        <v>0</v>
      </c>
      <c r="AV276" s="113">
        <f t="shared" si="145"/>
        <v>5000</v>
      </c>
      <c r="AW276" s="113">
        <f t="shared" si="146"/>
        <v>598312</v>
      </c>
      <c r="AX276" s="113">
        <f t="shared" si="146"/>
        <v>35303</v>
      </c>
      <c r="AY276" s="113">
        <f t="shared" si="147"/>
        <v>29070</v>
      </c>
      <c r="AZ276" s="115">
        <f t="shared" si="148"/>
        <v>3.5859999999999999</v>
      </c>
      <c r="BA276" s="115">
        <f t="shared" si="149"/>
        <v>2.5508999999999999</v>
      </c>
      <c r="BB276" s="115">
        <f t="shared" si="150"/>
        <v>0</v>
      </c>
      <c r="BC276" s="116">
        <f t="shared" si="151"/>
        <v>1.0350999999999999</v>
      </c>
    </row>
    <row r="277" spans="1:55" s="387" customFormat="1" ht="12.75" customHeight="1" x14ac:dyDescent="0.2">
      <c r="A277" s="372">
        <v>49</v>
      </c>
      <c r="B277" s="373">
        <v>4490</v>
      </c>
      <c r="C277" s="373">
        <v>600074692</v>
      </c>
      <c r="D277" s="373">
        <v>72745088</v>
      </c>
      <c r="E277" s="371" t="s">
        <v>244</v>
      </c>
      <c r="F277" s="373">
        <v>3117</v>
      </c>
      <c r="G277" s="247" t="s">
        <v>316</v>
      </c>
      <c r="H277" s="374" t="s">
        <v>282</v>
      </c>
      <c r="I277" s="110">
        <v>0</v>
      </c>
      <c r="J277" s="111">
        <v>0</v>
      </c>
      <c r="K277" s="111">
        <v>0</v>
      </c>
      <c r="L277" s="111">
        <v>0</v>
      </c>
      <c r="M277" s="114">
        <v>0</v>
      </c>
      <c r="N277" s="114">
        <v>0</v>
      </c>
      <c r="O277" s="111">
        <v>0</v>
      </c>
      <c r="P277" s="274">
        <v>0</v>
      </c>
      <c r="Q277" s="287">
        <v>0</v>
      </c>
      <c r="R277" s="404">
        <v>0</v>
      </c>
      <c r="S277" s="404">
        <v>0</v>
      </c>
      <c r="T277" s="112">
        <f t="shared" si="131"/>
        <v>0</v>
      </c>
      <c r="U277" s="113">
        <v>0</v>
      </c>
      <c r="V277" s="113">
        <v>0</v>
      </c>
      <c r="W277" s="113">
        <v>0</v>
      </c>
      <c r="X277" s="113">
        <f t="shared" si="132"/>
        <v>0</v>
      </c>
      <c r="Y277" s="113">
        <v>0</v>
      </c>
      <c r="Z277" s="113">
        <v>0</v>
      </c>
      <c r="AA277" s="113">
        <v>0</v>
      </c>
      <c r="AB277" s="113">
        <f t="shared" si="133"/>
        <v>0</v>
      </c>
      <c r="AC277" s="113">
        <f t="shared" si="134"/>
        <v>0</v>
      </c>
      <c r="AD277" s="114">
        <f t="shared" si="135"/>
        <v>0</v>
      </c>
      <c r="AE277" s="114">
        <f t="shared" si="136"/>
        <v>0</v>
      </c>
      <c r="AF277" s="113">
        <v>0</v>
      </c>
      <c r="AG277" s="113">
        <v>0</v>
      </c>
      <c r="AH277" s="113">
        <v>0</v>
      </c>
      <c r="AI277" s="113">
        <f t="shared" si="137"/>
        <v>0</v>
      </c>
      <c r="AJ277" s="113">
        <f t="shared" si="138"/>
        <v>0</v>
      </c>
      <c r="AK277" s="115">
        <v>0</v>
      </c>
      <c r="AL277" s="115">
        <v>0</v>
      </c>
      <c r="AM277" s="115">
        <v>0</v>
      </c>
      <c r="AN277" s="115">
        <v>0</v>
      </c>
      <c r="AO277" s="115">
        <v>0</v>
      </c>
      <c r="AP277" s="115">
        <f t="shared" si="139"/>
        <v>0</v>
      </c>
      <c r="AQ277" s="115">
        <f t="shared" si="140"/>
        <v>0</v>
      </c>
      <c r="AR277" s="370">
        <f t="shared" si="141"/>
        <v>0</v>
      </c>
      <c r="AS277" s="112">
        <f t="shared" si="142"/>
        <v>0</v>
      </c>
      <c r="AT277" s="113">
        <f t="shared" si="143"/>
        <v>0</v>
      </c>
      <c r="AU277" s="113">
        <f t="shared" si="144"/>
        <v>0</v>
      </c>
      <c r="AV277" s="113">
        <f t="shared" si="145"/>
        <v>0</v>
      </c>
      <c r="AW277" s="113">
        <f t="shared" si="146"/>
        <v>0</v>
      </c>
      <c r="AX277" s="113">
        <f t="shared" si="146"/>
        <v>0</v>
      </c>
      <c r="AY277" s="113">
        <f t="shared" si="147"/>
        <v>0</v>
      </c>
      <c r="AZ277" s="115">
        <f t="shared" si="148"/>
        <v>0</v>
      </c>
      <c r="BA277" s="115">
        <f t="shared" si="149"/>
        <v>0</v>
      </c>
      <c r="BB277" s="115">
        <f t="shared" si="150"/>
        <v>0</v>
      </c>
      <c r="BC277" s="116">
        <f t="shared" si="151"/>
        <v>0</v>
      </c>
    </row>
    <row r="278" spans="1:55" s="387" customFormat="1" ht="12.75" customHeight="1" x14ac:dyDescent="0.2">
      <c r="A278" s="372">
        <v>49</v>
      </c>
      <c r="B278" s="373">
        <v>4490</v>
      </c>
      <c r="C278" s="373">
        <v>600074692</v>
      </c>
      <c r="D278" s="373">
        <v>72745088</v>
      </c>
      <c r="E278" s="371" t="s">
        <v>244</v>
      </c>
      <c r="F278" s="373">
        <v>3141</v>
      </c>
      <c r="G278" s="247" t="s">
        <v>319</v>
      </c>
      <c r="H278" s="374" t="s">
        <v>282</v>
      </c>
      <c r="I278" s="110">
        <v>456494</v>
      </c>
      <c r="J278" s="111">
        <v>329815</v>
      </c>
      <c r="K278" s="111">
        <v>0</v>
      </c>
      <c r="L278" s="111">
        <v>5000</v>
      </c>
      <c r="M278" s="114">
        <v>113168</v>
      </c>
      <c r="N278" s="114">
        <v>6597</v>
      </c>
      <c r="O278" s="111">
        <v>1914</v>
      </c>
      <c r="P278" s="274">
        <v>1.1399999999999999</v>
      </c>
      <c r="Q278" s="287">
        <v>0</v>
      </c>
      <c r="R278" s="404">
        <v>0</v>
      </c>
      <c r="S278" s="404">
        <v>1.1399999999999999</v>
      </c>
      <c r="T278" s="112">
        <f t="shared" si="131"/>
        <v>0</v>
      </c>
      <c r="U278" s="113">
        <v>0</v>
      </c>
      <c r="V278" s="113">
        <v>0</v>
      </c>
      <c r="W278" s="113">
        <v>0</v>
      </c>
      <c r="X278" s="113">
        <f t="shared" si="132"/>
        <v>0</v>
      </c>
      <c r="Y278" s="113">
        <v>0</v>
      </c>
      <c r="Z278" s="113">
        <v>0</v>
      </c>
      <c r="AA278" s="113">
        <v>0</v>
      </c>
      <c r="AB278" s="113">
        <f t="shared" si="133"/>
        <v>0</v>
      </c>
      <c r="AC278" s="113">
        <f t="shared" si="134"/>
        <v>0</v>
      </c>
      <c r="AD278" s="114">
        <f t="shared" si="135"/>
        <v>0</v>
      </c>
      <c r="AE278" s="114">
        <f t="shared" si="136"/>
        <v>0</v>
      </c>
      <c r="AF278" s="113">
        <v>0</v>
      </c>
      <c r="AG278" s="113">
        <v>0</v>
      </c>
      <c r="AH278" s="113">
        <v>0</v>
      </c>
      <c r="AI278" s="113">
        <f t="shared" si="137"/>
        <v>0</v>
      </c>
      <c r="AJ278" s="113">
        <f t="shared" si="138"/>
        <v>0</v>
      </c>
      <c r="AK278" s="115">
        <v>0</v>
      </c>
      <c r="AL278" s="115">
        <v>0</v>
      </c>
      <c r="AM278" s="115">
        <v>0</v>
      </c>
      <c r="AN278" s="115">
        <v>0</v>
      </c>
      <c r="AO278" s="115">
        <v>0</v>
      </c>
      <c r="AP278" s="115">
        <f t="shared" si="139"/>
        <v>0</v>
      </c>
      <c r="AQ278" s="115">
        <f t="shared" si="140"/>
        <v>0</v>
      </c>
      <c r="AR278" s="370">
        <f t="shared" si="141"/>
        <v>0</v>
      </c>
      <c r="AS278" s="112">
        <f t="shared" si="142"/>
        <v>456494</v>
      </c>
      <c r="AT278" s="113">
        <f t="shared" si="143"/>
        <v>329815</v>
      </c>
      <c r="AU278" s="113">
        <f t="shared" si="144"/>
        <v>0</v>
      </c>
      <c r="AV278" s="113">
        <f t="shared" si="145"/>
        <v>5000</v>
      </c>
      <c r="AW278" s="113">
        <f t="shared" si="146"/>
        <v>113168</v>
      </c>
      <c r="AX278" s="113">
        <f t="shared" si="146"/>
        <v>6597</v>
      </c>
      <c r="AY278" s="113">
        <f t="shared" si="147"/>
        <v>1914</v>
      </c>
      <c r="AZ278" s="115">
        <f t="shared" si="148"/>
        <v>1.1399999999999999</v>
      </c>
      <c r="BA278" s="115">
        <f t="shared" si="149"/>
        <v>0</v>
      </c>
      <c r="BB278" s="115">
        <f t="shared" si="150"/>
        <v>0</v>
      </c>
      <c r="BC278" s="116">
        <f t="shared" si="151"/>
        <v>1.1399999999999999</v>
      </c>
    </row>
    <row r="279" spans="1:55" s="387" customFormat="1" ht="12.75" customHeight="1" x14ac:dyDescent="0.2">
      <c r="A279" s="372">
        <v>49</v>
      </c>
      <c r="B279" s="373">
        <v>4490</v>
      </c>
      <c r="C279" s="373">
        <v>600074692</v>
      </c>
      <c r="D279" s="373">
        <v>72745088</v>
      </c>
      <c r="E279" s="371" t="s">
        <v>244</v>
      </c>
      <c r="F279" s="373">
        <v>3143</v>
      </c>
      <c r="G279" s="247" t="s">
        <v>632</v>
      </c>
      <c r="H279" s="392" t="s">
        <v>281</v>
      </c>
      <c r="I279" s="110">
        <v>639478</v>
      </c>
      <c r="J279" s="111">
        <v>470897</v>
      </c>
      <c r="K279" s="111">
        <v>0</v>
      </c>
      <c r="L279" s="111">
        <v>0</v>
      </c>
      <c r="M279" s="114">
        <v>159163</v>
      </c>
      <c r="N279" s="114">
        <v>9418</v>
      </c>
      <c r="O279" s="111">
        <v>0</v>
      </c>
      <c r="P279" s="274">
        <v>1</v>
      </c>
      <c r="Q279" s="287">
        <v>1</v>
      </c>
      <c r="R279" s="404">
        <v>0</v>
      </c>
      <c r="S279" s="404">
        <v>0</v>
      </c>
      <c r="T279" s="112">
        <f t="shared" si="131"/>
        <v>0</v>
      </c>
      <c r="U279" s="113">
        <v>0</v>
      </c>
      <c r="V279" s="113">
        <v>0</v>
      </c>
      <c r="W279" s="113">
        <v>0</v>
      </c>
      <c r="X279" s="113">
        <f t="shared" si="132"/>
        <v>0</v>
      </c>
      <c r="Y279" s="113">
        <v>0</v>
      </c>
      <c r="Z279" s="113">
        <v>0</v>
      </c>
      <c r="AA279" s="113">
        <v>0</v>
      </c>
      <c r="AB279" s="113">
        <f t="shared" si="133"/>
        <v>0</v>
      </c>
      <c r="AC279" s="113">
        <f t="shared" si="134"/>
        <v>0</v>
      </c>
      <c r="AD279" s="114">
        <f t="shared" si="135"/>
        <v>0</v>
      </c>
      <c r="AE279" s="114">
        <f t="shared" si="136"/>
        <v>0</v>
      </c>
      <c r="AF279" s="113">
        <v>0</v>
      </c>
      <c r="AG279" s="113">
        <v>0</v>
      </c>
      <c r="AH279" s="113">
        <v>0</v>
      </c>
      <c r="AI279" s="113">
        <f t="shared" si="137"/>
        <v>0</v>
      </c>
      <c r="AJ279" s="113">
        <f t="shared" si="138"/>
        <v>0</v>
      </c>
      <c r="AK279" s="115">
        <v>0</v>
      </c>
      <c r="AL279" s="115">
        <v>0</v>
      </c>
      <c r="AM279" s="115">
        <v>0</v>
      </c>
      <c r="AN279" s="115">
        <v>0</v>
      </c>
      <c r="AO279" s="115">
        <v>0</v>
      </c>
      <c r="AP279" s="115">
        <f t="shared" si="139"/>
        <v>0</v>
      </c>
      <c r="AQ279" s="115">
        <f t="shared" si="140"/>
        <v>0</v>
      </c>
      <c r="AR279" s="370">
        <f t="shared" si="141"/>
        <v>0</v>
      </c>
      <c r="AS279" s="112">
        <f t="shared" si="142"/>
        <v>639478</v>
      </c>
      <c r="AT279" s="113">
        <f t="shared" si="143"/>
        <v>470897</v>
      </c>
      <c r="AU279" s="113">
        <f t="shared" si="144"/>
        <v>0</v>
      </c>
      <c r="AV279" s="113">
        <f t="shared" si="145"/>
        <v>0</v>
      </c>
      <c r="AW279" s="113">
        <f t="shared" si="146"/>
        <v>159163</v>
      </c>
      <c r="AX279" s="113">
        <f t="shared" si="146"/>
        <v>9418</v>
      </c>
      <c r="AY279" s="113">
        <f t="shared" si="147"/>
        <v>0</v>
      </c>
      <c r="AZ279" s="115">
        <f t="shared" si="148"/>
        <v>1</v>
      </c>
      <c r="BA279" s="115">
        <f t="shared" si="149"/>
        <v>1</v>
      </c>
      <c r="BB279" s="115">
        <f t="shared" si="150"/>
        <v>0</v>
      </c>
      <c r="BC279" s="116">
        <f t="shared" si="151"/>
        <v>0</v>
      </c>
    </row>
    <row r="280" spans="1:55" s="387" customFormat="1" ht="12.75" customHeight="1" x14ac:dyDescent="0.2">
      <c r="A280" s="372">
        <v>49</v>
      </c>
      <c r="B280" s="373">
        <v>4490</v>
      </c>
      <c r="C280" s="373">
        <v>600074692</v>
      </c>
      <c r="D280" s="373">
        <v>72745088</v>
      </c>
      <c r="E280" s="371" t="s">
        <v>244</v>
      </c>
      <c r="F280" s="373">
        <v>3143</v>
      </c>
      <c r="G280" s="247" t="s">
        <v>633</v>
      </c>
      <c r="H280" s="392" t="s">
        <v>282</v>
      </c>
      <c r="I280" s="110">
        <v>11937</v>
      </c>
      <c r="J280" s="111">
        <v>8415</v>
      </c>
      <c r="K280" s="111">
        <v>0</v>
      </c>
      <c r="L280" s="111">
        <v>0</v>
      </c>
      <c r="M280" s="114">
        <v>2844</v>
      </c>
      <c r="N280" s="114">
        <v>168</v>
      </c>
      <c r="O280" s="111">
        <v>510</v>
      </c>
      <c r="P280" s="274">
        <v>0.04</v>
      </c>
      <c r="Q280" s="287">
        <v>0</v>
      </c>
      <c r="R280" s="404">
        <v>0</v>
      </c>
      <c r="S280" s="404">
        <v>0.04</v>
      </c>
      <c r="T280" s="112">
        <f t="shared" si="131"/>
        <v>0</v>
      </c>
      <c r="U280" s="113">
        <v>0</v>
      </c>
      <c r="V280" s="113">
        <v>0</v>
      </c>
      <c r="W280" s="113">
        <v>0</v>
      </c>
      <c r="X280" s="113">
        <f t="shared" si="132"/>
        <v>0</v>
      </c>
      <c r="Y280" s="113">
        <v>0</v>
      </c>
      <c r="Z280" s="113">
        <v>0</v>
      </c>
      <c r="AA280" s="113">
        <v>0</v>
      </c>
      <c r="AB280" s="113">
        <f t="shared" si="133"/>
        <v>0</v>
      </c>
      <c r="AC280" s="113">
        <f t="shared" si="134"/>
        <v>0</v>
      </c>
      <c r="AD280" s="114">
        <f t="shared" si="135"/>
        <v>0</v>
      </c>
      <c r="AE280" s="114">
        <f t="shared" si="136"/>
        <v>0</v>
      </c>
      <c r="AF280" s="113">
        <v>0</v>
      </c>
      <c r="AG280" s="113">
        <v>0</v>
      </c>
      <c r="AH280" s="113">
        <v>0</v>
      </c>
      <c r="AI280" s="113">
        <f t="shared" si="137"/>
        <v>0</v>
      </c>
      <c r="AJ280" s="113">
        <f t="shared" si="138"/>
        <v>0</v>
      </c>
      <c r="AK280" s="115">
        <v>0</v>
      </c>
      <c r="AL280" s="115">
        <v>0</v>
      </c>
      <c r="AM280" s="115">
        <v>0</v>
      </c>
      <c r="AN280" s="115">
        <v>0</v>
      </c>
      <c r="AO280" s="115">
        <v>0</v>
      </c>
      <c r="AP280" s="115">
        <f t="shared" si="139"/>
        <v>0</v>
      </c>
      <c r="AQ280" s="115">
        <f t="shared" si="140"/>
        <v>0</v>
      </c>
      <c r="AR280" s="370">
        <f t="shared" si="141"/>
        <v>0</v>
      </c>
      <c r="AS280" s="112">
        <f t="shared" si="142"/>
        <v>11937</v>
      </c>
      <c r="AT280" s="113">
        <f t="shared" si="143"/>
        <v>8415</v>
      </c>
      <c r="AU280" s="113">
        <f t="shared" si="144"/>
        <v>0</v>
      </c>
      <c r="AV280" s="113">
        <f t="shared" si="145"/>
        <v>0</v>
      </c>
      <c r="AW280" s="113">
        <f t="shared" si="146"/>
        <v>2844</v>
      </c>
      <c r="AX280" s="113">
        <f t="shared" si="146"/>
        <v>168</v>
      </c>
      <c r="AY280" s="113">
        <f t="shared" si="147"/>
        <v>510</v>
      </c>
      <c r="AZ280" s="115">
        <f t="shared" si="148"/>
        <v>0.04</v>
      </c>
      <c r="BA280" s="115">
        <f t="shared" si="149"/>
        <v>0</v>
      </c>
      <c r="BB280" s="115">
        <f t="shared" si="150"/>
        <v>0</v>
      </c>
      <c r="BC280" s="116">
        <f t="shared" si="151"/>
        <v>0.04</v>
      </c>
    </row>
    <row r="281" spans="1:55" s="387" customFormat="1" ht="12.75" customHeight="1" x14ac:dyDescent="0.2">
      <c r="A281" s="237">
        <v>49</v>
      </c>
      <c r="B281" s="31">
        <v>4490</v>
      </c>
      <c r="C281" s="31">
        <v>600074692</v>
      </c>
      <c r="D281" s="31">
        <v>72745088</v>
      </c>
      <c r="E281" s="246" t="s">
        <v>245</v>
      </c>
      <c r="F281" s="31"/>
      <c r="G281" s="236"/>
      <c r="H281" s="326"/>
      <c r="I281" s="6">
        <v>4762820</v>
      </c>
      <c r="J281" s="10">
        <v>3468885</v>
      </c>
      <c r="K281" s="10">
        <v>0</v>
      </c>
      <c r="L281" s="10">
        <v>10000</v>
      </c>
      <c r="M281" s="10">
        <v>1175863</v>
      </c>
      <c r="N281" s="10">
        <v>69378</v>
      </c>
      <c r="O281" s="10">
        <v>38694</v>
      </c>
      <c r="P281" s="11">
        <v>8.0333999999999985</v>
      </c>
      <c r="Q281" s="11">
        <v>5.3574000000000002</v>
      </c>
      <c r="R281" s="37">
        <v>0</v>
      </c>
      <c r="S281" s="37">
        <v>2.6760000000000002</v>
      </c>
      <c r="T281" s="6">
        <f t="shared" ref="T281:BC281" si="153">SUM(T275:T280)</f>
        <v>0</v>
      </c>
      <c r="U281" s="10">
        <f t="shared" si="153"/>
        <v>0</v>
      </c>
      <c r="V281" s="10">
        <f t="shared" si="153"/>
        <v>0</v>
      </c>
      <c r="W281" s="10">
        <f t="shared" si="153"/>
        <v>0</v>
      </c>
      <c r="X281" s="10">
        <f t="shared" si="153"/>
        <v>0</v>
      </c>
      <c r="Y281" s="10">
        <f t="shared" si="153"/>
        <v>0</v>
      </c>
      <c r="Z281" s="10">
        <f t="shared" si="153"/>
        <v>0</v>
      </c>
      <c r="AA281" s="10">
        <f t="shared" si="153"/>
        <v>0</v>
      </c>
      <c r="AB281" s="10">
        <f t="shared" si="153"/>
        <v>0</v>
      </c>
      <c r="AC281" s="10">
        <f t="shared" si="153"/>
        <v>0</v>
      </c>
      <c r="AD281" s="10">
        <f t="shared" si="153"/>
        <v>0</v>
      </c>
      <c r="AE281" s="10">
        <f t="shared" si="153"/>
        <v>0</v>
      </c>
      <c r="AF281" s="10">
        <f t="shared" si="153"/>
        <v>0</v>
      </c>
      <c r="AG281" s="10">
        <f t="shared" si="153"/>
        <v>0</v>
      </c>
      <c r="AH281" s="10">
        <f t="shared" si="153"/>
        <v>0</v>
      </c>
      <c r="AI281" s="10">
        <f t="shared" si="153"/>
        <v>0</v>
      </c>
      <c r="AJ281" s="10">
        <f t="shared" si="153"/>
        <v>0</v>
      </c>
      <c r="AK281" s="11">
        <f t="shared" si="153"/>
        <v>0</v>
      </c>
      <c r="AL281" s="11">
        <f t="shared" si="153"/>
        <v>0</v>
      </c>
      <c r="AM281" s="11">
        <f t="shared" si="153"/>
        <v>0</v>
      </c>
      <c r="AN281" s="11">
        <f t="shared" si="153"/>
        <v>0</v>
      </c>
      <c r="AO281" s="11">
        <f t="shared" si="153"/>
        <v>0</v>
      </c>
      <c r="AP281" s="11">
        <f t="shared" si="153"/>
        <v>0</v>
      </c>
      <c r="AQ281" s="11">
        <f t="shared" si="153"/>
        <v>0</v>
      </c>
      <c r="AR281" s="37">
        <f t="shared" si="153"/>
        <v>0</v>
      </c>
      <c r="AS281" s="6">
        <f t="shared" si="153"/>
        <v>4762820</v>
      </c>
      <c r="AT281" s="10">
        <f t="shared" si="153"/>
        <v>3468885</v>
      </c>
      <c r="AU281" s="10">
        <f t="shared" si="153"/>
        <v>0</v>
      </c>
      <c r="AV281" s="10">
        <f t="shared" si="153"/>
        <v>10000</v>
      </c>
      <c r="AW281" s="10">
        <f t="shared" si="153"/>
        <v>1175863</v>
      </c>
      <c r="AX281" s="10">
        <f t="shared" si="153"/>
        <v>69378</v>
      </c>
      <c r="AY281" s="10">
        <f t="shared" si="153"/>
        <v>38694</v>
      </c>
      <c r="AZ281" s="11">
        <f t="shared" si="153"/>
        <v>8.0333999999999985</v>
      </c>
      <c r="BA281" s="11">
        <f t="shared" si="153"/>
        <v>5.3574000000000002</v>
      </c>
      <c r="BB281" s="11">
        <f t="shared" si="153"/>
        <v>0</v>
      </c>
      <c r="BC281" s="79">
        <f t="shared" si="153"/>
        <v>2.6760000000000002</v>
      </c>
    </row>
    <row r="282" spans="1:55" s="387" customFormat="1" ht="12.75" customHeight="1" x14ac:dyDescent="0.2">
      <c r="A282" s="372">
        <v>50</v>
      </c>
      <c r="B282" s="373">
        <v>4491</v>
      </c>
      <c r="C282" s="373">
        <v>650050517</v>
      </c>
      <c r="D282" s="373">
        <v>72742437</v>
      </c>
      <c r="E282" s="371" t="s">
        <v>246</v>
      </c>
      <c r="F282" s="373">
        <v>3111</v>
      </c>
      <c r="G282" s="247" t="s">
        <v>315</v>
      </c>
      <c r="H282" s="374" t="s">
        <v>281</v>
      </c>
      <c r="I282" s="110">
        <v>1646285</v>
      </c>
      <c r="J282" s="111">
        <v>1201046</v>
      </c>
      <c r="K282" s="111">
        <v>0</v>
      </c>
      <c r="L282" s="111">
        <v>3000</v>
      </c>
      <c r="M282" s="114">
        <v>406968</v>
      </c>
      <c r="N282" s="114">
        <v>24021</v>
      </c>
      <c r="O282" s="111">
        <v>11250</v>
      </c>
      <c r="P282" s="274">
        <v>2.5108999999999999</v>
      </c>
      <c r="Q282" s="287">
        <v>2</v>
      </c>
      <c r="R282" s="404">
        <v>0</v>
      </c>
      <c r="S282" s="404">
        <v>0.51090000000000002</v>
      </c>
      <c r="T282" s="112">
        <f t="shared" si="131"/>
        <v>0</v>
      </c>
      <c r="U282" s="113">
        <v>0</v>
      </c>
      <c r="V282" s="113">
        <v>0</v>
      </c>
      <c r="W282" s="113">
        <v>0</v>
      </c>
      <c r="X282" s="113">
        <f t="shared" si="132"/>
        <v>0</v>
      </c>
      <c r="Y282" s="113">
        <v>0</v>
      </c>
      <c r="Z282" s="113">
        <v>0</v>
      </c>
      <c r="AA282" s="113">
        <v>0</v>
      </c>
      <c r="AB282" s="113">
        <f t="shared" si="133"/>
        <v>0</v>
      </c>
      <c r="AC282" s="113">
        <f t="shared" si="134"/>
        <v>0</v>
      </c>
      <c r="AD282" s="114">
        <f t="shared" si="135"/>
        <v>0</v>
      </c>
      <c r="AE282" s="114">
        <f t="shared" si="136"/>
        <v>0</v>
      </c>
      <c r="AF282" s="113">
        <v>0</v>
      </c>
      <c r="AG282" s="113">
        <v>0</v>
      </c>
      <c r="AH282" s="113">
        <v>0</v>
      </c>
      <c r="AI282" s="113">
        <f t="shared" si="137"/>
        <v>0</v>
      </c>
      <c r="AJ282" s="113">
        <f t="shared" si="138"/>
        <v>0</v>
      </c>
      <c r="AK282" s="115">
        <v>0</v>
      </c>
      <c r="AL282" s="115">
        <v>0</v>
      </c>
      <c r="AM282" s="115">
        <v>0</v>
      </c>
      <c r="AN282" s="115">
        <v>0</v>
      </c>
      <c r="AO282" s="115">
        <v>0</v>
      </c>
      <c r="AP282" s="115">
        <f t="shared" si="139"/>
        <v>0</v>
      </c>
      <c r="AQ282" s="115">
        <f t="shared" si="140"/>
        <v>0</v>
      </c>
      <c r="AR282" s="370">
        <f t="shared" si="141"/>
        <v>0</v>
      </c>
      <c r="AS282" s="112">
        <f t="shared" si="142"/>
        <v>1646285</v>
      </c>
      <c r="AT282" s="113">
        <f t="shared" si="143"/>
        <v>1201046</v>
      </c>
      <c r="AU282" s="113">
        <f t="shared" si="144"/>
        <v>0</v>
      </c>
      <c r="AV282" s="113">
        <f t="shared" si="145"/>
        <v>3000</v>
      </c>
      <c r="AW282" s="113">
        <f t="shared" si="146"/>
        <v>406968</v>
      </c>
      <c r="AX282" s="113">
        <f t="shared" si="146"/>
        <v>24021</v>
      </c>
      <c r="AY282" s="113">
        <f t="shared" si="147"/>
        <v>11250</v>
      </c>
      <c r="AZ282" s="115">
        <f t="shared" si="148"/>
        <v>2.5108999999999999</v>
      </c>
      <c r="BA282" s="115">
        <f t="shared" si="149"/>
        <v>2</v>
      </c>
      <c r="BB282" s="115">
        <f t="shared" si="150"/>
        <v>0</v>
      </c>
      <c r="BC282" s="116">
        <f t="shared" si="151"/>
        <v>0.51090000000000002</v>
      </c>
    </row>
    <row r="283" spans="1:55" s="387" customFormat="1" ht="12.75" customHeight="1" x14ac:dyDescent="0.2">
      <c r="A283" s="372">
        <v>50</v>
      </c>
      <c r="B283" s="373">
        <v>4491</v>
      </c>
      <c r="C283" s="373">
        <v>650050517</v>
      </c>
      <c r="D283" s="373">
        <v>72742437</v>
      </c>
      <c r="E283" s="371" t="s">
        <v>246</v>
      </c>
      <c r="F283" s="373">
        <v>3117</v>
      </c>
      <c r="G283" s="247" t="s">
        <v>318</v>
      </c>
      <c r="H283" s="374" t="s">
        <v>281</v>
      </c>
      <c r="I283" s="110">
        <v>3537141</v>
      </c>
      <c r="J283" s="111">
        <v>2549212</v>
      </c>
      <c r="K283" s="111">
        <v>0</v>
      </c>
      <c r="L283" s="111">
        <v>9000</v>
      </c>
      <c r="M283" s="114">
        <v>864675</v>
      </c>
      <c r="N283" s="114">
        <v>50984</v>
      </c>
      <c r="O283" s="111">
        <v>63270</v>
      </c>
      <c r="P283" s="274">
        <v>4.4225000000000003</v>
      </c>
      <c r="Q283" s="287">
        <v>2.9800000000000004</v>
      </c>
      <c r="R283" s="404">
        <v>0</v>
      </c>
      <c r="S283" s="404">
        <v>1.4425000000000001</v>
      </c>
      <c r="T283" s="112">
        <f t="shared" si="131"/>
        <v>0</v>
      </c>
      <c r="U283" s="113">
        <v>0</v>
      </c>
      <c r="V283" s="113">
        <v>0</v>
      </c>
      <c r="W283" s="113">
        <v>0</v>
      </c>
      <c r="X283" s="113">
        <f t="shared" si="132"/>
        <v>0</v>
      </c>
      <c r="Y283" s="113">
        <v>0</v>
      </c>
      <c r="Z283" s="113">
        <v>0</v>
      </c>
      <c r="AA283" s="113">
        <v>0</v>
      </c>
      <c r="AB283" s="113">
        <f t="shared" si="133"/>
        <v>0</v>
      </c>
      <c r="AC283" s="113">
        <f t="shared" si="134"/>
        <v>0</v>
      </c>
      <c r="AD283" s="114">
        <f t="shared" si="135"/>
        <v>0</v>
      </c>
      <c r="AE283" s="114">
        <f t="shared" si="136"/>
        <v>0</v>
      </c>
      <c r="AF283" s="113">
        <v>0</v>
      </c>
      <c r="AG283" s="113">
        <v>0</v>
      </c>
      <c r="AH283" s="113">
        <v>0</v>
      </c>
      <c r="AI283" s="113">
        <f t="shared" si="137"/>
        <v>0</v>
      </c>
      <c r="AJ283" s="113">
        <f t="shared" si="138"/>
        <v>0</v>
      </c>
      <c r="AK283" s="115">
        <v>0</v>
      </c>
      <c r="AL283" s="115">
        <v>0</v>
      </c>
      <c r="AM283" s="115">
        <v>0</v>
      </c>
      <c r="AN283" s="115">
        <v>0</v>
      </c>
      <c r="AO283" s="115">
        <v>0</v>
      </c>
      <c r="AP283" s="115">
        <f t="shared" si="139"/>
        <v>0</v>
      </c>
      <c r="AQ283" s="115">
        <f t="shared" si="140"/>
        <v>0</v>
      </c>
      <c r="AR283" s="370">
        <f t="shared" si="141"/>
        <v>0</v>
      </c>
      <c r="AS283" s="112">
        <f t="shared" si="142"/>
        <v>3537141</v>
      </c>
      <c r="AT283" s="113">
        <f t="shared" si="143"/>
        <v>2549212</v>
      </c>
      <c r="AU283" s="113">
        <f t="shared" si="144"/>
        <v>0</v>
      </c>
      <c r="AV283" s="113">
        <f t="shared" si="145"/>
        <v>9000</v>
      </c>
      <c r="AW283" s="113">
        <f t="shared" si="146"/>
        <v>864675</v>
      </c>
      <c r="AX283" s="113">
        <f t="shared" si="146"/>
        <v>50984</v>
      </c>
      <c r="AY283" s="113">
        <f t="shared" si="147"/>
        <v>63270</v>
      </c>
      <c r="AZ283" s="115">
        <f t="shared" si="148"/>
        <v>4.4225000000000003</v>
      </c>
      <c r="BA283" s="115">
        <f t="shared" si="149"/>
        <v>2.9800000000000004</v>
      </c>
      <c r="BB283" s="115">
        <f t="shared" si="150"/>
        <v>0</v>
      </c>
      <c r="BC283" s="116">
        <f t="shared" si="151"/>
        <v>1.4425000000000001</v>
      </c>
    </row>
    <row r="284" spans="1:55" s="387" customFormat="1" ht="12.75" customHeight="1" x14ac:dyDescent="0.2">
      <c r="A284" s="372">
        <v>50</v>
      </c>
      <c r="B284" s="373">
        <v>4491</v>
      </c>
      <c r="C284" s="373">
        <v>650050517</v>
      </c>
      <c r="D284" s="373">
        <v>72742437</v>
      </c>
      <c r="E284" s="371" t="s">
        <v>246</v>
      </c>
      <c r="F284" s="373">
        <v>3117</v>
      </c>
      <c r="G284" s="247" t="s">
        <v>316</v>
      </c>
      <c r="H284" s="374" t="s">
        <v>282</v>
      </c>
      <c r="I284" s="110">
        <v>473470</v>
      </c>
      <c r="J284" s="111">
        <v>346443</v>
      </c>
      <c r="K284" s="111">
        <v>0</v>
      </c>
      <c r="L284" s="111">
        <v>0</v>
      </c>
      <c r="M284" s="114">
        <v>117098</v>
      </c>
      <c r="N284" s="114">
        <v>6929</v>
      </c>
      <c r="O284" s="111">
        <v>3000</v>
      </c>
      <c r="P284" s="274">
        <v>1</v>
      </c>
      <c r="Q284" s="287">
        <v>1</v>
      </c>
      <c r="R284" s="404">
        <v>0</v>
      </c>
      <c r="S284" s="404">
        <v>0</v>
      </c>
      <c r="T284" s="112">
        <f t="shared" si="131"/>
        <v>0</v>
      </c>
      <c r="U284" s="113">
        <v>0</v>
      </c>
      <c r="V284" s="113">
        <v>0</v>
      </c>
      <c r="W284" s="113">
        <v>0</v>
      </c>
      <c r="X284" s="113">
        <f t="shared" si="132"/>
        <v>0</v>
      </c>
      <c r="Y284" s="113">
        <v>0</v>
      </c>
      <c r="Z284" s="113">
        <v>0</v>
      </c>
      <c r="AA284" s="113">
        <v>0</v>
      </c>
      <c r="AB284" s="113">
        <f t="shared" si="133"/>
        <v>0</v>
      </c>
      <c r="AC284" s="113">
        <f t="shared" si="134"/>
        <v>0</v>
      </c>
      <c r="AD284" s="114">
        <f t="shared" si="135"/>
        <v>0</v>
      </c>
      <c r="AE284" s="114">
        <f t="shared" si="136"/>
        <v>0</v>
      </c>
      <c r="AF284" s="113">
        <v>0</v>
      </c>
      <c r="AG284" s="113">
        <v>0</v>
      </c>
      <c r="AH284" s="113">
        <v>0</v>
      </c>
      <c r="AI284" s="113">
        <f t="shared" si="137"/>
        <v>0</v>
      </c>
      <c r="AJ284" s="113">
        <f t="shared" si="138"/>
        <v>0</v>
      </c>
      <c r="AK284" s="115">
        <v>0</v>
      </c>
      <c r="AL284" s="115">
        <v>0</v>
      </c>
      <c r="AM284" s="115">
        <v>0</v>
      </c>
      <c r="AN284" s="115">
        <v>0</v>
      </c>
      <c r="AO284" s="115">
        <v>0</v>
      </c>
      <c r="AP284" s="115">
        <f t="shared" si="139"/>
        <v>0</v>
      </c>
      <c r="AQ284" s="115">
        <f t="shared" si="140"/>
        <v>0</v>
      </c>
      <c r="AR284" s="370">
        <f t="shared" si="141"/>
        <v>0</v>
      </c>
      <c r="AS284" s="112">
        <f t="shared" si="142"/>
        <v>473470</v>
      </c>
      <c r="AT284" s="113">
        <f t="shared" si="143"/>
        <v>346443</v>
      </c>
      <c r="AU284" s="113">
        <f t="shared" si="144"/>
        <v>0</v>
      </c>
      <c r="AV284" s="113">
        <f t="shared" si="145"/>
        <v>0</v>
      </c>
      <c r="AW284" s="113">
        <f t="shared" si="146"/>
        <v>117098</v>
      </c>
      <c r="AX284" s="113">
        <f t="shared" si="146"/>
        <v>6929</v>
      </c>
      <c r="AY284" s="113">
        <f t="shared" si="147"/>
        <v>3000</v>
      </c>
      <c r="AZ284" s="115">
        <f t="shared" si="148"/>
        <v>1</v>
      </c>
      <c r="BA284" s="115">
        <f t="shared" si="149"/>
        <v>1</v>
      </c>
      <c r="BB284" s="115">
        <f t="shared" si="150"/>
        <v>0</v>
      </c>
      <c r="BC284" s="116">
        <f t="shared" si="151"/>
        <v>0</v>
      </c>
    </row>
    <row r="285" spans="1:55" s="387" customFormat="1" ht="12.75" customHeight="1" x14ac:dyDescent="0.2">
      <c r="A285" s="372">
        <v>50</v>
      </c>
      <c r="B285" s="373">
        <v>4491</v>
      </c>
      <c r="C285" s="373">
        <v>650050517</v>
      </c>
      <c r="D285" s="373">
        <v>72742437</v>
      </c>
      <c r="E285" s="371" t="s">
        <v>246</v>
      </c>
      <c r="F285" s="373">
        <v>3141</v>
      </c>
      <c r="G285" s="247" t="s">
        <v>319</v>
      </c>
      <c r="H285" s="374" t="s">
        <v>282</v>
      </c>
      <c r="I285" s="110">
        <v>749673</v>
      </c>
      <c r="J285" s="111">
        <v>548740</v>
      </c>
      <c r="K285" s="111">
        <v>0</v>
      </c>
      <c r="L285" s="111">
        <v>0</v>
      </c>
      <c r="M285" s="114">
        <v>185474</v>
      </c>
      <c r="N285" s="114">
        <v>10975</v>
      </c>
      <c r="O285" s="111">
        <v>4484</v>
      </c>
      <c r="P285" s="274">
        <v>1.8599999999999999</v>
      </c>
      <c r="Q285" s="287">
        <v>0</v>
      </c>
      <c r="R285" s="404">
        <v>0</v>
      </c>
      <c r="S285" s="404">
        <v>1.8599999999999999</v>
      </c>
      <c r="T285" s="112">
        <f t="shared" si="131"/>
        <v>0</v>
      </c>
      <c r="U285" s="113">
        <v>0</v>
      </c>
      <c r="V285" s="113">
        <v>0</v>
      </c>
      <c r="W285" s="113">
        <v>0</v>
      </c>
      <c r="X285" s="113">
        <f t="shared" si="132"/>
        <v>0</v>
      </c>
      <c r="Y285" s="113">
        <v>0</v>
      </c>
      <c r="Z285" s="113">
        <v>0</v>
      </c>
      <c r="AA285" s="113">
        <v>0</v>
      </c>
      <c r="AB285" s="113">
        <f t="shared" si="133"/>
        <v>0</v>
      </c>
      <c r="AC285" s="113">
        <f t="shared" si="134"/>
        <v>0</v>
      </c>
      <c r="AD285" s="114">
        <f t="shared" si="135"/>
        <v>0</v>
      </c>
      <c r="AE285" s="114">
        <f t="shared" si="136"/>
        <v>0</v>
      </c>
      <c r="AF285" s="113">
        <v>0</v>
      </c>
      <c r="AG285" s="113">
        <v>0</v>
      </c>
      <c r="AH285" s="113">
        <v>0</v>
      </c>
      <c r="AI285" s="113">
        <f t="shared" si="137"/>
        <v>0</v>
      </c>
      <c r="AJ285" s="113">
        <f t="shared" si="138"/>
        <v>0</v>
      </c>
      <c r="AK285" s="115">
        <v>0</v>
      </c>
      <c r="AL285" s="115">
        <v>0</v>
      </c>
      <c r="AM285" s="115">
        <v>0</v>
      </c>
      <c r="AN285" s="115">
        <v>0</v>
      </c>
      <c r="AO285" s="115">
        <v>0</v>
      </c>
      <c r="AP285" s="115">
        <f t="shared" si="139"/>
        <v>0</v>
      </c>
      <c r="AQ285" s="115">
        <f t="shared" si="140"/>
        <v>0</v>
      </c>
      <c r="AR285" s="370">
        <f t="shared" si="141"/>
        <v>0</v>
      </c>
      <c r="AS285" s="112">
        <f t="shared" si="142"/>
        <v>749673</v>
      </c>
      <c r="AT285" s="113">
        <f t="shared" si="143"/>
        <v>548740</v>
      </c>
      <c r="AU285" s="113">
        <f t="shared" si="144"/>
        <v>0</v>
      </c>
      <c r="AV285" s="113">
        <f t="shared" si="145"/>
        <v>0</v>
      </c>
      <c r="AW285" s="113">
        <f t="shared" si="146"/>
        <v>185474</v>
      </c>
      <c r="AX285" s="113">
        <f t="shared" si="146"/>
        <v>10975</v>
      </c>
      <c r="AY285" s="113">
        <f t="shared" si="147"/>
        <v>4484</v>
      </c>
      <c r="AZ285" s="115">
        <f t="shared" si="148"/>
        <v>1.8599999999999999</v>
      </c>
      <c r="BA285" s="115">
        <f t="shared" si="149"/>
        <v>0</v>
      </c>
      <c r="BB285" s="115">
        <f t="shared" si="150"/>
        <v>0</v>
      </c>
      <c r="BC285" s="116">
        <f t="shared" si="151"/>
        <v>1.8599999999999999</v>
      </c>
    </row>
    <row r="286" spans="1:55" s="387" customFormat="1" ht="12.75" customHeight="1" x14ac:dyDescent="0.2">
      <c r="A286" s="372">
        <v>50</v>
      </c>
      <c r="B286" s="373">
        <v>4491</v>
      </c>
      <c r="C286" s="373">
        <v>650050517</v>
      </c>
      <c r="D286" s="373">
        <v>72742437</v>
      </c>
      <c r="E286" s="371" t="s">
        <v>246</v>
      </c>
      <c r="F286" s="373">
        <v>3143</v>
      </c>
      <c r="G286" s="247" t="s">
        <v>632</v>
      </c>
      <c r="H286" s="392" t="s">
        <v>281</v>
      </c>
      <c r="I286" s="110">
        <v>666263</v>
      </c>
      <c r="J286" s="111">
        <v>490621</v>
      </c>
      <c r="K286" s="111">
        <v>0</v>
      </c>
      <c r="L286" s="111">
        <v>0</v>
      </c>
      <c r="M286" s="114">
        <v>165830</v>
      </c>
      <c r="N286" s="114">
        <v>9812</v>
      </c>
      <c r="O286" s="111">
        <v>0</v>
      </c>
      <c r="P286" s="274">
        <v>1.0179</v>
      </c>
      <c r="Q286" s="287">
        <v>1.0179</v>
      </c>
      <c r="R286" s="404">
        <v>0</v>
      </c>
      <c r="S286" s="404">
        <v>0</v>
      </c>
      <c r="T286" s="112">
        <f t="shared" si="131"/>
        <v>0</v>
      </c>
      <c r="U286" s="113">
        <v>0</v>
      </c>
      <c r="V286" s="113">
        <v>0</v>
      </c>
      <c r="W286" s="113">
        <v>0</v>
      </c>
      <c r="X286" s="113">
        <f t="shared" si="132"/>
        <v>0</v>
      </c>
      <c r="Y286" s="113">
        <v>0</v>
      </c>
      <c r="Z286" s="113">
        <v>0</v>
      </c>
      <c r="AA286" s="113">
        <v>0</v>
      </c>
      <c r="AB286" s="113">
        <f t="shared" si="133"/>
        <v>0</v>
      </c>
      <c r="AC286" s="113">
        <f t="shared" si="134"/>
        <v>0</v>
      </c>
      <c r="AD286" s="114">
        <f t="shared" si="135"/>
        <v>0</v>
      </c>
      <c r="AE286" s="114">
        <f t="shared" si="136"/>
        <v>0</v>
      </c>
      <c r="AF286" s="113">
        <v>0</v>
      </c>
      <c r="AG286" s="113">
        <v>0</v>
      </c>
      <c r="AH286" s="113">
        <v>0</v>
      </c>
      <c r="AI286" s="113">
        <f t="shared" si="137"/>
        <v>0</v>
      </c>
      <c r="AJ286" s="113">
        <f t="shared" si="138"/>
        <v>0</v>
      </c>
      <c r="AK286" s="115">
        <v>0</v>
      </c>
      <c r="AL286" s="115">
        <v>0</v>
      </c>
      <c r="AM286" s="115">
        <v>0</v>
      </c>
      <c r="AN286" s="115">
        <v>0</v>
      </c>
      <c r="AO286" s="115">
        <v>0</v>
      </c>
      <c r="AP286" s="115">
        <f t="shared" si="139"/>
        <v>0</v>
      </c>
      <c r="AQ286" s="115">
        <f t="shared" si="140"/>
        <v>0</v>
      </c>
      <c r="AR286" s="370">
        <f t="shared" si="141"/>
        <v>0</v>
      </c>
      <c r="AS286" s="112">
        <f t="shared" si="142"/>
        <v>666263</v>
      </c>
      <c r="AT286" s="113">
        <f t="shared" si="143"/>
        <v>490621</v>
      </c>
      <c r="AU286" s="113">
        <f t="shared" si="144"/>
        <v>0</v>
      </c>
      <c r="AV286" s="113">
        <f t="shared" si="145"/>
        <v>0</v>
      </c>
      <c r="AW286" s="113">
        <f t="shared" si="146"/>
        <v>165830</v>
      </c>
      <c r="AX286" s="113">
        <f t="shared" si="146"/>
        <v>9812</v>
      </c>
      <c r="AY286" s="113">
        <f t="shared" si="147"/>
        <v>0</v>
      </c>
      <c r="AZ286" s="115">
        <f t="shared" si="148"/>
        <v>1.0179</v>
      </c>
      <c r="BA286" s="115">
        <f t="shared" si="149"/>
        <v>1.0179</v>
      </c>
      <c r="BB286" s="115">
        <f t="shared" si="150"/>
        <v>0</v>
      </c>
      <c r="BC286" s="116">
        <f t="shared" si="151"/>
        <v>0</v>
      </c>
    </row>
    <row r="287" spans="1:55" s="387" customFormat="1" ht="12.75" customHeight="1" x14ac:dyDescent="0.2">
      <c r="A287" s="372">
        <v>50</v>
      </c>
      <c r="B287" s="373">
        <v>4491</v>
      </c>
      <c r="C287" s="373">
        <v>650050517</v>
      </c>
      <c r="D287" s="373">
        <v>72742437</v>
      </c>
      <c r="E287" s="371" t="s">
        <v>246</v>
      </c>
      <c r="F287" s="373">
        <v>3143</v>
      </c>
      <c r="G287" s="247" t="s">
        <v>633</v>
      </c>
      <c r="H287" s="392" t="s">
        <v>282</v>
      </c>
      <c r="I287" s="110">
        <v>21066</v>
      </c>
      <c r="J287" s="111">
        <v>14850</v>
      </c>
      <c r="K287" s="111">
        <v>0</v>
      </c>
      <c r="L287" s="111">
        <v>0</v>
      </c>
      <c r="M287" s="114">
        <v>5019</v>
      </c>
      <c r="N287" s="114">
        <v>297</v>
      </c>
      <c r="O287" s="111">
        <v>900</v>
      </c>
      <c r="P287" s="274">
        <v>0.06</v>
      </c>
      <c r="Q287" s="287">
        <v>0</v>
      </c>
      <c r="R287" s="404">
        <v>0</v>
      </c>
      <c r="S287" s="404">
        <v>0.06</v>
      </c>
      <c r="T287" s="112">
        <f t="shared" si="131"/>
        <v>0</v>
      </c>
      <c r="U287" s="113">
        <v>0</v>
      </c>
      <c r="V287" s="113">
        <v>0</v>
      </c>
      <c r="W287" s="113">
        <v>0</v>
      </c>
      <c r="X287" s="113">
        <f t="shared" si="132"/>
        <v>0</v>
      </c>
      <c r="Y287" s="113">
        <v>0</v>
      </c>
      <c r="Z287" s="113">
        <v>0</v>
      </c>
      <c r="AA287" s="113">
        <v>0</v>
      </c>
      <c r="AB287" s="113">
        <f t="shared" si="133"/>
        <v>0</v>
      </c>
      <c r="AC287" s="113">
        <f t="shared" si="134"/>
        <v>0</v>
      </c>
      <c r="AD287" s="114">
        <f t="shared" si="135"/>
        <v>0</v>
      </c>
      <c r="AE287" s="114">
        <f t="shared" si="136"/>
        <v>0</v>
      </c>
      <c r="AF287" s="113">
        <v>0</v>
      </c>
      <c r="AG287" s="113">
        <v>0</v>
      </c>
      <c r="AH287" s="113">
        <v>0</v>
      </c>
      <c r="AI287" s="113">
        <f t="shared" si="137"/>
        <v>0</v>
      </c>
      <c r="AJ287" s="113">
        <f t="shared" si="138"/>
        <v>0</v>
      </c>
      <c r="AK287" s="115">
        <v>0</v>
      </c>
      <c r="AL287" s="115">
        <v>0</v>
      </c>
      <c r="AM287" s="115">
        <v>0</v>
      </c>
      <c r="AN287" s="115">
        <v>0</v>
      </c>
      <c r="AO287" s="115">
        <v>0</v>
      </c>
      <c r="AP287" s="115">
        <f t="shared" si="139"/>
        <v>0</v>
      </c>
      <c r="AQ287" s="115">
        <f t="shared" si="140"/>
        <v>0</v>
      </c>
      <c r="AR287" s="370">
        <f t="shared" si="141"/>
        <v>0</v>
      </c>
      <c r="AS287" s="112">
        <f t="shared" si="142"/>
        <v>21066</v>
      </c>
      <c r="AT287" s="113">
        <f t="shared" si="143"/>
        <v>14850</v>
      </c>
      <c r="AU287" s="113">
        <f t="shared" si="144"/>
        <v>0</v>
      </c>
      <c r="AV287" s="113">
        <f t="shared" si="145"/>
        <v>0</v>
      </c>
      <c r="AW287" s="113">
        <f t="shared" si="146"/>
        <v>5019</v>
      </c>
      <c r="AX287" s="113">
        <f t="shared" si="146"/>
        <v>297</v>
      </c>
      <c r="AY287" s="113">
        <f t="shared" si="147"/>
        <v>900</v>
      </c>
      <c r="AZ287" s="115">
        <f t="shared" si="148"/>
        <v>0.06</v>
      </c>
      <c r="BA287" s="115">
        <f t="shared" si="149"/>
        <v>0</v>
      </c>
      <c r="BB287" s="115">
        <f t="shared" si="150"/>
        <v>0</v>
      </c>
      <c r="BC287" s="116">
        <f t="shared" si="151"/>
        <v>0.06</v>
      </c>
    </row>
    <row r="288" spans="1:55" s="387" customFormat="1" ht="12.75" customHeight="1" x14ac:dyDescent="0.2">
      <c r="A288" s="237">
        <v>50</v>
      </c>
      <c r="B288" s="31">
        <v>4491</v>
      </c>
      <c r="C288" s="31">
        <v>650050517</v>
      </c>
      <c r="D288" s="31">
        <v>72742437</v>
      </c>
      <c r="E288" s="246" t="s">
        <v>247</v>
      </c>
      <c r="F288" s="31"/>
      <c r="G288" s="236"/>
      <c r="H288" s="326"/>
      <c r="I288" s="5">
        <v>7093898</v>
      </c>
      <c r="J288" s="8">
        <v>5150912</v>
      </c>
      <c r="K288" s="8">
        <v>0</v>
      </c>
      <c r="L288" s="8">
        <v>12000</v>
      </c>
      <c r="M288" s="8">
        <v>1745064</v>
      </c>
      <c r="N288" s="8">
        <v>103018</v>
      </c>
      <c r="O288" s="8">
        <v>82904</v>
      </c>
      <c r="P288" s="9">
        <v>10.8713</v>
      </c>
      <c r="Q288" s="9">
        <v>6.9979000000000005</v>
      </c>
      <c r="R288" s="38">
        <v>0</v>
      </c>
      <c r="S288" s="38">
        <v>3.8734000000000002</v>
      </c>
      <c r="T288" s="5">
        <f t="shared" ref="T288:BC288" si="154">SUM(T282:T287)</f>
        <v>0</v>
      </c>
      <c r="U288" s="8">
        <f t="shared" si="154"/>
        <v>0</v>
      </c>
      <c r="V288" s="8">
        <f t="shared" si="154"/>
        <v>0</v>
      </c>
      <c r="W288" s="8">
        <f t="shared" si="154"/>
        <v>0</v>
      </c>
      <c r="X288" s="8">
        <f t="shared" si="154"/>
        <v>0</v>
      </c>
      <c r="Y288" s="8">
        <f t="shared" si="154"/>
        <v>0</v>
      </c>
      <c r="Z288" s="8">
        <f t="shared" si="154"/>
        <v>0</v>
      </c>
      <c r="AA288" s="8">
        <f t="shared" si="154"/>
        <v>0</v>
      </c>
      <c r="AB288" s="8">
        <f t="shared" si="154"/>
        <v>0</v>
      </c>
      <c r="AC288" s="8">
        <f t="shared" si="154"/>
        <v>0</v>
      </c>
      <c r="AD288" s="8">
        <f t="shared" si="154"/>
        <v>0</v>
      </c>
      <c r="AE288" s="8">
        <f t="shared" si="154"/>
        <v>0</v>
      </c>
      <c r="AF288" s="8">
        <f t="shared" si="154"/>
        <v>0</v>
      </c>
      <c r="AG288" s="8">
        <f t="shared" si="154"/>
        <v>0</v>
      </c>
      <c r="AH288" s="8">
        <f t="shared" si="154"/>
        <v>0</v>
      </c>
      <c r="AI288" s="8">
        <f t="shared" si="154"/>
        <v>0</v>
      </c>
      <c r="AJ288" s="8">
        <f t="shared" si="154"/>
        <v>0</v>
      </c>
      <c r="AK288" s="9">
        <f t="shared" si="154"/>
        <v>0</v>
      </c>
      <c r="AL288" s="9">
        <f t="shared" si="154"/>
        <v>0</v>
      </c>
      <c r="AM288" s="9">
        <f t="shared" si="154"/>
        <v>0</v>
      </c>
      <c r="AN288" s="9">
        <f t="shared" si="154"/>
        <v>0</v>
      </c>
      <c r="AO288" s="9">
        <f t="shared" si="154"/>
        <v>0</v>
      </c>
      <c r="AP288" s="9">
        <f t="shared" si="154"/>
        <v>0</v>
      </c>
      <c r="AQ288" s="9">
        <f t="shared" si="154"/>
        <v>0</v>
      </c>
      <c r="AR288" s="38">
        <f t="shared" si="154"/>
        <v>0</v>
      </c>
      <c r="AS288" s="5">
        <f t="shared" si="154"/>
        <v>7093898</v>
      </c>
      <c r="AT288" s="8">
        <f t="shared" si="154"/>
        <v>5150912</v>
      </c>
      <c r="AU288" s="8">
        <f t="shared" si="154"/>
        <v>0</v>
      </c>
      <c r="AV288" s="8">
        <f t="shared" si="154"/>
        <v>12000</v>
      </c>
      <c r="AW288" s="8">
        <f t="shared" si="154"/>
        <v>1745064</v>
      </c>
      <c r="AX288" s="8">
        <f t="shared" si="154"/>
        <v>103018</v>
      </c>
      <c r="AY288" s="8">
        <f t="shared" si="154"/>
        <v>82904</v>
      </c>
      <c r="AZ288" s="9">
        <f t="shared" si="154"/>
        <v>10.8713</v>
      </c>
      <c r="BA288" s="9">
        <f t="shared" si="154"/>
        <v>6.9979000000000005</v>
      </c>
      <c r="BB288" s="9">
        <f t="shared" si="154"/>
        <v>0</v>
      </c>
      <c r="BC288" s="78">
        <f t="shared" si="154"/>
        <v>3.8734000000000002</v>
      </c>
    </row>
    <row r="289" spans="1:55" s="387" customFormat="1" ht="12.75" customHeight="1" x14ac:dyDescent="0.2">
      <c r="A289" s="372">
        <v>51</v>
      </c>
      <c r="B289" s="373">
        <v>4465</v>
      </c>
      <c r="C289" s="373">
        <v>600074757</v>
      </c>
      <c r="D289" s="373">
        <v>46750428</v>
      </c>
      <c r="E289" s="371" t="s">
        <v>248</v>
      </c>
      <c r="F289" s="373">
        <v>3111</v>
      </c>
      <c r="G289" s="247" t="s">
        <v>315</v>
      </c>
      <c r="H289" s="374" t="s">
        <v>281</v>
      </c>
      <c r="I289" s="110">
        <v>6236832</v>
      </c>
      <c r="J289" s="111">
        <v>4528238</v>
      </c>
      <c r="K289" s="111">
        <v>0</v>
      </c>
      <c r="L289" s="111">
        <v>33770</v>
      </c>
      <c r="M289" s="114">
        <v>1541959</v>
      </c>
      <c r="N289" s="114">
        <v>90565</v>
      </c>
      <c r="O289" s="111">
        <v>42300</v>
      </c>
      <c r="P289" s="274">
        <v>10.1069</v>
      </c>
      <c r="Q289" s="287">
        <v>8.0632000000000001</v>
      </c>
      <c r="R289" s="404">
        <v>0</v>
      </c>
      <c r="S289" s="404">
        <v>2.0436999999999999</v>
      </c>
      <c r="T289" s="112">
        <f t="shared" si="131"/>
        <v>0</v>
      </c>
      <c r="U289" s="113">
        <v>0</v>
      </c>
      <c r="V289" s="113">
        <v>0</v>
      </c>
      <c r="W289" s="113">
        <v>0</v>
      </c>
      <c r="X289" s="113">
        <f t="shared" si="132"/>
        <v>0</v>
      </c>
      <c r="Y289" s="113">
        <v>0</v>
      </c>
      <c r="Z289" s="113">
        <v>0</v>
      </c>
      <c r="AA289" s="113">
        <v>0</v>
      </c>
      <c r="AB289" s="113">
        <f t="shared" si="133"/>
        <v>0</v>
      </c>
      <c r="AC289" s="113">
        <f t="shared" si="134"/>
        <v>0</v>
      </c>
      <c r="AD289" s="114">
        <f t="shared" si="135"/>
        <v>0</v>
      </c>
      <c r="AE289" s="114">
        <f t="shared" si="136"/>
        <v>0</v>
      </c>
      <c r="AF289" s="113">
        <v>0</v>
      </c>
      <c r="AG289" s="113">
        <v>0</v>
      </c>
      <c r="AH289" s="113">
        <v>0</v>
      </c>
      <c r="AI289" s="113">
        <f t="shared" si="137"/>
        <v>0</v>
      </c>
      <c r="AJ289" s="113">
        <f t="shared" si="138"/>
        <v>0</v>
      </c>
      <c r="AK289" s="115">
        <v>0</v>
      </c>
      <c r="AL289" s="115">
        <v>0</v>
      </c>
      <c r="AM289" s="115">
        <v>0</v>
      </c>
      <c r="AN289" s="115">
        <v>0</v>
      </c>
      <c r="AO289" s="115">
        <v>0</v>
      </c>
      <c r="AP289" s="115">
        <f t="shared" si="139"/>
        <v>0</v>
      </c>
      <c r="AQ289" s="115">
        <f t="shared" si="140"/>
        <v>0</v>
      </c>
      <c r="AR289" s="370">
        <f t="shared" si="141"/>
        <v>0</v>
      </c>
      <c r="AS289" s="112">
        <f t="shared" si="142"/>
        <v>6236832</v>
      </c>
      <c r="AT289" s="113">
        <f t="shared" si="143"/>
        <v>4528238</v>
      </c>
      <c r="AU289" s="113">
        <f t="shared" si="144"/>
        <v>0</v>
      </c>
      <c r="AV289" s="113">
        <f t="shared" si="145"/>
        <v>33770</v>
      </c>
      <c r="AW289" s="113">
        <f t="shared" si="146"/>
        <v>1541959</v>
      </c>
      <c r="AX289" s="113">
        <f t="shared" si="146"/>
        <v>90565</v>
      </c>
      <c r="AY289" s="113">
        <f t="shared" si="147"/>
        <v>42300</v>
      </c>
      <c r="AZ289" s="115">
        <f t="shared" si="148"/>
        <v>10.1069</v>
      </c>
      <c r="BA289" s="115">
        <f t="shared" si="149"/>
        <v>8.0632000000000001</v>
      </c>
      <c r="BB289" s="115">
        <f t="shared" si="150"/>
        <v>0</v>
      </c>
      <c r="BC289" s="116">
        <f t="shared" si="151"/>
        <v>2.0436999999999999</v>
      </c>
    </row>
    <row r="290" spans="1:55" s="387" customFormat="1" ht="12.75" customHeight="1" x14ac:dyDescent="0.2">
      <c r="A290" s="372">
        <v>51</v>
      </c>
      <c r="B290" s="373">
        <v>4465</v>
      </c>
      <c r="C290" s="373">
        <v>600074757</v>
      </c>
      <c r="D290" s="373">
        <v>46750428</v>
      </c>
      <c r="E290" s="371" t="s">
        <v>248</v>
      </c>
      <c r="F290" s="373">
        <v>3113</v>
      </c>
      <c r="G290" s="247" t="s">
        <v>318</v>
      </c>
      <c r="H290" s="374" t="s">
        <v>281</v>
      </c>
      <c r="I290" s="110">
        <v>23744724</v>
      </c>
      <c r="J290" s="111">
        <v>17022974</v>
      </c>
      <c r="K290" s="111">
        <v>0</v>
      </c>
      <c r="L290" s="111">
        <v>102740</v>
      </c>
      <c r="M290" s="114">
        <v>5788491</v>
      </c>
      <c r="N290" s="114">
        <v>340459</v>
      </c>
      <c r="O290" s="111">
        <v>490060</v>
      </c>
      <c r="P290" s="274">
        <v>32.335499999999989</v>
      </c>
      <c r="Q290" s="287">
        <v>24.197199999999999</v>
      </c>
      <c r="R290" s="404">
        <v>0</v>
      </c>
      <c r="S290" s="404">
        <v>8.138300000000001</v>
      </c>
      <c r="T290" s="112">
        <f t="shared" si="131"/>
        <v>0</v>
      </c>
      <c r="U290" s="113">
        <v>0</v>
      </c>
      <c r="V290" s="113">
        <v>0</v>
      </c>
      <c r="W290" s="113">
        <v>0</v>
      </c>
      <c r="X290" s="113">
        <f t="shared" si="132"/>
        <v>0</v>
      </c>
      <c r="Y290" s="113">
        <v>0</v>
      </c>
      <c r="Z290" s="113">
        <v>0</v>
      </c>
      <c r="AA290" s="113">
        <v>0</v>
      </c>
      <c r="AB290" s="113">
        <f t="shared" si="133"/>
        <v>0</v>
      </c>
      <c r="AC290" s="113">
        <f t="shared" si="134"/>
        <v>0</v>
      </c>
      <c r="AD290" s="114">
        <f t="shared" si="135"/>
        <v>0</v>
      </c>
      <c r="AE290" s="114">
        <f t="shared" si="136"/>
        <v>0</v>
      </c>
      <c r="AF290" s="113">
        <v>0</v>
      </c>
      <c r="AG290" s="113">
        <v>0</v>
      </c>
      <c r="AH290" s="113">
        <v>0</v>
      </c>
      <c r="AI290" s="113">
        <f t="shared" si="137"/>
        <v>0</v>
      </c>
      <c r="AJ290" s="113">
        <f t="shared" si="138"/>
        <v>0</v>
      </c>
      <c r="AK290" s="115">
        <v>0</v>
      </c>
      <c r="AL290" s="115">
        <v>0</v>
      </c>
      <c r="AM290" s="115">
        <v>0</v>
      </c>
      <c r="AN290" s="115">
        <v>0</v>
      </c>
      <c r="AO290" s="115">
        <v>0</v>
      </c>
      <c r="AP290" s="115">
        <f t="shared" si="139"/>
        <v>0</v>
      </c>
      <c r="AQ290" s="115">
        <f t="shared" si="140"/>
        <v>0</v>
      </c>
      <c r="AR290" s="370">
        <f t="shared" si="141"/>
        <v>0</v>
      </c>
      <c r="AS290" s="112">
        <f t="shared" si="142"/>
        <v>23744724</v>
      </c>
      <c r="AT290" s="113">
        <f t="shared" si="143"/>
        <v>17022974</v>
      </c>
      <c r="AU290" s="113">
        <f t="shared" si="144"/>
        <v>0</v>
      </c>
      <c r="AV290" s="113">
        <f t="shared" si="145"/>
        <v>102740</v>
      </c>
      <c r="AW290" s="113">
        <f t="shared" si="146"/>
        <v>5788491</v>
      </c>
      <c r="AX290" s="113">
        <f t="shared" si="146"/>
        <v>340459</v>
      </c>
      <c r="AY290" s="113">
        <f t="shared" si="147"/>
        <v>490060</v>
      </c>
      <c r="AZ290" s="115">
        <f t="shared" si="148"/>
        <v>32.335499999999989</v>
      </c>
      <c r="BA290" s="115">
        <f t="shared" si="149"/>
        <v>24.197199999999999</v>
      </c>
      <c r="BB290" s="115">
        <f t="shared" si="150"/>
        <v>0</v>
      </c>
      <c r="BC290" s="116">
        <f t="shared" si="151"/>
        <v>8.138300000000001</v>
      </c>
    </row>
    <row r="291" spans="1:55" s="387" customFormat="1" ht="12.75" customHeight="1" x14ac:dyDescent="0.2">
      <c r="A291" s="372">
        <v>51</v>
      </c>
      <c r="B291" s="373">
        <v>4465</v>
      </c>
      <c r="C291" s="373">
        <v>600074757</v>
      </c>
      <c r="D291" s="373">
        <v>46750428</v>
      </c>
      <c r="E291" s="371" t="s">
        <v>248</v>
      </c>
      <c r="F291" s="373">
        <v>3113</v>
      </c>
      <c r="G291" s="247" t="s">
        <v>316</v>
      </c>
      <c r="H291" s="374" t="s">
        <v>282</v>
      </c>
      <c r="I291" s="110">
        <v>2524951</v>
      </c>
      <c r="J291" s="111">
        <v>1850295</v>
      </c>
      <c r="K291" s="111">
        <v>0</v>
      </c>
      <c r="L291" s="111">
        <v>0</v>
      </c>
      <c r="M291" s="114">
        <v>625400</v>
      </c>
      <c r="N291" s="114">
        <v>37006</v>
      </c>
      <c r="O291" s="111">
        <v>12250</v>
      </c>
      <c r="P291" s="274">
        <v>5.33</v>
      </c>
      <c r="Q291" s="287">
        <v>5.33</v>
      </c>
      <c r="R291" s="404">
        <v>0</v>
      </c>
      <c r="S291" s="404">
        <v>0</v>
      </c>
      <c r="T291" s="112">
        <f t="shared" si="131"/>
        <v>0</v>
      </c>
      <c r="U291" s="113">
        <v>-6416</v>
      </c>
      <c r="V291" s="113">
        <v>0</v>
      </c>
      <c r="W291" s="113">
        <v>0</v>
      </c>
      <c r="X291" s="113">
        <f t="shared" si="132"/>
        <v>-6416</v>
      </c>
      <c r="Y291" s="113">
        <v>0</v>
      </c>
      <c r="Z291" s="113">
        <v>0</v>
      </c>
      <c r="AA291" s="113">
        <v>0</v>
      </c>
      <c r="AB291" s="113">
        <f t="shared" si="133"/>
        <v>0</v>
      </c>
      <c r="AC291" s="113">
        <f t="shared" si="134"/>
        <v>-6416</v>
      </c>
      <c r="AD291" s="114">
        <f t="shared" si="135"/>
        <v>-2169</v>
      </c>
      <c r="AE291" s="114">
        <f t="shared" si="136"/>
        <v>-128</v>
      </c>
      <c r="AF291" s="113">
        <v>3250</v>
      </c>
      <c r="AG291" s="113">
        <v>0</v>
      </c>
      <c r="AH291" s="113">
        <v>0</v>
      </c>
      <c r="AI291" s="113">
        <f t="shared" si="137"/>
        <v>3250</v>
      </c>
      <c r="AJ291" s="113">
        <f t="shared" si="138"/>
        <v>-5463</v>
      </c>
      <c r="AK291" s="115">
        <v>0</v>
      </c>
      <c r="AL291" s="115">
        <v>0</v>
      </c>
      <c r="AM291" s="115">
        <v>-0.02</v>
      </c>
      <c r="AN291" s="115">
        <v>0</v>
      </c>
      <c r="AO291" s="115">
        <v>0</v>
      </c>
      <c r="AP291" s="115">
        <f t="shared" si="139"/>
        <v>-0.02</v>
      </c>
      <c r="AQ291" s="115">
        <f t="shared" si="140"/>
        <v>0</v>
      </c>
      <c r="AR291" s="370">
        <f t="shared" si="141"/>
        <v>-0.02</v>
      </c>
      <c r="AS291" s="112">
        <f t="shared" si="142"/>
        <v>2519488</v>
      </c>
      <c r="AT291" s="113">
        <f t="shared" si="143"/>
        <v>1843879</v>
      </c>
      <c r="AU291" s="113">
        <f t="shared" si="144"/>
        <v>0</v>
      </c>
      <c r="AV291" s="113">
        <f t="shared" si="145"/>
        <v>0</v>
      </c>
      <c r="AW291" s="113">
        <f t="shared" si="146"/>
        <v>623231</v>
      </c>
      <c r="AX291" s="113">
        <f t="shared" si="146"/>
        <v>36878</v>
      </c>
      <c r="AY291" s="113">
        <f t="shared" si="147"/>
        <v>15500</v>
      </c>
      <c r="AZ291" s="115">
        <f t="shared" si="148"/>
        <v>5.3100000000000005</v>
      </c>
      <c r="BA291" s="115">
        <f t="shared" si="149"/>
        <v>5.3100000000000005</v>
      </c>
      <c r="BB291" s="115">
        <f t="shared" si="150"/>
        <v>0</v>
      </c>
      <c r="BC291" s="116">
        <f t="shared" si="151"/>
        <v>0</v>
      </c>
    </row>
    <row r="292" spans="1:55" s="387" customFormat="1" ht="12.75" customHeight="1" x14ac:dyDescent="0.2">
      <c r="A292" s="372">
        <v>51</v>
      </c>
      <c r="B292" s="373">
        <v>4465</v>
      </c>
      <c r="C292" s="373">
        <v>600074757</v>
      </c>
      <c r="D292" s="373">
        <v>46750428</v>
      </c>
      <c r="E292" s="371" t="s">
        <v>248</v>
      </c>
      <c r="F292" s="373">
        <v>3141</v>
      </c>
      <c r="G292" s="247" t="s">
        <v>319</v>
      </c>
      <c r="H292" s="374" t="s">
        <v>282</v>
      </c>
      <c r="I292" s="110">
        <v>2836860</v>
      </c>
      <c r="J292" s="111">
        <v>1966109</v>
      </c>
      <c r="K292" s="111">
        <v>0</v>
      </c>
      <c r="L292" s="111">
        <v>110500</v>
      </c>
      <c r="M292" s="114">
        <v>701893</v>
      </c>
      <c r="N292" s="114">
        <v>39322</v>
      </c>
      <c r="O292" s="111">
        <v>19036</v>
      </c>
      <c r="P292" s="274">
        <v>7.0600000000000005</v>
      </c>
      <c r="Q292" s="287">
        <v>0</v>
      </c>
      <c r="R292" s="404">
        <v>0</v>
      </c>
      <c r="S292" s="404">
        <v>7.0600000000000005</v>
      </c>
      <c r="T292" s="112">
        <f t="shared" si="131"/>
        <v>0</v>
      </c>
      <c r="U292" s="113">
        <v>0</v>
      </c>
      <c r="V292" s="113">
        <v>0</v>
      </c>
      <c r="W292" s="113">
        <v>0</v>
      </c>
      <c r="X292" s="113">
        <f t="shared" si="132"/>
        <v>0</v>
      </c>
      <c r="Y292" s="113">
        <v>0</v>
      </c>
      <c r="Z292" s="113">
        <v>0</v>
      </c>
      <c r="AA292" s="113">
        <v>0</v>
      </c>
      <c r="AB292" s="113">
        <f t="shared" si="133"/>
        <v>0</v>
      </c>
      <c r="AC292" s="113">
        <f t="shared" si="134"/>
        <v>0</v>
      </c>
      <c r="AD292" s="114">
        <f t="shared" si="135"/>
        <v>0</v>
      </c>
      <c r="AE292" s="114">
        <f t="shared" si="136"/>
        <v>0</v>
      </c>
      <c r="AF292" s="113">
        <v>0</v>
      </c>
      <c r="AG292" s="113">
        <v>0</v>
      </c>
      <c r="AH292" s="113">
        <v>0</v>
      </c>
      <c r="AI292" s="113">
        <f t="shared" si="137"/>
        <v>0</v>
      </c>
      <c r="AJ292" s="113">
        <f t="shared" si="138"/>
        <v>0</v>
      </c>
      <c r="AK292" s="115">
        <v>0</v>
      </c>
      <c r="AL292" s="115">
        <v>0</v>
      </c>
      <c r="AM292" s="115">
        <v>0</v>
      </c>
      <c r="AN292" s="115">
        <v>0</v>
      </c>
      <c r="AO292" s="115">
        <v>0</v>
      </c>
      <c r="AP292" s="115">
        <f t="shared" si="139"/>
        <v>0</v>
      </c>
      <c r="AQ292" s="115">
        <f t="shared" si="140"/>
        <v>0</v>
      </c>
      <c r="AR292" s="370">
        <f t="shared" si="141"/>
        <v>0</v>
      </c>
      <c r="AS292" s="112">
        <f t="shared" si="142"/>
        <v>2836860</v>
      </c>
      <c r="AT292" s="113">
        <f t="shared" si="143"/>
        <v>1966109</v>
      </c>
      <c r="AU292" s="113">
        <f t="shared" si="144"/>
        <v>0</v>
      </c>
      <c r="AV292" s="113">
        <f t="shared" si="145"/>
        <v>110500</v>
      </c>
      <c r="AW292" s="113">
        <f t="shared" si="146"/>
        <v>701893</v>
      </c>
      <c r="AX292" s="113">
        <f t="shared" si="146"/>
        <v>39322</v>
      </c>
      <c r="AY292" s="113">
        <f t="shared" si="147"/>
        <v>19036</v>
      </c>
      <c r="AZ292" s="115">
        <f t="shared" si="148"/>
        <v>7.0600000000000005</v>
      </c>
      <c r="BA292" s="115">
        <f t="shared" si="149"/>
        <v>0</v>
      </c>
      <c r="BB292" s="115">
        <f t="shared" si="150"/>
        <v>0</v>
      </c>
      <c r="BC292" s="116">
        <f t="shared" si="151"/>
        <v>7.0600000000000005</v>
      </c>
    </row>
    <row r="293" spans="1:55" s="387" customFormat="1" ht="12.75" customHeight="1" x14ac:dyDescent="0.2">
      <c r="A293" s="372">
        <v>51</v>
      </c>
      <c r="B293" s="373">
        <v>4465</v>
      </c>
      <c r="C293" s="373">
        <v>600074757</v>
      </c>
      <c r="D293" s="373">
        <v>46750428</v>
      </c>
      <c r="E293" s="371" t="s">
        <v>248</v>
      </c>
      <c r="F293" s="373">
        <v>3143</v>
      </c>
      <c r="G293" s="247" t="s">
        <v>632</v>
      </c>
      <c r="H293" s="392" t="s">
        <v>281</v>
      </c>
      <c r="I293" s="110">
        <v>1695819</v>
      </c>
      <c r="J293" s="111">
        <v>1183892</v>
      </c>
      <c r="K293" s="111">
        <v>0</v>
      </c>
      <c r="L293" s="111">
        <v>65840</v>
      </c>
      <c r="M293" s="114">
        <v>422409</v>
      </c>
      <c r="N293" s="114">
        <v>23678</v>
      </c>
      <c r="O293" s="111">
        <v>0</v>
      </c>
      <c r="P293" s="274">
        <v>2.7652999999999999</v>
      </c>
      <c r="Q293" s="287">
        <v>2.7652999999999999</v>
      </c>
      <c r="R293" s="404">
        <v>0</v>
      </c>
      <c r="S293" s="404">
        <v>0</v>
      </c>
      <c r="T293" s="112">
        <f t="shared" si="131"/>
        <v>0</v>
      </c>
      <c r="U293" s="113">
        <v>0</v>
      </c>
      <c r="V293" s="113">
        <v>0</v>
      </c>
      <c r="W293" s="113">
        <v>0</v>
      </c>
      <c r="X293" s="113">
        <f t="shared" si="132"/>
        <v>0</v>
      </c>
      <c r="Y293" s="113">
        <v>0</v>
      </c>
      <c r="Z293" s="113">
        <v>0</v>
      </c>
      <c r="AA293" s="113">
        <v>0</v>
      </c>
      <c r="AB293" s="113">
        <f t="shared" si="133"/>
        <v>0</v>
      </c>
      <c r="AC293" s="113">
        <f t="shared" si="134"/>
        <v>0</v>
      </c>
      <c r="AD293" s="114">
        <f t="shared" si="135"/>
        <v>0</v>
      </c>
      <c r="AE293" s="114">
        <f t="shared" si="136"/>
        <v>0</v>
      </c>
      <c r="AF293" s="113">
        <v>0</v>
      </c>
      <c r="AG293" s="113">
        <v>0</v>
      </c>
      <c r="AH293" s="113">
        <v>0</v>
      </c>
      <c r="AI293" s="113">
        <f t="shared" si="137"/>
        <v>0</v>
      </c>
      <c r="AJ293" s="113">
        <f t="shared" si="138"/>
        <v>0</v>
      </c>
      <c r="AK293" s="115">
        <v>0</v>
      </c>
      <c r="AL293" s="115">
        <v>0</v>
      </c>
      <c r="AM293" s="115">
        <v>0</v>
      </c>
      <c r="AN293" s="115">
        <v>0</v>
      </c>
      <c r="AO293" s="115">
        <v>0</v>
      </c>
      <c r="AP293" s="115">
        <f t="shared" si="139"/>
        <v>0</v>
      </c>
      <c r="AQ293" s="115">
        <f t="shared" si="140"/>
        <v>0</v>
      </c>
      <c r="AR293" s="370">
        <f t="shared" si="141"/>
        <v>0</v>
      </c>
      <c r="AS293" s="112">
        <f t="shared" si="142"/>
        <v>1695819</v>
      </c>
      <c r="AT293" s="113">
        <f t="shared" si="143"/>
        <v>1183892</v>
      </c>
      <c r="AU293" s="113">
        <f t="shared" si="144"/>
        <v>0</v>
      </c>
      <c r="AV293" s="113">
        <f t="shared" si="145"/>
        <v>65840</v>
      </c>
      <c r="AW293" s="113">
        <f t="shared" si="146"/>
        <v>422409</v>
      </c>
      <c r="AX293" s="113">
        <f t="shared" si="146"/>
        <v>23678</v>
      </c>
      <c r="AY293" s="113">
        <f t="shared" si="147"/>
        <v>0</v>
      </c>
      <c r="AZ293" s="115">
        <f t="shared" si="148"/>
        <v>2.7652999999999999</v>
      </c>
      <c r="BA293" s="115">
        <f t="shared" si="149"/>
        <v>2.7652999999999999</v>
      </c>
      <c r="BB293" s="115">
        <f t="shared" si="150"/>
        <v>0</v>
      </c>
      <c r="BC293" s="116">
        <f t="shared" si="151"/>
        <v>0</v>
      </c>
    </row>
    <row r="294" spans="1:55" s="387" customFormat="1" ht="12.75" customHeight="1" x14ac:dyDescent="0.2">
      <c r="A294" s="372">
        <v>51</v>
      </c>
      <c r="B294" s="373">
        <v>4465</v>
      </c>
      <c r="C294" s="373">
        <v>600074757</v>
      </c>
      <c r="D294" s="373">
        <v>46750428</v>
      </c>
      <c r="E294" s="371" t="s">
        <v>248</v>
      </c>
      <c r="F294" s="373">
        <v>3143</v>
      </c>
      <c r="G294" s="247" t="s">
        <v>633</v>
      </c>
      <c r="H294" s="392" t="s">
        <v>282</v>
      </c>
      <c r="I294" s="110">
        <v>63199</v>
      </c>
      <c r="J294" s="111">
        <v>44550</v>
      </c>
      <c r="K294" s="111">
        <v>0</v>
      </c>
      <c r="L294" s="111">
        <v>0</v>
      </c>
      <c r="M294" s="114">
        <v>15058</v>
      </c>
      <c r="N294" s="114">
        <v>891</v>
      </c>
      <c r="O294" s="111">
        <v>2700</v>
      </c>
      <c r="P294" s="274">
        <v>0.19</v>
      </c>
      <c r="Q294" s="287">
        <v>0</v>
      </c>
      <c r="R294" s="404">
        <v>0</v>
      </c>
      <c r="S294" s="404">
        <v>0.19</v>
      </c>
      <c r="T294" s="112">
        <f t="shared" si="131"/>
        <v>0</v>
      </c>
      <c r="U294" s="113">
        <v>0</v>
      </c>
      <c r="V294" s="113">
        <v>0</v>
      </c>
      <c r="W294" s="113">
        <v>0</v>
      </c>
      <c r="X294" s="113">
        <f t="shared" si="132"/>
        <v>0</v>
      </c>
      <c r="Y294" s="113">
        <v>0</v>
      </c>
      <c r="Z294" s="113">
        <v>0</v>
      </c>
      <c r="AA294" s="113">
        <v>0</v>
      </c>
      <c r="AB294" s="113">
        <f t="shared" si="133"/>
        <v>0</v>
      </c>
      <c r="AC294" s="113">
        <f t="shared" si="134"/>
        <v>0</v>
      </c>
      <c r="AD294" s="114">
        <f t="shared" si="135"/>
        <v>0</v>
      </c>
      <c r="AE294" s="114">
        <f t="shared" si="136"/>
        <v>0</v>
      </c>
      <c r="AF294" s="113">
        <v>0</v>
      </c>
      <c r="AG294" s="113">
        <v>0</v>
      </c>
      <c r="AH294" s="113">
        <v>0</v>
      </c>
      <c r="AI294" s="113">
        <f t="shared" si="137"/>
        <v>0</v>
      </c>
      <c r="AJ294" s="113">
        <f t="shared" si="138"/>
        <v>0</v>
      </c>
      <c r="AK294" s="115">
        <v>0</v>
      </c>
      <c r="AL294" s="115">
        <v>0</v>
      </c>
      <c r="AM294" s="115">
        <v>0</v>
      </c>
      <c r="AN294" s="115">
        <v>0</v>
      </c>
      <c r="AO294" s="115">
        <v>0</v>
      </c>
      <c r="AP294" s="115">
        <f t="shared" si="139"/>
        <v>0</v>
      </c>
      <c r="AQ294" s="115">
        <f t="shared" si="140"/>
        <v>0</v>
      </c>
      <c r="AR294" s="370">
        <f t="shared" si="141"/>
        <v>0</v>
      </c>
      <c r="AS294" s="112">
        <f t="shared" si="142"/>
        <v>63199</v>
      </c>
      <c r="AT294" s="113">
        <f t="shared" si="143"/>
        <v>44550</v>
      </c>
      <c r="AU294" s="113">
        <f t="shared" si="144"/>
        <v>0</v>
      </c>
      <c r="AV294" s="113">
        <f t="shared" si="145"/>
        <v>0</v>
      </c>
      <c r="AW294" s="113">
        <f t="shared" si="146"/>
        <v>15058</v>
      </c>
      <c r="AX294" s="113">
        <f t="shared" si="146"/>
        <v>891</v>
      </c>
      <c r="AY294" s="113">
        <f t="shared" si="147"/>
        <v>2700</v>
      </c>
      <c r="AZ294" s="115">
        <f t="shared" si="148"/>
        <v>0.19</v>
      </c>
      <c r="BA294" s="115">
        <f t="shared" si="149"/>
        <v>0</v>
      </c>
      <c r="BB294" s="115">
        <f t="shared" si="150"/>
        <v>0</v>
      </c>
      <c r="BC294" s="116">
        <f t="shared" si="151"/>
        <v>0.19</v>
      </c>
    </row>
    <row r="295" spans="1:55" s="387" customFormat="1" ht="12.75" customHeight="1" x14ac:dyDescent="0.2">
      <c r="A295" s="237">
        <v>51</v>
      </c>
      <c r="B295" s="31">
        <v>4465</v>
      </c>
      <c r="C295" s="31">
        <v>600074757</v>
      </c>
      <c r="D295" s="31">
        <v>46750428</v>
      </c>
      <c r="E295" s="246" t="s">
        <v>249</v>
      </c>
      <c r="F295" s="31"/>
      <c r="G295" s="236"/>
      <c r="H295" s="326"/>
      <c r="I295" s="5">
        <v>37102385</v>
      </c>
      <c r="J295" s="8">
        <v>26596058</v>
      </c>
      <c r="K295" s="8">
        <v>0</v>
      </c>
      <c r="L295" s="8">
        <v>312850</v>
      </c>
      <c r="M295" s="8">
        <v>9095210</v>
      </c>
      <c r="N295" s="8">
        <v>531921</v>
      </c>
      <c r="O295" s="8">
        <v>566346</v>
      </c>
      <c r="P295" s="9">
        <v>57.787699999999987</v>
      </c>
      <c r="Q295" s="9">
        <v>40.355699999999999</v>
      </c>
      <c r="R295" s="38">
        <v>0</v>
      </c>
      <c r="S295" s="38">
        <v>17.432000000000002</v>
      </c>
      <c r="T295" s="5">
        <f t="shared" ref="T295:BC295" si="155">SUM(T289:T294)</f>
        <v>0</v>
      </c>
      <c r="U295" s="8">
        <f t="shared" si="155"/>
        <v>-6416</v>
      </c>
      <c r="V295" s="8">
        <f t="shared" si="155"/>
        <v>0</v>
      </c>
      <c r="W295" s="8">
        <f t="shared" si="155"/>
        <v>0</v>
      </c>
      <c r="X295" s="8">
        <f t="shared" si="155"/>
        <v>-6416</v>
      </c>
      <c r="Y295" s="8">
        <f t="shared" si="155"/>
        <v>0</v>
      </c>
      <c r="Z295" s="8">
        <f t="shared" si="155"/>
        <v>0</v>
      </c>
      <c r="AA295" s="8">
        <f t="shared" si="155"/>
        <v>0</v>
      </c>
      <c r="AB295" s="8">
        <f t="shared" si="155"/>
        <v>0</v>
      </c>
      <c r="AC295" s="8">
        <f t="shared" si="155"/>
        <v>-6416</v>
      </c>
      <c r="AD295" s="8">
        <f t="shared" si="155"/>
        <v>-2169</v>
      </c>
      <c r="AE295" s="8">
        <f t="shared" si="155"/>
        <v>-128</v>
      </c>
      <c r="AF295" s="8">
        <f t="shared" si="155"/>
        <v>3250</v>
      </c>
      <c r="AG295" s="8">
        <f t="shared" si="155"/>
        <v>0</v>
      </c>
      <c r="AH295" s="8">
        <f t="shared" si="155"/>
        <v>0</v>
      </c>
      <c r="AI295" s="8">
        <f t="shared" si="155"/>
        <v>3250</v>
      </c>
      <c r="AJ295" s="8">
        <f t="shared" si="155"/>
        <v>-5463</v>
      </c>
      <c r="AK295" s="9">
        <f t="shared" si="155"/>
        <v>0</v>
      </c>
      <c r="AL295" s="9">
        <f t="shared" si="155"/>
        <v>0</v>
      </c>
      <c r="AM295" s="9">
        <f t="shared" si="155"/>
        <v>-0.02</v>
      </c>
      <c r="AN295" s="9">
        <f t="shared" si="155"/>
        <v>0</v>
      </c>
      <c r="AO295" s="9">
        <f t="shared" si="155"/>
        <v>0</v>
      </c>
      <c r="AP295" s="9">
        <f t="shared" si="155"/>
        <v>-0.02</v>
      </c>
      <c r="AQ295" s="9">
        <f t="shared" si="155"/>
        <v>0</v>
      </c>
      <c r="AR295" s="38">
        <f t="shared" si="155"/>
        <v>-0.02</v>
      </c>
      <c r="AS295" s="5">
        <f t="shared" si="155"/>
        <v>37096922</v>
      </c>
      <c r="AT295" s="8">
        <f t="shared" si="155"/>
        <v>26589642</v>
      </c>
      <c r="AU295" s="8">
        <f t="shared" si="155"/>
        <v>0</v>
      </c>
      <c r="AV295" s="8">
        <f t="shared" si="155"/>
        <v>312850</v>
      </c>
      <c r="AW295" s="8">
        <f t="shared" si="155"/>
        <v>9093041</v>
      </c>
      <c r="AX295" s="8">
        <f t="shared" si="155"/>
        <v>531793</v>
      </c>
      <c r="AY295" s="8">
        <f t="shared" si="155"/>
        <v>569596</v>
      </c>
      <c r="AZ295" s="9">
        <f t="shared" si="155"/>
        <v>57.767699999999991</v>
      </c>
      <c r="BA295" s="9">
        <f t="shared" si="155"/>
        <v>40.335700000000003</v>
      </c>
      <c r="BB295" s="9">
        <f t="shared" si="155"/>
        <v>0</v>
      </c>
      <c r="BC295" s="78">
        <f t="shared" si="155"/>
        <v>17.432000000000002</v>
      </c>
    </row>
    <row r="296" spans="1:55" s="387" customFormat="1" ht="12.75" customHeight="1" x14ac:dyDescent="0.2">
      <c r="A296" s="372">
        <v>52</v>
      </c>
      <c r="B296" s="373">
        <v>4466</v>
      </c>
      <c r="C296" s="373">
        <v>650039017</v>
      </c>
      <c r="D296" s="373">
        <v>70982074</v>
      </c>
      <c r="E296" s="371" t="s">
        <v>250</v>
      </c>
      <c r="F296" s="373">
        <v>3111</v>
      </c>
      <c r="G296" s="247" t="s">
        <v>315</v>
      </c>
      <c r="H296" s="374" t="s">
        <v>281</v>
      </c>
      <c r="I296" s="110">
        <v>5420868</v>
      </c>
      <c r="J296" s="111">
        <v>3962024</v>
      </c>
      <c r="K296" s="111">
        <v>0</v>
      </c>
      <c r="L296" s="111">
        <v>5000</v>
      </c>
      <c r="M296" s="114">
        <v>1340854</v>
      </c>
      <c r="N296" s="114">
        <v>79240</v>
      </c>
      <c r="O296" s="111">
        <v>33750</v>
      </c>
      <c r="P296" s="274">
        <v>9.7736999999999998</v>
      </c>
      <c r="Q296" s="287">
        <v>7.93</v>
      </c>
      <c r="R296" s="404">
        <v>0</v>
      </c>
      <c r="S296" s="404">
        <v>1.8436999999999999</v>
      </c>
      <c r="T296" s="112">
        <f t="shared" si="131"/>
        <v>0</v>
      </c>
      <c r="U296" s="113">
        <v>0</v>
      </c>
      <c r="V296" s="113">
        <v>0</v>
      </c>
      <c r="W296" s="113">
        <v>0</v>
      </c>
      <c r="X296" s="113">
        <f t="shared" si="132"/>
        <v>0</v>
      </c>
      <c r="Y296" s="113">
        <v>0</v>
      </c>
      <c r="Z296" s="113">
        <v>0</v>
      </c>
      <c r="AA296" s="113">
        <v>0</v>
      </c>
      <c r="AB296" s="113">
        <f t="shared" si="133"/>
        <v>0</v>
      </c>
      <c r="AC296" s="113">
        <f t="shared" si="134"/>
        <v>0</v>
      </c>
      <c r="AD296" s="114">
        <f t="shared" si="135"/>
        <v>0</v>
      </c>
      <c r="AE296" s="114">
        <f t="shared" si="136"/>
        <v>0</v>
      </c>
      <c r="AF296" s="113">
        <v>0</v>
      </c>
      <c r="AG296" s="113">
        <v>0</v>
      </c>
      <c r="AH296" s="113">
        <v>0</v>
      </c>
      <c r="AI296" s="113">
        <f t="shared" si="137"/>
        <v>0</v>
      </c>
      <c r="AJ296" s="113">
        <f t="shared" si="138"/>
        <v>0</v>
      </c>
      <c r="AK296" s="115">
        <v>0</v>
      </c>
      <c r="AL296" s="115">
        <v>0</v>
      </c>
      <c r="AM296" s="115">
        <v>0</v>
      </c>
      <c r="AN296" s="115">
        <v>0</v>
      </c>
      <c r="AO296" s="115">
        <v>0</v>
      </c>
      <c r="AP296" s="115">
        <f t="shared" si="139"/>
        <v>0</v>
      </c>
      <c r="AQ296" s="115">
        <f t="shared" si="140"/>
        <v>0</v>
      </c>
      <c r="AR296" s="370">
        <f t="shared" si="141"/>
        <v>0</v>
      </c>
      <c r="AS296" s="112">
        <f t="shared" si="142"/>
        <v>5420868</v>
      </c>
      <c r="AT296" s="113">
        <f t="shared" si="143"/>
        <v>3962024</v>
      </c>
      <c r="AU296" s="113">
        <f t="shared" si="144"/>
        <v>0</v>
      </c>
      <c r="AV296" s="113">
        <f t="shared" si="145"/>
        <v>5000</v>
      </c>
      <c r="AW296" s="113">
        <f t="shared" si="146"/>
        <v>1340854</v>
      </c>
      <c r="AX296" s="113">
        <f t="shared" si="146"/>
        <v>79240</v>
      </c>
      <c r="AY296" s="113">
        <f t="shared" si="147"/>
        <v>33750</v>
      </c>
      <c r="AZ296" s="115">
        <f t="shared" si="148"/>
        <v>9.7736999999999998</v>
      </c>
      <c r="BA296" s="115">
        <f t="shared" si="149"/>
        <v>7.93</v>
      </c>
      <c r="BB296" s="115">
        <f t="shared" si="150"/>
        <v>0</v>
      </c>
      <c r="BC296" s="116">
        <f t="shared" si="151"/>
        <v>1.8436999999999999</v>
      </c>
    </row>
    <row r="297" spans="1:55" s="387" customFormat="1" ht="12.75" customHeight="1" x14ac:dyDescent="0.2">
      <c r="A297" s="372">
        <v>52</v>
      </c>
      <c r="B297" s="373">
        <v>4466</v>
      </c>
      <c r="C297" s="373">
        <v>650039017</v>
      </c>
      <c r="D297" s="373">
        <v>70982074</v>
      </c>
      <c r="E297" s="365" t="s">
        <v>250</v>
      </c>
      <c r="F297" s="373">
        <v>3117</v>
      </c>
      <c r="G297" s="247" t="s">
        <v>318</v>
      </c>
      <c r="H297" s="374" t="s">
        <v>281</v>
      </c>
      <c r="I297" s="110">
        <v>6659339</v>
      </c>
      <c r="J297" s="111">
        <v>4745191</v>
      </c>
      <c r="K297" s="111">
        <v>0</v>
      </c>
      <c r="L297" s="111">
        <v>60000</v>
      </c>
      <c r="M297" s="114">
        <v>1624154</v>
      </c>
      <c r="N297" s="114">
        <v>94904</v>
      </c>
      <c r="O297" s="111">
        <v>135090</v>
      </c>
      <c r="P297" s="274">
        <v>9.484</v>
      </c>
      <c r="Q297" s="287">
        <v>6.5453999999999999</v>
      </c>
      <c r="R297" s="404">
        <v>0</v>
      </c>
      <c r="S297" s="404">
        <v>2.9386000000000001</v>
      </c>
      <c r="T297" s="112">
        <f t="shared" si="131"/>
        <v>0</v>
      </c>
      <c r="U297" s="113">
        <v>0</v>
      </c>
      <c r="V297" s="113">
        <v>0</v>
      </c>
      <c r="W297" s="113">
        <v>0</v>
      </c>
      <c r="X297" s="113">
        <f t="shared" si="132"/>
        <v>0</v>
      </c>
      <c r="Y297" s="113">
        <v>0</v>
      </c>
      <c r="Z297" s="113">
        <v>0</v>
      </c>
      <c r="AA297" s="113">
        <v>0</v>
      </c>
      <c r="AB297" s="113">
        <f t="shared" si="133"/>
        <v>0</v>
      </c>
      <c r="AC297" s="113">
        <f t="shared" si="134"/>
        <v>0</v>
      </c>
      <c r="AD297" s="114">
        <f t="shared" si="135"/>
        <v>0</v>
      </c>
      <c r="AE297" s="114">
        <f t="shared" si="136"/>
        <v>0</v>
      </c>
      <c r="AF297" s="113">
        <v>0</v>
      </c>
      <c r="AG297" s="113">
        <v>0</v>
      </c>
      <c r="AH297" s="113">
        <v>0</v>
      </c>
      <c r="AI297" s="113">
        <f t="shared" si="137"/>
        <v>0</v>
      </c>
      <c r="AJ297" s="113">
        <f t="shared" si="138"/>
        <v>0</v>
      </c>
      <c r="AK297" s="115">
        <v>0</v>
      </c>
      <c r="AL297" s="115">
        <v>0</v>
      </c>
      <c r="AM297" s="115">
        <v>0</v>
      </c>
      <c r="AN297" s="115">
        <v>0</v>
      </c>
      <c r="AO297" s="115">
        <v>0</v>
      </c>
      <c r="AP297" s="115">
        <f t="shared" si="139"/>
        <v>0</v>
      </c>
      <c r="AQ297" s="115">
        <f t="shared" si="140"/>
        <v>0</v>
      </c>
      <c r="AR297" s="370">
        <f t="shared" si="141"/>
        <v>0</v>
      </c>
      <c r="AS297" s="112">
        <f t="shared" si="142"/>
        <v>6659339</v>
      </c>
      <c r="AT297" s="113">
        <f t="shared" si="143"/>
        <v>4745191</v>
      </c>
      <c r="AU297" s="113">
        <f t="shared" si="144"/>
        <v>0</v>
      </c>
      <c r="AV297" s="113">
        <f t="shared" si="145"/>
        <v>60000</v>
      </c>
      <c r="AW297" s="113">
        <f t="shared" si="146"/>
        <v>1624154</v>
      </c>
      <c r="AX297" s="113">
        <f t="shared" si="146"/>
        <v>94904</v>
      </c>
      <c r="AY297" s="113">
        <f t="shared" si="147"/>
        <v>135090</v>
      </c>
      <c r="AZ297" s="115">
        <f t="shared" si="148"/>
        <v>9.484</v>
      </c>
      <c r="BA297" s="115">
        <f t="shared" si="149"/>
        <v>6.5453999999999999</v>
      </c>
      <c r="BB297" s="115">
        <f t="shared" si="150"/>
        <v>0</v>
      </c>
      <c r="BC297" s="116">
        <f t="shared" si="151"/>
        <v>2.9386000000000001</v>
      </c>
    </row>
    <row r="298" spans="1:55" s="387" customFormat="1" ht="12.75" customHeight="1" x14ac:dyDescent="0.2">
      <c r="A298" s="372">
        <v>52</v>
      </c>
      <c r="B298" s="373">
        <v>4466</v>
      </c>
      <c r="C298" s="373">
        <v>650039017</v>
      </c>
      <c r="D298" s="373">
        <v>70982074</v>
      </c>
      <c r="E298" s="365" t="s">
        <v>250</v>
      </c>
      <c r="F298" s="373">
        <v>3117</v>
      </c>
      <c r="G298" s="247" t="s">
        <v>316</v>
      </c>
      <c r="H298" s="374" t="s">
        <v>282</v>
      </c>
      <c r="I298" s="110">
        <v>1685852</v>
      </c>
      <c r="J298" s="111">
        <v>1241423</v>
      </c>
      <c r="K298" s="111">
        <v>0</v>
      </c>
      <c r="L298" s="111">
        <v>0</v>
      </c>
      <c r="M298" s="114">
        <v>419601</v>
      </c>
      <c r="N298" s="114">
        <v>24828</v>
      </c>
      <c r="O298" s="111">
        <v>0</v>
      </c>
      <c r="P298" s="274">
        <v>3.59</v>
      </c>
      <c r="Q298" s="287">
        <v>3.59</v>
      </c>
      <c r="R298" s="404">
        <v>0</v>
      </c>
      <c r="S298" s="404">
        <v>0</v>
      </c>
      <c r="T298" s="112">
        <f t="shared" si="131"/>
        <v>0</v>
      </c>
      <c r="U298" s="113">
        <v>0</v>
      </c>
      <c r="V298" s="113">
        <v>0</v>
      </c>
      <c r="W298" s="113">
        <v>0</v>
      </c>
      <c r="X298" s="113">
        <f t="shared" si="132"/>
        <v>0</v>
      </c>
      <c r="Y298" s="113">
        <v>0</v>
      </c>
      <c r="Z298" s="113">
        <v>0</v>
      </c>
      <c r="AA298" s="113">
        <v>0</v>
      </c>
      <c r="AB298" s="113">
        <f t="shared" si="133"/>
        <v>0</v>
      </c>
      <c r="AC298" s="113">
        <f t="shared" si="134"/>
        <v>0</v>
      </c>
      <c r="AD298" s="114">
        <f t="shared" si="135"/>
        <v>0</v>
      </c>
      <c r="AE298" s="114">
        <f t="shared" si="136"/>
        <v>0</v>
      </c>
      <c r="AF298" s="113">
        <v>0</v>
      </c>
      <c r="AG298" s="113">
        <v>0</v>
      </c>
      <c r="AH298" s="113">
        <v>0</v>
      </c>
      <c r="AI298" s="113">
        <f t="shared" si="137"/>
        <v>0</v>
      </c>
      <c r="AJ298" s="113">
        <f t="shared" si="138"/>
        <v>0</v>
      </c>
      <c r="AK298" s="115">
        <v>0</v>
      </c>
      <c r="AL298" s="115">
        <v>0</v>
      </c>
      <c r="AM298" s="115">
        <v>0</v>
      </c>
      <c r="AN298" s="115">
        <v>0</v>
      </c>
      <c r="AO298" s="115">
        <v>0</v>
      </c>
      <c r="AP298" s="115">
        <f t="shared" si="139"/>
        <v>0</v>
      </c>
      <c r="AQ298" s="115">
        <f t="shared" si="140"/>
        <v>0</v>
      </c>
      <c r="AR298" s="370">
        <f t="shared" si="141"/>
        <v>0</v>
      </c>
      <c r="AS298" s="112">
        <f t="shared" si="142"/>
        <v>1685852</v>
      </c>
      <c r="AT298" s="113">
        <f t="shared" si="143"/>
        <v>1241423</v>
      </c>
      <c r="AU298" s="113">
        <f t="shared" si="144"/>
        <v>0</v>
      </c>
      <c r="AV298" s="113">
        <f t="shared" si="145"/>
        <v>0</v>
      </c>
      <c r="AW298" s="113">
        <f t="shared" si="146"/>
        <v>419601</v>
      </c>
      <c r="AX298" s="113">
        <f t="shared" si="146"/>
        <v>24828</v>
      </c>
      <c r="AY298" s="113">
        <f t="shared" si="147"/>
        <v>0</v>
      </c>
      <c r="AZ298" s="115">
        <f t="shared" si="148"/>
        <v>3.59</v>
      </c>
      <c r="BA298" s="115">
        <f t="shared" si="149"/>
        <v>3.59</v>
      </c>
      <c r="BB298" s="115">
        <f t="shared" si="150"/>
        <v>0</v>
      </c>
      <c r="BC298" s="116">
        <f t="shared" si="151"/>
        <v>0</v>
      </c>
    </row>
    <row r="299" spans="1:55" s="387" customFormat="1" ht="12.75" customHeight="1" x14ac:dyDescent="0.2">
      <c r="A299" s="372">
        <v>52</v>
      </c>
      <c r="B299" s="373">
        <v>4466</v>
      </c>
      <c r="C299" s="373">
        <v>650039017</v>
      </c>
      <c r="D299" s="373">
        <v>70982074</v>
      </c>
      <c r="E299" s="371" t="s">
        <v>250</v>
      </c>
      <c r="F299" s="373">
        <v>3141</v>
      </c>
      <c r="G299" s="247" t="s">
        <v>319</v>
      </c>
      <c r="H299" s="374" t="s">
        <v>282</v>
      </c>
      <c r="I299" s="110">
        <v>1520928</v>
      </c>
      <c r="J299" s="111">
        <v>1064306</v>
      </c>
      <c r="K299" s="111">
        <v>0</v>
      </c>
      <c r="L299" s="111">
        <v>50000</v>
      </c>
      <c r="M299" s="114">
        <v>376636</v>
      </c>
      <c r="N299" s="114">
        <v>21286</v>
      </c>
      <c r="O299" s="111">
        <v>8700</v>
      </c>
      <c r="P299" s="274">
        <v>3.8</v>
      </c>
      <c r="Q299" s="287">
        <v>0</v>
      </c>
      <c r="R299" s="404">
        <v>0</v>
      </c>
      <c r="S299" s="404">
        <v>3.8</v>
      </c>
      <c r="T299" s="112">
        <f t="shared" si="131"/>
        <v>0</v>
      </c>
      <c r="U299" s="113">
        <v>0</v>
      </c>
      <c r="V299" s="113">
        <v>0</v>
      </c>
      <c r="W299" s="113">
        <v>0</v>
      </c>
      <c r="X299" s="113">
        <f t="shared" si="132"/>
        <v>0</v>
      </c>
      <c r="Y299" s="113">
        <v>0</v>
      </c>
      <c r="Z299" s="113">
        <v>0</v>
      </c>
      <c r="AA299" s="113">
        <v>0</v>
      </c>
      <c r="AB299" s="113">
        <f t="shared" si="133"/>
        <v>0</v>
      </c>
      <c r="AC299" s="113">
        <f t="shared" si="134"/>
        <v>0</v>
      </c>
      <c r="AD299" s="114">
        <f t="shared" si="135"/>
        <v>0</v>
      </c>
      <c r="AE299" s="114">
        <f t="shared" si="136"/>
        <v>0</v>
      </c>
      <c r="AF299" s="113">
        <v>0</v>
      </c>
      <c r="AG299" s="113">
        <v>0</v>
      </c>
      <c r="AH299" s="113">
        <v>0</v>
      </c>
      <c r="AI299" s="113">
        <f t="shared" si="137"/>
        <v>0</v>
      </c>
      <c r="AJ299" s="113">
        <f t="shared" si="138"/>
        <v>0</v>
      </c>
      <c r="AK299" s="115">
        <v>0</v>
      </c>
      <c r="AL299" s="115">
        <v>0</v>
      </c>
      <c r="AM299" s="115">
        <v>0</v>
      </c>
      <c r="AN299" s="115">
        <v>0</v>
      </c>
      <c r="AO299" s="115">
        <v>0</v>
      </c>
      <c r="AP299" s="115">
        <f t="shared" si="139"/>
        <v>0</v>
      </c>
      <c r="AQ299" s="115">
        <f t="shared" si="140"/>
        <v>0</v>
      </c>
      <c r="AR299" s="370">
        <f t="shared" si="141"/>
        <v>0</v>
      </c>
      <c r="AS299" s="112">
        <f t="shared" si="142"/>
        <v>1520928</v>
      </c>
      <c r="AT299" s="113">
        <f t="shared" si="143"/>
        <v>1064306</v>
      </c>
      <c r="AU299" s="113">
        <f t="shared" si="144"/>
        <v>0</v>
      </c>
      <c r="AV299" s="113">
        <f t="shared" si="145"/>
        <v>50000</v>
      </c>
      <c r="AW299" s="113">
        <f t="shared" si="146"/>
        <v>376636</v>
      </c>
      <c r="AX299" s="113">
        <f t="shared" si="146"/>
        <v>21286</v>
      </c>
      <c r="AY299" s="113">
        <f t="shared" si="147"/>
        <v>8700</v>
      </c>
      <c r="AZ299" s="115">
        <f t="shared" si="148"/>
        <v>3.8</v>
      </c>
      <c r="BA299" s="115">
        <f t="shared" si="149"/>
        <v>0</v>
      </c>
      <c r="BB299" s="115">
        <f t="shared" si="150"/>
        <v>0</v>
      </c>
      <c r="BC299" s="116">
        <f t="shared" si="151"/>
        <v>3.8</v>
      </c>
    </row>
    <row r="300" spans="1:55" s="387" customFormat="1" ht="12.75" customHeight="1" x14ac:dyDescent="0.2">
      <c r="A300" s="372">
        <v>52</v>
      </c>
      <c r="B300" s="373">
        <v>4466</v>
      </c>
      <c r="C300" s="373">
        <v>650039017</v>
      </c>
      <c r="D300" s="373">
        <v>70982074</v>
      </c>
      <c r="E300" s="371" t="s">
        <v>250</v>
      </c>
      <c r="F300" s="373">
        <v>3143</v>
      </c>
      <c r="G300" s="247" t="s">
        <v>632</v>
      </c>
      <c r="H300" s="392" t="s">
        <v>281</v>
      </c>
      <c r="I300" s="110">
        <v>853948</v>
      </c>
      <c r="J300" s="111">
        <v>618974</v>
      </c>
      <c r="K300" s="111">
        <v>0</v>
      </c>
      <c r="L300" s="111">
        <v>10000</v>
      </c>
      <c r="M300" s="114">
        <v>212594</v>
      </c>
      <c r="N300" s="114">
        <v>12380</v>
      </c>
      <c r="O300" s="111">
        <v>0</v>
      </c>
      <c r="P300" s="274">
        <v>1.4</v>
      </c>
      <c r="Q300" s="287">
        <v>1.4</v>
      </c>
      <c r="R300" s="404">
        <v>0</v>
      </c>
      <c r="S300" s="404">
        <v>0</v>
      </c>
      <c r="T300" s="112">
        <f t="shared" si="131"/>
        <v>0</v>
      </c>
      <c r="U300" s="113">
        <v>0</v>
      </c>
      <c r="V300" s="113">
        <v>0</v>
      </c>
      <c r="W300" s="113">
        <v>0</v>
      </c>
      <c r="X300" s="113">
        <f t="shared" si="132"/>
        <v>0</v>
      </c>
      <c r="Y300" s="113">
        <v>0</v>
      </c>
      <c r="Z300" s="113">
        <v>0</v>
      </c>
      <c r="AA300" s="113">
        <v>0</v>
      </c>
      <c r="AB300" s="113">
        <f t="shared" si="133"/>
        <v>0</v>
      </c>
      <c r="AC300" s="113">
        <f t="shared" si="134"/>
        <v>0</v>
      </c>
      <c r="AD300" s="114">
        <f t="shared" si="135"/>
        <v>0</v>
      </c>
      <c r="AE300" s="114">
        <f t="shared" si="136"/>
        <v>0</v>
      </c>
      <c r="AF300" s="113">
        <v>0</v>
      </c>
      <c r="AG300" s="113">
        <v>0</v>
      </c>
      <c r="AH300" s="113">
        <v>0</v>
      </c>
      <c r="AI300" s="113">
        <f t="shared" si="137"/>
        <v>0</v>
      </c>
      <c r="AJ300" s="113">
        <f t="shared" si="138"/>
        <v>0</v>
      </c>
      <c r="AK300" s="115">
        <v>0</v>
      </c>
      <c r="AL300" s="115">
        <v>0</v>
      </c>
      <c r="AM300" s="115">
        <v>0</v>
      </c>
      <c r="AN300" s="115">
        <v>0</v>
      </c>
      <c r="AO300" s="115">
        <v>0</v>
      </c>
      <c r="AP300" s="115">
        <f t="shared" si="139"/>
        <v>0</v>
      </c>
      <c r="AQ300" s="115">
        <f t="shared" si="140"/>
        <v>0</v>
      </c>
      <c r="AR300" s="370">
        <f t="shared" si="141"/>
        <v>0</v>
      </c>
      <c r="AS300" s="112">
        <f t="shared" si="142"/>
        <v>853948</v>
      </c>
      <c r="AT300" s="113">
        <f t="shared" si="143"/>
        <v>618974</v>
      </c>
      <c r="AU300" s="113">
        <f t="shared" si="144"/>
        <v>0</v>
      </c>
      <c r="AV300" s="113">
        <f t="shared" si="145"/>
        <v>10000</v>
      </c>
      <c r="AW300" s="113">
        <f t="shared" si="146"/>
        <v>212594</v>
      </c>
      <c r="AX300" s="113">
        <f t="shared" si="146"/>
        <v>12380</v>
      </c>
      <c r="AY300" s="113">
        <f t="shared" si="147"/>
        <v>0</v>
      </c>
      <c r="AZ300" s="115">
        <f t="shared" si="148"/>
        <v>1.4</v>
      </c>
      <c r="BA300" s="115">
        <f t="shared" si="149"/>
        <v>1.4</v>
      </c>
      <c r="BB300" s="115">
        <f t="shared" si="150"/>
        <v>0</v>
      </c>
      <c r="BC300" s="116">
        <f t="shared" si="151"/>
        <v>0</v>
      </c>
    </row>
    <row r="301" spans="1:55" s="387" customFormat="1" ht="12.75" customHeight="1" x14ac:dyDescent="0.2">
      <c r="A301" s="372">
        <v>52</v>
      </c>
      <c r="B301" s="373">
        <v>4466</v>
      </c>
      <c r="C301" s="373">
        <v>650039017</v>
      </c>
      <c r="D301" s="373">
        <v>70982074</v>
      </c>
      <c r="E301" s="371" t="s">
        <v>250</v>
      </c>
      <c r="F301" s="373">
        <v>3143</v>
      </c>
      <c r="G301" s="247" t="s">
        <v>633</v>
      </c>
      <c r="H301" s="392" t="s">
        <v>282</v>
      </c>
      <c r="I301" s="110">
        <v>35111</v>
      </c>
      <c r="J301" s="111">
        <v>24750</v>
      </c>
      <c r="K301" s="111">
        <v>0</v>
      </c>
      <c r="L301" s="111">
        <v>0</v>
      </c>
      <c r="M301" s="114">
        <v>8366</v>
      </c>
      <c r="N301" s="114">
        <v>495</v>
      </c>
      <c r="O301" s="111">
        <v>1500</v>
      </c>
      <c r="P301" s="274">
        <v>0.1</v>
      </c>
      <c r="Q301" s="287">
        <v>0</v>
      </c>
      <c r="R301" s="404">
        <v>0</v>
      </c>
      <c r="S301" s="404">
        <v>0.1</v>
      </c>
      <c r="T301" s="112">
        <f t="shared" si="131"/>
        <v>0</v>
      </c>
      <c r="U301" s="113">
        <v>0</v>
      </c>
      <c r="V301" s="113">
        <v>0</v>
      </c>
      <c r="W301" s="113">
        <v>0</v>
      </c>
      <c r="X301" s="113">
        <f t="shared" si="132"/>
        <v>0</v>
      </c>
      <c r="Y301" s="113">
        <v>0</v>
      </c>
      <c r="Z301" s="113">
        <v>0</v>
      </c>
      <c r="AA301" s="113">
        <v>0</v>
      </c>
      <c r="AB301" s="113">
        <f t="shared" si="133"/>
        <v>0</v>
      </c>
      <c r="AC301" s="113">
        <f t="shared" si="134"/>
        <v>0</v>
      </c>
      <c r="AD301" s="114">
        <f t="shared" si="135"/>
        <v>0</v>
      </c>
      <c r="AE301" s="114">
        <f t="shared" si="136"/>
        <v>0</v>
      </c>
      <c r="AF301" s="113">
        <v>0</v>
      </c>
      <c r="AG301" s="113">
        <v>0</v>
      </c>
      <c r="AH301" s="113">
        <v>0</v>
      </c>
      <c r="AI301" s="113">
        <f t="shared" si="137"/>
        <v>0</v>
      </c>
      <c r="AJ301" s="113">
        <f t="shared" si="138"/>
        <v>0</v>
      </c>
      <c r="AK301" s="115">
        <v>0</v>
      </c>
      <c r="AL301" s="115">
        <v>0</v>
      </c>
      <c r="AM301" s="115">
        <v>0</v>
      </c>
      <c r="AN301" s="115">
        <v>0</v>
      </c>
      <c r="AO301" s="115">
        <v>0</v>
      </c>
      <c r="AP301" s="115">
        <f t="shared" si="139"/>
        <v>0</v>
      </c>
      <c r="AQ301" s="115">
        <f t="shared" si="140"/>
        <v>0</v>
      </c>
      <c r="AR301" s="370">
        <f t="shared" si="141"/>
        <v>0</v>
      </c>
      <c r="AS301" s="112">
        <f t="shared" si="142"/>
        <v>35111</v>
      </c>
      <c r="AT301" s="113">
        <f t="shared" si="143"/>
        <v>24750</v>
      </c>
      <c r="AU301" s="113">
        <f t="shared" si="144"/>
        <v>0</v>
      </c>
      <c r="AV301" s="113">
        <f t="shared" si="145"/>
        <v>0</v>
      </c>
      <c r="AW301" s="113">
        <f t="shared" si="146"/>
        <v>8366</v>
      </c>
      <c r="AX301" s="113">
        <f t="shared" si="146"/>
        <v>495</v>
      </c>
      <c r="AY301" s="113">
        <f t="shared" si="147"/>
        <v>1500</v>
      </c>
      <c r="AZ301" s="115">
        <f t="shared" si="148"/>
        <v>0.1</v>
      </c>
      <c r="BA301" s="115">
        <f t="shared" si="149"/>
        <v>0</v>
      </c>
      <c r="BB301" s="115">
        <f t="shared" si="150"/>
        <v>0</v>
      </c>
      <c r="BC301" s="116">
        <f t="shared" si="151"/>
        <v>0.1</v>
      </c>
    </row>
    <row r="302" spans="1:55" s="387" customFormat="1" ht="12.75" customHeight="1" x14ac:dyDescent="0.2">
      <c r="A302" s="237">
        <v>52</v>
      </c>
      <c r="B302" s="31">
        <v>4466</v>
      </c>
      <c r="C302" s="31">
        <v>650039017</v>
      </c>
      <c r="D302" s="31">
        <v>70982074</v>
      </c>
      <c r="E302" s="246" t="s">
        <v>251</v>
      </c>
      <c r="F302" s="31"/>
      <c r="G302" s="236"/>
      <c r="H302" s="326"/>
      <c r="I302" s="5">
        <v>16176046</v>
      </c>
      <c r="J302" s="8">
        <v>11656668</v>
      </c>
      <c r="K302" s="8">
        <v>0</v>
      </c>
      <c r="L302" s="8">
        <v>125000</v>
      </c>
      <c r="M302" s="8">
        <v>3982205</v>
      </c>
      <c r="N302" s="8">
        <v>233133</v>
      </c>
      <c r="O302" s="8">
        <v>179040</v>
      </c>
      <c r="P302" s="9">
        <v>28.1477</v>
      </c>
      <c r="Q302" s="9">
        <v>19.465399999999999</v>
      </c>
      <c r="R302" s="38">
        <v>0</v>
      </c>
      <c r="S302" s="38">
        <v>8.6822999999999997</v>
      </c>
      <c r="T302" s="5">
        <f t="shared" ref="T302:BC302" si="156">SUM(T296:T301)</f>
        <v>0</v>
      </c>
      <c r="U302" s="8">
        <f t="shared" si="156"/>
        <v>0</v>
      </c>
      <c r="V302" s="8">
        <f t="shared" si="156"/>
        <v>0</v>
      </c>
      <c r="W302" s="8">
        <f t="shared" si="156"/>
        <v>0</v>
      </c>
      <c r="X302" s="8">
        <f t="shared" si="156"/>
        <v>0</v>
      </c>
      <c r="Y302" s="8">
        <f t="shared" si="156"/>
        <v>0</v>
      </c>
      <c r="Z302" s="8">
        <f t="shared" si="156"/>
        <v>0</v>
      </c>
      <c r="AA302" s="8">
        <f t="shared" si="156"/>
        <v>0</v>
      </c>
      <c r="AB302" s="8">
        <f t="shared" si="156"/>
        <v>0</v>
      </c>
      <c r="AC302" s="8">
        <f t="shared" si="156"/>
        <v>0</v>
      </c>
      <c r="AD302" s="8">
        <f t="shared" si="156"/>
        <v>0</v>
      </c>
      <c r="AE302" s="8">
        <f t="shared" si="156"/>
        <v>0</v>
      </c>
      <c r="AF302" s="8">
        <f t="shared" si="156"/>
        <v>0</v>
      </c>
      <c r="AG302" s="8">
        <f t="shared" si="156"/>
        <v>0</v>
      </c>
      <c r="AH302" s="8">
        <f t="shared" si="156"/>
        <v>0</v>
      </c>
      <c r="AI302" s="8">
        <f t="shared" si="156"/>
        <v>0</v>
      </c>
      <c r="AJ302" s="8">
        <f t="shared" si="156"/>
        <v>0</v>
      </c>
      <c r="AK302" s="9">
        <f t="shared" si="156"/>
        <v>0</v>
      </c>
      <c r="AL302" s="9">
        <f t="shared" si="156"/>
        <v>0</v>
      </c>
      <c r="AM302" s="9">
        <f t="shared" si="156"/>
        <v>0</v>
      </c>
      <c r="AN302" s="9">
        <f t="shared" si="156"/>
        <v>0</v>
      </c>
      <c r="AO302" s="9">
        <f t="shared" si="156"/>
        <v>0</v>
      </c>
      <c r="AP302" s="9">
        <f t="shared" si="156"/>
        <v>0</v>
      </c>
      <c r="AQ302" s="9">
        <f t="shared" si="156"/>
        <v>0</v>
      </c>
      <c r="AR302" s="38">
        <f t="shared" si="156"/>
        <v>0</v>
      </c>
      <c r="AS302" s="5">
        <f t="shared" si="156"/>
        <v>16176046</v>
      </c>
      <c r="AT302" s="8">
        <f t="shared" si="156"/>
        <v>11656668</v>
      </c>
      <c r="AU302" s="8">
        <f t="shared" si="156"/>
        <v>0</v>
      </c>
      <c r="AV302" s="8">
        <f t="shared" si="156"/>
        <v>125000</v>
      </c>
      <c r="AW302" s="8">
        <f t="shared" si="156"/>
        <v>3982205</v>
      </c>
      <c r="AX302" s="8">
        <f t="shared" si="156"/>
        <v>233133</v>
      </c>
      <c r="AY302" s="8">
        <f t="shared" si="156"/>
        <v>179040</v>
      </c>
      <c r="AZ302" s="9">
        <f t="shared" si="156"/>
        <v>28.1477</v>
      </c>
      <c r="BA302" s="9">
        <f t="shared" si="156"/>
        <v>19.465399999999999</v>
      </c>
      <c r="BB302" s="9">
        <f t="shared" si="156"/>
        <v>0</v>
      </c>
      <c r="BC302" s="78">
        <f t="shared" si="156"/>
        <v>8.6822999999999997</v>
      </c>
    </row>
    <row r="303" spans="1:55" s="387" customFormat="1" x14ac:dyDescent="0.2">
      <c r="A303" s="372">
        <v>53</v>
      </c>
      <c r="B303" s="373">
        <v>4470</v>
      </c>
      <c r="C303" s="373">
        <v>600075109</v>
      </c>
      <c r="D303" s="373">
        <v>70982112</v>
      </c>
      <c r="E303" s="371" t="s">
        <v>252</v>
      </c>
      <c r="F303" s="373">
        <v>3231</v>
      </c>
      <c r="G303" s="247" t="s">
        <v>320</v>
      </c>
      <c r="H303" s="374" t="s">
        <v>281</v>
      </c>
      <c r="I303" s="110">
        <v>8662410</v>
      </c>
      <c r="J303" s="111">
        <v>6229551</v>
      </c>
      <c r="K303" s="111">
        <v>0</v>
      </c>
      <c r="L303" s="111">
        <v>130000</v>
      </c>
      <c r="M303" s="114">
        <v>2149528</v>
      </c>
      <c r="N303" s="114">
        <v>124591</v>
      </c>
      <c r="O303" s="111">
        <v>28740</v>
      </c>
      <c r="P303" s="274">
        <v>12.025</v>
      </c>
      <c r="Q303" s="287">
        <v>10.6652</v>
      </c>
      <c r="R303" s="404">
        <v>0</v>
      </c>
      <c r="S303" s="404">
        <v>1.3597999999999999</v>
      </c>
      <c r="T303" s="112">
        <f t="shared" si="131"/>
        <v>0</v>
      </c>
      <c r="U303" s="113">
        <v>0</v>
      </c>
      <c r="V303" s="113">
        <v>0</v>
      </c>
      <c r="W303" s="113">
        <v>0</v>
      </c>
      <c r="X303" s="113">
        <f t="shared" si="132"/>
        <v>0</v>
      </c>
      <c r="Y303" s="113">
        <v>0</v>
      </c>
      <c r="Z303" s="113">
        <v>0</v>
      </c>
      <c r="AA303" s="113">
        <v>0</v>
      </c>
      <c r="AB303" s="113">
        <f t="shared" si="133"/>
        <v>0</v>
      </c>
      <c r="AC303" s="113">
        <f t="shared" si="134"/>
        <v>0</v>
      </c>
      <c r="AD303" s="114">
        <f t="shared" si="135"/>
        <v>0</v>
      </c>
      <c r="AE303" s="114">
        <f t="shared" si="136"/>
        <v>0</v>
      </c>
      <c r="AF303" s="113">
        <v>0</v>
      </c>
      <c r="AG303" s="113">
        <v>0</v>
      </c>
      <c r="AH303" s="113">
        <v>0</v>
      </c>
      <c r="AI303" s="113">
        <f t="shared" si="137"/>
        <v>0</v>
      </c>
      <c r="AJ303" s="113">
        <f t="shared" si="138"/>
        <v>0</v>
      </c>
      <c r="AK303" s="115">
        <v>0</v>
      </c>
      <c r="AL303" s="115">
        <v>0</v>
      </c>
      <c r="AM303" s="115">
        <v>0</v>
      </c>
      <c r="AN303" s="115">
        <v>0</v>
      </c>
      <c r="AO303" s="115">
        <v>0</v>
      </c>
      <c r="AP303" s="115">
        <f t="shared" si="139"/>
        <v>0</v>
      </c>
      <c r="AQ303" s="115">
        <f t="shared" si="140"/>
        <v>0</v>
      </c>
      <c r="AR303" s="370">
        <f t="shared" si="141"/>
        <v>0</v>
      </c>
      <c r="AS303" s="112">
        <f t="shared" si="142"/>
        <v>8662410</v>
      </c>
      <c r="AT303" s="113">
        <f t="shared" si="143"/>
        <v>6229551</v>
      </c>
      <c r="AU303" s="113">
        <f t="shared" si="144"/>
        <v>0</v>
      </c>
      <c r="AV303" s="113">
        <f t="shared" si="145"/>
        <v>130000</v>
      </c>
      <c r="AW303" s="113">
        <f t="shared" si="146"/>
        <v>2149528</v>
      </c>
      <c r="AX303" s="113">
        <f t="shared" si="146"/>
        <v>124591</v>
      </c>
      <c r="AY303" s="113">
        <f t="shared" si="147"/>
        <v>28740</v>
      </c>
      <c r="AZ303" s="115">
        <f t="shared" si="148"/>
        <v>12.025</v>
      </c>
      <c r="BA303" s="115">
        <f t="shared" si="149"/>
        <v>10.6652</v>
      </c>
      <c r="BB303" s="115">
        <f t="shared" si="150"/>
        <v>0</v>
      </c>
      <c r="BC303" s="116">
        <f t="shared" si="151"/>
        <v>1.3597999999999999</v>
      </c>
    </row>
    <row r="304" spans="1:55" s="387" customFormat="1" ht="13.5" thickBot="1" x14ac:dyDescent="0.25">
      <c r="A304" s="241">
        <v>53</v>
      </c>
      <c r="B304" s="59">
        <v>4470</v>
      </c>
      <c r="C304" s="59">
        <v>600075109</v>
      </c>
      <c r="D304" s="59">
        <v>70982112</v>
      </c>
      <c r="E304" s="402" t="s">
        <v>253</v>
      </c>
      <c r="F304" s="59"/>
      <c r="G304" s="242"/>
      <c r="H304" s="403"/>
      <c r="I304" s="335">
        <v>8662410</v>
      </c>
      <c r="J304" s="43">
        <v>6229551</v>
      </c>
      <c r="K304" s="43">
        <v>0</v>
      </c>
      <c r="L304" s="43">
        <v>130000</v>
      </c>
      <c r="M304" s="43">
        <v>2149528</v>
      </c>
      <c r="N304" s="43">
        <v>124591</v>
      </c>
      <c r="O304" s="43">
        <v>28740</v>
      </c>
      <c r="P304" s="45">
        <v>12.025</v>
      </c>
      <c r="Q304" s="45">
        <v>10.6652</v>
      </c>
      <c r="R304" s="65">
        <v>0</v>
      </c>
      <c r="S304" s="65">
        <v>1.3597999999999999</v>
      </c>
      <c r="T304" s="448">
        <f t="shared" ref="T304:BC304" si="157">SUM(T303)</f>
        <v>0</v>
      </c>
      <c r="U304" s="449">
        <f t="shared" si="157"/>
        <v>0</v>
      </c>
      <c r="V304" s="449">
        <f t="shared" si="157"/>
        <v>0</v>
      </c>
      <c r="W304" s="449">
        <f t="shared" si="157"/>
        <v>0</v>
      </c>
      <c r="X304" s="449">
        <f t="shared" si="157"/>
        <v>0</v>
      </c>
      <c r="Y304" s="449">
        <f t="shared" si="157"/>
        <v>0</v>
      </c>
      <c r="Z304" s="449">
        <f t="shared" si="157"/>
        <v>0</v>
      </c>
      <c r="AA304" s="449">
        <f t="shared" si="157"/>
        <v>0</v>
      </c>
      <c r="AB304" s="449">
        <f t="shared" si="157"/>
        <v>0</v>
      </c>
      <c r="AC304" s="449">
        <f t="shared" si="157"/>
        <v>0</v>
      </c>
      <c r="AD304" s="449">
        <f t="shared" si="157"/>
        <v>0</v>
      </c>
      <c r="AE304" s="449">
        <f t="shared" si="157"/>
        <v>0</v>
      </c>
      <c r="AF304" s="449">
        <f t="shared" si="157"/>
        <v>0</v>
      </c>
      <c r="AG304" s="449">
        <f t="shared" si="157"/>
        <v>0</v>
      </c>
      <c r="AH304" s="449">
        <f t="shared" si="157"/>
        <v>0</v>
      </c>
      <c r="AI304" s="449">
        <f t="shared" si="157"/>
        <v>0</v>
      </c>
      <c r="AJ304" s="449">
        <f t="shared" si="157"/>
        <v>0</v>
      </c>
      <c r="AK304" s="450">
        <f t="shared" si="157"/>
        <v>0</v>
      </c>
      <c r="AL304" s="450">
        <f t="shared" si="157"/>
        <v>0</v>
      </c>
      <c r="AM304" s="450">
        <f t="shared" si="157"/>
        <v>0</v>
      </c>
      <c r="AN304" s="450">
        <f t="shared" si="157"/>
        <v>0</v>
      </c>
      <c r="AO304" s="450">
        <f t="shared" si="157"/>
        <v>0</v>
      </c>
      <c r="AP304" s="450">
        <f t="shared" si="157"/>
        <v>0</v>
      </c>
      <c r="AQ304" s="450">
        <f t="shared" si="157"/>
        <v>0</v>
      </c>
      <c r="AR304" s="923">
        <f t="shared" si="157"/>
        <v>0</v>
      </c>
      <c r="AS304" s="448">
        <f t="shared" si="157"/>
        <v>8662410</v>
      </c>
      <c r="AT304" s="449">
        <f t="shared" si="157"/>
        <v>6229551</v>
      </c>
      <c r="AU304" s="449">
        <f t="shared" si="157"/>
        <v>0</v>
      </c>
      <c r="AV304" s="449">
        <f t="shared" si="157"/>
        <v>130000</v>
      </c>
      <c r="AW304" s="449">
        <f t="shared" si="157"/>
        <v>2149528</v>
      </c>
      <c r="AX304" s="449">
        <f t="shared" si="157"/>
        <v>124591</v>
      </c>
      <c r="AY304" s="449">
        <f t="shared" si="157"/>
        <v>28740</v>
      </c>
      <c r="AZ304" s="450">
        <f t="shared" si="157"/>
        <v>12.025</v>
      </c>
      <c r="BA304" s="450">
        <f t="shared" si="157"/>
        <v>10.6652</v>
      </c>
      <c r="BB304" s="450">
        <f t="shared" si="157"/>
        <v>0</v>
      </c>
      <c r="BC304" s="451">
        <f t="shared" si="157"/>
        <v>1.3597999999999999</v>
      </c>
    </row>
    <row r="305" spans="1:57" s="387" customFormat="1" ht="13.5" thickBot="1" x14ac:dyDescent="0.25">
      <c r="A305" s="243"/>
      <c r="B305" s="54"/>
      <c r="C305" s="54"/>
      <c r="D305" s="54"/>
      <c r="E305" s="136" t="s">
        <v>798</v>
      </c>
      <c r="F305" s="54"/>
      <c r="G305" s="244"/>
      <c r="H305" s="334"/>
      <c r="I305" s="336">
        <f t="shared" ref="I305:BC305" si="158">I13+I17+I22+I27+I31+I34+I37+I41+I43+I50+I56+I63+I70+I76+I83+I89+I95+I105+I107+I111+I118+I122+I128+I135+I142+I144+I148+I155+I162+I169+I176+I182+I186+I193+I197+I203+I212+I219+I221+I225+I232+I239+I243+I250+I253+I260+I268+I274+I281+I288+I295+I302+I304</f>
        <v>973575993</v>
      </c>
      <c r="J305" s="63">
        <f t="shared" si="158"/>
        <v>700448487</v>
      </c>
      <c r="K305" s="63">
        <f t="shared" si="158"/>
        <v>461920</v>
      </c>
      <c r="L305" s="63">
        <f t="shared" si="158"/>
        <v>4163508</v>
      </c>
      <c r="M305" s="63">
        <f t="shared" si="158"/>
        <v>238158853</v>
      </c>
      <c r="N305" s="63">
        <f t="shared" si="158"/>
        <v>14008971</v>
      </c>
      <c r="O305" s="63">
        <f t="shared" si="158"/>
        <v>16796174</v>
      </c>
      <c r="P305" s="64">
        <f t="shared" si="158"/>
        <v>1523.6123000000002</v>
      </c>
      <c r="Q305" s="64">
        <f t="shared" si="158"/>
        <v>1090.1941999999997</v>
      </c>
      <c r="R305" s="64">
        <f t="shared" si="158"/>
        <v>1.3332999999999999</v>
      </c>
      <c r="S305" s="66">
        <f t="shared" si="158"/>
        <v>433.41810000000009</v>
      </c>
      <c r="T305" s="803">
        <f t="shared" si="158"/>
        <v>0</v>
      </c>
      <c r="U305" s="804">
        <f t="shared" si="158"/>
        <v>3849</v>
      </c>
      <c r="V305" s="804">
        <f t="shared" si="158"/>
        <v>-734120</v>
      </c>
      <c r="W305" s="804">
        <f t="shared" si="158"/>
        <v>14846</v>
      </c>
      <c r="X305" s="804">
        <f t="shared" si="158"/>
        <v>-715425</v>
      </c>
      <c r="Y305" s="804">
        <f t="shared" si="158"/>
        <v>0</v>
      </c>
      <c r="Z305" s="804">
        <f t="shared" si="158"/>
        <v>0</v>
      </c>
      <c r="AA305" s="804">
        <f t="shared" si="158"/>
        <v>0</v>
      </c>
      <c r="AB305" s="804">
        <f t="shared" si="158"/>
        <v>0</v>
      </c>
      <c r="AC305" s="804">
        <f t="shared" si="158"/>
        <v>-715425</v>
      </c>
      <c r="AD305" s="804">
        <f t="shared" si="158"/>
        <v>-241815</v>
      </c>
      <c r="AE305" s="804">
        <f t="shared" si="158"/>
        <v>-14309</v>
      </c>
      <c r="AF305" s="804">
        <f t="shared" si="158"/>
        <v>11250</v>
      </c>
      <c r="AG305" s="804">
        <f t="shared" si="158"/>
        <v>996938</v>
      </c>
      <c r="AH305" s="804">
        <f t="shared" si="158"/>
        <v>0</v>
      </c>
      <c r="AI305" s="804">
        <f t="shared" si="158"/>
        <v>1008188</v>
      </c>
      <c r="AJ305" s="804">
        <f t="shared" si="158"/>
        <v>36639</v>
      </c>
      <c r="AK305" s="805">
        <f t="shared" si="158"/>
        <v>0</v>
      </c>
      <c r="AL305" s="805">
        <f t="shared" si="158"/>
        <v>0</v>
      </c>
      <c r="AM305" s="805">
        <f t="shared" si="158"/>
        <v>-1.0000000000000005E-2</v>
      </c>
      <c r="AN305" s="805">
        <f t="shared" si="158"/>
        <v>0.03</v>
      </c>
      <c r="AO305" s="805">
        <f t="shared" si="158"/>
        <v>0</v>
      </c>
      <c r="AP305" s="805">
        <f t="shared" si="158"/>
        <v>1.9999999999999993E-2</v>
      </c>
      <c r="AQ305" s="805">
        <f t="shared" si="158"/>
        <v>0</v>
      </c>
      <c r="AR305" s="924">
        <f t="shared" si="158"/>
        <v>1.9999999999999993E-2</v>
      </c>
      <c r="AS305" s="803">
        <f t="shared" si="158"/>
        <v>973612632</v>
      </c>
      <c r="AT305" s="804">
        <f t="shared" si="158"/>
        <v>699733062</v>
      </c>
      <c r="AU305" s="804">
        <f t="shared" si="158"/>
        <v>461920</v>
      </c>
      <c r="AV305" s="804">
        <f t="shared" si="158"/>
        <v>4163508</v>
      </c>
      <c r="AW305" s="804">
        <f t="shared" si="158"/>
        <v>237917038</v>
      </c>
      <c r="AX305" s="804">
        <f t="shared" si="158"/>
        <v>13994662</v>
      </c>
      <c r="AY305" s="804">
        <f t="shared" si="158"/>
        <v>17804362</v>
      </c>
      <c r="AZ305" s="805">
        <f t="shared" si="158"/>
        <v>1523.6323000000002</v>
      </c>
      <c r="BA305" s="805">
        <f t="shared" si="158"/>
        <v>1090.2141999999997</v>
      </c>
      <c r="BB305" s="805">
        <f t="shared" si="158"/>
        <v>1.3332999999999999</v>
      </c>
      <c r="BC305" s="806">
        <f t="shared" si="158"/>
        <v>433.41810000000009</v>
      </c>
    </row>
    <row r="306" spans="1:57" s="387" customFormat="1" x14ac:dyDescent="0.2">
      <c r="D306" s="16"/>
      <c r="E306" s="12"/>
      <c r="F306" s="16"/>
      <c r="G306" s="41"/>
      <c r="H306" s="12"/>
      <c r="I306" s="94">
        <f>J305+L305+M305+N305+O305</f>
        <v>973575993</v>
      </c>
      <c r="J306" s="94"/>
      <c r="K306" s="94"/>
      <c r="L306" s="94"/>
      <c r="M306" s="94"/>
      <c r="N306" s="94"/>
      <c r="O306" s="94"/>
      <c r="P306" s="95">
        <f>Q305+S305</f>
        <v>1523.6122999999998</v>
      </c>
      <c r="Q306" s="95"/>
      <c r="R306" s="95"/>
      <c r="S306" s="95"/>
      <c r="T306" s="95"/>
      <c r="U306" s="95"/>
      <c r="V306" s="95"/>
      <c r="W306" s="95"/>
      <c r="X306" s="216">
        <f>SUM(T305:W305)</f>
        <v>-715425</v>
      </c>
      <c r="Y306" s="217"/>
      <c r="Z306" s="217"/>
      <c r="AA306" s="217"/>
      <c r="AB306" s="216">
        <f>SUM(Y305:AA305)</f>
        <v>0</v>
      </c>
      <c r="AC306" s="216">
        <f>X305+AB305</f>
        <v>-715425</v>
      </c>
      <c r="AD306" s="218"/>
      <c r="AE306" s="218"/>
      <c r="AF306" s="217"/>
      <c r="AG306" s="217"/>
      <c r="AH306" s="217"/>
      <c r="AI306" s="216">
        <f>SUM(AF305:AH305)</f>
        <v>1008188</v>
      </c>
      <c r="AJ306" s="216">
        <f>AC305+AD305+AE305+AI305</f>
        <v>36639</v>
      </c>
      <c r="AK306" s="137"/>
      <c r="AL306" s="137"/>
      <c r="AM306" s="137"/>
      <c r="AN306" s="137"/>
      <c r="AO306" s="137"/>
      <c r="AP306" s="138">
        <f>AK305+AM305+AN305</f>
        <v>1.9999999999999993E-2</v>
      </c>
      <c r="AQ306" s="138">
        <f>AL305+AO305</f>
        <v>0</v>
      </c>
      <c r="AR306" s="138">
        <f>SUM(AP305:AQ305)</f>
        <v>1.9999999999999993E-2</v>
      </c>
      <c r="AS306" s="94">
        <f>AT305+AV305+AW305+AX305+AY305</f>
        <v>973612632</v>
      </c>
      <c r="AT306" s="93"/>
      <c r="AU306" s="93"/>
      <c r="AV306" s="93"/>
      <c r="AW306" s="93"/>
      <c r="AX306" s="93"/>
      <c r="AY306" s="93"/>
      <c r="AZ306" s="95">
        <f>BA305+BC305</f>
        <v>1523.6322999999998</v>
      </c>
      <c r="BA306" s="141"/>
      <c r="BB306" s="141"/>
      <c r="BC306" s="141"/>
    </row>
    <row r="307" spans="1:57" ht="13.5" thickBot="1" x14ac:dyDescent="0.25">
      <c r="D307" s="16"/>
      <c r="E307" s="12"/>
      <c r="F307" s="413"/>
      <c r="G307" s="41"/>
      <c r="H307" s="12"/>
      <c r="I307" s="139">
        <f ca="1">J308+L308+M308+N308+O308</f>
        <v>973575993</v>
      </c>
      <c r="J307" s="91"/>
      <c r="K307" s="91"/>
      <c r="L307" s="91"/>
      <c r="M307" s="91"/>
      <c r="N307" s="91"/>
      <c r="O307" s="91"/>
      <c r="P307" s="140">
        <f ca="1">Q308+S308</f>
        <v>1523.6123000000002</v>
      </c>
      <c r="Q307" s="266"/>
      <c r="R307" s="266"/>
      <c r="S307" s="266"/>
      <c r="T307" s="95"/>
      <c r="U307" s="95"/>
      <c r="V307" s="95"/>
      <c r="W307" s="95"/>
      <c r="X307" s="216">
        <f ca="1">SUM(T308:W308)</f>
        <v>-715425</v>
      </c>
      <c r="Y307" s="217"/>
      <c r="Z307" s="217"/>
      <c r="AA307" s="217"/>
      <c r="AB307" s="216">
        <f ca="1">SUM(Y308:AA308)</f>
        <v>0</v>
      </c>
      <c r="AC307" s="216">
        <f ca="1">X308+AB308</f>
        <v>-715425</v>
      </c>
      <c r="AD307" s="218"/>
      <c r="AE307" s="218"/>
      <c r="AF307" s="217"/>
      <c r="AG307" s="217"/>
      <c r="AH307" s="217"/>
      <c r="AI307" s="216">
        <f ca="1">SUM(AF308:AH308)</f>
        <v>1008188</v>
      </c>
      <c r="AJ307" s="216">
        <f ca="1">AC308+AD308+AE308+AI308</f>
        <v>36639</v>
      </c>
      <c r="AK307" s="137"/>
      <c r="AL307" s="137"/>
      <c r="AM307" s="137"/>
      <c r="AN307" s="137"/>
      <c r="AO307" s="137"/>
      <c r="AP307" s="304">
        <f ca="1">AK308+AM308+AN308</f>
        <v>1.9999999999999997E-2</v>
      </c>
      <c r="AQ307" s="304">
        <f ca="1">AL308+AO308</f>
        <v>0</v>
      </c>
      <c r="AR307" s="304">
        <f ca="1">SUM(AP308:AQ308)</f>
        <v>1.9999999999999997E-2</v>
      </c>
      <c r="AS307" s="94">
        <f ca="1">AT308+AV308+AW308+AX308+AY308</f>
        <v>973612632</v>
      </c>
      <c r="AT307" s="93"/>
      <c r="AU307" s="93"/>
      <c r="AV307" s="93"/>
      <c r="AW307" s="93"/>
      <c r="AX307" s="93"/>
      <c r="AY307" s="93"/>
      <c r="AZ307" s="95">
        <f ca="1">BA308+BC308</f>
        <v>1523.6323000000002</v>
      </c>
      <c r="BA307" s="141"/>
      <c r="BB307" s="141"/>
      <c r="BC307" s="141"/>
    </row>
    <row r="308" spans="1:57" ht="13.5" thickBot="1" x14ac:dyDescent="0.25">
      <c r="D308" s="16"/>
      <c r="E308" s="12"/>
      <c r="F308" s="16"/>
      <c r="G308" s="41"/>
      <c r="H308" s="44" t="s">
        <v>0</v>
      </c>
      <c r="I308" s="211">
        <f t="shared" ref="I308:BC308" ca="1" si="159">SUM(I309:I318)</f>
        <v>973575993</v>
      </c>
      <c r="J308" s="60">
        <f t="shared" ca="1" si="159"/>
        <v>700448487</v>
      </c>
      <c r="K308" s="60">
        <f t="shared" ref="K308" ca="1" si="160">SUM(K309:K318)</f>
        <v>461920</v>
      </c>
      <c r="L308" s="60">
        <f t="shared" ca="1" si="159"/>
        <v>4163508</v>
      </c>
      <c r="M308" s="60">
        <f t="shared" ca="1" si="159"/>
        <v>238158853</v>
      </c>
      <c r="N308" s="60">
        <f t="shared" ca="1" si="159"/>
        <v>14008971</v>
      </c>
      <c r="O308" s="60">
        <f t="shared" ca="1" si="159"/>
        <v>16796174</v>
      </c>
      <c r="P308" s="61">
        <f t="shared" ca="1" si="159"/>
        <v>1523.6122999999998</v>
      </c>
      <c r="Q308" s="61">
        <f t="shared" ca="1" si="159"/>
        <v>1090.1942000000001</v>
      </c>
      <c r="R308" s="61">
        <f t="shared" ref="R308" ca="1" si="161">SUM(R309:R318)</f>
        <v>1.3332999999999999</v>
      </c>
      <c r="S308" s="228">
        <f t="shared" ca="1" si="159"/>
        <v>433.41809999999998</v>
      </c>
      <c r="T308" s="211">
        <f t="shared" ca="1" si="159"/>
        <v>0</v>
      </c>
      <c r="U308" s="60">
        <f t="shared" ca="1" si="159"/>
        <v>3849</v>
      </c>
      <c r="V308" s="60">
        <f t="shared" ca="1" si="159"/>
        <v>-734120</v>
      </c>
      <c r="W308" s="60">
        <f t="shared" ca="1" si="159"/>
        <v>14846</v>
      </c>
      <c r="X308" s="60">
        <f t="shared" ca="1" si="159"/>
        <v>-715425</v>
      </c>
      <c r="Y308" s="60">
        <f t="shared" ca="1" si="159"/>
        <v>0</v>
      </c>
      <c r="Z308" s="60">
        <f t="shared" ca="1" si="159"/>
        <v>0</v>
      </c>
      <c r="AA308" s="60">
        <f t="shared" ca="1" si="159"/>
        <v>0</v>
      </c>
      <c r="AB308" s="60">
        <f t="shared" ca="1" si="159"/>
        <v>0</v>
      </c>
      <c r="AC308" s="60">
        <f t="shared" ca="1" si="159"/>
        <v>-715425</v>
      </c>
      <c r="AD308" s="60">
        <f t="shared" ca="1" si="159"/>
        <v>-241815</v>
      </c>
      <c r="AE308" s="60">
        <f t="shared" ca="1" si="159"/>
        <v>-14309</v>
      </c>
      <c r="AF308" s="60">
        <f t="shared" ca="1" si="159"/>
        <v>11250</v>
      </c>
      <c r="AG308" s="60">
        <f t="shared" ca="1" si="159"/>
        <v>996938</v>
      </c>
      <c r="AH308" s="60">
        <f t="shared" ca="1" si="159"/>
        <v>0</v>
      </c>
      <c r="AI308" s="60">
        <f t="shared" ca="1" si="159"/>
        <v>1008188</v>
      </c>
      <c r="AJ308" s="60">
        <f t="shared" ca="1" si="159"/>
        <v>36639</v>
      </c>
      <c r="AK308" s="61">
        <f t="shared" ca="1" si="159"/>
        <v>0</v>
      </c>
      <c r="AL308" s="61">
        <f t="shared" ca="1" si="159"/>
        <v>0</v>
      </c>
      <c r="AM308" s="61">
        <f t="shared" ca="1" si="159"/>
        <v>-1.0000000000000002E-2</v>
      </c>
      <c r="AN308" s="61">
        <f t="shared" ca="1" si="159"/>
        <v>0.03</v>
      </c>
      <c r="AO308" s="61">
        <f t="shared" ca="1" si="159"/>
        <v>0</v>
      </c>
      <c r="AP308" s="61">
        <f t="shared" ca="1" si="159"/>
        <v>1.9999999999999997E-2</v>
      </c>
      <c r="AQ308" s="61">
        <f t="shared" ca="1" si="159"/>
        <v>0</v>
      </c>
      <c r="AR308" s="62">
        <f t="shared" ca="1" si="159"/>
        <v>1.9999999999999997E-2</v>
      </c>
      <c r="AS308" s="229">
        <f t="shared" ca="1" si="159"/>
        <v>973612632</v>
      </c>
      <c r="AT308" s="60">
        <f t="shared" ca="1" si="159"/>
        <v>699733062</v>
      </c>
      <c r="AU308" s="60">
        <f t="shared" ref="AU308" ca="1" si="162">SUM(AU309:AU318)</f>
        <v>461920</v>
      </c>
      <c r="AV308" s="60">
        <f t="shared" ca="1" si="159"/>
        <v>4163508</v>
      </c>
      <c r="AW308" s="60">
        <f t="shared" ca="1" si="159"/>
        <v>237917038</v>
      </c>
      <c r="AX308" s="60">
        <f t="shared" ca="1" si="159"/>
        <v>13994662</v>
      </c>
      <c r="AY308" s="60">
        <f t="shared" ca="1" si="159"/>
        <v>17804362</v>
      </c>
      <c r="AZ308" s="61">
        <f t="shared" ca="1" si="159"/>
        <v>1523.6322999999995</v>
      </c>
      <c r="BA308" s="61">
        <f t="shared" ca="1" si="159"/>
        <v>1090.2142000000001</v>
      </c>
      <c r="BB308" s="61">
        <f t="shared" ref="BB308" ca="1" si="163">SUM(BB309:BB318)</f>
        <v>1.3332999999999999</v>
      </c>
      <c r="BC308" s="62">
        <f t="shared" ca="1" si="159"/>
        <v>433.41809999999998</v>
      </c>
    </row>
    <row r="309" spans="1:57" x14ac:dyDescent="0.2">
      <c r="D309" s="16"/>
      <c r="E309" s="12"/>
      <c r="F309" s="16"/>
      <c r="G309" s="41"/>
      <c r="H309" s="1">
        <v>3111</v>
      </c>
      <c r="I309" s="251">
        <f t="shared" ref="I309:BC309" ca="1" si="164">SUMIF($F$12:$F$433,"=3111",I$12:I$389)</f>
        <v>191663857</v>
      </c>
      <c r="J309" s="252">
        <f t="shared" ca="1" si="164"/>
        <v>139298482</v>
      </c>
      <c r="K309" s="252">
        <f t="shared" ca="1" si="164"/>
        <v>0</v>
      </c>
      <c r="L309" s="252">
        <f t="shared" ca="1" si="164"/>
        <v>518383</v>
      </c>
      <c r="M309" s="252">
        <f t="shared" ca="1" si="164"/>
        <v>47258100</v>
      </c>
      <c r="N309" s="252">
        <f t="shared" ca="1" si="164"/>
        <v>2785972</v>
      </c>
      <c r="O309" s="252">
        <f t="shared" ca="1" si="164"/>
        <v>1802920</v>
      </c>
      <c r="P309" s="253">
        <f t="shared" ca="1" si="164"/>
        <v>324.55369999999994</v>
      </c>
      <c r="Q309" s="253">
        <f t="shared" ca="1" si="164"/>
        <v>252.65800000000002</v>
      </c>
      <c r="R309" s="253">
        <f t="shared" ca="1" si="164"/>
        <v>0</v>
      </c>
      <c r="S309" s="256">
        <f t="shared" ca="1" si="164"/>
        <v>71.895700000000005</v>
      </c>
      <c r="T309" s="251">
        <f t="shared" ca="1" si="164"/>
        <v>-6000</v>
      </c>
      <c r="U309" s="252">
        <f t="shared" ca="1" si="164"/>
        <v>25020</v>
      </c>
      <c r="V309" s="252">
        <f t="shared" ca="1" si="164"/>
        <v>-106775</v>
      </c>
      <c r="W309" s="252">
        <f t="shared" ca="1" si="164"/>
        <v>0</v>
      </c>
      <c r="X309" s="252">
        <f t="shared" ca="1" si="164"/>
        <v>-87755</v>
      </c>
      <c r="Y309" s="252">
        <f t="shared" ca="1" si="164"/>
        <v>6000</v>
      </c>
      <c r="Z309" s="252">
        <f t="shared" ca="1" si="164"/>
        <v>0</v>
      </c>
      <c r="AA309" s="252">
        <f t="shared" ca="1" si="164"/>
        <v>0</v>
      </c>
      <c r="AB309" s="252">
        <f t="shared" ca="1" si="164"/>
        <v>6000</v>
      </c>
      <c r="AC309" s="252">
        <f t="shared" ca="1" si="164"/>
        <v>-81755</v>
      </c>
      <c r="AD309" s="252">
        <f t="shared" ca="1" si="164"/>
        <v>-27634</v>
      </c>
      <c r="AE309" s="252">
        <f t="shared" ca="1" si="164"/>
        <v>-1756</v>
      </c>
      <c r="AF309" s="252">
        <f t="shared" ca="1" si="164"/>
        <v>0</v>
      </c>
      <c r="AG309" s="252">
        <f t="shared" ca="1" si="164"/>
        <v>145002</v>
      </c>
      <c r="AH309" s="252">
        <f t="shared" ca="1" si="164"/>
        <v>0</v>
      </c>
      <c r="AI309" s="252">
        <f t="shared" ca="1" si="164"/>
        <v>145002</v>
      </c>
      <c r="AJ309" s="252">
        <f t="shared" ca="1" si="164"/>
        <v>33857</v>
      </c>
      <c r="AK309" s="253">
        <f t="shared" ca="1" si="164"/>
        <v>0</v>
      </c>
      <c r="AL309" s="253">
        <f t="shared" ca="1" si="164"/>
        <v>0</v>
      </c>
      <c r="AM309" s="253">
        <f t="shared" ca="1" si="164"/>
        <v>0.08</v>
      </c>
      <c r="AN309" s="253">
        <f t="shared" ca="1" si="164"/>
        <v>0</v>
      </c>
      <c r="AO309" s="253">
        <f t="shared" ca="1" si="164"/>
        <v>0</v>
      </c>
      <c r="AP309" s="253">
        <f t="shared" ca="1" si="164"/>
        <v>0.08</v>
      </c>
      <c r="AQ309" s="253">
        <f t="shared" ca="1" si="164"/>
        <v>0</v>
      </c>
      <c r="AR309" s="254">
        <f t="shared" ca="1" si="164"/>
        <v>0.08</v>
      </c>
      <c r="AS309" s="255">
        <f t="shared" ca="1" si="164"/>
        <v>191697714</v>
      </c>
      <c r="AT309" s="252">
        <f t="shared" ca="1" si="164"/>
        <v>139210727</v>
      </c>
      <c r="AU309" s="252">
        <f t="shared" ca="1" si="164"/>
        <v>0</v>
      </c>
      <c r="AV309" s="252">
        <f t="shared" ca="1" si="164"/>
        <v>524383</v>
      </c>
      <c r="AW309" s="252">
        <f t="shared" ca="1" si="164"/>
        <v>47230466</v>
      </c>
      <c r="AX309" s="252">
        <f t="shared" ca="1" si="164"/>
        <v>2784216</v>
      </c>
      <c r="AY309" s="252">
        <f t="shared" ca="1" si="164"/>
        <v>1947922</v>
      </c>
      <c r="AZ309" s="253">
        <f t="shared" ca="1" si="164"/>
        <v>324.63369999999998</v>
      </c>
      <c r="BA309" s="253">
        <f t="shared" ca="1" si="164"/>
        <v>252.73800000000003</v>
      </c>
      <c r="BB309" s="253">
        <f t="shared" ca="1" si="164"/>
        <v>0</v>
      </c>
      <c r="BC309" s="254">
        <f t="shared" ca="1" si="164"/>
        <v>71.895700000000005</v>
      </c>
      <c r="BE309" s="7"/>
    </row>
    <row r="310" spans="1:57" x14ac:dyDescent="0.2">
      <c r="D310" s="16"/>
      <c r="E310" s="12"/>
      <c r="F310" s="16"/>
      <c r="G310" s="41"/>
      <c r="H310" s="2">
        <v>3113</v>
      </c>
      <c r="I310" s="257">
        <f t="shared" ref="I310:BC310" si="165">SUMIF($F$12:$F$433,"=3113",I$12:I$433)</f>
        <v>501214765</v>
      </c>
      <c r="J310" s="28">
        <f t="shared" si="165"/>
        <v>358288253</v>
      </c>
      <c r="K310" s="28">
        <f t="shared" si="165"/>
        <v>461920</v>
      </c>
      <c r="L310" s="28">
        <f t="shared" si="165"/>
        <v>1927015</v>
      </c>
      <c r="M310" s="28">
        <f t="shared" si="165"/>
        <v>121752767</v>
      </c>
      <c r="N310" s="28">
        <f t="shared" si="165"/>
        <v>7165769</v>
      </c>
      <c r="O310" s="28">
        <f t="shared" si="165"/>
        <v>12080961</v>
      </c>
      <c r="P310" s="21">
        <f t="shared" si="165"/>
        <v>707.34319999999991</v>
      </c>
      <c r="Q310" s="21">
        <f t="shared" si="165"/>
        <v>565.20719999999994</v>
      </c>
      <c r="R310" s="21">
        <f t="shared" si="165"/>
        <v>1.3332999999999999</v>
      </c>
      <c r="S310" s="259">
        <f t="shared" si="165"/>
        <v>142.13599999999997</v>
      </c>
      <c r="T310" s="257">
        <f t="shared" si="165"/>
        <v>0</v>
      </c>
      <c r="U310" s="28">
        <f t="shared" si="165"/>
        <v>-14436</v>
      </c>
      <c r="V310" s="28">
        <f t="shared" si="165"/>
        <v>-418214</v>
      </c>
      <c r="W310" s="28">
        <f t="shared" si="165"/>
        <v>14846</v>
      </c>
      <c r="X310" s="28">
        <f t="shared" si="165"/>
        <v>-417804</v>
      </c>
      <c r="Y310" s="28">
        <f t="shared" si="165"/>
        <v>0</v>
      </c>
      <c r="Z310" s="28">
        <f t="shared" si="165"/>
        <v>0</v>
      </c>
      <c r="AA310" s="28">
        <f t="shared" si="165"/>
        <v>0</v>
      </c>
      <c r="AB310" s="28">
        <f t="shared" si="165"/>
        <v>0</v>
      </c>
      <c r="AC310" s="28">
        <f t="shared" si="165"/>
        <v>-417804</v>
      </c>
      <c r="AD310" s="28">
        <f t="shared" si="165"/>
        <v>-141219</v>
      </c>
      <c r="AE310" s="28">
        <f t="shared" si="165"/>
        <v>-8356</v>
      </c>
      <c r="AF310" s="28">
        <f t="shared" si="165"/>
        <v>11250</v>
      </c>
      <c r="AG310" s="28">
        <f t="shared" si="165"/>
        <v>567936</v>
      </c>
      <c r="AH310" s="28">
        <f t="shared" si="165"/>
        <v>0</v>
      </c>
      <c r="AI310" s="28">
        <f t="shared" si="165"/>
        <v>579186</v>
      </c>
      <c r="AJ310" s="28">
        <f t="shared" si="165"/>
        <v>11807</v>
      </c>
      <c r="AK310" s="21">
        <f t="shared" si="165"/>
        <v>0</v>
      </c>
      <c r="AL310" s="21">
        <f t="shared" si="165"/>
        <v>0</v>
      </c>
      <c r="AM310" s="21">
        <f t="shared" si="165"/>
        <v>-0.05</v>
      </c>
      <c r="AN310" s="21">
        <f t="shared" si="165"/>
        <v>0.03</v>
      </c>
      <c r="AO310" s="21">
        <f t="shared" si="165"/>
        <v>0</v>
      </c>
      <c r="AP310" s="21">
        <f t="shared" si="165"/>
        <v>-2.0000000000000007E-2</v>
      </c>
      <c r="AQ310" s="21">
        <f t="shared" si="165"/>
        <v>0</v>
      </c>
      <c r="AR310" s="29">
        <f t="shared" si="165"/>
        <v>-2.0000000000000007E-2</v>
      </c>
      <c r="AS310" s="258">
        <f t="shared" si="165"/>
        <v>501226572</v>
      </c>
      <c r="AT310" s="28">
        <f t="shared" si="165"/>
        <v>357870449</v>
      </c>
      <c r="AU310" s="28">
        <f t="shared" si="165"/>
        <v>461920</v>
      </c>
      <c r="AV310" s="28">
        <f t="shared" si="165"/>
        <v>1927015</v>
      </c>
      <c r="AW310" s="28">
        <f t="shared" si="165"/>
        <v>121611548</v>
      </c>
      <c r="AX310" s="28">
        <f t="shared" si="165"/>
        <v>7157413</v>
      </c>
      <c r="AY310" s="28">
        <f t="shared" si="165"/>
        <v>12660147</v>
      </c>
      <c r="AZ310" s="21">
        <f t="shared" si="165"/>
        <v>707.32319999999982</v>
      </c>
      <c r="BA310" s="21">
        <f t="shared" si="165"/>
        <v>565.18719999999985</v>
      </c>
      <c r="BB310" s="21">
        <f t="shared" si="165"/>
        <v>1.3332999999999999</v>
      </c>
      <c r="BC310" s="29">
        <f t="shared" si="165"/>
        <v>142.13599999999997</v>
      </c>
      <c r="BE310" s="7"/>
    </row>
    <row r="311" spans="1:57" x14ac:dyDescent="0.2">
      <c r="D311" s="16"/>
      <c r="E311" s="12"/>
      <c r="F311" s="16"/>
      <c r="G311" s="41"/>
      <c r="H311" s="2">
        <v>3114</v>
      </c>
      <c r="I311" s="257">
        <f t="shared" ref="I311:BC311" si="166">SUMIF($F$12:$F$433,"=3114",I$12:I$433)</f>
        <v>45506565</v>
      </c>
      <c r="J311" s="28">
        <f t="shared" si="166"/>
        <v>32712088</v>
      </c>
      <c r="K311" s="28">
        <f t="shared" si="166"/>
        <v>0</v>
      </c>
      <c r="L311" s="28">
        <f t="shared" si="166"/>
        <v>0</v>
      </c>
      <c r="M311" s="28">
        <f t="shared" si="166"/>
        <v>11056686</v>
      </c>
      <c r="N311" s="28">
        <f t="shared" si="166"/>
        <v>654241</v>
      </c>
      <c r="O311" s="28">
        <f t="shared" si="166"/>
        <v>1083550</v>
      </c>
      <c r="P311" s="21">
        <f t="shared" si="166"/>
        <v>66.461399999999998</v>
      </c>
      <c r="Q311" s="21">
        <f t="shared" si="166"/>
        <v>54.822900000000004</v>
      </c>
      <c r="R311" s="21">
        <f t="shared" si="166"/>
        <v>0</v>
      </c>
      <c r="S311" s="259">
        <f t="shared" si="166"/>
        <v>11.638500000000001</v>
      </c>
      <c r="T311" s="257">
        <f t="shared" si="166"/>
        <v>0</v>
      </c>
      <c r="U311" s="28">
        <f t="shared" si="166"/>
        <v>0</v>
      </c>
      <c r="V311" s="28">
        <f t="shared" si="166"/>
        <v>-147275</v>
      </c>
      <c r="W311" s="28">
        <f t="shared" si="166"/>
        <v>0</v>
      </c>
      <c r="X311" s="28">
        <f t="shared" si="166"/>
        <v>-147275</v>
      </c>
      <c r="Y311" s="28">
        <f t="shared" si="166"/>
        <v>0</v>
      </c>
      <c r="Z311" s="28">
        <f t="shared" si="166"/>
        <v>0</v>
      </c>
      <c r="AA311" s="28">
        <f t="shared" si="166"/>
        <v>0</v>
      </c>
      <c r="AB311" s="28">
        <f t="shared" si="166"/>
        <v>0</v>
      </c>
      <c r="AC311" s="28">
        <f t="shared" si="166"/>
        <v>-147275</v>
      </c>
      <c r="AD311" s="28">
        <f t="shared" si="166"/>
        <v>-49779</v>
      </c>
      <c r="AE311" s="28">
        <f t="shared" si="166"/>
        <v>-2946</v>
      </c>
      <c r="AF311" s="28">
        <f t="shared" si="166"/>
        <v>0</v>
      </c>
      <c r="AG311" s="28">
        <f t="shared" si="166"/>
        <v>200000</v>
      </c>
      <c r="AH311" s="28">
        <f t="shared" si="166"/>
        <v>0</v>
      </c>
      <c r="AI311" s="28">
        <f t="shared" si="166"/>
        <v>200000</v>
      </c>
      <c r="AJ311" s="28">
        <f t="shared" si="166"/>
        <v>0</v>
      </c>
      <c r="AK311" s="21">
        <f t="shared" si="166"/>
        <v>0</v>
      </c>
      <c r="AL311" s="21">
        <f t="shared" si="166"/>
        <v>0</v>
      </c>
      <c r="AM311" s="21">
        <f t="shared" si="166"/>
        <v>0</v>
      </c>
      <c r="AN311" s="21">
        <f t="shared" si="166"/>
        <v>0</v>
      </c>
      <c r="AO311" s="21">
        <f t="shared" si="166"/>
        <v>0</v>
      </c>
      <c r="AP311" s="21">
        <f t="shared" si="166"/>
        <v>0</v>
      </c>
      <c r="AQ311" s="21">
        <f t="shared" si="166"/>
        <v>0</v>
      </c>
      <c r="AR311" s="29">
        <f t="shared" si="166"/>
        <v>0</v>
      </c>
      <c r="AS311" s="258">
        <f t="shared" si="166"/>
        <v>45506565</v>
      </c>
      <c r="AT311" s="28">
        <f t="shared" si="166"/>
        <v>32564813</v>
      </c>
      <c r="AU311" s="28">
        <f t="shared" si="166"/>
        <v>0</v>
      </c>
      <c r="AV311" s="28">
        <f t="shared" si="166"/>
        <v>0</v>
      </c>
      <c r="AW311" s="28">
        <f t="shared" si="166"/>
        <v>11006907</v>
      </c>
      <c r="AX311" s="28">
        <f t="shared" si="166"/>
        <v>651295</v>
      </c>
      <c r="AY311" s="28">
        <f t="shared" si="166"/>
        <v>1283550</v>
      </c>
      <c r="AZ311" s="21">
        <f t="shared" si="166"/>
        <v>66.461399999999998</v>
      </c>
      <c r="BA311" s="21">
        <f t="shared" si="166"/>
        <v>54.822900000000004</v>
      </c>
      <c r="BB311" s="21">
        <f t="shared" si="166"/>
        <v>0</v>
      </c>
      <c r="BC311" s="29">
        <f t="shared" si="166"/>
        <v>11.638500000000001</v>
      </c>
      <c r="BE311" s="7"/>
    </row>
    <row r="312" spans="1:57" x14ac:dyDescent="0.2">
      <c r="D312" s="16"/>
      <c r="E312" s="12"/>
      <c r="F312" s="16"/>
      <c r="G312" s="41"/>
      <c r="H312" s="2">
        <v>3117</v>
      </c>
      <c r="I312" s="257">
        <f t="shared" ref="I312:BC312" si="167">SUMIF($F$12:$F$433,"=3117",I$12:I$433)</f>
        <v>50072187</v>
      </c>
      <c r="J312" s="28">
        <f t="shared" si="167"/>
        <v>35990502</v>
      </c>
      <c r="K312" s="28">
        <f t="shared" si="167"/>
        <v>0</v>
      </c>
      <c r="L312" s="28">
        <f t="shared" si="167"/>
        <v>159840</v>
      </c>
      <c r="M312" s="28">
        <f t="shared" si="167"/>
        <v>12218816</v>
      </c>
      <c r="N312" s="28">
        <f t="shared" si="167"/>
        <v>719807</v>
      </c>
      <c r="O312" s="28">
        <f t="shared" si="167"/>
        <v>983222</v>
      </c>
      <c r="P312" s="21">
        <f t="shared" si="167"/>
        <v>78.361099999999993</v>
      </c>
      <c r="Q312" s="21">
        <f t="shared" si="167"/>
        <v>59.866</v>
      </c>
      <c r="R312" s="21">
        <f t="shared" si="167"/>
        <v>0</v>
      </c>
      <c r="S312" s="259">
        <f t="shared" si="167"/>
        <v>18.495100000000001</v>
      </c>
      <c r="T312" s="257">
        <f t="shared" si="167"/>
        <v>0</v>
      </c>
      <c r="U312" s="28">
        <f t="shared" si="167"/>
        <v>-6735</v>
      </c>
      <c r="V312" s="28">
        <f t="shared" si="167"/>
        <v>-33137</v>
      </c>
      <c r="W312" s="28">
        <f t="shared" si="167"/>
        <v>0</v>
      </c>
      <c r="X312" s="28">
        <f t="shared" si="167"/>
        <v>-39872</v>
      </c>
      <c r="Y312" s="28">
        <f t="shared" si="167"/>
        <v>0</v>
      </c>
      <c r="Z312" s="28">
        <f t="shared" si="167"/>
        <v>0</v>
      </c>
      <c r="AA312" s="28">
        <f t="shared" si="167"/>
        <v>0</v>
      </c>
      <c r="AB312" s="28">
        <f t="shared" si="167"/>
        <v>0</v>
      </c>
      <c r="AC312" s="28">
        <f t="shared" si="167"/>
        <v>-39872</v>
      </c>
      <c r="AD312" s="28">
        <f t="shared" si="167"/>
        <v>-13476</v>
      </c>
      <c r="AE312" s="28">
        <f t="shared" si="167"/>
        <v>-797</v>
      </c>
      <c r="AF312" s="28">
        <f t="shared" si="167"/>
        <v>0</v>
      </c>
      <c r="AG312" s="28">
        <f t="shared" si="167"/>
        <v>45000</v>
      </c>
      <c r="AH312" s="28">
        <f t="shared" si="167"/>
        <v>0</v>
      </c>
      <c r="AI312" s="28">
        <f t="shared" si="167"/>
        <v>45000</v>
      </c>
      <c r="AJ312" s="28">
        <f t="shared" si="167"/>
        <v>-9145</v>
      </c>
      <c r="AK312" s="21">
        <f t="shared" si="167"/>
        <v>0</v>
      </c>
      <c r="AL312" s="21">
        <f t="shared" si="167"/>
        <v>0</v>
      </c>
      <c r="AM312" s="21">
        <f t="shared" si="167"/>
        <v>-0.04</v>
      </c>
      <c r="AN312" s="21">
        <f t="shared" si="167"/>
        <v>0</v>
      </c>
      <c r="AO312" s="21">
        <f t="shared" si="167"/>
        <v>0</v>
      </c>
      <c r="AP312" s="21">
        <f t="shared" si="167"/>
        <v>-0.04</v>
      </c>
      <c r="AQ312" s="21">
        <f t="shared" si="167"/>
        <v>0</v>
      </c>
      <c r="AR312" s="29">
        <f t="shared" si="167"/>
        <v>-0.04</v>
      </c>
      <c r="AS312" s="258">
        <f t="shared" si="167"/>
        <v>50063042</v>
      </c>
      <c r="AT312" s="28">
        <f t="shared" si="167"/>
        <v>35950630</v>
      </c>
      <c r="AU312" s="28">
        <f t="shared" si="167"/>
        <v>0</v>
      </c>
      <c r="AV312" s="28">
        <f t="shared" si="167"/>
        <v>159840</v>
      </c>
      <c r="AW312" s="28">
        <f t="shared" si="167"/>
        <v>12205340</v>
      </c>
      <c r="AX312" s="28">
        <f t="shared" si="167"/>
        <v>719010</v>
      </c>
      <c r="AY312" s="28">
        <f t="shared" si="167"/>
        <v>1028222</v>
      </c>
      <c r="AZ312" s="21">
        <f t="shared" si="167"/>
        <v>78.321100000000001</v>
      </c>
      <c r="BA312" s="21">
        <f t="shared" si="167"/>
        <v>59.826000000000008</v>
      </c>
      <c r="BB312" s="21">
        <f t="shared" si="167"/>
        <v>0</v>
      </c>
      <c r="BC312" s="29">
        <f t="shared" si="167"/>
        <v>18.495100000000001</v>
      </c>
      <c r="BE312" s="7"/>
    </row>
    <row r="313" spans="1:57" x14ac:dyDescent="0.2">
      <c r="D313" s="16"/>
      <c r="E313" s="12"/>
      <c r="F313" s="16"/>
      <c r="G313" s="41"/>
      <c r="H313" s="2">
        <v>3122</v>
      </c>
      <c r="I313" s="257">
        <f t="shared" ref="I313:BC313" si="168">SUMIF($F$12:$F$389,"=3122",I$12:I$389)</f>
        <v>0</v>
      </c>
      <c r="J313" s="28">
        <f t="shared" si="168"/>
        <v>0</v>
      </c>
      <c r="K313" s="28">
        <f t="shared" si="168"/>
        <v>0</v>
      </c>
      <c r="L313" s="28">
        <f t="shared" si="168"/>
        <v>0</v>
      </c>
      <c r="M313" s="28">
        <f t="shared" si="168"/>
        <v>0</v>
      </c>
      <c r="N313" s="28">
        <f t="shared" si="168"/>
        <v>0</v>
      </c>
      <c r="O313" s="28">
        <f t="shared" si="168"/>
        <v>0</v>
      </c>
      <c r="P313" s="21">
        <f t="shared" si="168"/>
        <v>0</v>
      </c>
      <c r="Q313" s="21">
        <f t="shared" si="168"/>
        <v>0</v>
      </c>
      <c r="R313" s="21">
        <f t="shared" si="168"/>
        <v>0</v>
      </c>
      <c r="S313" s="259">
        <f t="shared" si="168"/>
        <v>0</v>
      </c>
      <c r="T313" s="257">
        <f t="shared" si="168"/>
        <v>0</v>
      </c>
      <c r="U313" s="28">
        <f t="shared" si="168"/>
        <v>0</v>
      </c>
      <c r="V313" s="28">
        <f t="shared" si="168"/>
        <v>0</v>
      </c>
      <c r="W313" s="28">
        <f t="shared" si="168"/>
        <v>0</v>
      </c>
      <c r="X313" s="28">
        <f t="shared" si="168"/>
        <v>0</v>
      </c>
      <c r="Y313" s="28">
        <f t="shared" si="168"/>
        <v>0</v>
      </c>
      <c r="Z313" s="28">
        <f t="shared" si="168"/>
        <v>0</v>
      </c>
      <c r="AA313" s="28">
        <f t="shared" si="168"/>
        <v>0</v>
      </c>
      <c r="AB313" s="28">
        <f t="shared" si="168"/>
        <v>0</v>
      </c>
      <c r="AC313" s="28">
        <f t="shared" si="168"/>
        <v>0</v>
      </c>
      <c r="AD313" s="28">
        <f t="shared" si="168"/>
        <v>0</v>
      </c>
      <c r="AE313" s="28">
        <f t="shared" si="168"/>
        <v>0</v>
      </c>
      <c r="AF313" s="28">
        <f t="shared" si="168"/>
        <v>0</v>
      </c>
      <c r="AG313" s="28">
        <f t="shared" si="168"/>
        <v>0</v>
      </c>
      <c r="AH313" s="28">
        <f t="shared" si="168"/>
        <v>0</v>
      </c>
      <c r="AI313" s="28">
        <f t="shared" si="168"/>
        <v>0</v>
      </c>
      <c r="AJ313" s="28">
        <f t="shared" si="168"/>
        <v>0</v>
      </c>
      <c r="AK313" s="21">
        <f t="shared" si="168"/>
        <v>0</v>
      </c>
      <c r="AL313" s="21">
        <f t="shared" si="168"/>
        <v>0</v>
      </c>
      <c r="AM313" s="21">
        <f t="shared" si="168"/>
        <v>0</v>
      </c>
      <c r="AN313" s="21">
        <f t="shared" si="168"/>
        <v>0</v>
      </c>
      <c r="AO313" s="21">
        <f t="shared" si="168"/>
        <v>0</v>
      </c>
      <c r="AP313" s="21">
        <f t="shared" si="168"/>
        <v>0</v>
      </c>
      <c r="AQ313" s="21">
        <f t="shared" si="168"/>
        <v>0</v>
      </c>
      <c r="AR313" s="29">
        <f t="shared" si="168"/>
        <v>0</v>
      </c>
      <c r="AS313" s="258">
        <f t="shared" si="168"/>
        <v>0</v>
      </c>
      <c r="AT313" s="28">
        <f t="shared" si="168"/>
        <v>0</v>
      </c>
      <c r="AU313" s="28">
        <f t="shared" si="168"/>
        <v>0</v>
      </c>
      <c r="AV313" s="28">
        <f t="shared" si="168"/>
        <v>0</v>
      </c>
      <c r="AW313" s="28">
        <f t="shared" si="168"/>
        <v>0</v>
      </c>
      <c r="AX313" s="28">
        <f t="shared" si="168"/>
        <v>0</v>
      </c>
      <c r="AY313" s="28">
        <f t="shared" si="168"/>
        <v>0</v>
      </c>
      <c r="AZ313" s="21">
        <f t="shared" si="168"/>
        <v>0</v>
      </c>
      <c r="BA313" s="21">
        <f t="shared" si="168"/>
        <v>0</v>
      </c>
      <c r="BB313" s="21">
        <f t="shared" si="168"/>
        <v>0</v>
      </c>
      <c r="BC313" s="29">
        <f t="shared" si="168"/>
        <v>0</v>
      </c>
      <c r="BE313" s="7"/>
    </row>
    <row r="314" spans="1:57" x14ac:dyDescent="0.2">
      <c r="D314" s="16"/>
      <c r="E314" s="12"/>
      <c r="F314" s="16"/>
      <c r="G314" s="41"/>
      <c r="H314" s="2">
        <v>3124</v>
      </c>
      <c r="I314" s="257">
        <f t="shared" ref="I314:BC314" si="169">SUMIF($F$12:$F$389,"=3124",I$12:I$389)</f>
        <v>4189511</v>
      </c>
      <c r="J314" s="28">
        <f t="shared" si="169"/>
        <v>3067534</v>
      </c>
      <c r="K314" s="28">
        <f t="shared" si="169"/>
        <v>0</v>
      </c>
      <c r="L314" s="28">
        <f t="shared" si="169"/>
        <v>0</v>
      </c>
      <c r="M314" s="28">
        <f t="shared" si="169"/>
        <v>1036826</v>
      </c>
      <c r="N314" s="28">
        <f t="shared" si="169"/>
        <v>61351</v>
      </c>
      <c r="O314" s="28">
        <f t="shared" si="169"/>
        <v>23800</v>
      </c>
      <c r="P314" s="21">
        <f t="shared" si="169"/>
        <v>5.9693000000000005</v>
      </c>
      <c r="Q314" s="21">
        <f t="shared" si="169"/>
        <v>5.2062999999999997</v>
      </c>
      <c r="R314" s="21">
        <f t="shared" si="169"/>
        <v>0</v>
      </c>
      <c r="S314" s="259">
        <f t="shared" si="169"/>
        <v>0.76300000000000001</v>
      </c>
      <c r="T314" s="257">
        <f t="shared" si="169"/>
        <v>0</v>
      </c>
      <c r="U314" s="28">
        <f t="shared" si="169"/>
        <v>0</v>
      </c>
      <c r="V314" s="28">
        <f t="shared" si="169"/>
        <v>0</v>
      </c>
      <c r="W314" s="28">
        <f t="shared" si="169"/>
        <v>0</v>
      </c>
      <c r="X314" s="28">
        <f t="shared" si="169"/>
        <v>0</v>
      </c>
      <c r="Y314" s="28">
        <f t="shared" si="169"/>
        <v>0</v>
      </c>
      <c r="Z314" s="28">
        <f t="shared" si="169"/>
        <v>0</v>
      </c>
      <c r="AA314" s="28">
        <f t="shared" si="169"/>
        <v>0</v>
      </c>
      <c r="AB314" s="28">
        <f t="shared" si="169"/>
        <v>0</v>
      </c>
      <c r="AC314" s="28">
        <f t="shared" si="169"/>
        <v>0</v>
      </c>
      <c r="AD314" s="28">
        <f t="shared" si="169"/>
        <v>0</v>
      </c>
      <c r="AE314" s="28">
        <f t="shared" si="169"/>
        <v>0</v>
      </c>
      <c r="AF314" s="28">
        <f t="shared" si="169"/>
        <v>0</v>
      </c>
      <c r="AG314" s="28">
        <f t="shared" si="169"/>
        <v>0</v>
      </c>
      <c r="AH314" s="28">
        <f t="shared" si="169"/>
        <v>0</v>
      </c>
      <c r="AI314" s="28">
        <f t="shared" si="169"/>
        <v>0</v>
      </c>
      <c r="AJ314" s="28">
        <f t="shared" si="169"/>
        <v>0</v>
      </c>
      <c r="AK314" s="21">
        <f t="shared" si="169"/>
        <v>0</v>
      </c>
      <c r="AL314" s="21">
        <f t="shared" si="169"/>
        <v>0</v>
      </c>
      <c r="AM314" s="21">
        <f t="shared" si="169"/>
        <v>0</v>
      </c>
      <c r="AN314" s="21">
        <f t="shared" si="169"/>
        <v>0</v>
      </c>
      <c r="AO314" s="21">
        <f t="shared" si="169"/>
        <v>0</v>
      </c>
      <c r="AP314" s="21">
        <f t="shared" si="169"/>
        <v>0</v>
      </c>
      <c r="AQ314" s="21">
        <f t="shared" si="169"/>
        <v>0</v>
      </c>
      <c r="AR314" s="29">
        <f t="shared" si="169"/>
        <v>0</v>
      </c>
      <c r="AS314" s="258">
        <f t="shared" si="169"/>
        <v>4189511</v>
      </c>
      <c r="AT314" s="28">
        <f t="shared" si="169"/>
        <v>3067534</v>
      </c>
      <c r="AU314" s="28">
        <f t="shared" si="169"/>
        <v>0</v>
      </c>
      <c r="AV314" s="28">
        <f t="shared" si="169"/>
        <v>0</v>
      </c>
      <c r="AW314" s="28">
        <f t="shared" si="169"/>
        <v>1036826</v>
      </c>
      <c r="AX314" s="28">
        <f t="shared" si="169"/>
        <v>61351</v>
      </c>
      <c r="AY314" s="28">
        <f t="shared" si="169"/>
        <v>23800</v>
      </c>
      <c r="AZ314" s="21">
        <f t="shared" si="169"/>
        <v>5.9693000000000005</v>
      </c>
      <c r="BA314" s="21">
        <f t="shared" si="169"/>
        <v>5.2062999999999997</v>
      </c>
      <c r="BB314" s="21">
        <f t="shared" si="169"/>
        <v>0</v>
      </c>
      <c r="BC314" s="29">
        <f t="shared" si="169"/>
        <v>0.76300000000000001</v>
      </c>
      <c r="BE314" s="7"/>
    </row>
    <row r="315" spans="1:57" x14ac:dyDescent="0.2">
      <c r="D315" s="16"/>
      <c r="E315" s="12"/>
      <c r="F315" s="16"/>
      <c r="G315" s="41"/>
      <c r="H315" s="2">
        <v>3141</v>
      </c>
      <c r="I315" s="257">
        <f t="shared" ref="I315:BC315" si="170">SUMIF($F$12:$F$433,"=3141",I$12:I$433)</f>
        <v>68785648</v>
      </c>
      <c r="J315" s="28">
        <f t="shared" si="170"/>
        <v>49908945</v>
      </c>
      <c r="K315" s="28">
        <f t="shared" si="170"/>
        <v>0</v>
      </c>
      <c r="L315" s="28">
        <f t="shared" si="170"/>
        <v>392300</v>
      </c>
      <c r="M315" s="28">
        <f t="shared" si="170"/>
        <v>17001818</v>
      </c>
      <c r="N315" s="28">
        <f t="shared" si="170"/>
        <v>998180</v>
      </c>
      <c r="O315" s="28">
        <f t="shared" si="170"/>
        <v>484405</v>
      </c>
      <c r="P315" s="21">
        <f t="shared" si="170"/>
        <v>170.4</v>
      </c>
      <c r="Q315" s="21">
        <f t="shared" si="170"/>
        <v>0</v>
      </c>
      <c r="R315" s="21">
        <f t="shared" si="170"/>
        <v>0</v>
      </c>
      <c r="S315" s="259">
        <f t="shared" si="170"/>
        <v>170.4</v>
      </c>
      <c r="T315" s="257">
        <f t="shared" si="170"/>
        <v>6000</v>
      </c>
      <c r="U315" s="28">
        <f t="shared" si="170"/>
        <v>0</v>
      </c>
      <c r="V315" s="28">
        <f t="shared" si="170"/>
        <v>-28719</v>
      </c>
      <c r="W315" s="28">
        <f t="shared" si="170"/>
        <v>0</v>
      </c>
      <c r="X315" s="28">
        <f t="shared" si="170"/>
        <v>-22719</v>
      </c>
      <c r="Y315" s="28">
        <f t="shared" si="170"/>
        <v>-6000</v>
      </c>
      <c r="Z315" s="28">
        <f t="shared" si="170"/>
        <v>0</v>
      </c>
      <c r="AA315" s="28">
        <f t="shared" si="170"/>
        <v>0</v>
      </c>
      <c r="AB315" s="28">
        <f t="shared" si="170"/>
        <v>-6000</v>
      </c>
      <c r="AC315" s="28">
        <f t="shared" si="170"/>
        <v>-28719</v>
      </c>
      <c r="AD315" s="28">
        <f t="shared" si="170"/>
        <v>-9707</v>
      </c>
      <c r="AE315" s="28">
        <f t="shared" si="170"/>
        <v>-454</v>
      </c>
      <c r="AF315" s="28">
        <f t="shared" si="170"/>
        <v>0</v>
      </c>
      <c r="AG315" s="28">
        <f t="shared" si="170"/>
        <v>39000</v>
      </c>
      <c r="AH315" s="28">
        <f t="shared" si="170"/>
        <v>0</v>
      </c>
      <c r="AI315" s="28">
        <f t="shared" si="170"/>
        <v>39000</v>
      </c>
      <c r="AJ315" s="28">
        <f t="shared" si="170"/>
        <v>120</v>
      </c>
      <c r="AK315" s="21">
        <f t="shared" si="170"/>
        <v>0</v>
      </c>
      <c r="AL315" s="21">
        <f t="shared" si="170"/>
        <v>0</v>
      </c>
      <c r="AM315" s="21">
        <f t="shared" si="170"/>
        <v>0</v>
      </c>
      <c r="AN315" s="21">
        <f t="shared" si="170"/>
        <v>0</v>
      </c>
      <c r="AO315" s="21">
        <f t="shared" si="170"/>
        <v>0</v>
      </c>
      <c r="AP315" s="21">
        <f t="shared" si="170"/>
        <v>0</v>
      </c>
      <c r="AQ315" s="21">
        <f t="shared" si="170"/>
        <v>0</v>
      </c>
      <c r="AR315" s="29">
        <f t="shared" si="170"/>
        <v>0</v>
      </c>
      <c r="AS315" s="258">
        <f t="shared" si="170"/>
        <v>68785768</v>
      </c>
      <c r="AT315" s="28">
        <f t="shared" si="170"/>
        <v>49886226</v>
      </c>
      <c r="AU315" s="28">
        <f t="shared" si="170"/>
        <v>0</v>
      </c>
      <c r="AV315" s="28">
        <f t="shared" si="170"/>
        <v>386300</v>
      </c>
      <c r="AW315" s="28">
        <f t="shared" si="170"/>
        <v>16992111</v>
      </c>
      <c r="AX315" s="28">
        <f t="shared" si="170"/>
        <v>997726</v>
      </c>
      <c r="AY315" s="28">
        <f t="shared" si="170"/>
        <v>523405</v>
      </c>
      <c r="AZ315" s="21">
        <f t="shared" si="170"/>
        <v>170.4</v>
      </c>
      <c r="BA315" s="21">
        <f t="shared" si="170"/>
        <v>0</v>
      </c>
      <c r="BB315" s="21">
        <f t="shared" si="170"/>
        <v>0</v>
      </c>
      <c r="BC315" s="29">
        <f t="shared" si="170"/>
        <v>170.4</v>
      </c>
      <c r="BE315" s="7"/>
    </row>
    <row r="316" spans="1:57" x14ac:dyDescent="0.2">
      <c r="D316" s="16"/>
      <c r="E316" s="12"/>
      <c r="F316" s="16"/>
      <c r="G316" s="41"/>
      <c r="H316" s="2">
        <v>3143</v>
      </c>
      <c r="I316" s="257">
        <f t="shared" ref="I316:BC316" si="171">SUMIF($F$12:$F$433,"=3143",I$12:I$433)</f>
        <v>50510741</v>
      </c>
      <c r="J316" s="28">
        <f t="shared" si="171"/>
        <v>36878328</v>
      </c>
      <c r="K316" s="28">
        <f t="shared" si="171"/>
        <v>0</v>
      </c>
      <c r="L316" s="28">
        <f t="shared" si="171"/>
        <v>273040</v>
      </c>
      <c r="M316" s="28">
        <f t="shared" si="171"/>
        <v>12557158</v>
      </c>
      <c r="N316" s="28">
        <f t="shared" si="171"/>
        <v>737565</v>
      </c>
      <c r="O316" s="28">
        <f t="shared" si="171"/>
        <v>64650</v>
      </c>
      <c r="P316" s="21">
        <f t="shared" si="171"/>
        <v>82.491700000000009</v>
      </c>
      <c r="Q316" s="21">
        <f t="shared" si="171"/>
        <v>77.981700000000004</v>
      </c>
      <c r="R316" s="21">
        <f t="shared" si="171"/>
        <v>0</v>
      </c>
      <c r="S316" s="259">
        <f t="shared" si="171"/>
        <v>4.5099999999999989</v>
      </c>
      <c r="T316" s="257">
        <f t="shared" si="171"/>
        <v>0</v>
      </c>
      <c r="U316" s="28">
        <f t="shared" si="171"/>
        <v>0</v>
      </c>
      <c r="V316" s="28">
        <f t="shared" si="171"/>
        <v>0</v>
      </c>
      <c r="W316" s="28">
        <f t="shared" si="171"/>
        <v>0</v>
      </c>
      <c r="X316" s="28">
        <f t="shared" si="171"/>
        <v>0</v>
      </c>
      <c r="Y316" s="28">
        <f t="shared" si="171"/>
        <v>0</v>
      </c>
      <c r="Z316" s="28">
        <f t="shared" si="171"/>
        <v>0</v>
      </c>
      <c r="AA316" s="28">
        <f t="shared" si="171"/>
        <v>0</v>
      </c>
      <c r="AB316" s="28">
        <f t="shared" si="171"/>
        <v>0</v>
      </c>
      <c r="AC316" s="28">
        <f t="shared" si="171"/>
        <v>0</v>
      </c>
      <c r="AD316" s="28">
        <f t="shared" si="171"/>
        <v>0</v>
      </c>
      <c r="AE316" s="28">
        <f t="shared" si="171"/>
        <v>0</v>
      </c>
      <c r="AF316" s="28">
        <f t="shared" si="171"/>
        <v>0</v>
      </c>
      <c r="AG316" s="28">
        <f t="shared" si="171"/>
        <v>0</v>
      </c>
      <c r="AH316" s="28">
        <f t="shared" si="171"/>
        <v>0</v>
      </c>
      <c r="AI316" s="28">
        <f t="shared" si="171"/>
        <v>0</v>
      </c>
      <c r="AJ316" s="28">
        <f t="shared" si="171"/>
        <v>0</v>
      </c>
      <c r="AK316" s="21">
        <f t="shared" si="171"/>
        <v>0</v>
      </c>
      <c r="AL316" s="21">
        <f t="shared" si="171"/>
        <v>0</v>
      </c>
      <c r="AM316" s="21">
        <f t="shared" si="171"/>
        <v>0</v>
      </c>
      <c r="AN316" s="21">
        <f t="shared" si="171"/>
        <v>0</v>
      </c>
      <c r="AO316" s="21">
        <f t="shared" si="171"/>
        <v>0</v>
      </c>
      <c r="AP316" s="21">
        <f t="shared" si="171"/>
        <v>0</v>
      </c>
      <c r="AQ316" s="21">
        <f t="shared" si="171"/>
        <v>0</v>
      </c>
      <c r="AR316" s="29">
        <f t="shared" si="171"/>
        <v>0</v>
      </c>
      <c r="AS316" s="258">
        <f t="shared" si="171"/>
        <v>50510741</v>
      </c>
      <c r="AT316" s="28">
        <f t="shared" si="171"/>
        <v>36878328</v>
      </c>
      <c r="AU316" s="28">
        <f t="shared" si="171"/>
        <v>0</v>
      </c>
      <c r="AV316" s="28">
        <f t="shared" si="171"/>
        <v>273040</v>
      </c>
      <c r="AW316" s="28">
        <f t="shared" si="171"/>
        <v>12557158</v>
      </c>
      <c r="AX316" s="28">
        <f t="shared" si="171"/>
        <v>737565</v>
      </c>
      <c r="AY316" s="28">
        <f t="shared" si="171"/>
        <v>64650</v>
      </c>
      <c r="AZ316" s="21">
        <f t="shared" si="171"/>
        <v>82.491700000000009</v>
      </c>
      <c r="BA316" s="21">
        <f t="shared" si="171"/>
        <v>77.981700000000004</v>
      </c>
      <c r="BB316" s="21">
        <f t="shared" si="171"/>
        <v>0</v>
      </c>
      <c r="BC316" s="29">
        <f t="shared" si="171"/>
        <v>4.5099999999999989</v>
      </c>
      <c r="BE316" s="7"/>
    </row>
    <row r="317" spans="1:57" x14ac:dyDescent="0.2">
      <c r="D317" s="16"/>
      <c r="E317" s="12"/>
      <c r="F317" s="16"/>
      <c r="G317" s="41"/>
      <c r="H317" s="2">
        <v>3231</v>
      </c>
      <c r="I317" s="257">
        <f t="shared" ref="I317:BC317" si="172">SUMIF($F$12:$F$433,"=3231",I$12:I$433)</f>
        <v>52473941</v>
      </c>
      <c r="J317" s="28">
        <f t="shared" si="172"/>
        <v>38243094</v>
      </c>
      <c r="K317" s="28">
        <f t="shared" si="172"/>
        <v>0</v>
      </c>
      <c r="L317" s="28">
        <f t="shared" si="172"/>
        <v>273610</v>
      </c>
      <c r="M317" s="28">
        <f t="shared" si="172"/>
        <v>13018646</v>
      </c>
      <c r="N317" s="28">
        <f t="shared" si="172"/>
        <v>764861</v>
      </c>
      <c r="O317" s="28">
        <f t="shared" si="172"/>
        <v>173730</v>
      </c>
      <c r="P317" s="21">
        <f t="shared" si="172"/>
        <v>73.811899999999994</v>
      </c>
      <c r="Q317" s="21">
        <f t="shared" si="172"/>
        <v>65.752099999999999</v>
      </c>
      <c r="R317" s="21">
        <f t="shared" si="172"/>
        <v>0</v>
      </c>
      <c r="S317" s="259">
        <f t="shared" si="172"/>
        <v>8.0597999999999992</v>
      </c>
      <c r="T317" s="257">
        <f t="shared" si="172"/>
        <v>0</v>
      </c>
      <c r="U317" s="28">
        <f t="shared" si="172"/>
        <v>0</v>
      </c>
      <c r="V317" s="28">
        <f t="shared" si="172"/>
        <v>0</v>
      </c>
      <c r="W317" s="28">
        <f t="shared" si="172"/>
        <v>0</v>
      </c>
      <c r="X317" s="28">
        <f t="shared" si="172"/>
        <v>0</v>
      </c>
      <c r="Y317" s="28">
        <f t="shared" si="172"/>
        <v>0</v>
      </c>
      <c r="Z317" s="28">
        <f t="shared" si="172"/>
        <v>0</v>
      </c>
      <c r="AA317" s="28">
        <f t="shared" si="172"/>
        <v>0</v>
      </c>
      <c r="AB317" s="28">
        <f t="shared" si="172"/>
        <v>0</v>
      </c>
      <c r="AC317" s="28">
        <f t="shared" si="172"/>
        <v>0</v>
      </c>
      <c r="AD317" s="28">
        <f t="shared" si="172"/>
        <v>0</v>
      </c>
      <c r="AE317" s="28">
        <f t="shared" si="172"/>
        <v>0</v>
      </c>
      <c r="AF317" s="28">
        <f t="shared" si="172"/>
        <v>0</v>
      </c>
      <c r="AG317" s="28">
        <f t="shared" si="172"/>
        <v>0</v>
      </c>
      <c r="AH317" s="28">
        <f t="shared" si="172"/>
        <v>0</v>
      </c>
      <c r="AI317" s="28">
        <f t="shared" si="172"/>
        <v>0</v>
      </c>
      <c r="AJ317" s="28">
        <f t="shared" si="172"/>
        <v>0</v>
      </c>
      <c r="AK317" s="21">
        <f t="shared" si="172"/>
        <v>0</v>
      </c>
      <c r="AL317" s="21">
        <f t="shared" si="172"/>
        <v>0</v>
      </c>
      <c r="AM317" s="21">
        <f t="shared" si="172"/>
        <v>0</v>
      </c>
      <c r="AN317" s="21">
        <f t="shared" si="172"/>
        <v>0</v>
      </c>
      <c r="AO317" s="21">
        <f t="shared" si="172"/>
        <v>0</v>
      </c>
      <c r="AP317" s="21">
        <f t="shared" si="172"/>
        <v>0</v>
      </c>
      <c r="AQ317" s="21">
        <f t="shared" si="172"/>
        <v>0</v>
      </c>
      <c r="AR317" s="29">
        <f t="shared" si="172"/>
        <v>0</v>
      </c>
      <c r="AS317" s="258">
        <f t="shared" si="172"/>
        <v>52473941</v>
      </c>
      <c r="AT317" s="28">
        <f t="shared" si="172"/>
        <v>38243094</v>
      </c>
      <c r="AU317" s="28">
        <f t="shared" si="172"/>
        <v>0</v>
      </c>
      <c r="AV317" s="28">
        <f t="shared" si="172"/>
        <v>273610</v>
      </c>
      <c r="AW317" s="28">
        <f t="shared" si="172"/>
        <v>13018646</v>
      </c>
      <c r="AX317" s="28">
        <f t="shared" si="172"/>
        <v>764861</v>
      </c>
      <c r="AY317" s="28">
        <f t="shared" si="172"/>
        <v>173730</v>
      </c>
      <c r="AZ317" s="21">
        <f t="shared" si="172"/>
        <v>73.811899999999994</v>
      </c>
      <c r="BA317" s="21">
        <f t="shared" si="172"/>
        <v>65.752099999999999</v>
      </c>
      <c r="BB317" s="21">
        <f t="shared" si="172"/>
        <v>0</v>
      </c>
      <c r="BC317" s="29">
        <f t="shared" si="172"/>
        <v>8.0597999999999992</v>
      </c>
      <c r="BE317" s="7"/>
    </row>
    <row r="318" spans="1:57" ht="13.5" thickBot="1" x14ac:dyDescent="0.25">
      <c r="D318" s="16"/>
      <c r="E318" s="12"/>
      <c r="F318" s="16"/>
      <c r="G318" s="41"/>
      <c r="H318" s="231">
        <v>3233</v>
      </c>
      <c r="I318" s="260">
        <f t="shared" ref="I318:BC318" si="173">SUMIF($F$12:$F$433,"=3233",I$12:I$433)</f>
        <v>9158778</v>
      </c>
      <c r="J318" s="261">
        <f t="shared" si="173"/>
        <v>6061261</v>
      </c>
      <c r="K318" s="261">
        <f t="shared" si="173"/>
        <v>0</v>
      </c>
      <c r="L318" s="261">
        <f t="shared" si="173"/>
        <v>619320</v>
      </c>
      <c r="M318" s="261">
        <f t="shared" si="173"/>
        <v>2258036</v>
      </c>
      <c r="N318" s="261">
        <f t="shared" si="173"/>
        <v>121225</v>
      </c>
      <c r="O318" s="261">
        <f t="shared" si="173"/>
        <v>98936</v>
      </c>
      <c r="P318" s="262">
        <f t="shared" si="173"/>
        <v>14.22</v>
      </c>
      <c r="Q318" s="262">
        <f t="shared" si="173"/>
        <v>8.7000000000000011</v>
      </c>
      <c r="R318" s="262">
        <f t="shared" si="173"/>
        <v>0</v>
      </c>
      <c r="S318" s="265">
        <f t="shared" si="173"/>
        <v>5.52</v>
      </c>
      <c r="T318" s="260">
        <f t="shared" si="173"/>
        <v>0</v>
      </c>
      <c r="U318" s="261">
        <f t="shared" si="173"/>
        <v>0</v>
      </c>
      <c r="V318" s="261">
        <f t="shared" si="173"/>
        <v>0</v>
      </c>
      <c r="W318" s="261">
        <f t="shared" si="173"/>
        <v>0</v>
      </c>
      <c r="X318" s="261">
        <f t="shared" si="173"/>
        <v>0</v>
      </c>
      <c r="Y318" s="261">
        <f t="shared" si="173"/>
        <v>0</v>
      </c>
      <c r="Z318" s="261">
        <f t="shared" si="173"/>
        <v>0</v>
      </c>
      <c r="AA318" s="261">
        <f t="shared" si="173"/>
        <v>0</v>
      </c>
      <c r="AB318" s="261">
        <f t="shared" si="173"/>
        <v>0</v>
      </c>
      <c r="AC318" s="261">
        <f t="shared" si="173"/>
        <v>0</v>
      </c>
      <c r="AD318" s="261">
        <f t="shared" si="173"/>
        <v>0</v>
      </c>
      <c r="AE318" s="261">
        <f t="shared" si="173"/>
        <v>0</v>
      </c>
      <c r="AF318" s="261">
        <f t="shared" si="173"/>
        <v>0</v>
      </c>
      <c r="AG318" s="261">
        <f t="shared" si="173"/>
        <v>0</v>
      </c>
      <c r="AH318" s="261">
        <f t="shared" si="173"/>
        <v>0</v>
      </c>
      <c r="AI318" s="261">
        <f t="shared" si="173"/>
        <v>0</v>
      </c>
      <c r="AJ318" s="261">
        <f t="shared" si="173"/>
        <v>0</v>
      </c>
      <c r="AK318" s="262">
        <f t="shared" si="173"/>
        <v>0</v>
      </c>
      <c r="AL318" s="262">
        <f t="shared" si="173"/>
        <v>0</v>
      </c>
      <c r="AM318" s="262">
        <f t="shared" si="173"/>
        <v>0</v>
      </c>
      <c r="AN318" s="262">
        <f t="shared" si="173"/>
        <v>0</v>
      </c>
      <c r="AO318" s="262">
        <f t="shared" si="173"/>
        <v>0</v>
      </c>
      <c r="AP318" s="262">
        <f t="shared" si="173"/>
        <v>0</v>
      </c>
      <c r="AQ318" s="262">
        <f t="shared" si="173"/>
        <v>0</v>
      </c>
      <c r="AR318" s="263">
        <f t="shared" si="173"/>
        <v>0</v>
      </c>
      <c r="AS318" s="264">
        <f t="shared" si="173"/>
        <v>9158778</v>
      </c>
      <c r="AT318" s="261">
        <f t="shared" si="173"/>
        <v>6061261</v>
      </c>
      <c r="AU318" s="261">
        <f t="shared" si="173"/>
        <v>0</v>
      </c>
      <c r="AV318" s="261">
        <f t="shared" si="173"/>
        <v>619320</v>
      </c>
      <c r="AW318" s="261">
        <f t="shared" si="173"/>
        <v>2258036</v>
      </c>
      <c r="AX318" s="261">
        <f t="shared" si="173"/>
        <v>121225</v>
      </c>
      <c r="AY318" s="261">
        <f t="shared" si="173"/>
        <v>98936</v>
      </c>
      <c r="AZ318" s="262">
        <f t="shared" si="173"/>
        <v>14.22</v>
      </c>
      <c r="BA318" s="262">
        <f t="shared" si="173"/>
        <v>8.7000000000000011</v>
      </c>
      <c r="BB318" s="262">
        <f t="shared" si="173"/>
        <v>0</v>
      </c>
      <c r="BC318" s="263">
        <f t="shared" si="173"/>
        <v>5.52</v>
      </c>
      <c r="BE318" s="7"/>
    </row>
    <row r="319" spans="1:57" x14ac:dyDescent="0.2">
      <c r="D319" s="12"/>
      <c r="E319" s="12"/>
      <c r="F319" s="12"/>
      <c r="G319" s="41"/>
      <c r="H319" s="12"/>
      <c r="I319" s="27"/>
      <c r="J319" s="27"/>
      <c r="K319" s="27"/>
      <c r="L319" s="27"/>
      <c r="M319" s="27"/>
      <c r="N319" s="27"/>
      <c r="O319" s="27"/>
      <c r="P319" s="7"/>
      <c r="Q319" s="7"/>
      <c r="R319" s="7"/>
      <c r="S319" s="7"/>
    </row>
    <row r="330" spans="16:31" x14ac:dyDescent="0.2">
      <c r="W330">
        <f t="shared" ref="W330:AE330" si="174">SUBTOTAL(9,W327:W329)</f>
        <v>0</v>
      </c>
      <c r="X330">
        <f t="shared" si="174"/>
        <v>0</v>
      </c>
      <c r="Y330">
        <f t="shared" si="174"/>
        <v>0</v>
      </c>
      <c r="Z330">
        <f t="shared" si="174"/>
        <v>0</v>
      </c>
      <c r="AA330">
        <f t="shared" si="174"/>
        <v>0</v>
      </c>
      <c r="AB330">
        <f t="shared" si="174"/>
        <v>0</v>
      </c>
      <c r="AC330">
        <f t="shared" si="174"/>
        <v>0</v>
      </c>
      <c r="AD330">
        <f t="shared" si="174"/>
        <v>0</v>
      </c>
      <c r="AE330">
        <f t="shared" si="174"/>
        <v>0</v>
      </c>
    </row>
    <row r="332" spans="16:31" x14ac:dyDescent="0.2">
      <c r="P332" s="15"/>
      <c r="Q332" s="15"/>
      <c r="R332" s="15"/>
      <c r="S332" s="15"/>
      <c r="U332" s="15"/>
    </row>
    <row r="333" spans="16:31" x14ac:dyDescent="0.2">
      <c r="P333" s="15"/>
      <c r="Q333" s="15"/>
      <c r="R333" s="15"/>
      <c r="S333" s="15"/>
      <c r="U333" s="15"/>
    </row>
    <row r="334" spans="16:31" x14ac:dyDescent="0.2">
      <c r="P334" s="15"/>
      <c r="Q334" s="15"/>
      <c r="R334" s="15"/>
      <c r="S334" s="15"/>
      <c r="U334" s="15"/>
    </row>
    <row r="335" spans="16:31" x14ac:dyDescent="0.2">
      <c r="P335" s="15"/>
      <c r="Q335" s="15"/>
      <c r="R335" s="15"/>
      <c r="S335" s="15"/>
      <c r="U335" s="15"/>
    </row>
  </sheetData>
  <mergeCells count="51">
    <mergeCell ref="BC9:BC10"/>
    <mergeCell ref="U9:U10"/>
    <mergeCell ref="T6:AR6"/>
    <mergeCell ref="AS6:BC7"/>
    <mergeCell ref="AK7:AR7"/>
    <mergeCell ref="AN8:AO9"/>
    <mergeCell ref="AP8:AR9"/>
    <mergeCell ref="AS8:AS10"/>
    <mergeCell ref="AT8:AY8"/>
    <mergeCell ref="AZ8:AZ10"/>
    <mergeCell ref="BA8:BC8"/>
    <mergeCell ref="AT9:AV9"/>
    <mergeCell ref="AW9:AW10"/>
    <mergeCell ref="BA9:BA10"/>
    <mergeCell ref="AB9:AB10"/>
    <mergeCell ref="AY9:AY10"/>
    <mergeCell ref="A3:E3"/>
    <mergeCell ref="AH9:AH10"/>
    <mergeCell ref="AX9:AX10"/>
    <mergeCell ref="AG9:AG10"/>
    <mergeCell ref="T7:X8"/>
    <mergeCell ref="Y7:AB8"/>
    <mergeCell ref="AE7:AE10"/>
    <mergeCell ref="AF7:AI8"/>
    <mergeCell ref="AJ7:AJ10"/>
    <mergeCell ref="AK8:AL9"/>
    <mergeCell ref="AM8:AM9"/>
    <mergeCell ref="Z9:Z10"/>
    <mergeCell ref="AA9:AA10"/>
    <mergeCell ref="R9:R10"/>
    <mergeCell ref="T9:T10"/>
    <mergeCell ref="Y9:Y10"/>
    <mergeCell ref="V9:V10"/>
    <mergeCell ref="W9:W10"/>
    <mergeCell ref="AI9:AI10"/>
    <mergeCell ref="BB9:BB10"/>
    <mergeCell ref="AD7:AD10"/>
    <mergeCell ref="AC7:AC10"/>
    <mergeCell ref="X9:X10"/>
    <mergeCell ref="AF9:AF10"/>
    <mergeCell ref="I8:I10"/>
    <mergeCell ref="I6:S7"/>
    <mergeCell ref="P8:P10"/>
    <mergeCell ref="J8:O8"/>
    <mergeCell ref="Q8:S8"/>
    <mergeCell ref="J9:L9"/>
    <mergeCell ref="M9:M10"/>
    <mergeCell ref="N9:N10"/>
    <mergeCell ref="O9:O10"/>
    <mergeCell ref="Q9:Q10"/>
    <mergeCell ref="S9:S1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E143"/>
  <sheetViews>
    <sheetView workbookViewId="0">
      <pane xSplit="8" ySplit="11" topLeftCell="AN114" activePane="bottomRight" state="frozen"/>
      <selection activeCell="BA176" sqref="BA176"/>
      <selection pane="topRight" activeCell="BA176" sqref="BA176"/>
      <selection pane="bottomLeft" activeCell="BA176" sqref="BA176"/>
      <selection pane="bottomRight" activeCell="AS6" sqref="AS6:BC7"/>
    </sheetView>
  </sheetViews>
  <sheetFormatPr defaultColWidth="9.140625" defaultRowHeight="15" x14ac:dyDescent="0.25"/>
  <cols>
    <col min="1" max="1" width="5" style="572" customWidth="1"/>
    <col min="2" max="2" width="7.140625" style="477" bestFit="1" customWidth="1"/>
    <col min="3" max="3" width="8.7109375" style="573" bestFit="1" customWidth="1"/>
    <col min="4" max="4" width="7.85546875" style="477" bestFit="1" customWidth="1"/>
    <col min="5" max="5" width="31.42578125" style="616" customWidth="1"/>
    <col min="6" max="6" width="5.42578125" style="573" customWidth="1"/>
    <col min="7" max="7" width="9.7109375" style="477" customWidth="1"/>
    <col min="8" max="8" width="8.5703125" style="477" customWidth="1"/>
    <col min="9" max="9" width="11.7109375" style="613" customWidth="1"/>
    <col min="10" max="12" width="10.85546875" style="613" customWidth="1"/>
    <col min="13" max="14" width="10.7109375" style="613" customWidth="1"/>
    <col min="15" max="15" width="11.42578125" style="613" customWidth="1"/>
    <col min="16" max="16" width="12" style="614" customWidth="1"/>
    <col min="17" max="18" width="10.42578125" style="614" customWidth="1"/>
    <col min="19" max="19" width="10.7109375" style="614" customWidth="1"/>
    <col min="20" max="20" width="10.7109375" style="613" customWidth="1"/>
    <col min="21" max="36" width="10.7109375" style="477" customWidth="1"/>
    <col min="37" max="44" width="10.7109375" style="614" customWidth="1"/>
    <col min="45" max="51" width="10.7109375" style="477" customWidth="1"/>
    <col min="52" max="52" width="11.7109375" style="614" customWidth="1"/>
    <col min="53" max="55" width="10.7109375" style="614" customWidth="1"/>
    <col min="56" max="57" width="9.140625" style="477" customWidth="1"/>
    <col min="58" max="16384" width="9.140625" style="477"/>
  </cols>
  <sheetData>
    <row r="1" spans="1:55" ht="15.75" customHeight="1" x14ac:dyDescent="0.25">
      <c r="A1" s="828" t="s">
        <v>2</v>
      </c>
      <c r="B1" s="828"/>
      <c r="C1" s="469"/>
      <c r="D1" s="828"/>
      <c r="E1" s="828"/>
      <c r="F1" s="470"/>
      <c r="G1" s="470"/>
      <c r="H1" s="470"/>
      <c r="I1" s="471"/>
      <c r="J1" s="472"/>
      <c r="K1" s="472"/>
      <c r="L1" s="472"/>
      <c r="M1" s="472"/>
      <c r="N1" s="472"/>
      <c r="O1" s="472"/>
      <c r="P1" s="473"/>
      <c r="Q1" s="474"/>
      <c r="R1" s="474"/>
      <c r="S1" s="474"/>
      <c r="T1" s="474"/>
      <c r="U1" s="471"/>
      <c r="V1" s="471"/>
      <c r="W1" s="475"/>
      <c r="X1" s="475"/>
      <c r="Y1" s="475"/>
      <c r="Z1" s="475"/>
      <c r="AA1" s="475"/>
      <c r="AB1" s="475"/>
      <c r="AC1" s="475"/>
      <c r="AD1" s="475"/>
      <c r="AE1" s="475"/>
      <c r="AF1" s="475"/>
      <c r="AG1" s="475"/>
      <c r="AH1" s="475"/>
      <c r="AI1" s="475"/>
      <c r="AJ1" s="475"/>
      <c r="AK1" s="476"/>
      <c r="AL1" s="476"/>
      <c r="AM1" s="476"/>
      <c r="AN1" s="473"/>
      <c r="AO1" s="473"/>
      <c r="AP1" s="473"/>
      <c r="AQ1" s="473"/>
      <c r="AR1" s="473"/>
      <c r="AS1" s="471"/>
      <c r="AT1" s="471"/>
      <c r="AU1" s="471"/>
      <c r="AV1" s="471"/>
      <c r="AW1" s="471"/>
      <c r="AX1" s="471"/>
      <c r="AY1" s="473"/>
      <c r="AZ1" s="473"/>
      <c r="BA1" s="473"/>
      <c r="BB1" s="473"/>
      <c r="BC1" s="473"/>
    </row>
    <row r="2" spans="1:55" ht="12.75" customHeight="1" x14ac:dyDescent="0.25">
      <c r="A2" s="828" t="s">
        <v>3</v>
      </c>
      <c r="B2" s="828"/>
      <c r="C2" s="469"/>
      <c r="D2" s="828"/>
      <c r="E2" s="828"/>
      <c r="F2" s="470"/>
      <c r="G2" s="470"/>
      <c r="H2" s="470"/>
      <c r="I2" s="478"/>
      <c r="J2" s="478"/>
      <c r="K2" s="478"/>
      <c r="L2" s="478"/>
      <c r="M2" s="478"/>
      <c r="N2" s="478"/>
      <c r="O2" s="478"/>
      <c r="P2" s="479"/>
      <c r="Q2" s="479"/>
      <c r="R2" s="479"/>
      <c r="S2" s="479"/>
      <c r="T2" s="478"/>
      <c r="U2" s="478"/>
      <c r="V2" s="478"/>
      <c r="W2" s="478"/>
      <c r="X2" s="478"/>
      <c r="Y2" s="478"/>
      <c r="Z2" s="478"/>
      <c r="AA2" s="478"/>
      <c r="AB2" s="478"/>
      <c r="AC2" s="478"/>
      <c r="AD2" s="478"/>
      <c r="AE2" s="478"/>
      <c r="AF2" s="478"/>
      <c r="AG2" s="478"/>
      <c r="AH2" s="478"/>
      <c r="AI2" s="478"/>
      <c r="AJ2" s="479"/>
      <c r="AK2" s="479"/>
      <c r="AL2" s="479"/>
      <c r="AM2" s="479"/>
      <c r="AN2" s="479"/>
      <c r="AO2" s="479"/>
      <c r="AP2" s="479"/>
      <c r="AQ2" s="479"/>
      <c r="AR2" s="479"/>
      <c r="AS2" s="478"/>
      <c r="AT2" s="478"/>
      <c r="AU2" s="478"/>
      <c r="AV2" s="478"/>
      <c r="AW2" s="478"/>
      <c r="AX2" s="478"/>
      <c r="AY2" s="479"/>
      <c r="AZ2" s="479"/>
      <c r="BA2" s="479"/>
      <c r="BB2" s="479"/>
      <c r="BC2" s="473"/>
    </row>
    <row r="3" spans="1:55" ht="12" customHeight="1" x14ac:dyDescent="0.25">
      <c r="A3" s="1049" t="s">
        <v>4</v>
      </c>
      <c r="B3" s="1049"/>
      <c r="C3" s="1049"/>
      <c r="D3" s="1049"/>
      <c r="E3" s="1049"/>
      <c r="F3" s="470"/>
      <c r="G3" s="470"/>
      <c r="H3" s="470"/>
      <c r="I3" s="478"/>
      <c r="J3" s="478"/>
      <c r="K3" s="478"/>
      <c r="L3" s="478"/>
      <c r="M3" s="478"/>
      <c r="N3" s="478"/>
      <c r="O3" s="478"/>
      <c r="P3" s="479"/>
      <c r="Q3" s="479"/>
      <c r="R3" s="479"/>
      <c r="S3" s="479"/>
      <c r="T3" s="480"/>
      <c r="U3" s="480"/>
      <c r="V3" s="480"/>
      <c r="W3" s="480"/>
      <c r="X3" s="480"/>
      <c r="Y3" s="480"/>
      <c r="Z3" s="480"/>
      <c r="AA3" s="480"/>
      <c r="AB3" s="481"/>
      <c r="AC3" s="481"/>
      <c r="AD3" s="481"/>
      <c r="AE3" s="482"/>
      <c r="AF3" s="482"/>
      <c r="AG3" s="482"/>
      <c r="AH3" s="482"/>
      <c r="AI3" s="481"/>
      <c r="AJ3" s="483"/>
      <c r="AK3" s="483"/>
      <c r="AL3" s="483"/>
      <c r="AM3" s="483"/>
      <c r="AN3" s="483"/>
      <c r="AO3" s="483"/>
      <c r="AP3" s="483"/>
      <c r="AQ3" s="483"/>
      <c r="AR3" s="479"/>
      <c r="AS3" s="478"/>
      <c r="AT3" s="478"/>
      <c r="AU3" s="478"/>
      <c r="AV3" s="478"/>
      <c r="AW3" s="478"/>
      <c r="AX3" s="478"/>
      <c r="AY3" s="479"/>
      <c r="AZ3" s="479"/>
      <c r="BA3" s="479"/>
      <c r="BB3" s="479"/>
      <c r="BC3" s="473"/>
    </row>
    <row r="4" spans="1:55" ht="12" customHeight="1" x14ac:dyDescent="0.25">
      <c r="A4" s="484"/>
      <c r="B4" s="828"/>
      <c r="C4" s="828"/>
      <c r="D4" s="828"/>
      <c r="E4" s="828"/>
      <c r="F4" s="470"/>
      <c r="G4" s="470"/>
      <c r="H4" s="470"/>
      <c r="I4" s="478"/>
      <c r="J4" s="478"/>
      <c r="K4" s="478"/>
      <c r="L4" s="478"/>
      <c r="M4" s="478"/>
      <c r="N4" s="478"/>
      <c r="O4" s="478"/>
      <c r="P4" s="479"/>
      <c r="Q4" s="479"/>
      <c r="R4" s="479"/>
      <c r="S4" s="479"/>
      <c r="T4" s="480"/>
      <c r="U4" s="480"/>
      <c r="V4" s="480"/>
      <c r="W4" s="480"/>
      <c r="X4" s="480"/>
      <c r="Y4" s="480"/>
      <c r="Z4" s="480"/>
      <c r="AA4" s="480"/>
      <c r="AB4" s="481"/>
      <c r="AC4" s="481"/>
      <c r="AD4" s="481"/>
      <c r="AE4" s="482"/>
      <c r="AF4" s="482"/>
      <c r="AG4" s="482"/>
      <c r="AH4" s="482"/>
      <c r="AI4" s="481"/>
      <c r="AJ4" s="483"/>
      <c r="AK4" s="483"/>
      <c r="AL4" s="483"/>
      <c r="AM4" s="483"/>
      <c r="AN4" s="483"/>
      <c r="AO4" s="483"/>
      <c r="AP4" s="483"/>
      <c r="AQ4" s="483"/>
      <c r="AR4" s="479"/>
      <c r="AS4" s="478"/>
      <c r="AT4" s="478"/>
      <c r="AU4" s="478"/>
      <c r="AV4" s="478"/>
      <c r="AW4" s="478"/>
      <c r="AX4" s="478"/>
      <c r="AY4" s="479"/>
      <c r="AZ4" s="479"/>
      <c r="BA4" s="479"/>
      <c r="BB4" s="479"/>
      <c r="BC4" s="473"/>
    </row>
    <row r="5" spans="1:55" ht="16.5" thickBot="1" x14ac:dyDescent="0.3">
      <c r="A5" s="290" t="s">
        <v>856</v>
      </c>
      <c r="B5" s="91"/>
      <c r="C5" s="91"/>
      <c r="D5" s="91"/>
      <c r="E5" s="92"/>
      <c r="F5" s="485"/>
      <c r="G5" s="485"/>
      <c r="H5" s="485"/>
      <c r="I5" s="486"/>
      <c r="J5" s="486"/>
      <c r="K5" s="486"/>
      <c r="L5" s="486"/>
      <c r="M5" s="486"/>
      <c r="N5" s="486"/>
      <c r="O5" s="486"/>
      <c r="P5" s="487"/>
      <c r="Q5" s="487"/>
      <c r="R5" s="487"/>
      <c r="S5" s="487"/>
      <c r="T5" s="480"/>
      <c r="U5" s="480"/>
      <c r="V5" s="480"/>
      <c r="W5" s="480"/>
      <c r="X5" s="471"/>
      <c r="Y5" s="480"/>
      <c r="Z5" s="480"/>
      <c r="AA5" s="480"/>
      <c r="AB5" s="481"/>
      <c r="AC5" s="481"/>
      <c r="AD5" s="481"/>
      <c r="AE5" s="482"/>
      <c r="AF5" s="482"/>
      <c r="AG5" s="482"/>
      <c r="AH5" s="482"/>
      <c r="AI5" s="481"/>
      <c r="AJ5" s="473"/>
      <c r="AK5" s="473"/>
      <c r="AL5" s="488"/>
      <c r="AM5" s="488"/>
      <c r="AN5" s="488"/>
      <c r="AO5" s="488"/>
      <c r="AP5" s="488"/>
      <c r="AQ5" s="488"/>
      <c r="AR5" s="487"/>
      <c r="AS5" s="486"/>
      <c r="AT5" s="486"/>
      <c r="AU5" s="486"/>
      <c r="AV5" s="486"/>
      <c r="AW5" s="486"/>
      <c r="AX5" s="486"/>
      <c r="AY5" s="487"/>
      <c r="AZ5" s="487"/>
      <c r="BA5" s="487"/>
      <c r="BB5" s="487"/>
      <c r="BC5" s="473"/>
    </row>
    <row r="6" spans="1:55" x14ac:dyDescent="0.25">
      <c r="A6" s="470"/>
      <c r="B6" s="484"/>
      <c r="C6" s="484"/>
      <c r="D6" s="484"/>
      <c r="E6" s="470"/>
      <c r="F6" s="470"/>
      <c r="G6" s="470"/>
      <c r="H6" s="470"/>
      <c r="I6" s="952" t="s">
        <v>849</v>
      </c>
      <c r="J6" s="953"/>
      <c r="K6" s="953"/>
      <c r="L6" s="953"/>
      <c r="M6" s="953"/>
      <c r="N6" s="953"/>
      <c r="O6" s="953"/>
      <c r="P6" s="953"/>
      <c r="Q6" s="953"/>
      <c r="R6" s="953"/>
      <c r="S6" s="954"/>
      <c r="T6" s="968" t="s">
        <v>829</v>
      </c>
      <c r="U6" s="969"/>
      <c r="V6" s="969"/>
      <c r="W6" s="969"/>
      <c r="X6" s="969"/>
      <c r="Y6" s="969"/>
      <c r="Z6" s="969"/>
      <c r="AA6" s="969"/>
      <c r="AB6" s="969"/>
      <c r="AC6" s="969"/>
      <c r="AD6" s="969"/>
      <c r="AE6" s="969"/>
      <c r="AF6" s="969"/>
      <c r="AG6" s="969"/>
      <c r="AH6" s="969"/>
      <c r="AI6" s="969"/>
      <c r="AJ6" s="969"/>
      <c r="AK6" s="969"/>
      <c r="AL6" s="969"/>
      <c r="AM6" s="969"/>
      <c r="AN6" s="969"/>
      <c r="AO6" s="969"/>
      <c r="AP6" s="969"/>
      <c r="AQ6" s="969"/>
      <c r="AR6" s="970"/>
      <c r="AS6" s="1015" t="s">
        <v>857</v>
      </c>
      <c r="AT6" s="1016"/>
      <c r="AU6" s="1016"/>
      <c r="AV6" s="1016"/>
      <c r="AW6" s="1016"/>
      <c r="AX6" s="1016"/>
      <c r="AY6" s="1016"/>
      <c r="AZ6" s="1016"/>
      <c r="BA6" s="1016"/>
      <c r="BB6" s="1016"/>
      <c r="BC6" s="1017"/>
    </row>
    <row r="7" spans="1:55" ht="16.5" thickBot="1" x14ac:dyDescent="0.3">
      <c r="A7" s="484"/>
      <c r="B7" s="489"/>
      <c r="C7" s="143"/>
      <c r="D7" s="490"/>
      <c r="E7" s="489"/>
      <c r="F7" s="470"/>
      <c r="G7" s="470"/>
      <c r="H7" s="470"/>
      <c r="I7" s="955"/>
      <c r="J7" s="956"/>
      <c r="K7" s="956"/>
      <c r="L7" s="956"/>
      <c r="M7" s="956"/>
      <c r="N7" s="956"/>
      <c r="O7" s="956"/>
      <c r="P7" s="956"/>
      <c r="Q7" s="956"/>
      <c r="R7" s="956"/>
      <c r="S7" s="957"/>
      <c r="T7" s="995" t="s">
        <v>287</v>
      </c>
      <c r="U7" s="996"/>
      <c r="V7" s="996"/>
      <c r="W7" s="996"/>
      <c r="X7" s="997"/>
      <c r="Y7" s="1007" t="s">
        <v>288</v>
      </c>
      <c r="Z7" s="996"/>
      <c r="AA7" s="996"/>
      <c r="AB7" s="997"/>
      <c r="AC7" s="959" t="s">
        <v>289</v>
      </c>
      <c r="AD7" s="959" t="s">
        <v>5</v>
      </c>
      <c r="AE7" s="959" t="s">
        <v>290</v>
      </c>
      <c r="AF7" s="1009" t="s">
        <v>291</v>
      </c>
      <c r="AG7" s="1010"/>
      <c r="AH7" s="1010"/>
      <c r="AI7" s="1011"/>
      <c r="AJ7" s="959" t="s">
        <v>313</v>
      </c>
      <c r="AK7" s="1021" t="s">
        <v>292</v>
      </c>
      <c r="AL7" s="1022"/>
      <c r="AM7" s="1022"/>
      <c r="AN7" s="1022"/>
      <c r="AO7" s="1022"/>
      <c r="AP7" s="1022"/>
      <c r="AQ7" s="1022"/>
      <c r="AR7" s="1023"/>
      <c r="AS7" s="1018"/>
      <c r="AT7" s="1019"/>
      <c r="AU7" s="1019"/>
      <c r="AV7" s="1019"/>
      <c r="AW7" s="1019"/>
      <c r="AX7" s="1019"/>
      <c r="AY7" s="1019"/>
      <c r="AZ7" s="1019"/>
      <c r="BA7" s="1019"/>
      <c r="BB7" s="1019"/>
      <c r="BC7" s="1020"/>
    </row>
    <row r="8" spans="1:55" ht="15" customHeight="1" x14ac:dyDescent="0.25">
      <c r="A8" s="491"/>
      <c r="B8" s="492"/>
      <c r="C8" s="492"/>
      <c r="D8" s="492"/>
      <c r="E8" s="492"/>
      <c r="F8" s="492"/>
      <c r="G8" s="492"/>
      <c r="H8" s="492"/>
      <c r="I8" s="962" t="s">
        <v>6</v>
      </c>
      <c r="J8" s="978" t="s">
        <v>823</v>
      </c>
      <c r="K8" s="979"/>
      <c r="L8" s="979"/>
      <c r="M8" s="979"/>
      <c r="N8" s="979"/>
      <c r="O8" s="980"/>
      <c r="P8" s="965" t="s">
        <v>284</v>
      </c>
      <c r="Q8" s="978" t="s">
        <v>824</v>
      </c>
      <c r="R8" s="979"/>
      <c r="S8" s="983"/>
      <c r="T8" s="998"/>
      <c r="U8" s="999"/>
      <c r="V8" s="999"/>
      <c r="W8" s="999"/>
      <c r="X8" s="1000"/>
      <c r="Y8" s="1008"/>
      <c r="Z8" s="999"/>
      <c r="AA8" s="999"/>
      <c r="AB8" s="1000"/>
      <c r="AC8" s="960"/>
      <c r="AD8" s="960"/>
      <c r="AE8" s="960"/>
      <c r="AF8" s="1012"/>
      <c r="AG8" s="1013"/>
      <c r="AH8" s="1013"/>
      <c r="AI8" s="1014"/>
      <c r="AJ8" s="960"/>
      <c r="AK8" s="1024" t="s">
        <v>293</v>
      </c>
      <c r="AL8" s="1025"/>
      <c r="AM8" s="993" t="s">
        <v>294</v>
      </c>
      <c r="AN8" s="1024" t="s">
        <v>295</v>
      </c>
      <c r="AO8" s="1025"/>
      <c r="AP8" s="1028" t="s">
        <v>296</v>
      </c>
      <c r="AQ8" s="1029"/>
      <c r="AR8" s="1030"/>
      <c r="AS8" s="962" t="s">
        <v>6</v>
      </c>
      <c r="AT8" s="990" t="s">
        <v>823</v>
      </c>
      <c r="AU8" s="991"/>
      <c r="AV8" s="991"/>
      <c r="AW8" s="991"/>
      <c r="AX8" s="991"/>
      <c r="AY8" s="992"/>
      <c r="AZ8" s="965" t="s">
        <v>284</v>
      </c>
      <c r="BA8" s="978" t="s">
        <v>825</v>
      </c>
      <c r="BB8" s="979"/>
      <c r="BC8" s="983"/>
    </row>
    <row r="9" spans="1:55" ht="15.75" customHeight="1" thickBot="1" x14ac:dyDescent="0.3">
      <c r="A9" s="493" t="s">
        <v>818</v>
      </c>
      <c r="B9" s="143"/>
      <c r="C9" s="143"/>
      <c r="D9" s="494"/>
      <c r="E9" s="143"/>
      <c r="F9" s="495"/>
      <c r="G9" s="496"/>
      <c r="H9" s="496"/>
      <c r="I9" s="963"/>
      <c r="J9" s="971" t="s">
        <v>830</v>
      </c>
      <c r="K9" s="972"/>
      <c r="L9" s="973"/>
      <c r="M9" s="974" t="s">
        <v>5</v>
      </c>
      <c r="N9" s="974" t="s">
        <v>1</v>
      </c>
      <c r="O9" s="976" t="s">
        <v>7</v>
      </c>
      <c r="P9" s="966"/>
      <c r="Q9" s="950" t="s">
        <v>285</v>
      </c>
      <c r="R9" s="950" t="s">
        <v>846</v>
      </c>
      <c r="S9" s="981" t="s">
        <v>286</v>
      </c>
      <c r="T9" s="1005" t="s">
        <v>297</v>
      </c>
      <c r="U9" s="1003" t="s">
        <v>294</v>
      </c>
      <c r="V9" s="1003" t="s">
        <v>842</v>
      </c>
      <c r="W9" s="1003" t="s">
        <v>295</v>
      </c>
      <c r="X9" s="1003" t="s">
        <v>788</v>
      </c>
      <c r="Y9" s="1001" t="s">
        <v>298</v>
      </c>
      <c r="Z9" s="1003" t="s">
        <v>822</v>
      </c>
      <c r="AA9" s="1001" t="s">
        <v>299</v>
      </c>
      <c r="AB9" s="1003" t="s">
        <v>789</v>
      </c>
      <c r="AC9" s="960"/>
      <c r="AD9" s="960"/>
      <c r="AE9" s="960"/>
      <c r="AF9" s="1003" t="s">
        <v>294</v>
      </c>
      <c r="AG9" s="988" t="s">
        <v>844</v>
      </c>
      <c r="AH9" s="1003" t="s">
        <v>300</v>
      </c>
      <c r="AI9" s="1003" t="s">
        <v>790</v>
      </c>
      <c r="AJ9" s="960"/>
      <c r="AK9" s="1026"/>
      <c r="AL9" s="1027"/>
      <c r="AM9" s="994"/>
      <c r="AN9" s="1026"/>
      <c r="AO9" s="1027"/>
      <c r="AP9" s="1031"/>
      <c r="AQ9" s="1032"/>
      <c r="AR9" s="1033"/>
      <c r="AS9" s="963"/>
      <c r="AT9" s="984" t="s">
        <v>830</v>
      </c>
      <c r="AU9" s="985"/>
      <c r="AV9" s="985"/>
      <c r="AW9" s="986" t="s">
        <v>5</v>
      </c>
      <c r="AX9" s="986" t="s">
        <v>1</v>
      </c>
      <c r="AY9" s="986" t="s">
        <v>7</v>
      </c>
      <c r="AZ9" s="966"/>
      <c r="BA9" s="950" t="s">
        <v>285</v>
      </c>
      <c r="BB9" s="950" t="s">
        <v>846</v>
      </c>
      <c r="BC9" s="981" t="s">
        <v>286</v>
      </c>
    </row>
    <row r="10" spans="1:55" ht="30.75" customHeight="1" thickBot="1" x14ac:dyDescent="0.3">
      <c r="A10" s="497" t="s">
        <v>797</v>
      </c>
      <c r="B10" s="498" t="s">
        <v>563</v>
      </c>
      <c r="C10" s="498" t="s">
        <v>564</v>
      </c>
      <c r="D10" s="498" t="s">
        <v>268</v>
      </c>
      <c r="E10" s="245" t="s">
        <v>799</v>
      </c>
      <c r="F10" s="498" t="s">
        <v>0</v>
      </c>
      <c r="G10" s="499" t="s">
        <v>269</v>
      </c>
      <c r="H10" s="71" t="s">
        <v>280</v>
      </c>
      <c r="I10" s="964"/>
      <c r="J10" s="72" t="s">
        <v>278</v>
      </c>
      <c r="K10" s="886" t="s">
        <v>843</v>
      </c>
      <c r="L10" s="72" t="s">
        <v>288</v>
      </c>
      <c r="M10" s="975"/>
      <c r="N10" s="975"/>
      <c r="O10" s="977"/>
      <c r="P10" s="967"/>
      <c r="Q10" s="951"/>
      <c r="R10" s="951"/>
      <c r="S10" s="982"/>
      <c r="T10" s="1047"/>
      <c r="U10" s="1044"/>
      <c r="V10" s="1044"/>
      <c r="W10" s="1044"/>
      <c r="X10" s="1044"/>
      <c r="Y10" s="1048"/>
      <c r="Z10" s="1044"/>
      <c r="AA10" s="1048"/>
      <c r="AB10" s="1044"/>
      <c r="AC10" s="960"/>
      <c r="AD10" s="960"/>
      <c r="AE10" s="960"/>
      <c r="AF10" s="1044"/>
      <c r="AG10" s="1045"/>
      <c r="AH10" s="1044"/>
      <c r="AI10" s="1044"/>
      <c r="AJ10" s="960"/>
      <c r="AK10" s="250" t="s">
        <v>285</v>
      </c>
      <c r="AL10" s="267" t="s">
        <v>286</v>
      </c>
      <c r="AM10" s="250" t="s">
        <v>285</v>
      </c>
      <c r="AN10" s="250" t="s">
        <v>285</v>
      </c>
      <c r="AO10" s="267" t="s">
        <v>286</v>
      </c>
      <c r="AP10" s="250" t="s">
        <v>285</v>
      </c>
      <c r="AQ10" s="267" t="s">
        <v>286</v>
      </c>
      <c r="AR10" s="271" t="s">
        <v>309</v>
      </c>
      <c r="AS10" s="963"/>
      <c r="AT10" s="925" t="s">
        <v>278</v>
      </c>
      <c r="AU10" s="926" t="s">
        <v>843</v>
      </c>
      <c r="AV10" s="927" t="s">
        <v>288</v>
      </c>
      <c r="AW10" s="974"/>
      <c r="AX10" s="974"/>
      <c r="AY10" s="974"/>
      <c r="AZ10" s="966"/>
      <c r="BA10" s="1046"/>
      <c r="BB10" s="1046"/>
      <c r="BC10" s="981"/>
    </row>
    <row r="11" spans="1:55" s="511" customFormat="1" ht="11.25" customHeight="1" thickBot="1" x14ac:dyDescent="0.25">
      <c r="A11" s="500" t="s">
        <v>565</v>
      </c>
      <c r="B11" s="501" t="s">
        <v>566</v>
      </c>
      <c r="C11" s="501" t="s">
        <v>270</v>
      </c>
      <c r="D11" s="501" t="s">
        <v>271</v>
      </c>
      <c r="E11" s="501" t="s">
        <v>567</v>
      </c>
      <c r="F11" s="501" t="s">
        <v>0</v>
      </c>
      <c r="G11" s="501" t="s">
        <v>568</v>
      </c>
      <c r="H11" s="502" t="s">
        <v>793</v>
      </c>
      <c r="I11" s="206" t="s">
        <v>272</v>
      </c>
      <c r="J11" s="207" t="s">
        <v>273</v>
      </c>
      <c r="K11" s="207" t="s">
        <v>273</v>
      </c>
      <c r="L11" s="207" t="s">
        <v>279</v>
      </c>
      <c r="M11" s="207" t="s">
        <v>274</v>
      </c>
      <c r="N11" s="207" t="s">
        <v>275</v>
      </c>
      <c r="O11" s="207" t="s">
        <v>276</v>
      </c>
      <c r="P11" s="342" t="s">
        <v>277</v>
      </c>
      <c r="Q11" s="339" t="s">
        <v>569</v>
      </c>
      <c r="R11" s="339" t="s">
        <v>569</v>
      </c>
      <c r="S11" s="839" t="s">
        <v>570</v>
      </c>
      <c r="T11" s="503" t="s">
        <v>301</v>
      </c>
      <c r="U11" s="504" t="s">
        <v>301</v>
      </c>
      <c r="V11" s="207" t="s">
        <v>301</v>
      </c>
      <c r="W11" s="504" t="s">
        <v>301</v>
      </c>
      <c r="X11" s="504" t="s">
        <v>301</v>
      </c>
      <c r="Y11" s="504" t="s">
        <v>302</v>
      </c>
      <c r="Z11" s="504" t="s">
        <v>302</v>
      </c>
      <c r="AA11" s="504" t="s">
        <v>303</v>
      </c>
      <c r="AB11" s="504" t="s">
        <v>302</v>
      </c>
      <c r="AC11" s="504" t="s">
        <v>304</v>
      </c>
      <c r="AD11" s="504" t="s">
        <v>305</v>
      </c>
      <c r="AE11" s="504" t="s">
        <v>306</v>
      </c>
      <c r="AF11" s="504" t="s">
        <v>308</v>
      </c>
      <c r="AG11" s="207" t="s">
        <v>307</v>
      </c>
      <c r="AH11" s="504" t="s">
        <v>307</v>
      </c>
      <c r="AI11" s="504" t="s">
        <v>307</v>
      </c>
      <c r="AJ11" s="504" t="s">
        <v>314</v>
      </c>
      <c r="AK11" s="509" t="s">
        <v>310</v>
      </c>
      <c r="AL11" s="509" t="s">
        <v>311</v>
      </c>
      <c r="AM11" s="509" t="s">
        <v>310</v>
      </c>
      <c r="AN11" s="509" t="s">
        <v>310</v>
      </c>
      <c r="AO11" s="509" t="s">
        <v>311</v>
      </c>
      <c r="AP11" s="509" t="s">
        <v>310</v>
      </c>
      <c r="AQ11" s="509" t="s">
        <v>311</v>
      </c>
      <c r="AR11" s="928" t="s">
        <v>312</v>
      </c>
      <c r="AS11" s="503" t="s">
        <v>272</v>
      </c>
      <c r="AT11" s="504" t="s">
        <v>273</v>
      </c>
      <c r="AU11" s="207" t="s">
        <v>845</v>
      </c>
      <c r="AV11" s="504" t="s">
        <v>279</v>
      </c>
      <c r="AW11" s="504" t="s">
        <v>274</v>
      </c>
      <c r="AX11" s="504" t="s">
        <v>275</v>
      </c>
      <c r="AY11" s="504" t="s">
        <v>276</v>
      </c>
      <c r="AZ11" s="509" t="s">
        <v>277</v>
      </c>
      <c r="BA11" s="509" t="s">
        <v>569</v>
      </c>
      <c r="BB11" s="339" t="s">
        <v>569</v>
      </c>
      <c r="BC11" s="510" t="s">
        <v>570</v>
      </c>
    </row>
    <row r="12" spans="1:55" ht="12.95" customHeight="1" x14ac:dyDescent="0.25">
      <c r="A12" s="512">
        <v>1</v>
      </c>
      <c r="B12" s="513">
        <v>4486</v>
      </c>
      <c r="C12" s="514">
        <v>600075176</v>
      </c>
      <c r="D12" s="514">
        <v>46750401</v>
      </c>
      <c r="E12" s="515" t="s">
        <v>326</v>
      </c>
      <c r="F12" s="513">
        <v>3233</v>
      </c>
      <c r="G12" s="516" t="s">
        <v>322</v>
      </c>
      <c r="H12" s="516" t="s">
        <v>282</v>
      </c>
      <c r="I12" s="772">
        <v>3668522</v>
      </c>
      <c r="J12" s="773">
        <v>2577127</v>
      </c>
      <c r="K12" s="773">
        <v>0</v>
      </c>
      <c r="L12" s="773">
        <v>100000</v>
      </c>
      <c r="M12" s="774">
        <v>904869</v>
      </c>
      <c r="N12" s="774">
        <v>51542</v>
      </c>
      <c r="O12" s="773">
        <v>34984</v>
      </c>
      <c r="P12" s="775">
        <v>5.919999999999999</v>
      </c>
      <c r="Q12" s="778">
        <v>3.75</v>
      </c>
      <c r="R12" s="807">
        <v>0</v>
      </c>
      <c r="S12" s="807">
        <v>2.17</v>
      </c>
      <c r="T12" s="406">
        <f>Y12*-1</f>
        <v>0</v>
      </c>
      <c r="U12" s="405">
        <v>0</v>
      </c>
      <c r="V12" s="405">
        <v>0</v>
      </c>
      <c r="W12" s="405">
        <v>0</v>
      </c>
      <c r="X12" s="405">
        <f>SUM(T12:W12)</f>
        <v>0</v>
      </c>
      <c r="Y12" s="405">
        <v>0</v>
      </c>
      <c r="Z12" s="405">
        <v>0</v>
      </c>
      <c r="AA12" s="405">
        <v>0</v>
      </c>
      <c r="AB12" s="405">
        <f>SUM(Y12:AA12)</f>
        <v>0</v>
      </c>
      <c r="AC12" s="405">
        <f>X12+AB12</f>
        <v>0</v>
      </c>
      <c r="AD12" s="249">
        <f>ROUND((X12+Y12+Z12)*33.8%,0)</f>
        <v>0</v>
      </c>
      <c r="AE12" s="249">
        <f>ROUND(X12*2%,0)</f>
        <v>0</v>
      </c>
      <c r="AF12" s="405">
        <v>0</v>
      </c>
      <c r="AG12" s="405">
        <v>0</v>
      </c>
      <c r="AH12" s="405">
        <v>0</v>
      </c>
      <c r="AI12" s="405">
        <f>SUM(AF12:AH12)</f>
        <v>0</v>
      </c>
      <c r="AJ12" s="405">
        <f>AC12+AD12+AE12+AI12</f>
        <v>0</v>
      </c>
      <c r="AK12" s="407">
        <v>0</v>
      </c>
      <c r="AL12" s="407">
        <v>0</v>
      </c>
      <c r="AM12" s="407">
        <v>0</v>
      </c>
      <c r="AN12" s="407">
        <v>0</v>
      </c>
      <c r="AO12" s="407">
        <v>0</v>
      </c>
      <c r="AP12" s="407">
        <f>AK12+AM12+AN12</f>
        <v>0</v>
      </c>
      <c r="AQ12" s="407">
        <f>AL12+AO12</f>
        <v>0</v>
      </c>
      <c r="AR12" s="417">
        <f>SUM(AP12:AQ12)</f>
        <v>0</v>
      </c>
      <c r="AS12" s="406">
        <f>I12+AJ12</f>
        <v>3668522</v>
      </c>
      <c r="AT12" s="405">
        <f>J12+X12</f>
        <v>2577127</v>
      </c>
      <c r="AU12" s="405">
        <f>K12</f>
        <v>0</v>
      </c>
      <c r="AV12" s="405">
        <f>L12+AB12</f>
        <v>100000</v>
      </c>
      <c r="AW12" s="405">
        <f>M12+AD12</f>
        <v>904869</v>
      </c>
      <c r="AX12" s="405">
        <f>N12+AE12</f>
        <v>51542</v>
      </c>
      <c r="AY12" s="405">
        <f>O12+AI12</f>
        <v>34984</v>
      </c>
      <c r="AZ12" s="407">
        <f>P12+AR12</f>
        <v>5.919999999999999</v>
      </c>
      <c r="BA12" s="407">
        <f>Q12+AP12</f>
        <v>3.75</v>
      </c>
      <c r="BB12" s="407">
        <f>R12</f>
        <v>0</v>
      </c>
      <c r="BC12" s="408">
        <f>S12+AQ12</f>
        <v>2.17</v>
      </c>
    </row>
    <row r="13" spans="1:55" ht="12.95" customHeight="1" x14ac:dyDescent="0.25">
      <c r="A13" s="520">
        <v>1</v>
      </c>
      <c r="B13" s="521">
        <v>4486</v>
      </c>
      <c r="C13" s="522">
        <v>600075176</v>
      </c>
      <c r="D13" s="522">
        <v>46750401</v>
      </c>
      <c r="E13" s="523" t="s">
        <v>327</v>
      </c>
      <c r="F13" s="524"/>
      <c r="G13" s="525"/>
      <c r="H13" s="525"/>
      <c r="I13" s="526">
        <v>3668522</v>
      </c>
      <c r="J13" s="527">
        <v>2577127</v>
      </c>
      <c r="K13" s="527">
        <v>0</v>
      </c>
      <c r="L13" s="527">
        <v>100000</v>
      </c>
      <c r="M13" s="527">
        <v>904869</v>
      </c>
      <c r="N13" s="527">
        <v>51542</v>
      </c>
      <c r="O13" s="527">
        <v>34984</v>
      </c>
      <c r="P13" s="528">
        <v>5.919999999999999</v>
      </c>
      <c r="Q13" s="528">
        <v>3.75</v>
      </c>
      <c r="R13" s="732">
        <v>0</v>
      </c>
      <c r="S13" s="732">
        <v>2.17</v>
      </c>
      <c r="T13" s="526">
        <f t="shared" ref="T13:BC13" si="0">SUM(T12)</f>
        <v>0</v>
      </c>
      <c r="U13" s="527">
        <f t="shared" si="0"/>
        <v>0</v>
      </c>
      <c r="V13" s="527">
        <f t="shared" si="0"/>
        <v>0</v>
      </c>
      <c r="W13" s="527">
        <f t="shared" si="0"/>
        <v>0</v>
      </c>
      <c r="X13" s="527">
        <f t="shared" si="0"/>
        <v>0</v>
      </c>
      <c r="Y13" s="527">
        <f t="shared" si="0"/>
        <v>0</v>
      </c>
      <c r="Z13" s="527">
        <f t="shared" si="0"/>
        <v>0</v>
      </c>
      <c r="AA13" s="527">
        <f t="shared" si="0"/>
        <v>0</v>
      </c>
      <c r="AB13" s="527">
        <f t="shared" si="0"/>
        <v>0</v>
      </c>
      <c r="AC13" s="527">
        <f t="shared" si="0"/>
        <v>0</v>
      </c>
      <c r="AD13" s="527">
        <f t="shared" si="0"/>
        <v>0</v>
      </c>
      <c r="AE13" s="527">
        <f t="shared" si="0"/>
        <v>0</v>
      </c>
      <c r="AF13" s="527">
        <f t="shared" si="0"/>
        <v>0</v>
      </c>
      <c r="AG13" s="527">
        <f t="shared" si="0"/>
        <v>0</v>
      </c>
      <c r="AH13" s="527">
        <f t="shared" si="0"/>
        <v>0</v>
      </c>
      <c r="AI13" s="527">
        <f t="shared" si="0"/>
        <v>0</v>
      </c>
      <c r="AJ13" s="527">
        <f t="shared" si="0"/>
        <v>0</v>
      </c>
      <c r="AK13" s="528">
        <f t="shared" si="0"/>
        <v>0</v>
      </c>
      <c r="AL13" s="528">
        <f t="shared" si="0"/>
        <v>0</v>
      </c>
      <c r="AM13" s="528">
        <f t="shared" si="0"/>
        <v>0</v>
      </c>
      <c r="AN13" s="528">
        <f t="shared" si="0"/>
        <v>0</v>
      </c>
      <c r="AO13" s="528">
        <f t="shared" si="0"/>
        <v>0</v>
      </c>
      <c r="AP13" s="528">
        <f t="shared" si="0"/>
        <v>0</v>
      </c>
      <c r="AQ13" s="528">
        <f t="shared" si="0"/>
        <v>0</v>
      </c>
      <c r="AR13" s="732">
        <f t="shared" si="0"/>
        <v>0</v>
      </c>
      <c r="AS13" s="526">
        <f t="shared" si="0"/>
        <v>3668522</v>
      </c>
      <c r="AT13" s="527">
        <f t="shared" si="0"/>
        <v>2577127</v>
      </c>
      <c r="AU13" s="527">
        <f t="shared" si="0"/>
        <v>0</v>
      </c>
      <c r="AV13" s="527">
        <f t="shared" si="0"/>
        <v>100000</v>
      </c>
      <c r="AW13" s="527">
        <f t="shared" si="0"/>
        <v>904869</v>
      </c>
      <c r="AX13" s="527">
        <f t="shared" si="0"/>
        <v>51542</v>
      </c>
      <c r="AY13" s="527">
        <f t="shared" si="0"/>
        <v>34984</v>
      </c>
      <c r="AZ13" s="528">
        <f t="shared" si="0"/>
        <v>5.919999999999999</v>
      </c>
      <c r="BA13" s="528">
        <f t="shared" si="0"/>
        <v>3.75</v>
      </c>
      <c r="BB13" s="528">
        <f t="shared" si="0"/>
        <v>0</v>
      </c>
      <c r="BC13" s="529">
        <f t="shared" si="0"/>
        <v>2.17</v>
      </c>
    </row>
    <row r="14" spans="1:55" ht="12.95" customHeight="1" x14ac:dyDescent="0.25">
      <c r="A14" s="532">
        <v>2</v>
      </c>
      <c r="B14" s="533">
        <v>4419</v>
      </c>
      <c r="C14" s="534">
        <v>600074056</v>
      </c>
      <c r="D14" s="533">
        <v>72744049</v>
      </c>
      <c r="E14" s="535" t="s">
        <v>328</v>
      </c>
      <c r="F14" s="533">
        <v>3111</v>
      </c>
      <c r="G14" s="536" t="s">
        <v>329</v>
      </c>
      <c r="H14" s="537" t="s">
        <v>281</v>
      </c>
      <c r="I14" s="517">
        <v>24481630</v>
      </c>
      <c r="J14" s="538">
        <v>17782536</v>
      </c>
      <c r="K14" s="538">
        <v>0</v>
      </c>
      <c r="L14" s="538">
        <v>142000</v>
      </c>
      <c r="M14" s="338">
        <v>6058493</v>
      </c>
      <c r="N14" s="338">
        <v>355651</v>
      </c>
      <c r="O14" s="538">
        <v>142950</v>
      </c>
      <c r="P14" s="539">
        <v>41.568800000000003</v>
      </c>
      <c r="Q14" s="719">
        <v>30.522600000000001</v>
      </c>
      <c r="R14" s="808">
        <v>0</v>
      </c>
      <c r="S14" s="808">
        <v>11.046200000000001</v>
      </c>
      <c r="T14" s="112">
        <f t="shared" ref="T14:T77" si="1">Y14*-1</f>
        <v>0</v>
      </c>
      <c r="U14" s="113">
        <v>0</v>
      </c>
      <c r="V14" s="113">
        <v>-110979</v>
      </c>
      <c r="W14" s="113">
        <v>0</v>
      </c>
      <c r="X14" s="113">
        <f t="shared" ref="X14:X77" si="2">SUM(T14:W14)</f>
        <v>-110979</v>
      </c>
      <c r="Y14" s="113">
        <v>0</v>
      </c>
      <c r="Z14" s="113">
        <v>0</v>
      </c>
      <c r="AA14" s="113">
        <v>0</v>
      </c>
      <c r="AB14" s="113">
        <f t="shared" ref="AB14:AB77" si="3">SUM(Y14:AA14)</f>
        <v>0</v>
      </c>
      <c r="AC14" s="113">
        <f t="shared" ref="AC14:AC77" si="4">X14+AB14</f>
        <v>-110979</v>
      </c>
      <c r="AD14" s="114">
        <f t="shared" ref="AD14:AD77" si="5">ROUND((X14+Y14+Z14)*33.8%,0)</f>
        <v>-37511</v>
      </c>
      <c r="AE14" s="114">
        <f t="shared" ref="AE14:AE77" si="6">ROUND(X14*2%,0)</f>
        <v>-2220</v>
      </c>
      <c r="AF14" s="113">
        <v>0</v>
      </c>
      <c r="AG14" s="113">
        <v>150710</v>
      </c>
      <c r="AH14" s="113">
        <v>0</v>
      </c>
      <c r="AI14" s="113">
        <f t="shared" ref="AI14:AI77" si="7">SUM(AF14:AH14)</f>
        <v>150710</v>
      </c>
      <c r="AJ14" s="113">
        <f t="shared" ref="AJ14:AJ77" si="8">AC14+AD14+AE14+AI14</f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f t="shared" ref="AP14:AP77" si="9">AK14+AM14+AN14</f>
        <v>0</v>
      </c>
      <c r="AQ14" s="115">
        <f t="shared" ref="AQ14:AQ77" si="10">AL14+AO14</f>
        <v>0</v>
      </c>
      <c r="AR14" s="370">
        <f t="shared" ref="AR14:AR77" si="11">SUM(AP14:AQ14)</f>
        <v>0</v>
      </c>
      <c r="AS14" s="112">
        <f t="shared" ref="AS14:AS77" si="12">I14+AJ14</f>
        <v>24481630</v>
      </c>
      <c r="AT14" s="113">
        <f t="shared" ref="AT14:AT77" si="13">J14+X14</f>
        <v>17671557</v>
      </c>
      <c r="AU14" s="113">
        <f t="shared" ref="AU14:AU77" si="14">K14</f>
        <v>0</v>
      </c>
      <c r="AV14" s="113">
        <f t="shared" ref="AV14:AV77" si="15">L14+AB14</f>
        <v>142000</v>
      </c>
      <c r="AW14" s="113">
        <f t="shared" ref="AW14:AX76" si="16">M14+AD14</f>
        <v>6020982</v>
      </c>
      <c r="AX14" s="113">
        <f t="shared" si="16"/>
        <v>353431</v>
      </c>
      <c r="AY14" s="113">
        <f t="shared" ref="AY14:AY77" si="17">O14+AI14</f>
        <v>293660</v>
      </c>
      <c r="AZ14" s="115">
        <f t="shared" ref="AZ14:AZ77" si="18">P14+AR14</f>
        <v>41.568800000000003</v>
      </c>
      <c r="BA14" s="115">
        <f t="shared" ref="BA14:BA77" si="19">Q14+AP14</f>
        <v>30.522600000000001</v>
      </c>
      <c r="BB14" s="115">
        <f t="shared" ref="BB14:BB77" si="20">R14</f>
        <v>0</v>
      </c>
      <c r="BC14" s="116">
        <f t="shared" ref="BC14:BC77" si="21">S14+AQ14</f>
        <v>11.046200000000001</v>
      </c>
    </row>
    <row r="15" spans="1:55" ht="12.95" customHeight="1" x14ac:dyDescent="0.25">
      <c r="A15" s="532">
        <v>2</v>
      </c>
      <c r="B15" s="533">
        <v>4419</v>
      </c>
      <c r="C15" s="534">
        <v>600074056</v>
      </c>
      <c r="D15" s="533">
        <v>72744049</v>
      </c>
      <c r="E15" s="535" t="s">
        <v>328</v>
      </c>
      <c r="F15" s="533">
        <v>3111</v>
      </c>
      <c r="G15" s="540" t="s">
        <v>317</v>
      </c>
      <c r="H15" s="537" t="s">
        <v>281</v>
      </c>
      <c r="I15" s="517">
        <v>521015</v>
      </c>
      <c r="J15" s="538">
        <v>383664</v>
      </c>
      <c r="K15" s="538">
        <v>0</v>
      </c>
      <c r="L15" s="538">
        <v>0</v>
      </c>
      <c r="M15" s="338">
        <v>129678</v>
      </c>
      <c r="N15" s="338">
        <v>7673</v>
      </c>
      <c r="O15" s="538">
        <v>0</v>
      </c>
      <c r="P15" s="539">
        <v>1</v>
      </c>
      <c r="Q15" s="719">
        <v>1</v>
      </c>
      <c r="R15" s="808">
        <v>0</v>
      </c>
      <c r="S15" s="808">
        <v>0</v>
      </c>
      <c r="T15" s="112">
        <f t="shared" si="1"/>
        <v>0</v>
      </c>
      <c r="U15" s="113">
        <v>0</v>
      </c>
      <c r="V15" s="113">
        <v>0</v>
      </c>
      <c r="W15" s="113">
        <v>0</v>
      </c>
      <c r="X15" s="113">
        <f t="shared" si="2"/>
        <v>0</v>
      </c>
      <c r="Y15" s="113">
        <v>0</v>
      </c>
      <c r="Z15" s="113">
        <v>0</v>
      </c>
      <c r="AA15" s="113">
        <v>0</v>
      </c>
      <c r="AB15" s="113">
        <f t="shared" si="3"/>
        <v>0</v>
      </c>
      <c r="AC15" s="113">
        <f t="shared" si="4"/>
        <v>0</v>
      </c>
      <c r="AD15" s="114">
        <f t="shared" si="5"/>
        <v>0</v>
      </c>
      <c r="AE15" s="114">
        <f t="shared" si="6"/>
        <v>0</v>
      </c>
      <c r="AF15" s="113">
        <v>0</v>
      </c>
      <c r="AG15" s="113">
        <v>0</v>
      </c>
      <c r="AH15" s="113">
        <v>0</v>
      </c>
      <c r="AI15" s="113">
        <f t="shared" si="7"/>
        <v>0</v>
      </c>
      <c r="AJ15" s="113">
        <f t="shared" si="8"/>
        <v>0</v>
      </c>
      <c r="AK15" s="115">
        <v>0</v>
      </c>
      <c r="AL15" s="115">
        <v>0</v>
      </c>
      <c r="AM15" s="115">
        <v>0</v>
      </c>
      <c r="AN15" s="115">
        <v>0</v>
      </c>
      <c r="AO15" s="115">
        <v>0</v>
      </c>
      <c r="AP15" s="115">
        <f t="shared" si="9"/>
        <v>0</v>
      </c>
      <c r="AQ15" s="115">
        <f t="shared" si="10"/>
        <v>0</v>
      </c>
      <c r="AR15" s="370">
        <f t="shared" si="11"/>
        <v>0</v>
      </c>
      <c r="AS15" s="112">
        <f t="shared" si="12"/>
        <v>521015</v>
      </c>
      <c r="AT15" s="113">
        <f t="shared" si="13"/>
        <v>383664</v>
      </c>
      <c r="AU15" s="113">
        <f t="shared" si="14"/>
        <v>0</v>
      </c>
      <c r="AV15" s="113">
        <f t="shared" si="15"/>
        <v>0</v>
      </c>
      <c r="AW15" s="113">
        <f t="shared" si="16"/>
        <v>129678</v>
      </c>
      <c r="AX15" s="113">
        <f t="shared" si="16"/>
        <v>7673</v>
      </c>
      <c r="AY15" s="113">
        <f t="shared" si="17"/>
        <v>0</v>
      </c>
      <c r="AZ15" s="115">
        <f t="shared" si="18"/>
        <v>1</v>
      </c>
      <c r="BA15" s="115">
        <f t="shared" si="19"/>
        <v>1</v>
      </c>
      <c r="BB15" s="115">
        <f t="shared" si="20"/>
        <v>0</v>
      </c>
      <c r="BC15" s="116">
        <f t="shared" si="21"/>
        <v>0</v>
      </c>
    </row>
    <row r="16" spans="1:55" ht="12.95" customHeight="1" x14ac:dyDescent="0.25">
      <c r="A16" s="532">
        <v>2</v>
      </c>
      <c r="B16" s="533">
        <v>4419</v>
      </c>
      <c r="C16" s="534">
        <v>600074056</v>
      </c>
      <c r="D16" s="533">
        <v>72744049</v>
      </c>
      <c r="E16" s="535" t="s">
        <v>328</v>
      </c>
      <c r="F16" s="533">
        <v>3111</v>
      </c>
      <c r="G16" s="536" t="s">
        <v>323</v>
      </c>
      <c r="H16" s="537" t="s">
        <v>282</v>
      </c>
      <c r="I16" s="517">
        <v>501392</v>
      </c>
      <c r="J16" s="538">
        <v>361850</v>
      </c>
      <c r="K16" s="538">
        <v>0</v>
      </c>
      <c r="L16" s="538">
        <v>0</v>
      </c>
      <c r="M16" s="338">
        <v>122305</v>
      </c>
      <c r="N16" s="338">
        <v>7237</v>
      </c>
      <c r="O16" s="538">
        <v>10000</v>
      </c>
      <c r="P16" s="539">
        <v>1.1000000000000001</v>
      </c>
      <c r="Q16" s="719">
        <v>1.1000000000000001</v>
      </c>
      <c r="R16" s="808">
        <v>0</v>
      </c>
      <c r="S16" s="808">
        <v>0</v>
      </c>
      <c r="T16" s="112">
        <f t="shared" si="1"/>
        <v>0</v>
      </c>
      <c r="U16" s="113">
        <v>-46201</v>
      </c>
      <c r="V16" s="113">
        <v>0</v>
      </c>
      <c r="W16" s="113">
        <v>0</v>
      </c>
      <c r="X16" s="113">
        <f t="shared" si="2"/>
        <v>-46201</v>
      </c>
      <c r="Y16" s="113">
        <v>0</v>
      </c>
      <c r="Z16" s="113">
        <v>0</v>
      </c>
      <c r="AA16" s="113">
        <v>0</v>
      </c>
      <c r="AB16" s="113">
        <f t="shared" si="3"/>
        <v>0</v>
      </c>
      <c r="AC16" s="113">
        <f t="shared" si="4"/>
        <v>-46201</v>
      </c>
      <c r="AD16" s="114">
        <f t="shared" si="5"/>
        <v>-15616</v>
      </c>
      <c r="AE16" s="114">
        <f t="shared" si="6"/>
        <v>-924</v>
      </c>
      <c r="AF16" s="113">
        <v>0</v>
      </c>
      <c r="AG16" s="113">
        <v>0</v>
      </c>
      <c r="AH16" s="113">
        <v>0</v>
      </c>
      <c r="AI16" s="113">
        <f t="shared" si="7"/>
        <v>0</v>
      </c>
      <c r="AJ16" s="113">
        <f t="shared" si="8"/>
        <v>-62741</v>
      </c>
      <c r="AK16" s="115">
        <v>0</v>
      </c>
      <c r="AL16" s="115">
        <v>0</v>
      </c>
      <c r="AM16" s="115">
        <v>0</v>
      </c>
      <c r="AN16" s="115">
        <v>0</v>
      </c>
      <c r="AO16" s="115">
        <v>0</v>
      </c>
      <c r="AP16" s="115">
        <f t="shared" si="9"/>
        <v>0</v>
      </c>
      <c r="AQ16" s="115">
        <f t="shared" si="10"/>
        <v>0</v>
      </c>
      <c r="AR16" s="370">
        <f t="shared" si="11"/>
        <v>0</v>
      </c>
      <c r="AS16" s="112">
        <f t="shared" si="12"/>
        <v>438651</v>
      </c>
      <c r="AT16" s="113">
        <f t="shared" si="13"/>
        <v>315649</v>
      </c>
      <c r="AU16" s="113">
        <f t="shared" si="14"/>
        <v>0</v>
      </c>
      <c r="AV16" s="113">
        <f t="shared" si="15"/>
        <v>0</v>
      </c>
      <c r="AW16" s="113">
        <f t="shared" si="16"/>
        <v>106689</v>
      </c>
      <c r="AX16" s="113">
        <f t="shared" si="16"/>
        <v>6313</v>
      </c>
      <c r="AY16" s="113">
        <f t="shared" si="17"/>
        <v>10000</v>
      </c>
      <c r="AZ16" s="115">
        <f t="shared" si="18"/>
        <v>1.1000000000000001</v>
      </c>
      <c r="BA16" s="115">
        <f t="shared" si="19"/>
        <v>1.1000000000000001</v>
      </c>
      <c r="BB16" s="115">
        <f t="shared" si="20"/>
        <v>0</v>
      </c>
      <c r="BC16" s="116">
        <f t="shared" si="21"/>
        <v>0</v>
      </c>
    </row>
    <row r="17" spans="1:55" ht="12.95" customHeight="1" x14ac:dyDescent="0.25">
      <c r="A17" s="532">
        <v>2</v>
      </c>
      <c r="B17" s="533">
        <v>4419</v>
      </c>
      <c r="C17" s="534">
        <v>600074056</v>
      </c>
      <c r="D17" s="533">
        <v>72744049</v>
      </c>
      <c r="E17" s="535" t="s">
        <v>328</v>
      </c>
      <c r="F17" s="533">
        <v>3141</v>
      </c>
      <c r="G17" s="536" t="s">
        <v>319</v>
      </c>
      <c r="H17" s="536" t="s">
        <v>282</v>
      </c>
      <c r="I17" s="517">
        <v>3595535</v>
      </c>
      <c r="J17" s="538">
        <v>2629403</v>
      </c>
      <c r="K17" s="538">
        <v>0</v>
      </c>
      <c r="L17" s="538">
        <v>5000</v>
      </c>
      <c r="M17" s="338">
        <v>890428</v>
      </c>
      <c r="N17" s="338">
        <v>52588</v>
      </c>
      <c r="O17" s="538">
        <v>18116</v>
      </c>
      <c r="P17" s="539">
        <v>8.9600000000000009</v>
      </c>
      <c r="Q17" s="719">
        <v>0</v>
      </c>
      <c r="R17" s="808">
        <v>0</v>
      </c>
      <c r="S17" s="808">
        <v>8.9600000000000009</v>
      </c>
      <c r="T17" s="112">
        <f t="shared" si="1"/>
        <v>0</v>
      </c>
      <c r="U17" s="113">
        <v>0</v>
      </c>
      <c r="V17" s="113">
        <v>0</v>
      </c>
      <c r="W17" s="113">
        <v>0</v>
      </c>
      <c r="X17" s="113">
        <f t="shared" si="2"/>
        <v>0</v>
      </c>
      <c r="Y17" s="113">
        <v>0</v>
      </c>
      <c r="Z17" s="113">
        <v>0</v>
      </c>
      <c r="AA17" s="113">
        <v>0</v>
      </c>
      <c r="AB17" s="113">
        <f t="shared" si="3"/>
        <v>0</v>
      </c>
      <c r="AC17" s="113">
        <f t="shared" si="4"/>
        <v>0</v>
      </c>
      <c r="AD17" s="114">
        <f t="shared" si="5"/>
        <v>0</v>
      </c>
      <c r="AE17" s="114">
        <f t="shared" si="6"/>
        <v>0</v>
      </c>
      <c r="AF17" s="113">
        <v>0</v>
      </c>
      <c r="AG17" s="113">
        <v>0</v>
      </c>
      <c r="AH17" s="113">
        <v>0</v>
      </c>
      <c r="AI17" s="113">
        <f t="shared" si="7"/>
        <v>0</v>
      </c>
      <c r="AJ17" s="113">
        <f t="shared" si="8"/>
        <v>0</v>
      </c>
      <c r="AK17" s="115"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f t="shared" si="9"/>
        <v>0</v>
      </c>
      <c r="AQ17" s="115">
        <f t="shared" si="10"/>
        <v>0</v>
      </c>
      <c r="AR17" s="370">
        <f t="shared" si="11"/>
        <v>0</v>
      </c>
      <c r="AS17" s="112">
        <f t="shared" si="12"/>
        <v>3595535</v>
      </c>
      <c r="AT17" s="113">
        <f t="shared" si="13"/>
        <v>2629403</v>
      </c>
      <c r="AU17" s="113">
        <f t="shared" si="14"/>
        <v>0</v>
      </c>
      <c r="AV17" s="113">
        <f t="shared" si="15"/>
        <v>5000</v>
      </c>
      <c r="AW17" s="113">
        <f t="shared" si="16"/>
        <v>890428</v>
      </c>
      <c r="AX17" s="113">
        <f t="shared" si="16"/>
        <v>52588</v>
      </c>
      <c r="AY17" s="113">
        <f t="shared" si="17"/>
        <v>18116</v>
      </c>
      <c r="AZ17" s="115">
        <f t="shared" si="18"/>
        <v>8.9600000000000009</v>
      </c>
      <c r="BA17" s="115">
        <f t="shared" si="19"/>
        <v>0</v>
      </c>
      <c r="BB17" s="115">
        <f t="shared" si="20"/>
        <v>0</v>
      </c>
      <c r="BC17" s="116">
        <f t="shared" si="21"/>
        <v>8.9600000000000009</v>
      </c>
    </row>
    <row r="18" spans="1:55" ht="12.95" customHeight="1" x14ac:dyDescent="0.25">
      <c r="A18" s="520">
        <v>2</v>
      </c>
      <c r="B18" s="522">
        <v>4419</v>
      </c>
      <c r="C18" s="541">
        <v>600074056</v>
      </c>
      <c r="D18" s="522">
        <v>72744049</v>
      </c>
      <c r="E18" s="542" t="s">
        <v>330</v>
      </c>
      <c r="F18" s="522"/>
      <c r="G18" s="543"/>
      <c r="H18" s="543"/>
      <c r="I18" s="544">
        <v>29099572</v>
      </c>
      <c r="J18" s="545">
        <v>21157453</v>
      </c>
      <c r="K18" s="545">
        <v>0</v>
      </c>
      <c r="L18" s="545">
        <v>147000</v>
      </c>
      <c r="M18" s="545">
        <v>7200904</v>
      </c>
      <c r="N18" s="545">
        <v>423149</v>
      </c>
      <c r="O18" s="545">
        <v>171066</v>
      </c>
      <c r="P18" s="546">
        <v>52.628800000000005</v>
      </c>
      <c r="Q18" s="546">
        <v>32.622599999999998</v>
      </c>
      <c r="R18" s="647">
        <v>0</v>
      </c>
      <c r="S18" s="647">
        <v>20.0062</v>
      </c>
      <c r="T18" s="544">
        <f t="shared" ref="T18:BC18" si="22">SUM(T14:T17)</f>
        <v>0</v>
      </c>
      <c r="U18" s="545">
        <f t="shared" si="22"/>
        <v>-46201</v>
      </c>
      <c r="V18" s="545">
        <f t="shared" si="22"/>
        <v>-110979</v>
      </c>
      <c r="W18" s="545">
        <f t="shared" si="22"/>
        <v>0</v>
      </c>
      <c r="X18" s="545">
        <f t="shared" si="22"/>
        <v>-157180</v>
      </c>
      <c r="Y18" s="545">
        <f t="shared" si="22"/>
        <v>0</v>
      </c>
      <c r="Z18" s="545">
        <f t="shared" si="22"/>
        <v>0</v>
      </c>
      <c r="AA18" s="545">
        <f t="shared" si="22"/>
        <v>0</v>
      </c>
      <c r="AB18" s="545">
        <f t="shared" si="22"/>
        <v>0</v>
      </c>
      <c r="AC18" s="545">
        <f t="shared" si="22"/>
        <v>-157180</v>
      </c>
      <c r="AD18" s="545">
        <f t="shared" si="22"/>
        <v>-53127</v>
      </c>
      <c r="AE18" s="545">
        <f t="shared" si="22"/>
        <v>-3144</v>
      </c>
      <c r="AF18" s="545">
        <f t="shared" si="22"/>
        <v>0</v>
      </c>
      <c r="AG18" s="545">
        <f t="shared" si="22"/>
        <v>150710</v>
      </c>
      <c r="AH18" s="545">
        <f t="shared" si="22"/>
        <v>0</v>
      </c>
      <c r="AI18" s="545">
        <f t="shared" si="22"/>
        <v>150710</v>
      </c>
      <c r="AJ18" s="545">
        <f t="shared" si="22"/>
        <v>-62741</v>
      </c>
      <c r="AK18" s="546">
        <f t="shared" si="22"/>
        <v>0</v>
      </c>
      <c r="AL18" s="546">
        <f t="shared" si="22"/>
        <v>0</v>
      </c>
      <c r="AM18" s="546">
        <f t="shared" si="22"/>
        <v>0</v>
      </c>
      <c r="AN18" s="546">
        <f t="shared" si="22"/>
        <v>0</v>
      </c>
      <c r="AO18" s="546">
        <f t="shared" si="22"/>
        <v>0</v>
      </c>
      <c r="AP18" s="546">
        <f t="shared" si="22"/>
        <v>0</v>
      </c>
      <c r="AQ18" s="546">
        <f t="shared" si="22"/>
        <v>0</v>
      </c>
      <c r="AR18" s="647">
        <f t="shared" si="22"/>
        <v>0</v>
      </c>
      <c r="AS18" s="544">
        <f t="shared" si="22"/>
        <v>29036831</v>
      </c>
      <c r="AT18" s="545">
        <f t="shared" si="22"/>
        <v>21000273</v>
      </c>
      <c r="AU18" s="545">
        <f t="shared" si="22"/>
        <v>0</v>
      </c>
      <c r="AV18" s="545">
        <f t="shared" si="22"/>
        <v>147000</v>
      </c>
      <c r="AW18" s="545">
        <f t="shared" si="22"/>
        <v>7147777</v>
      </c>
      <c r="AX18" s="545">
        <f t="shared" si="22"/>
        <v>420005</v>
      </c>
      <c r="AY18" s="545">
        <f t="shared" si="22"/>
        <v>321776</v>
      </c>
      <c r="AZ18" s="546">
        <f t="shared" si="22"/>
        <v>52.628800000000005</v>
      </c>
      <c r="BA18" s="546">
        <f t="shared" si="22"/>
        <v>32.622599999999998</v>
      </c>
      <c r="BB18" s="546">
        <f t="shared" si="22"/>
        <v>0</v>
      </c>
      <c r="BC18" s="547">
        <f t="shared" si="22"/>
        <v>20.0062</v>
      </c>
    </row>
    <row r="19" spans="1:55" ht="12.95" customHeight="1" x14ac:dyDescent="0.25">
      <c r="A19" s="532">
        <v>3</v>
      </c>
      <c r="B19" s="533">
        <v>4464</v>
      </c>
      <c r="C19" s="533" t="s">
        <v>331</v>
      </c>
      <c r="D19" s="533">
        <v>46750461</v>
      </c>
      <c r="E19" s="535" t="s">
        <v>332</v>
      </c>
      <c r="F19" s="533">
        <v>3113</v>
      </c>
      <c r="G19" s="536" t="s">
        <v>333</v>
      </c>
      <c r="H19" s="536" t="s">
        <v>281</v>
      </c>
      <c r="I19" s="517">
        <v>38965822</v>
      </c>
      <c r="J19" s="538">
        <v>27836581</v>
      </c>
      <c r="K19" s="538">
        <v>0</v>
      </c>
      <c r="L19" s="538">
        <v>46200</v>
      </c>
      <c r="M19" s="338">
        <v>9424380</v>
      </c>
      <c r="N19" s="338">
        <v>556731</v>
      </c>
      <c r="O19" s="538">
        <v>1101930</v>
      </c>
      <c r="P19" s="539">
        <v>49.910199999999989</v>
      </c>
      <c r="Q19" s="719">
        <v>39.721399999999996</v>
      </c>
      <c r="R19" s="808">
        <v>0</v>
      </c>
      <c r="S19" s="808">
        <v>10.188799999999999</v>
      </c>
      <c r="T19" s="112">
        <f t="shared" si="1"/>
        <v>-5800</v>
      </c>
      <c r="U19" s="113">
        <v>0</v>
      </c>
      <c r="V19" s="113">
        <v>0</v>
      </c>
      <c r="W19" s="113">
        <v>0</v>
      </c>
      <c r="X19" s="113">
        <f t="shared" si="2"/>
        <v>-5800</v>
      </c>
      <c r="Y19" s="113">
        <v>5800</v>
      </c>
      <c r="Z19" s="113">
        <v>0</v>
      </c>
      <c r="AA19" s="113">
        <v>0</v>
      </c>
      <c r="AB19" s="113">
        <f t="shared" si="3"/>
        <v>5800</v>
      </c>
      <c r="AC19" s="113">
        <f t="shared" si="4"/>
        <v>0</v>
      </c>
      <c r="AD19" s="114">
        <f t="shared" si="5"/>
        <v>0</v>
      </c>
      <c r="AE19" s="114">
        <f t="shared" si="6"/>
        <v>-116</v>
      </c>
      <c r="AF19" s="113">
        <v>0</v>
      </c>
      <c r="AG19" s="113">
        <v>0</v>
      </c>
      <c r="AH19" s="113">
        <v>0</v>
      </c>
      <c r="AI19" s="113">
        <f t="shared" si="7"/>
        <v>0</v>
      </c>
      <c r="AJ19" s="113">
        <f t="shared" si="8"/>
        <v>-116</v>
      </c>
      <c r="AK19" s="115">
        <v>0</v>
      </c>
      <c r="AL19" s="115">
        <v>0</v>
      </c>
      <c r="AM19" s="115">
        <v>0</v>
      </c>
      <c r="AN19" s="115">
        <v>0</v>
      </c>
      <c r="AO19" s="115">
        <v>0</v>
      </c>
      <c r="AP19" s="115">
        <f t="shared" si="9"/>
        <v>0</v>
      </c>
      <c r="AQ19" s="115">
        <f t="shared" si="10"/>
        <v>0</v>
      </c>
      <c r="AR19" s="370">
        <f t="shared" si="11"/>
        <v>0</v>
      </c>
      <c r="AS19" s="112">
        <f t="shared" si="12"/>
        <v>38965706</v>
      </c>
      <c r="AT19" s="113">
        <f t="shared" si="13"/>
        <v>27830781</v>
      </c>
      <c r="AU19" s="113">
        <f t="shared" si="14"/>
        <v>0</v>
      </c>
      <c r="AV19" s="113">
        <f t="shared" si="15"/>
        <v>52000</v>
      </c>
      <c r="AW19" s="113">
        <f t="shared" si="16"/>
        <v>9424380</v>
      </c>
      <c r="AX19" s="113">
        <f t="shared" si="16"/>
        <v>556615</v>
      </c>
      <c r="AY19" s="113">
        <f t="shared" si="17"/>
        <v>1101930</v>
      </c>
      <c r="AZ19" s="115">
        <f t="shared" si="18"/>
        <v>49.910199999999989</v>
      </c>
      <c r="BA19" s="115">
        <f t="shared" si="19"/>
        <v>39.721399999999996</v>
      </c>
      <c r="BB19" s="115">
        <f t="shared" si="20"/>
        <v>0</v>
      </c>
      <c r="BC19" s="116">
        <f t="shared" si="21"/>
        <v>10.188799999999999</v>
      </c>
    </row>
    <row r="20" spans="1:55" ht="12.95" customHeight="1" x14ac:dyDescent="0.25">
      <c r="A20" s="532">
        <v>3</v>
      </c>
      <c r="B20" s="533">
        <v>4464</v>
      </c>
      <c r="C20" s="533" t="s">
        <v>331</v>
      </c>
      <c r="D20" s="533">
        <v>46750461</v>
      </c>
      <c r="E20" s="535" t="s">
        <v>334</v>
      </c>
      <c r="F20" s="533">
        <v>3113</v>
      </c>
      <c r="G20" s="536" t="s">
        <v>323</v>
      </c>
      <c r="H20" s="536" t="s">
        <v>282</v>
      </c>
      <c r="I20" s="517">
        <v>636883</v>
      </c>
      <c r="J20" s="538">
        <v>468986</v>
      </c>
      <c r="K20" s="538">
        <v>0</v>
      </c>
      <c r="L20" s="538">
        <v>0</v>
      </c>
      <c r="M20" s="338">
        <v>158517</v>
      </c>
      <c r="N20" s="338">
        <v>9380</v>
      </c>
      <c r="O20" s="538">
        <v>0</v>
      </c>
      <c r="P20" s="539">
        <v>1.4</v>
      </c>
      <c r="Q20" s="719">
        <v>1.4</v>
      </c>
      <c r="R20" s="808">
        <v>0</v>
      </c>
      <c r="S20" s="808">
        <v>0</v>
      </c>
      <c r="T20" s="112">
        <f t="shared" si="1"/>
        <v>0</v>
      </c>
      <c r="U20" s="113">
        <v>-4010</v>
      </c>
      <c r="V20" s="113">
        <v>0</v>
      </c>
      <c r="W20" s="113">
        <v>0</v>
      </c>
      <c r="X20" s="113">
        <f t="shared" si="2"/>
        <v>-4010</v>
      </c>
      <c r="Y20" s="113">
        <v>0</v>
      </c>
      <c r="Z20" s="113">
        <v>0</v>
      </c>
      <c r="AA20" s="113">
        <v>0</v>
      </c>
      <c r="AB20" s="113">
        <f t="shared" si="3"/>
        <v>0</v>
      </c>
      <c r="AC20" s="113">
        <f t="shared" si="4"/>
        <v>-4010</v>
      </c>
      <c r="AD20" s="114">
        <f t="shared" si="5"/>
        <v>-1355</v>
      </c>
      <c r="AE20" s="114">
        <f t="shared" si="6"/>
        <v>-80</v>
      </c>
      <c r="AF20" s="113">
        <v>0</v>
      </c>
      <c r="AG20" s="113">
        <v>0</v>
      </c>
      <c r="AH20" s="113">
        <v>0</v>
      </c>
      <c r="AI20" s="113">
        <f t="shared" si="7"/>
        <v>0</v>
      </c>
      <c r="AJ20" s="113">
        <f t="shared" si="8"/>
        <v>-5445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f t="shared" si="9"/>
        <v>0</v>
      </c>
      <c r="AQ20" s="115">
        <f t="shared" si="10"/>
        <v>0</v>
      </c>
      <c r="AR20" s="370">
        <f t="shared" si="11"/>
        <v>0</v>
      </c>
      <c r="AS20" s="112">
        <f t="shared" si="12"/>
        <v>631438</v>
      </c>
      <c r="AT20" s="113">
        <f t="shared" si="13"/>
        <v>464976</v>
      </c>
      <c r="AU20" s="113">
        <f t="shared" si="14"/>
        <v>0</v>
      </c>
      <c r="AV20" s="113">
        <f t="shared" si="15"/>
        <v>0</v>
      </c>
      <c r="AW20" s="113">
        <f t="shared" si="16"/>
        <v>157162</v>
      </c>
      <c r="AX20" s="113">
        <f t="shared" si="16"/>
        <v>9300</v>
      </c>
      <c r="AY20" s="113">
        <f t="shared" si="17"/>
        <v>0</v>
      </c>
      <c r="AZ20" s="115">
        <f t="shared" si="18"/>
        <v>1.4</v>
      </c>
      <c r="BA20" s="115">
        <f t="shared" si="19"/>
        <v>1.4</v>
      </c>
      <c r="BB20" s="115">
        <f t="shared" si="20"/>
        <v>0</v>
      </c>
      <c r="BC20" s="116">
        <f t="shared" si="21"/>
        <v>0</v>
      </c>
    </row>
    <row r="21" spans="1:55" ht="12.95" customHeight="1" x14ac:dyDescent="0.25">
      <c r="A21" s="532">
        <v>3</v>
      </c>
      <c r="B21" s="533">
        <v>4464</v>
      </c>
      <c r="C21" s="533" t="s">
        <v>331</v>
      </c>
      <c r="D21" s="533">
        <v>46750461</v>
      </c>
      <c r="E21" s="535" t="s">
        <v>332</v>
      </c>
      <c r="F21" s="533">
        <v>3141</v>
      </c>
      <c r="G21" s="536" t="s">
        <v>319</v>
      </c>
      <c r="H21" s="536" t="s">
        <v>282</v>
      </c>
      <c r="I21" s="517">
        <v>3116465</v>
      </c>
      <c r="J21" s="538">
        <v>2271318</v>
      </c>
      <c r="K21" s="538">
        <v>0</v>
      </c>
      <c r="L21" s="538">
        <v>1500</v>
      </c>
      <c r="M21" s="338">
        <v>768213</v>
      </c>
      <c r="N21" s="338">
        <v>45426</v>
      </c>
      <c r="O21" s="538">
        <v>30008</v>
      </c>
      <c r="P21" s="539">
        <v>7.73</v>
      </c>
      <c r="Q21" s="719">
        <v>0</v>
      </c>
      <c r="R21" s="808">
        <v>0</v>
      </c>
      <c r="S21" s="808">
        <v>7.73</v>
      </c>
      <c r="T21" s="112">
        <f t="shared" si="1"/>
        <v>-60</v>
      </c>
      <c r="U21" s="113">
        <v>0</v>
      </c>
      <c r="V21" s="113">
        <v>0</v>
      </c>
      <c r="W21" s="113">
        <v>0</v>
      </c>
      <c r="X21" s="113">
        <f t="shared" si="2"/>
        <v>-60</v>
      </c>
      <c r="Y21" s="113">
        <v>60</v>
      </c>
      <c r="Z21" s="113">
        <v>0</v>
      </c>
      <c r="AA21" s="113">
        <v>0</v>
      </c>
      <c r="AB21" s="113">
        <f t="shared" si="3"/>
        <v>60</v>
      </c>
      <c r="AC21" s="113">
        <f t="shared" si="4"/>
        <v>0</v>
      </c>
      <c r="AD21" s="114">
        <f t="shared" si="5"/>
        <v>0</v>
      </c>
      <c r="AE21" s="114">
        <f t="shared" si="6"/>
        <v>-1</v>
      </c>
      <c r="AF21" s="113">
        <v>0</v>
      </c>
      <c r="AG21" s="113">
        <v>0</v>
      </c>
      <c r="AH21" s="113">
        <v>0</v>
      </c>
      <c r="AI21" s="113">
        <f t="shared" si="7"/>
        <v>0</v>
      </c>
      <c r="AJ21" s="113">
        <f t="shared" si="8"/>
        <v>-1</v>
      </c>
      <c r="AK21" s="115"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f t="shared" si="9"/>
        <v>0</v>
      </c>
      <c r="AQ21" s="115">
        <f t="shared" si="10"/>
        <v>0</v>
      </c>
      <c r="AR21" s="370">
        <f t="shared" si="11"/>
        <v>0</v>
      </c>
      <c r="AS21" s="112">
        <f t="shared" si="12"/>
        <v>3116464</v>
      </c>
      <c r="AT21" s="113">
        <f t="shared" si="13"/>
        <v>2271258</v>
      </c>
      <c r="AU21" s="113">
        <f t="shared" si="14"/>
        <v>0</v>
      </c>
      <c r="AV21" s="113">
        <f t="shared" si="15"/>
        <v>1560</v>
      </c>
      <c r="AW21" s="113">
        <f t="shared" si="16"/>
        <v>768213</v>
      </c>
      <c r="AX21" s="113">
        <f t="shared" si="16"/>
        <v>45425</v>
      </c>
      <c r="AY21" s="113">
        <f t="shared" si="17"/>
        <v>30008</v>
      </c>
      <c r="AZ21" s="115">
        <f t="shared" si="18"/>
        <v>7.73</v>
      </c>
      <c r="BA21" s="115">
        <f t="shared" si="19"/>
        <v>0</v>
      </c>
      <c r="BB21" s="115">
        <f t="shared" si="20"/>
        <v>0</v>
      </c>
      <c r="BC21" s="116">
        <f t="shared" si="21"/>
        <v>7.73</v>
      </c>
    </row>
    <row r="22" spans="1:55" ht="12.95" customHeight="1" x14ac:dyDescent="0.25">
      <c r="A22" s="532">
        <v>3</v>
      </c>
      <c r="B22" s="533">
        <v>4464</v>
      </c>
      <c r="C22" s="533" t="s">
        <v>331</v>
      </c>
      <c r="D22" s="533">
        <v>46750461</v>
      </c>
      <c r="E22" s="535" t="s">
        <v>334</v>
      </c>
      <c r="F22" s="533">
        <v>3143</v>
      </c>
      <c r="G22" s="536" t="s">
        <v>632</v>
      </c>
      <c r="H22" s="536" t="s">
        <v>281</v>
      </c>
      <c r="I22" s="517">
        <v>3271967</v>
      </c>
      <c r="J22" s="538">
        <v>2373242</v>
      </c>
      <c r="K22" s="538">
        <v>0</v>
      </c>
      <c r="L22" s="538">
        <v>36700</v>
      </c>
      <c r="M22" s="338">
        <v>814560</v>
      </c>
      <c r="N22" s="338">
        <v>47465</v>
      </c>
      <c r="O22" s="538">
        <v>0</v>
      </c>
      <c r="P22" s="539">
        <v>5.0053999999999998</v>
      </c>
      <c r="Q22" s="719">
        <v>5.0053999999999998</v>
      </c>
      <c r="R22" s="808">
        <v>0</v>
      </c>
      <c r="S22" s="808">
        <v>0</v>
      </c>
      <c r="T22" s="112">
        <f t="shared" si="1"/>
        <v>-8300</v>
      </c>
      <c r="U22" s="113">
        <v>0</v>
      </c>
      <c r="V22" s="113">
        <v>0</v>
      </c>
      <c r="W22" s="113">
        <v>0</v>
      </c>
      <c r="X22" s="113">
        <f t="shared" si="2"/>
        <v>-8300</v>
      </c>
      <c r="Y22" s="113">
        <v>8300</v>
      </c>
      <c r="Z22" s="113">
        <v>0</v>
      </c>
      <c r="AA22" s="113">
        <v>0</v>
      </c>
      <c r="AB22" s="113">
        <f t="shared" si="3"/>
        <v>8300</v>
      </c>
      <c r="AC22" s="113">
        <f t="shared" si="4"/>
        <v>0</v>
      </c>
      <c r="AD22" s="114">
        <f t="shared" si="5"/>
        <v>0</v>
      </c>
      <c r="AE22" s="114">
        <f t="shared" si="6"/>
        <v>-166</v>
      </c>
      <c r="AF22" s="113">
        <v>0</v>
      </c>
      <c r="AG22" s="113">
        <v>0</v>
      </c>
      <c r="AH22" s="113">
        <v>0</v>
      </c>
      <c r="AI22" s="113">
        <f t="shared" si="7"/>
        <v>0</v>
      </c>
      <c r="AJ22" s="113">
        <f t="shared" si="8"/>
        <v>-166</v>
      </c>
      <c r="AK22" s="115">
        <v>0</v>
      </c>
      <c r="AL22" s="115">
        <v>0</v>
      </c>
      <c r="AM22" s="115">
        <v>0</v>
      </c>
      <c r="AN22" s="115">
        <v>0</v>
      </c>
      <c r="AO22" s="115">
        <v>0</v>
      </c>
      <c r="AP22" s="115">
        <f t="shared" si="9"/>
        <v>0</v>
      </c>
      <c r="AQ22" s="115">
        <f t="shared" si="10"/>
        <v>0</v>
      </c>
      <c r="AR22" s="370">
        <f t="shared" si="11"/>
        <v>0</v>
      </c>
      <c r="AS22" s="112">
        <f t="shared" si="12"/>
        <v>3271801</v>
      </c>
      <c r="AT22" s="113">
        <f t="shared" si="13"/>
        <v>2364942</v>
      </c>
      <c r="AU22" s="113">
        <f t="shared" si="14"/>
        <v>0</v>
      </c>
      <c r="AV22" s="113">
        <f t="shared" si="15"/>
        <v>45000</v>
      </c>
      <c r="AW22" s="113">
        <f t="shared" si="16"/>
        <v>814560</v>
      </c>
      <c r="AX22" s="113">
        <f t="shared" si="16"/>
        <v>47299</v>
      </c>
      <c r="AY22" s="113">
        <f t="shared" si="17"/>
        <v>0</v>
      </c>
      <c r="AZ22" s="115">
        <f t="shared" si="18"/>
        <v>5.0053999999999998</v>
      </c>
      <c r="BA22" s="115">
        <f t="shared" si="19"/>
        <v>5.0053999999999998</v>
      </c>
      <c r="BB22" s="115">
        <f t="shared" si="20"/>
        <v>0</v>
      </c>
      <c r="BC22" s="116">
        <f t="shared" si="21"/>
        <v>0</v>
      </c>
    </row>
    <row r="23" spans="1:55" ht="12.95" customHeight="1" x14ac:dyDescent="0.25">
      <c r="A23" s="532">
        <v>3</v>
      </c>
      <c r="B23" s="533">
        <v>4464</v>
      </c>
      <c r="C23" s="533" t="s">
        <v>331</v>
      </c>
      <c r="D23" s="533">
        <v>46750461</v>
      </c>
      <c r="E23" s="535" t="s">
        <v>334</v>
      </c>
      <c r="F23" s="533">
        <v>3143</v>
      </c>
      <c r="G23" s="536" t="s">
        <v>633</v>
      </c>
      <c r="H23" s="536" t="s">
        <v>282</v>
      </c>
      <c r="I23" s="517">
        <v>113758</v>
      </c>
      <c r="J23" s="538">
        <v>80190</v>
      </c>
      <c r="K23" s="538">
        <v>0</v>
      </c>
      <c r="L23" s="538">
        <v>0</v>
      </c>
      <c r="M23" s="338">
        <v>27104</v>
      </c>
      <c r="N23" s="338">
        <v>1604</v>
      </c>
      <c r="O23" s="538">
        <v>4860</v>
      </c>
      <c r="P23" s="539">
        <v>0.34</v>
      </c>
      <c r="Q23" s="719">
        <v>0</v>
      </c>
      <c r="R23" s="808">
        <v>0</v>
      </c>
      <c r="S23" s="808">
        <v>0.34</v>
      </c>
      <c r="T23" s="112">
        <f t="shared" si="1"/>
        <v>0</v>
      </c>
      <c r="U23" s="113">
        <v>0</v>
      </c>
      <c r="V23" s="113">
        <v>0</v>
      </c>
      <c r="W23" s="113">
        <v>0</v>
      </c>
      <c r="X23" s="113">
        <f t="shared" si="2"/>
        <v>0</v>
      </c>
      <c r="Y23" s="113">
        <v>0</v>
      </c>
      <c r="Z23" s="113">
        <v>0</v>
      </c>
      <c r="AA23" s="113">
        <v>0</v>
      </c>
      <c r="AB23" s="113">
        <f t="shared" si="3"/>
        <v>0</v>
      </c>
      <c r="AC23" s="113">
        <f t="shared" si="4"/>
        <v>0</v>
      </c>
      <c r="AD23" s="114">
        <f t="shared" si="5"/>
        <v>0</v>
      </c>
      <c r="AE23" s="114">
        <f t="shared" si="6"/>
        <v>0</v>
      </c>
      <c r="AF23" s="113">
        <v>0</v>
      </c>
      <c r="AG23" s="113">
        <v>0</v>
      </c>
      <c r="AH23" s="113">
        <v>0</v>
      </c>
      <c r="AI23" s="113">
        <f t="shared" si="7"/>
        <v>0</v>
      </c>
      <c r="AJ23" s="113">
        <f t="shared" si="8"/>
        <v>0</v>
      </c>
      <c r="AK23" s="115">
        <v>0</v>
      </c>
      <c r="AL23" s="115">
        <v>0</v>
      </c>
      <c r="AM23" s="115">
        <v>0</v>
      </c>
      <c r="AN23" s="115">
        <v>0</v>
      </c>
      <c r="AO23" s="115">
        <v>0</v>
      </c>
      <c r="AP23" s="115">
        <f t="shared" si="9"/>
        <v>0</v>
      </c>
      <c r="AQ23" s="115">
        <f t="shared" si="10"/>
        <v>0</v>
      </c>
      <c r="AR23" s="370">
        <f t="shared" si="11"/>
        <v>0</v>
      </c>
      <c r="AS23" s="112">
        <f t="shared" si="12"/>
        <v>113758</v>
      </c>
      <c r="AT23" s="113">
        <f t="shared" si="13"/>
        <v>80190</v>
      </c>
      <c r="AU23" s="113">
        <f t="shared" si="14"/>
        <v>0</v>
      </c>
      <c r="AV23" s="113">
        <f t="shared" si="15"/>
        <v>0</v>
      </c>
      <c r="AW23" s="113">
        <f t="shared" si="16"/>
        <v>27104</v>
      </c>
      <c r="AX23" s="113">
        <f t="shared" si="16"/>
        <v>1604</v>
      </c>
      <c r="AY23" s="113">
        <f t="shared" si="17"/>
        <v>4860</v>
      </c>
      <c r="AZ23" s="115">
        <f t="shared" si="18"/>
        <v>0.34</v>
      </c>
      <c r="BA23" s="115">
        <f t="shared" si="19"/>
        <v>0</v>
      </c>
      <c r="BB23" s="115">
        <f t="shared" si="20"/>
        <v>0</v>
      </c>
      <c r="BC23" s="116">
        <f t="shared" si="21"/>
        <v>0.34</v>
      </c>
    </row>
    <row r="24" spans="1:55" ht="12.95" customHeight="1" x14ac:dyDescent="0.25">
      <c r="A24" s="520">
        <v>3</v>
      </c>
      <c r="B24" s="522">
        <v>4464</v>
      </c>
      <c r="C24" s="522" t="s">
        <v>331</v>
      </c>
      <c r="D24" s="522">
        <v>46750461</v>
      </c>
      <c r="E24" s="542" t="s">
        <v>335</v>
      </c>
      <c r="F24" s="522"/>
      <c r="G24" s="543"/>
      <c r="H24" s="543"/>
      <c r="I24" s="544">
        <v>46104895</v>
      </c>
      <c r="J24" s="545">
        <v>33030317</v>
      </c>
      <c r="K24" s="545">
        <v>0</v>
      </c>
      <c r="L24" s="545">
        <v>84400</v>
      </c>
      <c r="M24" s="545">
        <v>11192774</v>
      </c>
      <c r="N24" s="545">
        <v>660606</v>
      </c>
      <c r="O24" s="545">
        <v>1136798</v>
      </c>
      <c r="P24" s="546">
        <v>64.385599999999982</v>
      </c>
      <c r="Q24" s="546">
        <v>46.126799999999996</v>
      </c>
      <c r="R24" s="647">
        <v>0</v>
      </c>
      <c r="S24" s="647">
        <v>18.258799999999997</v>
      </c>
      <c r="T24" s="544">
        <f t="shared" ref="T24:BC24" si="23">SUM(T19:T23)</f>
        <v>-14160</v>
      </c>
      <c r="U24" s="545">
        <f t="shared" si="23"/>
        <v>-4010</v>
      </c>
      <c r="V24" s="545">
        <f t="shared" si="23"/>
        <v>0</v>
      </c>
      <c r="W24" s="545">
        <f t="shared" si="23"/>
        <v>0</v>
      </c>
      <c r="X24" s="545">
        <f t="shared" si="23"/>
        <v>-18170</v>
      </c>
      <c r="Y24" s="545">
        <f t="shared" si="23"/>
        <v>14160</v>
      </c>
      <c r="Z24" s="545">
        <f t="shared" si="23"/>
        <v>0</v>
      </c>
      <c r="AA24" s="545">
        <f t="shared" si="23"/>
        <v>0</v>
      </c>
      <c r="AB24" s="545">
        <f t="shared" si="23"/>
        <v>14160</v>
      </c>
      <c r="AC24" s="545">
        <f t="shared" si="23"/>
        <v>-4010</v>
      </c>
      <c r="AD24" s="545">
        <f t="shared" si="23"/>
        <v>-1355</v>
      </c>
      <c r="AE24" s="545">
        <f t="shared" si="23"/>
        <v>-363</v>
      </c>
      <c r="AF24" s="545">
        <f t="shared" si="23"/>
        <v>0</v>
      </c>
      <c r="AG24" s="545">
        <f t="shared" si="23"/>
        <v>0</v>
      </c>
      <c r="AH24" s="545">
        <f t="shared" si="23"/>
        <v>0</v>
      </c>
      <c r="AI24" s="545">
        <f t="shared" si="23"/>
        <v>0</v>
      </c>
      <c r="AJ24" s="545">
        <f t="shared" si="23"/>
        <v>-5728</v>
      </c>
      <c r="AK24" s="546">
        <f t="shared" si="23"/>
        <v>0</v>
      </c>
      <c r="AL24" s="546">
        <f t="shared" si="23"/>
        <v>0</v>
      </c>
      <c r="AM24" s="546">
        <f t="shared" si="23"/>
        <v>0</v>
      </c>
      <c r="AN24" s="546">
        <f t="shared" si="23"/>
        <v>0</v>
      </c>
      <c r="AO24" s="546">
        <f t="shared" si="23"/>
        <v>0</v>
      </c>
      <c r="AP24" s="546">
        <f t="shared" si="23"/>
        <v>0</v>
      </c>
      <c r="AQ24" s="546">
        <f t="shared" si="23"/>
        <v>0</v>
      </c>
      <c r="AR24" s="647">
        <f t="shared" si="23"/>
        <v>0</v>
      </c>
      <c r="AS24" s="544">
        <f t="shared" si="23"/>
        <v>46099167</v>
      </c>
      <c r="AT24" s="545">
        <f t="shared" si="23"/>
        <v>33012147</v>
      </c>
      <c r="AU24" s="545">
        <f t="shared" si="23"/>
        <v>0</v>
      </c>
      <c r="AV24" s="545">
        <f t="shared" si="23"/>
        <v>98560</v>
      </c>
      <c r="AW24" s="545">
        <f t="shared" si="23"/>
        <v>11191419</v>
      </c>
      <c r="AX24" s="545">
        <f t="shared" si="23"/>
        <v>660243</v>
      </c>
      <c r="AY24" s="545">
        <f t="shared" si="23"/>
        <v>1136798</v>
      </c>
      <c r="AZ24" s="546">
        <f t="shared" si="23"/>
        <v>64.385599999999982</v>
      </c>
      <c r="BA24" s="546">
        <f t="shared" si="23"/>
        <v>46.126799999999996</v>
      </c>
      <c r="BB24" s="546">
        <f t="shared" si="23"/>
        <v>0</v>
      </c>
      <c r="BC24" s="547">
        <f t="shared" si="23"/>
        <v>18.258799999999997</v>
      </c>
    </row>
    <row r="25" spans="1:55" ht="12.95" customHeight="1" x14ac:dyDescent="0.25">
      <c r="A25" s="532">
        <v>4</v>
      </c>
      <c r="B25" s="533">
        <v>4457</v>
      </c>
      <c r="C25" s="533">
        <v>600074609</v>
      </c>
      <c r="D25" s="533">
        <v>72743964</v>
      </c>
      <c r="E25" s="535" t="s">
        <v>336</v>
      </c>
      <c r="F25" s="533">
        <v>3117</v>
      </c>
      <c r="G25" s="536" t="s">
        <v>333</v>
      </c>
      <c r="H25" s="536" t="s">
        <v>281</v>
      </c>
      <c r="I25" s="517">
        <v>6777166</v>
      </c>
      <c r="J25" s="538">
        <v>4824834</v>
      </c>
      <c r="K25" s="538">
        <v>0</v>
      </c>
      <c r="L25" s="538">
        <v>30000</v>
      </c>
      <c r="M25" s="338">
        <v>1640934</v>
      </c>
      <c r="N25" s="338">
        <v>96497</v>
      </c>
      <c r="O25" s="538">
        <v>184901</v>
      </c>
      <c r="P25" s="539">
        <v>9.0304000000000002</v>
      </c>
      <c r="Q25" s="719">
        <v>6.2727000000000004</v>
      </c>
      <c r="R25" s="808">
        <v>0</v>
      </c>
      <c r="S25" s="808">
        <v>2.7577000000000003</v>
      </c>
      <c r="T25" s="112">
        <f t="shared" si="1"/>
        <v>0</v>
      </c>
      <c r="U25" s="113">
        <v>0</v>
      </c>
      <c r="V25" s="113">
        <v>0</v>
      </c>
      <c r="W25" s="113">
        <v>0</v>
      </c>
      <c r="X25" s="113">
        <f t="shared" si="2"/>
        <v>0</v>
      </c>
      <c r="Y25" s="113">
        <v>0</v>
      </c>
      <c r="Z25" s="113">
        <v>0</v>
      </c>
      <c r="AA25" s="113">
        <v>0</v>
      </c>
      <c r="AB25" s="113">
        <f t="shared" si="3"/>
        <v>0</v>
      </c>
      <c r="AC25" s="113">
        <f t="shared" si="4"/>
        <v>0</v>
      </c>
      <c r="AD25" s="114">
        <f t="shared" si="5"/>
        <v>0</v>
      </c>
      <c r="AE25" s="114">
        <f t="shared" si="6"/>
        <v>0</v>
      </c>
      <c r="AF25" s="113">
        <v>0</v>
      </c>
      <c r="AG25" s="113">
        <v>0</v>
      </c>
      <c r="AH25" s="113">
        <v>0</v>
      </c>
      <c r="AI25" s="113">
        <f t="shared" si="7"/>
        <v>0</v>
      </c>
      <c r="AJ25" s="113">
        <f t="shared" si="8"/>
        <v>0</v>
      </c>
      <c r="AK25" s="115"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f t="shared" si="9"/>
        <v>0</v>
      </c>
      <c r="AQ25" s="115">
        <f t="shared" si="10"/>
        <v>0</v>
      </c>
      <c r="AR25" s="370">
        <f t="shared" si="11"/>
        <v>0</v>
      </c>
      <c r="AS25" s="112">
        <f t="shared" si="12"/>
        <v>6777166</v>
      </c>
      <c r="AT25" s="113">
        <f t="shared" si="13"/>
        <v>4824834</v>
      </c>
      <c r="AU25" s="113">
        <f t="shared" si="14"/>
        <v>0</v>
      </c>
      <c r="AV25" s="113">
        <f t="shared" si="15"/>
        <v>30000</v>
      </c>
      <c r="AW25" s="113">
        <f t="shared" si="16"/>
        <v>1640934</v>
      </c>
      <c r="AX25" s="113">
        <f t="shared" si="16"/>
        <v>96497</v>
      </c>
      <c r="AY25" s="113">
        <f t="shared" si="17"/>
        <v>184901</v>
      </c>
      <c r="AZ25" s="115">
        <f t="shared" si="18"/>
        <v>9.0304000000000002</v>
      </c>
      <c r="BA25" s="115">
        <f t="shared" si="19"/>
        <v>6.2727000000000004</v>
      </c>
      <c r="BB25" s="115">
        <f t="shared" si="20"/>
        <v>0</v>
      </c>
      <c r="BC25" s="116">
        <f t="shared" si="21"/>
        <v>2.7577000000000003</v>
      </c>
    </row>
    <row r="26" spans="1:55" ht="12.95" customHeight="1" x14ac:dyDescent="0.25">
      <c r="A26" s="532">
        <v>4</v>
      </c>
      <c r="B26" s="533">
        <v>4457</v>
      </c>
      <c r="C26" s="533">
        <v>600074609</v>
      </c>
      <c r="D26" s="533">
        <v>72743964</v>
      </c>
      <c r="E26" s="535" t="s">
        <v>336</v>
      </c>
      <c r="F26" s="533">
        <v>3117</v>
      </c>
      <c r="G26" s="536" t="s">
        <v>323</v>
      </c>
      <c r="H26" s="536" t="s">
        <v>282</v>
      </c>
      <c r="I26" s="517">
        <v>1338822</v>
      </c>
      <c r="J26" s="538">
        <v>978883</v>
      </c>
      <c r="K26" s="538">
        <v>0</v>
      </c>
      <c r="L26" s="538">
        <v>0</v>
      </c>
      <c r="M26" s="338">
        <v>330862</v>
      </c>
      <c r="N26" s="338">
        <v>19577</v>
      </c>
      <c r="O26" s="538">
        <v>9500</v>
      </c>
      <c r="P26" s="539">
        <v>3.03</v>
      </c>
      <c r="Q26" s="719">
        <v>3.03</v>
      </c>
      <c r="R26" s="808">
        <v>0</v>
      </c>
      <c r="S26" s="808">
        <v>0</v>
      </c>
      <c r="T26" s="112">
        <f t="shared" si="1"/>
        <v>0</v>
      </c>
      <c r="U26" s="113">
        <v>0</v>
      </c>
      <c r="V26" s="113">
        <v>0</v>
      </c>
      <c r="W26" s="113">
        <v>0</v>
      </c>
      <c r="X26" s="113">
        <f t="shared" si="2"/>
        <v>0</v>
      </c>
      <c r="Y26" s="113">
        <v>0</v>
      </c>
      <c r="Z26" s="113">
        <v>0</v>
      </c>
      <c r="AA26" s="113">
        <v>0</v>
      </c>
      <c r="AB26" s="113">
        <f t="shared" si="3"/>
        <v>0</v>
      </c>
      <c r="AC26" s="113">
        <f t="shared" si="4"/>
        <v>0</v>
      </c>
      <c r="AD26" s="114">
        <f t="shared" si="5"/>
        <v>0</v>
      </c>
      <c r="AE26" s="114">
        <f t="shared" si="6"/>
        <v>0</v>
      </c>
      <c r="AF26" s="113">
        <v>0</v>
      </c>
      <c r="AG26" s="113">
        <v>0</v>
      </c>
      <c r="AH26" s="113">
        <v>0</v>
      </c>
      <c r="AI26" s="113">
        <f t="shared" si="7"/>
        <v>0</v>
      </c>
      <c r="AJ26" s="113">
        <f t="shared" si="8"/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f t="shared" si="9"/>
        <v>0</v>
      </c>
      <c r="AQ26" s="115">
        <f t="shared" si="10"/>
        <v>0</v>
      </c>
      <c r="AR26" s="370">
        <f t="shared" si="11"/>
        <v>0</v>
      </c>
      <c r="AS26" s="112">
        <f t="shared" si="12"/>
        <v>1338822</v>
      </c>
      <c r="AT26" s="113">
        <f t="shared" si="13"/>
        <v>978883</v>
      </c>
      <c r="AU26" s="113">
        <f t="shared" si="14"/>
        <v>0</v>
      </c>
      <c r="AV26" s="113">
        <f t="shared" si="15"/>
        <v>0</v>
      </c>
      <c r="AW26" s="113">
        <f t="shared" si="16"/>
        <v>330862</v>
      </c>
      <c r="AX26" s="113">
        <f t="shared" si="16"/>
        <v>19577</v>
      </c>
      <c r="AY26" s="113">
        <f t="shared" si="17"/>
        <v>9500</v>
      </c>
      <c r="AZ26" s="115">
        <f t="shared" si="18"/>
        <v>3.03</v>
      </c>
      <c r="BA26" s="115">
        <f t="shared" si="19"/>
        <v>3.03</v>
      </c>
      <c r="BB26" s="115">
        <f t="shared" si="20"/>
        <v>0</v>
      </c>
      <c r="BC26" s="116">
        <f t="shared" si="21"/>
        <v>0</v>
      </c>
    </row>
    <row r="27" spans="1:55" ht="12.95" customHeight="1" x14ac:dyDescent="0.25">
      <c r="A27" s="532">
        <v>4</v>
      </c>
      <c r="B27" s="533">
        <v>4457</v>
      </c>
      <c r="C27" s="533">
        <v>600074609</v>
      </c>
      <c r="D27" s="533">
        <v>72743964</v>
      </c>
      <c r="E27" s="535" t="s">
        <v>336</v>
      </c>
      <c r="F27" s="533">
        <v>3141</v>
      </c>
      <c r="G27" s="536" t="s">
        <v>319</v>
      </c>
      <c r="H27" s="536" t="s">
        <v>282</v>
      </c>
      <c r="I27" s="517">
        <v>283523</v>
      </c>
      <c r="J27" s="538">
        <v>206373</v>
      </c>
      <c r="K27" s="538">
        <v>0</v>
      </c>
      <c r="L27" s="538">
        <v>0</v>
      </c>
      <c r="M27" s="338">
        <v>69754</v>
      </c>
      <c r="N27" s="338">
        <v>4128</v>
      </c>
      <c r="O27" s="538">
        <v>3268</v>
      </c>
      <c r="P27" s="539">
        <v>0.71</v>
      </c>
      <c r="Q27" s="719">
        <v>0</v>
      </c>
      <c r="R27" s="808">
        <v>0</v>
      </c>
      <c r="S27" s="808">
        <v>0.71</v>
      </c>
      <c r="T27" s="112">
        <f t="shared" si="1"/>
        <v>0</v>
      </c>
      <c r="U27" s="113">
        <v>0</v>
      </c>
      <c r="V27" s="113">
        <v>0</v>
      </c>
      <c r="W27" s="113">
        <v>0</v>
      </c>
      <c r="X27" s="113">
        <f t="shared" si="2"/>
        <v>0</v>
      </c>
      <c r="Y27" s="113">
        <v>0</v>
      </c>
      <c r="Z27" s="113">
        <v>0</v>
      </c>
      <c r="AA27" s="113">
        <v>0</v>
      </c>
      <c r="AB27" s="113">
        <f t="shared" si="3"/>
        <v>0</v>
      </c>
      <c r="AC27" s="113">
        <f t="shared" si="4"/>
        <v>0</v>
      </c>
      <c r="AD27" s="114">
        <f t="shared" si="5"/>
        <v>0</v>
      </c>
      <c r="AE27" s="114">
        <f t="shared" si="6"/>
        <v>0</v>
      </c>
      <c r="AF27" s="113">
        <v>0</v>
      </c>
      <c r="AG27" s="113">
        <v>0</v>
      </c>
      <c r="AH27" s="113">
        <v>0</v>
      </c>
      <c r="AI27" s="113">
        <f t="shared" si="7"/>
        <v>0</v>
      </c>
      <c r="AJ27" s="113">
        <f t="shared" si="8"/>
        <v>0</v>
      </c>
      <c r="AK27" s="115">
        <v>0</v>
      </c>
      <c r="AL27" s="115">
        <v>0</v>
      </c>
      <c r="AM27" s="115">
        <v>0</v>
      </c>
      <c r="AN27" s="115">
        <v>0</v>
      </c>
      <c r="AO27" s="115">
        <v>0</v>
      </c>
      <c r="AP27" s="115">
        <f t="shared" si="9"/>
        <v>0</v>
      </c>
      <c r="AQ27" s="115">
        <f t="shared" si="10"/>
        <v>0</v>
      </c>
      <c r="AR27" s="370">
        <f t="shared" si="11"/>
        <v>0</v>
      </c>
      <c r="AS27" s="112">
        <f t="shared" si="12"/>
        <v>283523</v>
      </c>
      <c r="AT27" s="113">
        <f t="shared" si="13"/>
        <v>206373</v>
      </c>
      <c r="AU27" s="113">
        <f t="shared" si="14"/>
        <v>0</v>
      </c>
      <c r="AV27" s="113">
        <f t="shared" si="15"/>
        <v>0</v>
      </c>
      <c r="AW27" s="113">
        <f t="shared" si="16"/>
        <v>69754</v>
      </c>
      <c r="AX27" s="113">
        <f t="shared" si="16"/>
        <v>4128</v>
      </c>
      <c r="AY27" s="113">
        <f t="shared" si="17"/>
        <v>3268</v>
      </c>
      <c r="AZ27" s="115">
        <f t="shared" si="18"/>
        <v>0.71</v>
      </c>
      <c r="BA27" s="115">
        <f t="shared" si="19"/>
        <v>0</v>
      </c>
      <c r="BB27" s="115">
        <f t="shared" si="20"/>
        <v>0</v>
      </c>
      <c r="BC27" s="116">
        <f t="shared" si="21"/>
        <v>0.71</v>
      </c>
    </row>
    <row r="28" spans="1:55" ht="12.95" customHeight="1" x14ac:dyDescent="0.25">
      <c r="A28" s="532">
        <v>4</v>
      </c>
      <c r="B28" s="533">
        <v>4457</v>
      </c>
      <c r="C28" s="533">
        <v>600074609</v>
      </c>
      <c r="D28" s="533">
        <v>72743964</v>
      </c>
      <c r="E28" s="535" t="s">
        <v>336</v>
      </c>
      <c r="F28" s="533">
        <v>3143</v>
      </c>
      <c r="G28" s="536" t="s">
        <v>632</v>
      </c>
      <c r="H28" s="536" t="s">
        <v>281</v>
      </c>
      <c r="I28" s="517">
        <v>1244636</v>
      </c>
      <c r="J28" s="538">
        <v>916522</v>
      </c>
      <c r="K28" s="538">
        <v>0</v>
      </c>
      <c r="L28" s="538">
        <v>0</v>
      </c>
      <c r="M28" s="338">
        <v>309784</v>
      </c>
      <c r="N28" s="338">
        <v>18330</v>
      </c>
      <c r="O28" s="538">
        <v>0</v>
      </c>
      <c r="P28" s="539">
        <v>2.0356999999999998</v>
      </c>
      <c r="Q28" s="719">
        <v>2.0356999999999998</v>
      </c>
      <c r="R28" s="808">
        <v>0</v>
      </c>
      <c r="S28" s="808">
        <v>0</v>
      </c>
      <c r="T28" s="112">
        <f t="shared" si="1"/>
        <v>0</v>
      </c>
      <c r="U28" s="113">
        <v>0</v>
      </c>
      <c r="V28" s="113">
        <v>0</v>
      </c>
      <c r="W28" s="113">
        <v>0</v>
      </c>
      <c r="X28" s="113">
        <f t="shared" si="2"/>
        <v>0</v>
      </c>
      <c r="Y28" s="113">
        <v>0</v>
      </c>
      <c r="Z28" s="113">
        <v>0</v>
      </c>
      <c r="AA28" s="113">
        <v>0</v>
      </c>
      <c r="AB28" s="113">
        <f t="shared" si="3"/>
        <v>0</v>
      </c>
      <c r="AC28" s="113">
        <f t="shared" si="4"/>
        <v>0</v>
      </c>
      <c r="AD28" s="114">
        <f t="shared" si="5"/>
        <v>0</v>
      </c>
      <c r="AE28" s="114">
        <f t="shared" si="6"/>
        <v>0</v>
      </c>
      <c r="AF28" s="113">
        <v>0</v>
      </c>
      <c r="AG28" s="113">
        <v>0</v>
      </c>
      <c r="AH28" s="113">
        <v>0</v>
      </c>
      <c r="AI28" s="113">
        <f t="shared" si="7"/>
        <v>0</v>
      </c>
      <c r="AJ28" s="113">
        <f t="shared" si="8"/>
        <v>0</v>
      </c>
      <c r="AK28" s="115"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f t="shared" si="9"/>
        <v>0</v>
      </c>
      <c r="AQ28" s="115">
        <f t="shared" si="10"/>
        <v>0</v>
      </c>
      <c r="AR28" s="370">
        <f t="shared" si="11"/>
        <v>0</v>
      </c>
      <c r="AS28" s="112">
        <f t="shared" si="12"/>
        <v>1244636</v>
      </c>
      <c r="AT28" s="113">
        <f t="shared" si="13"/>
        <v>916522</v>
      </c>
      <c r="AU28" s="113">
        <f t="shared" si="14"/>
        <v>0</v>
      </c>
      <c r="AV28" s="113">
        <f t="shared" si="15"/>
        <v>0</v>
      </c>
      <c r="AW28" s="113">
        <f t="shared" si="16"/>
        <v>309784</v>
      </c>
      <c r="AX28" s="113">
        <f t="shared" si="16"/>
        <v>18330</v>
      </c>
      <c r="AY28" s="113">
        <f t="shared" si="17"/>
        <v>0</v>
      </c>
      <c r="AZ28" s="115">
        <f t="shared" si="18"/>
        <v>2.0356999999999998</v>
      </c>
      <c r="BA28" s="115">
        <f t="shared" si="19"/>
        <v>2.0356999999999998</v>
      </c>
      <c r="BB28" s="115">
        <f t="shared" si="20"/>
        <v>0</v>
      </c>
      <c r="BC28" s="116">
        <f t="shared" si="21"/>
        <v>0</v>
      </c>
    </row>
    <row r="29" spans="1:55" ht="12.95" customHeight="1" x14ac:dyDescent="0.25">
      <c r="A29" s="532">
        <v>4</v>
      </c>
      <c r="B29" s="533">
        <v>4457</v>
      </c>
      <c r="C29" s="533">
        <v>600074609</v>
      </c>
      <c r="D29" s="533">
        <v>72743964</v>
      </c>
      <c r="E29" s="535" t="s">
        <v>336</v>
      </c>
      <c r="F29" s="533">
        <v>3143</v>
      </c>
      <c r="G29" s="536" t="s">
        <v>633</v>
      </c>
      <c r="H29" s="536" t="s">
        <v>282</v>
      </c>
      <c r="I29" s="517">
        <v>37920</v>
      </c>
      <c r="J29" s="538">
        <v>26730</v>
      </c>
      <c r="K29" s="538">
        <v>0</v>
      </c>
      <c r="L29" s="538">
        <v>0</v>
      </c>
      <c r="M29" s="338">
        <v>9035</v>
      </c>
      <c r="N29" s="338">
        <v>535</v>
      </c>
      <c r="O29" s="538">
        <v>1620</v>
      </c>
      <c r="P29" s="539">
        <v>0.11</v>
      </c>
      <c r="Q29" s="719">
        <v>0</v>
      </c>
      <c r="R29" s="808">
        <v>0</v>
      </c>
      <c r="S29" s="808">
        <v>0.11</v>
      </c>
      <c r="T29" s="112">
        <f t="shared" si="1"/>
        <v>0</v>
      </c>
      <c r="U29" s="113">
        <v>0</v>
      </c>
      <c r="V29" s="113">
        <v>0</v>
      </c>
      <c r="W29" s="113">
        <v>0</v>
      </c>
      <c r="X29" s="113">
        <f t="shared" si="2"/>
        <v>0</v>
      </c>
      <c r="Y29" s="113">
        <v>0</v>
      </c>
      <c r="Z29" s="113">
        <v>0</v>
      </c>
      <c r="AA29" s="113">
        <v>0</v>
      </c>
      <c r="AB29" s="113">
        <f t="shared" si="3"/>
        <v>0</v>
      </c>
      <c r="AC29" s="113">
        <f t="shared" si="4"/>
        <v>0</v>
      </c>
      <c r="AD29" s="114">
        <f t="shared" si="5"/>
        <v>0</v>
      </c>
      <c r="AE29" s="114">
        <f t="shared" si="6"/>
        <v>0</v>
      </c>
      <c r="AF29" s="113">
        <v>0</v>
      </c>
      <c r="AG29" s="113">
        <v>0</v>
      </c>
      <c r="AH29" s="113">
        <v>0</v>
      </c>
      <c r="AI29" s="113">
        <f t="shared" si="7"/>
        <v>0</v>
      </c>
      <c r="AJ29" s="113">
        <f t="shared" si="8"/>
        <v>0</v>
      </c>
      <c r="AK29" s="115"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f t="shared" si="9"/>
        <v>0</v>
      </c>
      <c r="AQ29" s="115">
        <f t="shared" si="10"/>
        <v>0</v>
      </c>
      <c r="AR29" s="370">
        <f t="shared" si="11"/>
        <v>0</v>
      </c>
      <c r="AS29" s="112">
        <f t="shared" si="12"/>
        <v>37920</v>
      </c>
      <c r="AT29" s="113">
        <f t="shared" si="13"/>
        <v>26730</v>
      </c>
      <c r="AU29" s="113">
        <f t="shared" si="14"/>
        <v>0</v>
      </c>
      <c r="AV29" s="113">
        <f t="shared" si="15"/>
        <v>0</v>
      </c>
      <c r="AW29" s="113">
        <f t="shared" si="16"/>
        <v>9035</v>
      </c>
      <c r="AX29" s="113">
        <f t="shared" si="16"/>
        <v>535</v>
      </c>
      <c r="AY29" s="113">
        <f t="shared" si="17"/>
        <v>1620</v>
      </c>
      <c r="AZ29" s="115">
        <f t="shared" si="18"/>
        <v>0.11</v>
      </c>
      <c r="BA29" s="115">
        <f t="shared" si="19"/>
        <v>0</v>
      </c>
      <c r="BB29" s="115">
        <f t="shared" si="20"/>
        <v>0</v>
      </c>
      <c r="BC29" s="116">
        <f t="shared" si="21"/>
        <v>0.11</v>
      </c>
    </row>
    <row r="30" spans="1:55" ht="12.95" customHeight="1" x14ac:dyDescent="0.25">
      <c r="A30" s="520">
        <v>4</v>
      </c>
      <c r="B30" s="522">
        <v>4457</v>
      </c>
      <c r="C30" s="522">
        <v>600074609</v>
      </c>
      <c r="D30" s="522">
        <v>72743964</v>
      </c>
      <c r="E30" s="542" t="s">
        <v>337</v>
      </c>
      <c r="F30" s="548"/>
      <c r="G30" s="549"/>
      <c r="H30" s="549"/>
      <c r="I30" s="544">
        <v>9682067</v>
      </c>
      <c r="J30" s="545">
        <v>6953342</v>
      </c>
      <c r="K30" s="545">
        <v>0</v>
      </c>
      <c r="L30" s="545">
        <v>30000</v>
      </c>
      <c r="M30" s="545">
        <v>2360369</v>
      </c>
      <c r="N30" s="545">
        <v>139067</v>
      </c>
      <c r="O30" s="545">
        <v>199289</v>
      </c>
      <c r="P30" s="546">
        <v>14.916099999999998</v>
      </c>
      <c r="Q30" s="546">
        <v>11.3384</v>
      </c>
      <c r="R30" s="647">
        <v>0</v>
      </c>
      <c r="S30" s="647">
        <v>3.5777000000000001</v>
      </c>
      <c r="T30" s="544">
        <f t="shared" ref="T30:BC30" si="24">SUM(T25:T29)</f>
        <v>0</v>
      </c>
      <c r="U30" s="545">
        <f t="shared" si="24"/>
        <v>0</v>
      </c>
      <c r="V30" s="545">
        <f t="shared" si="24"/>
        <v>0</v>
      </c>
      <c r="W30" s="545">
        <f t="shared" si="24"/>
        <v>0</v>
      </c>
      <c r="X30" s="545">
        <f t="shared" si="24"/>
        <v>0</v>
      </c>
      <c r="Y30" s="545">
        <f t="shared" si="24"/>
        <v>0</v>
      </c>
      <c r="Z30" s="545">
        <f t="shared" si="24"/>
        <v>0</v>
      </c>
      <c r="AA30" s="545">
        <f t="shared" si="24"/>
        <v>0</v>
      </c>
      <c r="AB30" s="545">
        <f t="shared" si="24"/>
        <v>0</v>
      </c>
      <c r="AC30" s="545">
        <f t="shared" si="24"/>
        <v>0</v>
      </c>
      <c r="AD30" s="545">
        <f t="shared" si="24"/>
        <v>0</v>
      </c>
      <c r="AE30" s="545">
        <f t="shared" si="24"/>
        <v>0</v>
      </c>
      <c r="AF30" s="545">
        <f t="shared" si="24"/>
        <v>0</v>
      </c>
      <c r="AG30" s="545">
        <f t="shared" si="24"/>
        <v>0</v>
      </c>
      <c r="AH30" s="545">
        <f t="shared" si="24"/>
        <v>0</v>
      </c>
      <c r="AI30" s="545">
        <f t="shared" si="24"/>
        <v>0</v>
      </c>
      <c r="AJ30" s="545">
        <f t="shared" si="24"/>
        <v>0</v>
      </c>
      <c r="AK30" s="546">
        <f t="shared" si="24"/>
        <v>0</v>
      </c>
      <c r="AL30" s="546">
        <f t="shared" si="24"/>
        <v>0</v>
      </c>
      <c r="AM30" s="546">
        <f t="shared" si="24"/>
        <v>0</v>
      </c>
      <c r="AN30" s="546">
        <f t="shared" si="24"/>
        <v>0</v>
      </c>
      <c r="AO30" s="546">
        <f t="shared" si="24"/>
        <v>0</v>
      </c>
      <c r="AP30" s="546">
        <f t="shared" si="24"/>
        <v>0</v>
      </c>
      <c r="AQ30" s="546">
        <f t="shared" si="24"/>
        <v>0</v>
      </c>
      <c r="AR30" s="647">
        <f t="shared" si="24"/>
        <v>0</v>
      </c>
      <c r="AS30" s="544">
        <f t="shared" si="24"/>
        <v>9682067</v>
      </c>
      <c r="AT30" s="545">
        <f t="shared" si="24"/>
        <v>6953342</v>
      </c>
      <c r="AU30" s="545">
        <f t="shared" si="24"/>
        <v>0</v>
      </c>
      <c r="AV30" s="545">
        <f t="shared" si="24"/>
        <v>30000</v>
      </c>
      <c r="AW30" s="545">
        <f t="shared" si="24"/>
        <v>2360369</v>
      </c>
      <c r="AX30" s="545">
        <f t="shared" si="24"/>
        <v>139067</v>
      </c>
      <c r="AY30" s="545">
        <f t="shared" si="24"/>
        <v>199289</v>
      </c>
      <c r="AZ30" s="546">
        <f t="shared" si="24"/>
        <v>14.916099999999998</v>
      </c>
      <c r="BA30" s="546">
        <f t="shared" si="24"/>
        <v>11.3384</v>
      </c>
      <c r="BB30" s="546">
        <f t="shared" si="24"/>
        <v>0</v>
      </c>
      <c r="BC30" s="547">
        <f t="shared" si="24"/>
        <v>3.5777000000000001</v>
      </c>
    </row>
    <row r="31" spans="1:55" ht="12.95" customHeight="1" x14ac:dyDescent="0.25">
      <c r="A31" s="532">
        <v>5</v>
      </c>
      <c r="B31" s="533">
        <v>4456</v>
      </c>
      <c r="C31" s="533">
        <v>600074617</v>
      </c>
      <c r="D31" s="533">
        <v>68430132</v>
      </c>
      <c r="E31" s="535" t="s">
        <v>338</v>
      </c>
      <c r="F31" s="533">
        <v>3113</v>
      </c>
      <c r="G31" s="536" t="s">
        <v>333</v>
      </c>
      <c r="H31" s="536" t="s">
        <v>281</v>
      </c>
      <c r="I31" s="517">
        <v>39042648</v>
      </c>
      <c r="J31" s="538">
        <v>27686868</v>
      </c>
      <c r="K31" s="538">
        <v>0</v>
      </c>
      <c r="L31" s="538">
        <v>227000</v>
      </c>
      <c r="M31" s="338">
        <v>9434887</v>
      </c>
      <c r="N31" s="338">
        <v>553737</v>
      </c>
      <c r="O31" s="538">
        <v>1140156</v>
      </c>
      <c r="P31" s="539">
        <v>51.477400000000003</v>
      </c>
      <c r="Q31" s="719">
        <v>41.5047</v>
      </c>
      <c r="R31" s="808">
        <v>0</v>
      </c>
      <c r="S31" s="808">
        <v>9.9727000000000015</v>
      </c>
      <c r="T31" s="112">
        <f t="shared" si="1"/>
        <v>0</v>
      </c>
      <c r="U31" s="113">
        <v>0</v>
      </c>
      <c r="V31" s="113">
        <v>0</v>
      </c>
      <c r="W31" s="113">
        <v>0</v>
      </c>
      <c r="X31" s="113">
        <f t="shared" si="2"/>
        <v>0</v>
      </c>
      <c r="Y31" s="113">
        <v>0</v>
      </c>
      <c r="Z31" s="113">
        <v>0</v>
      </c>
      <c r="AA31" s="113">
        <v>0</v>
      </c>
      <c r="AB31" s="113">
        <f t="shared" si="3"/>
        <v>0</v>
      </c>
      <c r="AC31" s="113">
        <f t="shared" si="4"/>
        <v>0</v>
      </c>
      <c r="AD31" s="114">
        <f t="shared" si="5"/>
        <v>0</v>
      </c>
      <c r="AE31" s="114">
        <f t="shared" si="6"/>
        <v>0</v>
      </c>
      <c r="AF31" s="113">
        <v>0</v>
      </c>
      <c r="AG31" s="113">
        <v>0</v>
      </c>
      <c r="AH31" s="113">
        <v>0</v>
      </c>
      <c r="AI31" s="113">
        <f t="shared" si="7"/>
        <v>0</v>
      </c>
      <c r="AJ31" s="113">
        <f t="shared" si="8"/>
        <v>0</v>
      </c>
      <c r="AK31" s="115"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f t="shared" si="9"/>
        <v>0</v>
      </c>
      <c r="AQ31" s="115">
        <f t="shared" si="10"/>
        <v>0</v>
      </c>
      <c r="AR31" s="370">
        <f t="shared" si="11"/>
        <v>0</v>
      </c>
      <c r="AS31" s="112">
        <f t="shared" si="12"/>
        <v>39042648</v>
      </c>
      <c r="AT31" s="113">
        <f t="shared" si="13"/>
        <v>27686868</v>
      </c>
      <c r="AU31" s="113">
        <f t="shared" si="14"/>
        <v>0</v>
      </c>
      <c r="AV31" s="113">
        <f t="shared" si="15"/>
        <v>227000</v>
      </c>
      <c r="AW31" s="113">
        <f t="shared" si="16"/>
        <v>9434887</v>
      </c>
      <c r="AX31" s="113">
        <f t="shared" si="16"/>
        <v>553737</v>
      </c>
      <c r="AY31" s="113">
        <f t="shared" si="17"/>
        <v>1140156</v>
      </c>
      <c r="AZ31" s="115">
        <f t="shared" si="18"/>
        <v>51.477400000000003</v>
      </c>
      <c r="BA31" s="115">
        <f t="shared" si="19"/>
        <v>41.5047</v>
      </c>
      <c r="BB31" s="115">
        <f t="shared" si="20"/>
        <v>0</v>
      </c>
      <c r="BC31" s="116">
        <f t="shared" si="21"/>
        <v>9.9727000000000015</v>
      </c>
    </row>
    <row r="32" spans="1:55" ht="12.95" customHeight="1" x14ac:dyDescent="0.25">
      <c r="A32" s="532">
        <v>5</v>
      </c>
      <c r="B32" s="533">
        <v>4456</v>
      </c>
      <c r="C32" s="533">
        <v>600074617</v>
      </c>
      <c r="D32" s="533">
        <v>68430132</v>
      </c>
      <c r="E32" s="535" t="s">
        <v>338</v>
      </c>
      <c r="F32" s="533">
        <v>3113</v>
      </c>
      <c r="G32" s="536" t="s">
        <v>323</v>
      </c>
      <c r="H32" s="536" t="s">
        <v>282</v>
      </c>
      <c r="I32" s="517">
        <v>2539342</v>
      </c>
      <c r="J32" s="538">
        <v>1864389</v>
      </c>
      <c r="K32" s="538">
        <v>0</v>
      </c>
      <c r="L32" s="538">
        <v>0</v>
      </c>
      <c r="M32" s="338">
        <v>630164</v>
      </c>
      <c r="N32" s="338">
        <v>37289</v>
      </c>
      <c r="O32" s="538">
        <v>7500</v>
      </c>
      <c r="P32" s="539">
        <v>5.3000000000000016</v>
      </c>
      <c r="Q32" s="719">
        <v>5.3000000000000016</v>
      </c>
      <c r="R32" s="808">
        <v>0</v>
      </c>
      <c r="S32" s="808">
        <v>0</v>
      </c>
      <c r="T32" s="112">
        <f t="shared" si="1"/>
        <v>0</v>
      </c>
      <c r="U32" s="113">
        <v>0</v>
      </c>
      <c r="V32" s="113">
        <v>0</v>
      </c>
      <c r="W32" s="113">
        <v>0</v>
      </c>
      <c r="X32" s="113">
        <f t="shared" si="2"/>
        <v>0</v>
      </c>
      <c r="Y32" s="113">
        <v>0</v>
      </c>
      <c r="Z32" s="113">
        <v>0</v>
      </c>
      <c r="AA32" s="113">
        <v>0</v>
      </c>
      <c r="AB32" s="113">
        <f t="shared" si="3"/>
        <v>0</v>
      </c>
      <c r="AC32" s="113">
        <f t="shared" si="4"/>
        <v>0</v>
      </c>
      <c r="AD32" s="114">
        <f t="shared" si="5"/>
        <v>0</v>
      </c>
      <c r="AE32" s="114">
        <f t="shared" si="6"/>
        <v>0</v>
      </c>
      <c r="AF32" s="113">
        <v>0</v>
      </c>
      <c r="AG32" s="113">
        <v>0</v>
      </c>
      <c r="AH32" s="113">
        <v>0</v>
      </c>
      <c r="AI32" s="113">
        <f t="shared" si="7"/>
        <v>0</v>
      </c>
      <c r="AJ32" s="113">
        <f t="shared" si="8"/>
        <v>0</v>
      </c>
      <c r="AK32" s="115">
        <v>0</v>
      </c>
      <c r="AL32" s="115">
        <v>0</v>
      </c>
      <c r="AM32" s="115">
        <v>0</v>
      </c>
      <c r="AN32" s="115">
        <v>0</v>
      </c>
      <c r="AO32" s="115">
        <v>0</v>
      </c>
      <c r="AP32" s="115">
        <f t="shared" si="9"/>
        <v>0</v>
      </c>
      <c r="AQ32" s="115">
        <f t="shared" si="10"/>
        <v>0</v>
      </c>
      <c r="AR32" s="370">
        <f t="shared" si="11"/>
        <v>0</v>
      </c>
      <c r="AS32" s="112">
        <f t="shared" si="12"/>
        <v>2539342</v>
      </c>
      <c r="AT32" s="113">
        <f t="shared" si="13"/>
        <v>1864389</v>
      </c>
      <c r="AU32" s="113">
        <f t="shared" si="14"/>
        <v>0</v>
      </c>
      <c r="AV32" s="113">
        <f t="shared" si="15"/>
        <v>0</v>
      </c>
      <c r="AW32" s="113">
        <f t="shared" si="16"/>
        <v>630164</v>
      </c>
      <c r="AX32" s="113">
        <f t="shared" si="16"/>
        <v>37289</v>
      </c>
      <c r="AY32" s="113">
        <f t="shared" si="17"/>
        <v>7500</v>
      </c>
      <c r="AZ32" s="115">
        <f t="shared" si="18"/>
        <v>5.3000000000000016</v>
      </c>
      <c r="BA32" s="115">
        <f t="shared" si="19"/>
        <v>5.3000000000000016</v>
      </c>
      <c r="BB32" s="115">
        <f t="shared" si="20"/>
        <v>0</v>
      </c>
      <c r="BC32" s="116">
        <f t="shared" si="21"/>
        <v>0</v>
      </c>
    </row>
    <row r="33" spans="1:55" ht="12.95" customHeight="1" x14ac:dyDescent="0.25">
      <c r="A33" s="532">
        <v>5</v>
      </c>
      <c r="B33" s="533">
        <v>4456</v>
      </c>
      <c r="C33" s="533">
        <v>600074617</v>
      </c>
      <c r="D33" s="533">
        <v>68430132</v>
      </c>
      <c r="E33" s="535" t="s">
        <v>338</v>
      </c>
      <c r="F33" s="533">
        <v>3141</v>
      </c>
      <c r="G33" s="536" t="s">
        <v>319</v>
      </c>
      <c r="H33" s="536" t="s">
        <v>282</v>
      </c>
      <c r="I33" s="517">
        <v>3906807</v>
      </c>
      <c r="J33" s="538">
        <v>2850238</v>
      </c>
      <c r="K33" s="538">
        <v>0</v>
      </c>
      <c r="L33" s="538">
        <v>0</v>
      </c>
      <c r="M33" s="338">
        <v>963380</v>
      </c>
      <c r="N33" s="338">
        <v>57005</v>
      </c>
      <c r="O33" s="538">
        <v>36184</v>
      </c>
      <c r="P33" s="539">
        <v>9.6900000000000013</v>
      </c>
      <c r="Q33" s="719">
        <v>0</v>
      </c>
      <c r="R33" s="808">
        <v>0</v>
      </c>
      <c r="S33" s="808">
        <v>9.6900000000000013</v>
      </c>
      <c r="T33" s="112">
        <f t="shared" si="1"/>
        <v>0</v>
      </c>
      <c r="U33" s="113">
        <v>0</v>
      </c>
      <c r="V33" s="113">
        <v>0</v>
      </c>
      <c r="W33" s="113">
        <v>0</v>
      </c>
      <c r="X33" s="113">
        <f t="shared" si="2"/>
        <v>0</v>
      </c>
      <c r="Y33" s="113">
        <v>0</v>
      </c>
      <c r="Z33" s="113">
        <v>0</v>
      </c>
      <c r="AA33" s="113">
        <v>0</v>
      </c>
      <c r="AB33" s="113">
        <f t="shared" si="3"/>
        <v>0</v>
      </c>
      <c r="AC33" s="113">
        <f t="shared" si="4"/>
        <v>0</v>
      </c>
      <c r="AD33" s="114">
        <f t="shared" si="5"/>
        <v>0</v>
      </c>
      <c r="AE33" s="114">
        <f t="shared" si="6"/>
        <v>0</v>
      </c>
      <c r="AF33" s="113">
        <v>0</v>
      </c>
      <c r="AG33" s="113">
        <v>0</v>
      </c>
      <c r="AH33" s="113">
        <v>0</v>
      </c>
      <c r="AI33" s="113">
        <f t="shared" si="7"/>
        <v>0</v>
      </c>
      <c r="AJ33" s="113">
        <f t="shared" si="8"/>
        <v>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f t="shared" si="9"/>
        <v>0</v>
      </c>
      <c r="AQ33" s="115">
        <f t="shared" si="10"/>
        <v>0</v>
      </c>
      <c r="AR33" s="370">
        <f t="shared" si="11"/>
        <v>0</v>
      </c>
      <c r="AS33" s="112">
        <f t="shared" si="12"/>
        <v>3906807</v>
      </c>
      <c r="AT33" s="113">
        <f t="shared" si="13"/>
        <v>2850238</v>
      </c>
      <c r="AU33" s="113">
        <f t="shared" si="14"/>
        <v>0</v>
      </c>
      <c r="AV33" s="113">
        <f t="shared" si="15"/>
        <v>0</v>
      </c>
      <c r="AW33" s="113">
        <f t="shared" si="16"/>
        <v>963380</v>
      </c>
      <c r="AX33" s="113">
        <f t="shared" si="16"/>
        <v>57005</v>
      </c>
      <c r="AY33" s="113">
        <f t="shared" si="17"/>
        <v>36184</v>
      </c>
      <c r="AZ33" s="115">
        <f t="shared" si="18"/>
        <v>9.6900000000000013</v>
      </c>
      <c r="BA33" s="115">
        <f t="shared" si="19"/>
        <v>0</v>
      </c>
      <c r="BB33" s="115">
        <f t="shared" si="20"/>
        <v>0</v>
      </c>
      <c r="BC33" s="116">
        <f t="shared" si="21"/>
        <v>9.6900000000000013</v>
      </c>
    </row>
    <row r="34" spans="1:55" ht="12.95" customHeight="1" x14ac:dyDescent="0.25">
      <c r="A34" s="532">
        <v>5</v>
      </c>
      <c r="B34" s="533">
        <v>4456</v>
      </c>
      <c r="C34" s="533">
        <v>600074617</v>
      </c>
      <c r="D34" s="533">
        <v>68430132</v>
      </c>
      <c r="E34" s="535" t="s">
        <v>338</v>
      </c>
      <c r="F34" s="533">
        <v>3143</v>
      </c>
      <c r="G34" s="536" t="s">
        <v>632</v>
      </c>
      <c r="H34" s="536" t="s">
        <v>281</v>
      </c>
      <c r="I34" s="517">
        <v>2966093</v>
      </c>
      <c r="J34" s="538">
        <v>2139825</v>
      </c>
      <c r="K34" s="538">
        <v>0</v>
      </c>
      <c r="L34" s="538">
        <v>45000</v>
      </c>
      <c r="M34" s="338">
        <v>738471</v>
      </c>
      <c r="N34" s="338">
        <v>42797</v>
      </c>
      <c r="O34" s="538">
        <v>0</v>
      </c>
      <c r="P34" s="539">
        <v>4.3929999999999998</v>
      </c>
      <c r="Q34" s="719">
        <v>4.3929999999999998</v>
      </c>
      <c r="R34" s="808">
        <v>0</v>
      </c>
      <c r="S34" s="808">
        <v>0</v>
      </c>
      <c r="T34" s="112">
        <f t="shared" si="1"/>
        <v>0</v>
      </c>
      <c r="U34" s="113">
        <v>0</v>
      </c>
      <c r="V34" s="113">
        <v>0</v>
      </c>
      <c r="W34" s="113">
        <v>0</v>
      </c>
      <c r="X34" s="113">
        <f t="shared" si="2"/>
        <v>0</v>
      </c>
      <c r="Y34" s="113">
        <v>0</v>
      </c>
      <c r="Z34" s="113">
        <v>0</v>
      </c>
      <c r="AA34" s="113">
        <v>0</v>
      </c>
      <c r="AB34" s="113">
        <f t="shared" si="3"/>
        <v>0</v>
      </c>
      <c r="AC34" s="113">
        <f t="shared" si="4"/>
        <v>0</v>
      </c>
      <c r="AD34" s="114">
        <f t="shared" si="5"/>
        <v>0</v>
      </c>
      <c r="AE34" s="114">
        <f t="shared" si="6"/>
        <v>0</v>
      </c>
      <c r="AF34" s="113">
        <v>0</v>
      </c>
      <c r="AG34" s="113">
        <v>0</v>
      </c>
      <c r="AH34" s="113">
        <v>0</v>
      </c>
      <c r="AI34" s="113">
        <f t="shared" si="7"/>
        <v>0</v>
      </c>
      <c r="AJ34" s="113">
        <f t="shared" si="8"/>
        <v>0</v>
      </c>
      <c r="AK34" s="115">
        <v>0</v>
      </c>
      <c r="AL34" s="115">
        <v>0</v>
      </c>
      <c r="AM34" s="115">
        <v>0</v>
      </c>
      <c r="AN34" s="115">
        <v>0</v>
      </c>
      <c r="AO34" s="115">
        <v>0</v>
      </c>
      <c r="AP34" s="115">
        <f t="shared" si="9"/>
        <v>0</v>
      </c>
      <c r="AQ34" s="115">
        <f t="shared" si="10"/>
        <v>0</v>
      </c>
      <c r="AR34" s="370">
        <f t="shared" si="11"/>
        <v>0</v>
      </c>
      <c r="AS34" s="112">
        <f t="shared" si="12"/>
        <v>2966093</v>
      </c>
      <c r="AT34" s="113">
        <f t="shared" si="13"/>
        <v>2139825</v>
      </c>
      <c r="AU34" s="113">
        <f t="shared" si="14"/>
        <v>0</v>
      </c>
      <c r="AV34" s="113">
        <f t="shared" si="15"/>
        <v>45000</v>
      </c>
      <c r="AW34" s="113">
        <f t="shared" si="16"/>
        <v>738471</v>
      </c>
      <c r="AX34" s="113">
        <f t="shared" si="16"/>
        <v>42797</v>
      </c>
      <c r="AY34" s="113">
        <f t="shared" si="17"/>
        <v>0</v>
      </c>
      <c r="AZ34" s="115">
        <f t="shared" si="18"/>
        <v>4.3929999999999998</v>
      </c>
      <c r="BA34" s="115">
        <f t="shared" si="19"/>
        <v>4.3929999999999998</v>
      </c>
      <c r="BB34" s="115">
        <f t="shared" si="20"/>
        <v>0</v>
      </c>
      <c r="BC34" s="116">
        <f t="shared" si="21"/>
        <v>0</v>
      </c>
    </row>
    <row r="35" spans="1:55" ht="12.95" customHeight="1" x14ac:dyDescent="0.25">
      <c r="A35" s="532">
        <v>5</v>
      </c>
      <c r="B35" s="533">
        <v>4456</v>
      </c>
      <c r="C35" s="533">
        <v>600074617</v>
      </c>
      <c r="D35" s="533">
        <v>68430132</v>
      </c>
      <c r="E35" s="535" t="s">
        <v>338</v>
      </c>
      <c r="F35" s="533">
        <v>3143</v>
      </c>
      <c r="G35" s="536" t="s">
        <v>633</v>
      </c>
      <c r="H35" s="536" t="s">
        <v>282</v>
      </c>
      <c r="I35" s="517">
        <v>98309</v>
      </c>
      <c r="J35" s="538">
        <v>69300</v>
      </c>
      <c r="K35" s="538">
        <v>0</v>
      </c>
      <c r="L35" s="538">
        <v>0</v>
      </c>
      <c r="M35" s="338">
        <v>23423</v>
      </c>
      <c r="N35" s="338">
        <v>1386</v>
      </c>
      <c r="O35" s="538">
        <v>4200</v>
      </c>
      <c r="P35" s="539">
        <v>0.28999999999999998</v>
      </c>
      <c r="Q35" s="719">
        <v>0</v>
      </c>
      <c r="R35" s="808">
        <v>0</v>
      </c>
      <c r="S35" s="808">
        <v>0.28999999999999998</v>
      </c>
      <c r="T35" s="112">
        <f t="shared" si="1"/>
        <v>0</v>
      </c>
      <c r="U35" s="113">
        <v>0</v>
      </c>
      <c r="V35" s="113">
        <v>0</v>
      </c>
      <c r="W35" s="113">
        <v>0</v>
      </c>
      <c r="X35" s="113">
        <f t="shared" si="2"/>
        <v>0</v>
      </c>
      <c r="Y35" s="113">
        <v>0</v>
      </c>
      <c r="Z35" s="113">
        <v>0</v>
      </c>
      <c r="AA35" s="113">
        <v>0</v>
      </c>
      <c r="AB35" s="113">
        <f t="shared" si="3"/>
        <v>0</v>
      </c>
      <c r="AC35" s="113">
        <f t="shared" si="4"/>
        <v>0</v>
      </c>
      <c r="AD35" s="114">
        <f t="shared" si="5"/>
        <v>0</v>
      </c>
      <c r="AE35" s="114">
        <f t="shared" si="6"/>
        <v>0</v>
      </c>
      <c r="AF35" s="113">
        <v>0</v>
      </c>
      <c r="AG35" s="113">
        <v>0</v>
      </c>
      <c r="AH35" s="113">
        <v>0</v>
      </c>
      <c r="AI35" s="113">
        <f t="shared" si="7"/>
        <v>0</v>
      </c>
      <c r="AJ35" s="113">
        <f t="shared" si="8"/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f t="shared" si="9"/>
        <v>0</v>
      </c>
      <c r="AQ35" s="115">
        <f t="shared" si="10"/>
        <v>0</v>
      </c>
      <c r="AR35" s="370">
        <f t="shared" si="11"/>
        <v>0</v>
      </c>
      <c r="AS35" s="112">
        <f t="shared" si="12"/>
        <v>98309</v>
      </c>
      <c r="AT35" s="113">
        <f t="shared" si="13"/>
        <v>69300</v>
      </c>
      <c r="AU35" s="113">
        <f t="shared" si="14"/>
        <v>0</v>
      </c>
      <c r="AV35" s="113">
        <f t="shared" si="15"/>
        <v>0</v>
      </c>
      <c r="AW35" s="113">
        <f t="shared" si="16"/>
        <v>23423</v>
      </c>
      <c r="AX35" s="113">
        <f t="shared" si="16"/>
        <v>1386</v>
      </c>
      <c r="AY35" s="113">
        <f t="shared" si="17"/>
        <v>4200</v>
      </c>
      <c r="AZ35" s="115">
        <f t="shared" si="18"/>
        <v>0.28999999999999998</v>
      </c>
      <c r="BA35" s="115">
        <f t="shared" si="19"/>
        <v>0</v>
      </c>
      <c r="BB35" s="115">
        <f t="shared" si="20"/>
        <v>0</v>
      </c>
      <c r="BC35" s="116">
        <f t="shared" si="21"/>
        <v>0.28999999999999998</v>
      </c>
    </row>
    <row r="36" spans="1:55" ht="12.95" customHeight="1" x14ac:dyDescent="0.25">
      <c r="A36" s="520">
        <v>5</v>
      </c>
      <c r="B36" s="522">
        <v>4456</v>
      </c>
      <c r="C36" s="522">
        <v>600074617</v>
      </c>
      <c r="D36" s="522">
        <v>68430132</v>
      </c>
      <c r="E36" s="542" t="s">
        <v>339</v>
      </c>
      <c r="F36" s="548"/>
      <c r="G36" s="549"/>
      <c r="H36" s="549"/>
      <c r="I36" s="544">
        <v>48553199</v>
      </c>
      <c r="J36" s="545">
        <v>34610620</v>
      </c>
      <c r="K36" s="545">
        <v>0</v>
      </c>
      <c r="L36" s="545">
        <v>272000</v>
      </c>
      <c r="M36" s="545">
        <v>11790325</v>
      </c>
      <c r="N36" s="545">
        <v>692214</v>
      </c>
      <c r="O36" s="545">
        <v>1188040</v>
      </c>
      <c r="P36" s="546">
        <v>71.150400000000019</v>
      </c>
      <c r="Q36" s="546">
        <v>51.197700000000005</v>
      </c>
      <c r="R36" s="647">
        <v>0</v>
      </c>
      <c r="S36" s="647">
        <v>19.9527</v>
      </c>
      <c r="T36" s="544">
        <f t="shared" ref="T36:BC36" si="25">SUM(T31:T35)</f>
        <v>0</v>
      </c>
      <c r="U36" s="545">
        <f t="shared" si="25"/>
        <v>0</v>
      </c>
      <c r="V36" s="545">
        <f t="shared" si="25"/>
        <v>0</v>
      </c>
      <c r="W36" s="545">
        <f t="shared" si="25"/>
        <v>0</v>
      </c>
      <c r="X36" s="545">
        <f t="shared" si="25"/>
        <v>0</v>
      </c>
      <c r="Y36" s="545">
        <f t="shared" si="25"/>
        <v>0</v>
      </c>
      <c r="Z36" s="545">
        <f t="shared" si="25"/>
        <v>0</v>
      </c>
      <c r="AA36" s="545">
        <f t="shared" si="25"/>
        <v>0</v>
      </c>
      <c r="AB36" s="545">
        <f t="shared" si="25"/>
        <v>0</v>
      </c>
      <c r="AC36" s="545">
        <f t="shared" si="25"/>
        <v>0</v>
      </c>
      <c r="AD36" s="545">
        <f t="shared" si="25"/>
        <v>0</v>
      </c>
      <c r="AE36" s="545">
        <f t="shared" si="25"/>
        <v>0</v>
      </c>
      <c r="AF36" s="545">
        <f t="shared" si="25"/>
        <v>0</v>
      </c>
      <c r="AG36" s="545">
        <f t="shared" si="25"/>
        <v>0</v>
      </c>
      <c r="AH36" s="545">
        <f t="shared" si="25"/>
        <v>0</v>
      </c>
      <c r="AI36" s="545">
        <f t="shared" si="25"/>
        <v>0</v>
      </c>
      <c r="AJ36" s="545">
        <f t="shared" si="25"/>
        <v>0</v>
      </c>
      <c r="AK36" s="546">
        <f t="shared" si="25"/>
        <v>0</v>
      </c>
      <c r="AL36" s="546">
        <f t="shared" si="25"/>
        <v>0</v>
      </c>
      <c r="AM36" s="546">
        <f t="shared" si="25"/>
        <v>0</v>
      </c>
      <c r="AN36" s="546">
        <f t="shared" si="25"/>
        <v>0</v>
      </c>
      <c r="AO36" s="546">
        <f t="shared" si="25"/>
        <v>0</v>
      </c>
      <c r="AP36" s="546">
        <f t="shared" si="25"/>
        <v>0</v>
      </c>
      <c r="AQ36" s="546">
        <f t="shared" si="25"/>
        <v>0</v>
      </c>
      <c r="AR36" s="647">
        <f t="shared" si="25"/>
        <v>0</v>
      </c>
      <c r="AS36" s="544">
        <f t="shared" si="25"/>
        <v>48553199</v>
      </c>
      <c r="AT36" s="545">
        <f t="shared" si="25"/>
        <v>34610620</v>
      </c>
      <c r="AU36" s="545">
        <f t="shared" si="25"/>
        <v>0</v>
      </c>
      <c r="AV36" s="545">
        <f t="shared" si="25"/>
        <v>272000</v>
      </c>
      <c r="AW36" s="545">
        <f t="shared" si="25"/>
        <v>11790325</v>
      </c>
      <c r="AX36" s="545">
        <f t="shared" si="25"/>
        <v>692214</v>
      </c>
      <c r="AY36" s="545">
        <f t="shared" si="25"/>
        <v>1188040</v>
      </c>
      <c r="AZ36" s="546">
        <f t="shared" si="25"/>
        <v>71.150400000000019</v>
      </c>
      <c r="BA36" s="546">
        <f t="shared" si="25"/>
        <v>51.197700000000005</v>
      </c>
      <c r="BB36" s="546">
        <f t="shared" si="25"/>
        <v>0</v>
      </c>
      <c r="BC36" s="547">
        <f t="shared" si="25"/>
        <v>19.9527</v>
      </c>
    </row>
    <row r="37" spans="1:55" ht="12.95" customHeight="1" x14ac:dyDescent="0.25">
      <c r="A37" s="532">
        <v>6</v>
      </c>
      <c r="B37" s="533">
        <v>4478</v>
      </c>
      <c r="C37" s="533">
        <v>600075141</v>
      </c>
      <c r="D37" s="533">
        <v>70975191</v>
      </c>
      <c r="E37" s="535" t="s">
        <v>340</v>
      </c>
      <c r="F37" s="533">
        <v>3114</v>
      </c>
      <c r="G37" s="540" t="s">
        <v>562</v>
      </c>
      <c r="H37" s="536" t="s">
        <v>281</v>
      </c>
      <c r="I37" s="517">
        <v>8660894</v>
      </c>
      <c r="J37" s="538">
        <v>6272087</v>
      </c>
      <c r="K37" s="538">
        <v>0</v>
      </c>
      <c r="L37" s="538">
        <v>0</v>
      </c>
      <c r="M37" s="338">
        <v>2119965</v>
      </c>
      <c r="N37" s="338">
        <v>125442</v>
      </c>
      <c r="O37" s="538">
        <v>143400</v>
      </c>
      <c r="P37" s="539">
        <v>11.635000000000002</v>
      </c>
      <c r="Q37" s="719">
        <v>8.2726000000000006</v>
      </c>
      <c r="R37" s="808">
        <v>0</v>
      </c>
      <c r="S37" s="808">
        <v>3.3624000000000001</v>
      </c>
      <c r="T37" s="112">
        <f t="shared" si="1"/>
        <v>0</v>
      </c>
      <c r="U37" s="113">
        <v>0</v>
      </c>
      <c r="V37" s="113">
        <v>0</v>
      </c>
      <c r="W37" s="113">
        <v>0</v>
      </c>
      <c r="X37" s="113">
        <f t="shared" si="2"/>
        <v>0</v>
      </c>
      <c r="Y37" s="113">
        <v>0</v>
      </c>
      <c r="Z37" s="113">
        <v>0</v>
      </c>
      <c r="AA37" s="113">
        <v>0</v>
      </c>
      <c r="AB37" s="113">
        <f t="shared" si="3"/>
        <v>0</v>
      </c>
      <c r="AC37" s="113">
        <f t="shared" si="4"/>
        <v>0</v>
      </c>
      <c r="AD37" s="114">
        <f t="shared" si="5"/>
        <v>0</v>
      </c>
      <c r="AE37" s="114">
        <f t="shared" si="6"/>
        <v>0</v>
      </c>
      <c r="AF37" s="113">
        <v>0</v>
      </c>
      <c r="AG37" s="113">
        <v>0</v>
      </c>
      <c r="AH37" s="113">
        <v>0</v>
      </c>
      <c r="AI37" s="113">
        <f t="shared" si="7"/>
        <v>0</v>
      </c>
      <c r="AJ37" s="113">
        <f t="shared" si="8"/>
        <v>0</v>
      </c>
      <c r="AK37" s="115"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f t="shared" si="9"/>
        <v>0</v>
      </c>
      <c r="AQ37" s="115">
        <f t="shared" si="10"/>
        <v>0</v>
      </c>
      <c r="AR37" s="370">
        <f t="shared" si="11"/>
        <v>0</v>
      </c>
      <c r="AS37" s="112">
        <f t="shared" si="12"/>
        <v>8660894</v>
      </c>
      <c r="AT37" s="113">
        <f t="shared" si="13"/>
        <v>6272087</v>
      </c>
      <c r="AU37" s="113">
        <f t="shared" si="14"/>
        <v>0</v>
      </c>
      <c r="AV37" s="113">
        <f t="shared" si="15"/>
        <v>0</v>
      </c>
      <c r="AW37" s="113">
        <f t="shared" si="16"/>
        <v>2119965</v>
      </c>
      <c r="AX37" s="113">
        <f t="shared" si="16"/>
        <v>125442</v>
      </c>
      <c r="AY37" s="113">
        <f t="shared" si="17"/>
        <v>143400</v>
      </c>
      <c r="AZ37" s="115">
        <f t="shared" si="18"/>
        <v>11.635000000000002</v>
      </c>
      <c r="BA37" s="115">
        <f t="shared" si="19"/>
        <v>8.2726000000000006</v>
      </c>
      <c r="BB37" s="115">
        <f t="shared" si="20"/>
        <v>0</v>
      </c>
      <c r="BC37" s="116">
        <f t="shared" si="21"/>
        <v>3.3624000000000001</v>
      </c>
    </row>
    <row r="38" spans="1:55" ht="12.95" customHeight="1" x14ac:dyDescent="0.25">
      <c r="A38" s="532">
        <v>6</v>
      </c>
      <c r="B38" s="533">
        <v>4478</v>
      </c>
      <c r="C38" s="533">
        <v>600075141</v>
      </c>
      <c r="D38" s="533">
        <v>70975191</v>
      </c>
      <c r="E38" s="535" t="s">
        <v>340</v>
      </c>
      <c r="F38" s="533">
        <v>3114</v>
      </c>
      <c r="G38" s="540" t="s">
        <v>323</v>
      </c>
      <c r="H38" s="536" t="s">
        <v>282</v>
      </c>
      <c r="I38" s="517">
        <v>11500</v>
      </c>
      <c r="J38" s="538">
        <v>0</v>
      </c>
      <c r="K38" s="538">
        <v>0</v>
      </c>
      <c r="L38" s="538">
        <v>0</v>
      </c>
      <c r="M38" s="338">
        <v>0</v>
      </c>
      <c r="N38" s="338">
        <v>0</v>
      </c>
      <c r="O38" s="538">
        <v>11500</v>
      </c>
      <c r="P38" s="539">
        <v>0</v>
      </c>
      <c r="Q38" s="719">
        <v>0</v>
      </c>
      <c r="R38" s="808">
        <v>0</v>
      </c>
      <c r="S38" s="808">
        <v>0</v>
      </c>
      <c r="T38" s="112">
        <f t="shared" si="1"/>
        <v>0</v>
      </c>
      <c r="U38" s="113">
        <v>0</v>
      </c>
      <c r="V38" s="113">
        <v>0</v>
      </c>
      <c r="W38" s="113">
        <v>0</v>
      </c>
      <c r="X38" s="113">
        <f t="shared" si="2"/>
        <v>0</v>
      </c>
      <c r="Y38" s="113">
        <v>0</v>
      </c>
      <c r="Z38" s="113">
        <v>0</v>
      </c>
      <c r="AA38" s="113">
        <v>0</v>
      </c>
      <c r="AB38" s="113">
        <f t="shared" si="3"/>
        <v>0</v>
      </c>
      <c r="AC38" s="113">
        <f t="shared" si="4"/>
        <v>0</v>
      </c>
      <c r="AD38" s="114">
        <f t="shared" si="5"/>
        <v>0</v>
      </c>
      <c r="AE38" s="114">
        <f t="shared" si="6"/>
        <v>0</v>
      </c>
      <c r="AF38" s="113">
        <v>0</v>
      </c>
      <c r="AG38" s="113">
        <v>0</v>
      </c>
      <c r="AH38" s="113">
        <v>0</v>
      </c>
      <c r="AI38" s="113">
        <f t="shared" si="7"/>
        <v>0</v>
      </c>
      <c r="AJ38" s="113">
        <f t="shared" si="8"/>
        <v>0</v>
      </c>
      <c r="AK38" s="115">
        <v>0</v>
      </c>
      <c r="AL38" s="115">
        <v>0</v>
      </c>
      <c r="AM38" s="115">
        <v>0</v>
      </c>
      <c r="AN38" s="115">
        <v>0</v>
      </c>
      <c r="AO38" s="115">
        <v>0</v>
      </c>
      <c r="AP38" s="115">
        <f t="shared" si="9"/>
        <v>0</v>
      </c>
      <c r="AQ38" s="115">
        <f t="shared" si="10"/>
        <v>0</v>
      </c>
      <c r="AR38" s="370">
        <f t="shared" si="11"/>
        <v>0</v>
      </c>
      <c r="AS38" s="112">
        <f t="shared" si="12"/>
        <v>11500</v>
      </c>
      <c r="AT38" s="113">
        <f t="shared" si="13"/>
        <v>0</v>
      </c>
      <c r="AU38" s="113">
        <f t="shared" si="14"/>
        <v>0</v>
      </c>
      <c r="AV38" s="113">
        <f t="shared" si="15"/>
        <v>0</v>
      </c>
      <c r="AW38" s="113">
        <f t="shared" si="16"/>
        <v>0</v>
      </c>
      <c r="AX38" s="113">
        <f t="shared" si="16"/>
        <v>0</v>
      </c>
      <c r="AY38" s="113">
        <f t="shared" si="17"/>
        <v>11500</v>
      </c>
      <c r="AZ38" s="115">
        <f t="shared" si="18"/>
        <v>0</v>
      </c>
      <c r="BA38" s="115">
        <f t="shared" si="19"/>
        <v>0</v>
      </c>
      <c r="BB38" s="115">
        <f t="shared" si="20"/>
        <v>0</v>
      </c>
      <c r="BC38" s="116">
        <f t="shared" si="21"/>
        <v>0</v>
      </c>
    </row>
    <row r="39" spans="1:55" ht="12.95" customHeight="1" x14ac:dyDescent="0.25">
      <c r="A39" s="532">
        <v>6</v>
      </c>
      <c r="B39" s="533">
        <v>4478</v>
      </c>
      <c r="C39" s="533">
        <v>600075141</v>
      </c>
      <c r="D39" s="533">
        <v>70975191</v>
      </c>
      <c r="E39" s="535" t="s">
        <v>340</v>
      </c>
      <c r="F39" s="533">
        <v>3114</v>
      </c>
      <c r="G39" s="540" t="s">
        <v>317</v>
      </c>
      <c r="H39" s="536" t="s">
        <v>281</v>
      </c>
      <c r="I39" s="517">
        <v>381254</v>
      </c>
      <c r="J39" s="538">
        <v>280747</v>
      </c>
      <c r="K39" s="538">
        <v>0</v>
      </c>
      <c r="L39" s="538">
        <v>0</v>
      </c>
      <c r="M39" s="338">
        <v>94892</v>
      </c>
      <c r="N39" s="338">
        <v>5615</v>
      </c>
      <c r="O39" s="538">
        <v>0</v>
      </c>
      <c r="P39" s="539">
        <v>0.69440000000000002</v>
      </c>
      <c r="Q39" s="719">
        <v>0.69440000000000002</v>
      </c>
      <c r="R39" s="808">
        <v>0</v>
      </c>
      <c r="S39" s="808">
        <v>0</v>
      </c>
      <c r="T39" s="112">
        <f t="shared" si="1"/>
        <v>0</v>
      </c>
      <c r="U39" s="113">
        <v>0</v>
      </c>
      <c r="V39" s="113">
        <v>0</v>
      </c>
      <c r="W39" s="113">
        <v>0</v>
      </c>
      <c r="X39" s="113">
        <f t="shared" si="2"/>
        <v>0</v>
      </c>
      <c r="Y39" s="113">
        <v>0</v>
      </c>
      <c r="Z39" s="113">
        <v>0</v>
      </c>
      <c r="AA39" s="113">
        <v>0</v>
      </c>
      <c r="AB39" s="113">
        <f t="shared" si="3"/>
        <v>0</v>
      </c>
      <c r="AC39" s="113">
        <f t="shared" si="4"/>
        <v>0</v>
      </c>
      <c r="AD39" s="114">
        <f t="shared" si="5"/>
        <v>0</v>
      </c>
      <c r="AE39" s="114">
        <f t="shared" si="6"/>
        <v>0</v>
      </c>
      <c r="AF39" s="113">
        <v>0</v>
      </c>
      <c r="AG39" s="113">
        <v>0</v>
      </c>
      <c r="AH39" s="113">
        <v>0</v>
      </c>
      <c r="AI39" s="113">
        <f t="shared" si="7"/>
        <v>0</v>
      </c>
      <c r="AJ39" s="113">
        <f t="shared" si="8"/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f t="shared" si="9"/>
        <v>0</v>
      </c>
      <c r="AQ39" s="115">
        <f t="shared" si="10"/>
        <v>0</v>
      </c>
      <c r="AR39" s="370">
        <f t="shared" si="11"/>
        <v>0</v>
      </c>
      <c r="AS39" s="112">
        <f t="shared" si="12"/>
        <v>381254</v>
      </c>
      <c r="AT39" s="113">
        <f t="shared" si="13"/>
        <v>280747</v>
      </c>
      <c r="AU39" s="113">
        <f t="shared" si="14"/>
        <v>0</v>
      </c>
      <c r="AV39" s="113">
        <f t="shared" si="15"/>
        <v>0</v>
      </c>
      <c r="AW39" s="113">
        <f t="shared" si="16"/>
        <v>94892</v>
      </c>
      <c r="AX39" s="113">
        <f t="shared" si="16"/>
        <v>5615</v>
      </c>
      <c r="AY39" s="113">
        <f t="shared" si="17"/>
        <v>0</v>
      </c>
      <c r="AZ39" s="115">
        <f t="shared" si="18"/>
        <v>0.69440000000000002</v>
      </c>
      <c r="BA39" s="115">
        <f t="shared" si="19"/>
        <v>0.69440000000000002</v>
      </c>
      <c r="BB39" s="115">
        <f t="shared" si="20"/>
        <v>0</v>
      </c>
      <c r="BC39" s="116">
        <f t="shared" si="21"/>
        <v>0</v>
      </c>
    </row>
    <row r="40" spans="1:55" ht="12.95" customHeight="1" x14ac:dyDescent="0.25">
      <c r="A40" s="532">
        <v>6</v>
      </c>
      <c r="B40" s="533">
        <v>4478</v>
      </c>
      <c r="C40" s="533">
        <v>600075141</v>
      </c>
      <c r="D40" s="533">
        <v>70975191</v>
      </c>
      <c r="E40" s="535" t="s">
        <v>340</v>
      </c>
      <c r="F40" s="533">
        <v>3143</v>
      </c>
      <c r="G40" s="536" t="s">
        <v>632</v>
      </c>
      <c r="H40" s="536" t="s">
        <v>281</v>
      </c>
      <c r="I40" s="517">
        <v>364197</v>
      </c>
      <c r="J40" s="538">
        <v>268186</v>
      </c>
      <c r="K40" s="538">
        <v>0</v>
      </c>
      <c r="L40" s="538">
        <v>0</v>
      </c>
      <c r="M40" s="338">
        <v>90647</v>
      </c>
      <c r="N40" s="338">
        <v>5364</v>
      </c>
      <c r="O40" s="538">
        <v>0</v>
      </c>
      <c r="P40" s="539">
        <v>0.64280000000000004</v>
      </c>
      <c r="Q40" s="719">
        <v>0.64280000000000004</v>
      </c>
      <c r="R40" s="808">
        <v>0</v>
      </c>
      <c r="S40" s="808">
        <v>0</v>
      </c>
      <c r="T40" s="112">
        <f t="shared" si="1"/>
        <v>0</v>
      </c>
      <c r="U40" s="113">
        <v>0</v>
      </c>
      <c r="V40" s="113">
        <v>0</v>
      </c>
      <c r="W40" s="113">
        <v>0</v>
      </c>
      <c r="X40" s="113">
        <f t="shared" si="2"/>
        <v>0</v>
      </c>
      <c r="Y40" s="113">
        <v>0</v>
      </c>
      <c r="Z40" s="113">
        <v>0</v>
      </c>
      <c r="AA40" s="113">
        <v>0</v>
      </c>
      <c r="AB40" s="113">
        <f t="shared" si="3"/>
        <v>0</v>
      </c>
      <c r="AC40" s="113">
        <f t="shared" si="4"/>
        <v>0</v>
      </c>
      <c r="AD40" s="114">
        <f t="shared" si="5"/>
        <v>0</v>
      </c>
      <c r="AE40" s="114">
        <f t="shared" si="6"/>
        <v>0</v>
      </c>
      <c r="AF40" s="113">
        <v>0</v>
      </c>
      <c r="AG40" s="113">
        <v>0</v>
      </c>
      <c r="AH40" s="113">
        <v>0</v>
      </c>
      <c r="AI40" s="113">
        <f t="shared" si="7"/>
        <v>0</v>
      </c>
      <c r="AJ40" s="113">
        <f t="shared" si="8"/>
        <v>0</v>
      </c>
      <c r="AK40" s="115"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f t="shared" si="9"/>
        <v>0</v>
      </c>
      <c r="AQ40" s="115">
        <f t="shared" si="10"/>
        <v>0</v>
      </c>
      <c r="AR40" s="370">
        <f t="shared" si="11"/>
        <v>0</v>
      </c>
      <c r="AS40" s="112">
        <f t="shared" si="12"/>
        <v>364197</v>
      </c>
      <c r="AT40" s="113">
        <f t="shared" si="13"/>
        <v>268186</v>
      </c>
      <c r="AU40" s="113">
        <f t="shared" si="14"/>
        <v>0</v>
      </c>
      <c r="AV40" s="113">
        <f t="shared" si="15"/>
        <v>0</v>
      </c>
      <c r="AW40" s="113">
        <f t="shared" si="16"/>
        <v>90647</v>
      </c>
      <c r="AX40" s="113">
        <f t="shared" si="16"/>
        <v>5364</v>
      </c>
      <c r="AY40" s="113">
        <f t="shared" si="17"/>
        <v>0</v>
      </c>
      <c r="AZ40" s="115">
        <f t="shared" si="18"/>
        <v>0.64280000000000004</v>
      </c>
      <c r="BA40" s="115">
        <f t="shared" si="19"/>
        <v>0.64280000000000004</v>
      </c>
      <c r="BB40" s="115">
        <f t="shared" si="20"/>
        <v>0</v>
      </c>
      <c r="BC40" s="116">
        <f t="shared" si="21"/>
        <v>0</v>
      </c>
    </row>
    <row r="41" spans="1:55" ht="12.95" customHeight="1" x14ac:dyDescent="0.25">
      <c r="A41" s="532">
        <v>6</v>
      </c>
      <c r="B41" s="533">
        <v>4478</v>
      </c>
      <c r="C41" s="533">
        <v>600075141</v>
      </c>
      <c r="D41" s="533">
        <v>70975191</v>
      </c>
      <c r="E41" s="535" t="s">
        <v>340</v>
      </c>
      <c r="F41" s="533">
        <v>3143</v>
      </c>
      <c r="G41" s="536" t="s">
        <v>633</v>
      </c>
      <c r="H41" s="536" t="s">
        <v>282</v>
      </c>
      <c r="I41" s="517">
        <v>7724</v>
      </c>
      <c r="J41" s="538">
        <v>5445</v>
      </c>
      <c r="K41" s="538">
        <v>0</v>
      </c>
      <c r="L41" s="538">
        <v>0</v>
      </c>
      <c r="M41" s="338">
        <v>1840</v>
      </c>
      <c r="N41" s="338">
        <v>109</v>
      </c>
      <c r="O41" s="538">
        <v>330</v>
      </c>
      <c r="P41" s="539">
        <v>0.02</v>
      </c>
      <c r="Q41" s="719">
        <v>0</v>
      </c>
      <c r="R41" s="808">
        <v>0</v>
      </c>
      <c r="S41" s="808">
        <v>0.02</v>
      </c>
      <c r="T41" s="112">
        <f t="shared" si="1"/>
        <v>0</v>
      </c>
      <c r="U41" s="113">
        <v>0</v>
      </c>
      <c r="V41" s="113">
        <v>0</v>
      </c>
      <c r="W41" s="113">
        <v>0</v>
      </c>
      <c r="X41" s="113">
        <f t="shared" si="2"/>
        <v>0</v>
      </c>
      <c r="Y41" s="113">
        <v>0</v>
      </c>
      <c r="Z41" s="113">
        <v>0</v>
      </c>
      <c r="AA41" s="113">
        <v>0</v>
      </c>
      <c r="AB41" s="113">
        <f t="shared" si="3"/>
        <v>0</v>
      </c>
      <c r="AC41" s="113">
        <f t="shared" si="4"/>
        <v>0</v>
      </c>
      <c r="AD41" s="114">
        <f t="shared" si="5"/>
        <v>0</v>
      </c>
      <c r="AE41" s="114">
        <f t="shared" si="6"/>
        <v>0</v>
      </c>
      <c r="AF41" s="113">
        <v>0</v>
      </c>
      <c r="AG41" s="113">
        <v>0</v>
      </c>
      <c r="AH41" s="113">
        <v>0</v>
      </c>
      <c r="AI41" s="113">
        <f t="shared" si="7"/>
        <v>0</v>
      </c>
      <c r="AJ41" s="113">
        <f t="shared" si="8"/>
        <v>0</v>
      </c>
      <c r="AK41" s="115">
        <v>0</v>
      </c>
      <c r="AL41" s="115">
        <v>0</v>
      </c>
      <c r="AM41" s="115">
        <v>0</v>
      </c>
      <c r="AN41" s="115">
        <v>0</v>
      </c>
      <c r="AO41" s="115">
        <v>0</v>
      </c>
      <c r="AP41" s="115">
        <f t="shared" si="9"/>
        <v>0</v>
      </c>
      <c r="AQ41" s="115">
        <f t="shared" si="10"/>
        <v>0</v>
      </c>
      <c r="AR41" s="370">
        <f t="shared" si="11"/>
        <v>0</v>
      </c>
      <c r="AS41" s="112">
        <f t="shared" si="12"/>
        <v>7724</v>
      </c>
      <c r="AT41" s="113">
        <f t="shared" si="13"/>
        <v>5445</v>
      </c>
      <c r="AU41" s="113">
        <f t="shared" si="14"/>
        <v>0</v>
      </c>
      <c r="AV41" s="113">
        <f t="shared" si="15"/>
        <v>0</v>
      </c>
      <c r="AW41" s="113">
        <f t="shared" si="16"/>
        <v>1840</v>
      </c>
      <c r="AX41" s="113">
        <f t="shared" si="16"/>
        <v>109</v>
      </c>
      <c r="AY41" s="113">
        <f t="shared" si="17"/>
        <v>330</v>
      </c>
      <c r="AZ41" s="115">
        <f t="shared" si="18"/>
        <v>0.02</v>
      </c>
      <c r="BA41" s="115">
        <f t="shared" si="19"/>
        <v>0</v>
      </c>
      <c r="BB41" s="115">
        <f t="shared" si="20"/>
        <v>0</v>
      </c>
      <c r="BC41" s="116">
        <f t="shared" si="21"/>
        <v>0.02</v>
      </c>
    </row>
    <row r="42" spans="1:55" ht="12.95" customHeight="1" x14ac:dyDescent="0.25">
      <c r="A42" s="520">
        <v>6</v>
      </c>
      <c r="B42" s="522">
        <v>4478</v>
      </c>
      <c r="C42" s="522">
        <v>600075141</v>
      </c>
      <c r="D42" s="522">
        <v>70975191</v>
      </c>
      <c r="E42" s="542" t="s">
        <v>341</v>
      </c>
      <c r="F42" s="548"/>
      <c r="G42" s="549"/>
      <c r="H42" s="549"/>
      <c r="I42" s="544">
        <v>9425569</v>
      </c>
      <c r="J42" s="545">
        <v>6826465</v>
      </c>
      <c r="K42" s="545">
        <v>0</v>
      </c>
      <c r="L42" s="545">
        <v>0</v>
      </c>
      <c r="M42" s="545">
        <v>2307344</v>
      </c>
      <c r="N42" s="545">
        <v>136530</v>
      </c>
      <c r="O42" s="545">
        <v>155230</v>
      </c>
      <c r="P42" s="546">
        <v>12.9922</v>
      </c>
      <c r="Q42" s="546">
        <v>9.6097999999999999</v>
      </c>
      <c r="R42" s="647">
        <v>0</v>
      </c>
      <c r="S42" s="647">
        <v>3.3824000000000001</v>
      </c>
      <c r="T42" s="544">
        <f t="shared" ref="T42:BC42" si="26">SUM(T37:T41)</f>
        <v>0</v>
      </c>
      <c r="U42" s="545">
        <f t="shared" si="26"/>
        <v>0</v>
      </c>
      <c r="V42" s="545">
        <f t="shared" si="26"/>
        <v>0</v>
      </c>
      <c r="W42" s="545">
        <f t="shared" si="26"/>
        <v>0</v>
      </c>
      <c r="X42" s="545">
        <f t="shared" si="26"/>
        <v>0</v>
      </c>
      <c r="Y42" s="545">
        <f t="shared" si="26"/>
        <v>0</v>
      </c>
      <c r="Z42" s="545">
        <f t="shared" si="26"/>
        <v>0</v>
      </c>
      <c r="AA42" s="545">
        <f t="shared" si="26"/>
        <v>0</v>
      </c>
      <c r="AB42" s="545">
        <f t="shared" si="26"/>
        <v>0</v>
      </c>
      <c r="AC42" s="545">
        <f t="shared" si="26"/>
        <v>0</v>
      </c>
      <c r="AD42" s="545">
        <f t="shared" si="26"/>
        <v>0</v>
      </c>
      <c r="AE42" s="545">
        <f t="shared" si="26"/>
        <v>0</v>
      </c>
      <c r="AF42" s="545">
        <f t="shared" si="26"/>
        <v>0</v>
      </c>
      <c r="AG42" s="545">
        <f t="shared" si="26"/>
        <v>0</v>
      </c>
      <c r="AH42" s="545">
        <f t="shared" si="26"/>
        <v>0</v>
      </c>
      <c r="AI42" s="545">
        <f t="shared" si="26"/>
        <v>0</v>
      </c>
      <c r="AJ42" s="545">
        <f t="shared" si="26"/>
        <v>0</v>
      </c>
      <c r="AK42" s="546">
        <f t="shared" si="26"/>
        <v>0</v>
      </c>
      <c r="AL42" s="546">
        <f t="shared" si="26"/>
        <v>0</v>
      </c>
      <c r="AM42" s="546">
        <f t="shared" si="26"/>
        <v>0</v>
      </c>
      <c r="AN42" s="546">
        <f t="shared" si="26"/>
        <v>0</v>
      </c>
      <c r="AO42" s="546">
        <f t="shared" si="26"/>
        <v>0</v>
      </c>
      <c r="AP42" s="546">
        <f t="shared" si="26"/>
        <v>0</v>
      </c>
      <c r="AQ42" s="546">
        <f t="shared" si="26"/>
        <v>0</v>
      </c>
      <c r="AR42" s="647">
        <f t="shared" si="26"/>
        <v>0</v>
      </c>
      <c r="AS42" s="544">
        <f t="shared" si="26"/>
        <v>9425569</v>
      </c>
      <c r="AT42" s="545">
        <f t="shared" si="26"/>
        <v>6826465</v>
      </c>
      <c r="AU42" s="545">
        <f t="shared" si="26"/>
        <v>0</v>
      </c>
      <c r="AV42" s="545">
        <f t="shared" si="26"/>
        <v>0</v>
      </c>
      <c r="AW42" s="545">
        <f t="shared" si="26"/>
        <v>2307344</v>
      </c>
      <c r="AX42" s="545">
        <f t="shared" si="26"/>
        <v>136530</v>
      </c>
      <c r="AY42" s="545">
        <f t="shared" si="26"/>
        <v>155230</v>
      </c>
      <c r="AZ42" s="546">
        <f t="shared" si="26"/>
        <v>12.9922</v>
      </c>
      <c r="BA42" s="546">
        <f t="shared" si="26"/>
        <v>9.6097999999999999</v>
      </c>
      <c r="BB42" s="546">
        <f t="shared" si="26"/>
        <v>0</v>
      </c>
      <c r="BC42" s="547">
        <f t="shared" si="26"/>
        <v>3.3824000000000001</v>
      </c>
    </row>
    <row r="43" spans="1:55" ht="12.95" customHeight="1" x14ac:dyDescent="0.25">
      <c r="A43" s="532">
        <v>7</v>
      </c>
      <c r="B43" s="533">
        <v>4471</v>
      </c>
      <c r="C43" s="533">
        <v>600075061</v>
      </c>
      <c r="D43" s="533">
        <v>70975205</v>
      </c>
      <c r="E43" s="535" t="s">
        <v>342</v>
      </c>
      <c r="F43" s="533">
        <v>3231</v>
      </c>
      <c r="G43" s="536" t="s">
        <v>320</v>
      </c>
      <c r="H43" s="536" t="s">
        <v>281</v>
      </c>
      <c r="I43" s="517">
        <v>9426343</v>
      </c>
      <c r="J43" s="538">
        <v>6917359</v>
      </c>
      <c r="K43" s="538">
        <v>0</v>
      </c>
      <c r="L43" s="538">
        <v>0</v>
      </c>
      <c r="M43" s="338">
        <v>2338067</v>
      </c>
      <c r="N43" s="338">
        <v>138347</v>
      </c>
      <c r="O43" s="538">
        <v>32570</v>
      </c>
      <c r="P43" s="539">
        <v>13.399799999999999</v>
      </c>
      <c r="Q43" s="719">
        <v>11.862399999999999</v>
      </c>
      <c r="R43" s="808">
        <v>0</v>
      </c>
      <c r="S43" s="808">
        <v>1.5374000000000001</v>
      </c>
      <c r="T43" s="112">
        <f t="shared" si="1"/>
        <v>0</v>
      </c>
      <c r="U43" s="113">
        <v>0</v>
      </c>
      <c r="V43" s="113">
        <v>0</v>
      </c>
      <c r="W43" s="113">
        <v>0</v>
      </c>
      <c r="X43" s="113">
        <f t="shared" si="2"/>
        <v>0</v>
      </c>
      <c r="Y43" s="113">
        <v>0</v>
      </c>
      <c r="Z43" s="113">
        <v>0</v>
      </c>
      <c r="AA43" s="113">
        <v>0</v>
      </c>
      <c r="AB43" s="113">
        <f t="shared" si="3"/>
        <v>0</v>
      </c>
      <c r="AC43" s="113">
        <f t="shared" si="4"/>
        <v>0</v>
      </c>
      <c r="AD43" s="114">
        <f t="shared" si="5"/>
        <v>0</v>
      </c>
      <c r="AE43" s="114">
        <f t="shared" si="6"/>
        <v>0</v>
      </c>
      <c r="AF43" s="113">
        <v>0</v>
      </c>
      <c r="AG43" s="113">
        <v>0</v>
      </c>
      <c r="AH43" s="113">
        <v>0</v>
      </c>
      <c r="AI43" s="113">
        <f t="shared" si="7"/>
        <v>0</v>
      </c>
      <c r="AJ43" s="113">
        <f t="shared" si="8"/>
        <v>0</v>
      </c>
      <c r="AK43" s="115"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f t="shared" si="9"/>
        <v>0</v>
      </c>
      <c r="AQ43" s="115">
        <f t="shared" si="10"/>
        <v>0</v>
      </c>
      <c r="AR43" s="370">
        <f t="shared" si="11"/>
        <v>0</v>
      </c>
      <c r="AS43" s="112">
        <f t="shared" si="12"/>
        <v>9426343</v>
      </c>
      <c r="AT43" s="113">
        <f t="shared" si="13"/>
        <v>6917359</v>
      </c>
      <c r="AU43" s="113">
        <f t="shared" si="14"/>
        <v>0</v>
      </c>
      <c r="AV43" s="113">
        <f t="shared" si="15"/>
        <v>0</v>
      </c>
      <c r="AW43" s="113">
        <f t="shared" si="16"/>
        <v>2338067</v>
      </c>
      <c r="AX43" s="113">
        <f t="shared" si="16"/>
        <v>138347</v>
      </c>
      <c r="AY43" s="113">
        <f t="shared" si="17"/>
        <v>32570</v>
      </c>
      <c r="AZ43" s="115">
        <f t="shared" si="18"/>
        <v>13.399799999999999</v>
      </c>
      <c r="BA43" s="115">
        <f t="shared" si="19"/>
        <v>11.862399999999999</v>
      </c>
      <c r="BB43" s="115">
        <f t="shared" si="20"/>
        <v>0</v>
      </c>
      <c r="BC43" s="116">
        <f t="shared" si="21"/>
        <v>1.5374000000000001</v>
      </c>
    </row>
    <row r="44" spans="1:55" ht="12.95" customHeight="1" x14ac:dyDescent="0.25">
      <c r="A44" s="520">
        <v>7</v>
      </c>
      <c r="B44" s="522">
        <v>4471</v>
      </c>
      <c r="C44" s="522">
        <v>600075061</v>
      </c>
      <c r="D44" s="522">
        <v>70975205</v>
      </c>
      <c r="E44" s="542" t="s">
        <v>343</v>
      </c>
      <c r="F44" s="548"/>
      <c r="G44" s="549"/>
      <c r="H44" s="549"/>
      <c r="I44" s="544">
        <v>9426343</v>
      </c>
      <c r="J44" s="545">
        <v>6917359</v>
      </c>
      <c r="K44" s="545">
        <v>0</v>
      </c>
      <c r="L44" s="545">
        <v>0</v>
      </c>
      <c r="M44" s="545">
        <v>2338067</v>
      </c>
      <c r="N44" s="545">
        <v>138347</v>
      </c>
      <c r="O44" s="545">
        <v>32570</v>
      </c>
      <c r="P44" s="546">
        <v>13.399799999999999</v>
      </c>
      <c r="Q44" s="546">
        <v>11.862399999999999</v>
      </c>
      <c r="R44" s="647">
        <v>0</v>
      </c>
      <c r="S44" s="647">
        <v>1.5374000000000001</v>
      </c>
      <c r="T44" s="544">
        <f t="shared" ref="T44:BC44" si="27">SUM(T43)</f>
        <v>0</v>
      </c>
      <c r="U44" s="545">
        <f t="shared" si="27"/>
        <v>0</v>
      </c>
      <c r="V44" s="545">
        <f t="shared" si="27"/>
        <v>0</v>
      </c>
      <c r="W44" s="545">
        <f t="shared" si="27"/>
        <v>0</v>
      </c>
      <c r="X44" s="545">
        <f t="shared" si="27"/>
        <v>0</v>
      </c>
      <c r="Y44" s="545">
        <f t="shared" si="27"/>
        <v>0</v>
      </c>
      <c r="Z44" s="545">
        <f t="shared" si="27"/>
        <v>0</v>
      </c>
      <c r="AA44" s="545">
        <f t="shared" si="27"/>
        <v>0</v>
      </c>
      <c r="AB44" s="545">
        <f t="shared" si="27"/>
        <v>0</v>
      </c>
      <c r="AC44" s="545">
        <f t="shared" si="27"/>
        <v>0</v>
      </c>
      <c r="AD44" s="545">
        <f t="shared" si="27"/>
        <v>0</v>
      </c>
      <c r="AE44" s="545">
        <f t="shared" si="27"/>
        <v>0</v>
      </c>
      <c r="AF44" s="545">
        <f t="shared" si="27"/>
        <v>0</v>
      </c>
      <c r="AG44" s="545">
        <f t="shared" si="27"/>
        <v>0</v>
      </c>
      <c r="AH44" s="545">
        <f t="shared" si="27"/>
        <v>0</v>
      </c>
      <c r="AI44" s="545">
        <f t="shared" si="27"/>
        <v>0</v>
      </c>
      <c r="AJ44" s="545">
        <f t="shared" si="27"/>
        <v>0</v>
      </c>
      <c r="AK44" s="546">
        <f t="shared" si="27"/>
        <v>0</v>
      </c>
      <c r="AL44" s="546">
        <f t="shared" si="27"/>
        <v>0</v>
      </c>
      <c r="AM44" s="546">
        <f t="shared" si="27"/>
        <v>0</v>
      </c>
      <c r="AN44" s="546">
        <f t="shared" si="27"/>
        <v>0</v>
      </c>
      <c r="AO44" s="546">
        <f t="shared" si="27"/>
        <v>0</v>
      </c>
      <c r="AP44" s="546">
        <f t="shared" si="27"/>
        <v>0</v>
      </c>
      <c r="AQ44" s="546">
        <f t="shared" si="27"/>
        <v>0</v>
      </c>
      <c r="AR44" s="647">
        <f t="shared" si="27"/>
        <v>0</v>
      </c>
      <c r="AS44" s="544">
        <f t="shared" si="27"/>
        <v>9426343</v>
      </c>
      <c r="AT44" s="545">
        <f t="shared" si="27"/>
        <v>6917359</v>
      </c>
      <c r="AU44" s="545">
        <f t="shared" si="27"/>
        <v>0</v>
      </c>
      <c r="AV44" s="545">
        <f t="shared" si="27"/>
        <v>0</v>
      </c>
      <c r="AW44" s="545">
        <f t="shared" si="27"/>
        <v>2338067</v>
      </c>
      <c r="AX44" s="545">
        <f t="shared" si="27"/>
        <v>138347</v>
      </c>
      <c r="AY44" s="545">
        <f t="shared" si="27"/>
        <v>32570</v>
      </c>
      <c r="AZ44" s="546">
        <f t="shared" si="27"/>
        <v>13.399799999999999</v>
      </c>
      <c r="BA44" s="546">
        <f t="shared" si="27"/>
        <v>11.862399999999999</v>
      </c>
      <c r="BB44" s="546">
        <f t="shared" si="27"/>
        <v>0</v>
      </c>
      <c r="BC44" s="547">
        <f t="shared" si="27"/>
        <v>1.5374000000000001</v>
      </c>
    </row>
    <row r="45" spans="1:55" ht="12.95" customHeight="1" x14ac:dyDescent="0.25">
      <c r="A45" s="532">
        <v>8</v>
      </c>
      <c r="B45" s="533">
        <v>4474</v>
      </c>
      <c r="C45" s="533">
        <v>600075192</v>
      </c>
      <c r="D45" s="533">
        <v>49864661</v>
      </c>
      <c r="E45" s="535" t="s">
        <v>344</v>
      </c>
      <c r="F45" s="533">
        <v>3233</v>
      </c>
      <c r="G45" s="550" t="s">
        <v>322</v>
      </c>
      <c r="H45" s="536" t="s">
        <v>282</v>
      </c>
      <c r="I45" s="517">
        <v>2151971</v>
      </c>
      <c r="J45" s="538">
        <v>1573853</v>
      </c>
      <c r="K45" s="538">
        <v>0</v>
      </c>
      <c r="L45" s="538">
        <v>0</v>
      </c>
      <c r="M45" s="338">
        <v>531962</v>
      </c>
      <c r="N45" s="338">
        <v>31477</v>
      </c>
      <c r="O45" s="538">
        <v>14679</v>
      </c>
      <c r="P45" s="539">
        <v>3.52</v>
      </c>
      <c r="Q45" s="719">
        <v>2.52</v>
      </c>
      <c r="R45" s="808">
        <v>0</v>
      </c>
      <c r="S45" s="808">
        <v>1</v>
      </c>
      <c r="T45" s="112">
        <f t="shared" si="1"/>
        <v>0</v>
      </c>
      <c r="U45" s="113">
        <v>0</v>
      </c>
      <c r="V45" s="113">
        <v>0</v>
      </c>
      <c r="W45" s="113">
        <v>0</v>
      </c>
      <c r="X45" s="113">
        <f t="shared" si="2"/>
        <v>0</v>
      </c>
      <c r="Y45" s="113">
        <v>0</v>
      </c>
      <c r="Z45" s="113">
        <v>0</v>
      </c>
      <c r="AA45" s="113">
        <v>0</v>
      </c>
      <c r="AB45" s="113">
        <f t="shared" si="3"/>
        <v>0</v>
      </c>
      <c r="AC45" s="113">
        <f t="shared" si="4"/>
        <v>0</v>
      </c>
      <c r="AD45" s="114">
        <f t="shared" si="5"/>
        <v>0</v>
      </c>
      <c r="AE45" s="114">
        <f t="shared" si="6"/>
        <v>0</v>
      </c>
      <c r="AF45" s="113">
        <v>0</v>
      </c>
      <c r="AG45" s="113">
        <v>0</v>
      </c>
      <c r="AH45" s="113">
        <v>0</v>
      </c>
      <c r="AI45" s="113">
        <f t="shared" si="7"/>
        <v>0</v>
      </c>
      <c r="AJ45" s="113">
        <f t="shared" si="8"/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f t="shared" si="9"/>
        <v>0</v>
      </c>
      <c r="AQ45" s="115">
        <f t="shared" si="10"/>
        <v>0</v>
      </c>
      <c r="AR45" s="370">
        <f t="shared" si="11"/>
        <v>0</v>
      </c>
      <c r="AS45" s="112">
        <f t="shared" si="12"/>
        <v>2151971</v>
      </c>
      <c r="AT45" s="113">
        <f t="shared" si="13"/>
        <v>1573853</v>
      </c>
      <c r="AU45" s="113">
        <f t="shared" si="14"/>
        <v>0</v>
      </c>
      <c r="AV45" s="113">
        <f t="shared" si="15"/>
        <v>0</v>
      </c>
      <c r="AW45" s="113">
        <f t="shared" si="16"/>
        <v>531962</v>
      </c>
      <c r="AX45" s="113">
        <f t="shared" si="16"/>
        <v>31477</v>
      </c>
      <c r="AY45" s="113">
        <f t="shared" si="17"/>
        <v>14679</v>
      </c>
      <c r="AZ45" s="115">
        <f t="shared" si="18"/>
        <v>3.52</v>
      </c>
      <c r="BA45" s="115">
        <f t="shared" si="19"/>
        <v>2.52</v>
      </c>
      <c r="BB45" s="115">
        <f t="shared" si="20"/>
        <v>0</v>
      </c>
      <c r="BC45" s="116">
        <f t="shared" si="21"/>
        <v>1</v>
      </c>
    </row>
    <row r="46" spans="1:55" ht="12.95" customHeight="1" x14ac:dyDescent="0.25">
      <c r="A46" s="520">
        <v>8</v>
      </c>
      <c r="B46" s="522">
        <v>4474</v>
      </c>
      <c r="C46" s="522">
        <v>600075192</v>
      </c>
      <c r="D46" s="522">
        <v>49864661</v>
      </c>
      <c r="E46" s="542" t="s">
        <v>345</v>
      </c>
      <c r="F46" s="548"/>
      <c r="G46" s="549"/>
      <c r="H46" s="549"/>
      <c r="I46" s="544">
        <v>2151971</v>
      </c>
      <c r="J46" s="545">
        <v>1573853</v>
      </c>
      <c r="K46" s="545">
        <v>0</v>
      </c>
      <c r="L46" s="545">
        <v>0</v>
      </c>
      <c r="M46" s="545">
        <v>531962</v>
      </c>
      <c r="N46" s="545">
        <v>31477</v>
      </c>
      <c r="O46" s="545">
        <v>14679</v>
      </c>
      <c r="P46" s="546">
        <v>3.52</v>
      </c>
      <c r="Q46" s="546">
        <v>2.52</v>
      </c>
      <c r="R46" s="647">
        <v>0</v>
      </c>
      <c r="S46" s="647">
        <v>1</v>
      </c>
      <c r="T46" s="544">
        <f t="shared" ref="T46:BC46" si="28">SUM(T45)</f>
        <v>0</v>
      </c>
      <c r="U46" s="545">
        <f t="shared" si="28"/>
        <v>0</v>
      </c>
      <c r="V46" s="545">
        <f t="shared" si="28"/>
        <v>0</v>
      </c>
      <c r="W46" s="545">
        <f t="shared" si="28"/>
        <v>0</v>
      </c>
      <c r="X46" s="545">
        <f t="shared" si="28"/>
        <v>0</v>
      </c>
      <c r="Y46" s="545">
        <f t="shared" si="28"/>
        <v>0</v>
      </c>
      <c r="Z46" s="545">
        <f t="shared" si="28"/>
        <v>0</v>
      </c>
      <c r="AA46" s="545">
        <f t="shared" si="28"/>
        <v>0</v>
      </c>
      <c r="AB46" s="545">
        <f t="shared" si="28"/>
        <v>0</v>
      </c>
      <c r="AC46" s="545">
        <f t="shared" si="28"/>
        <v>0</v>
      </c>
      <c r="AD46" s="545">
        <f t="shared" si="28"/>
        <v>0</v>
      </c>
      <c r="AE46" s="545">
        <f t="shared" si="28"/>
        <v>0</v>
      </c>
      <c r="AF46" s="545">
        <f t="shared" si="28"/>
        <v>0</v>
      </c>
      <c r="AG46" s="545">
        <f t="shared" si="28"/>
        <v>0</v>
      </c>
      <c r="AH46" s="545">
        <f t="shared" si="28"/>
        <v>0</v>
      </c>
      <c r="AI46" s="545">
        <f t="shared" si="28"/>
        <v>0</v>
      </c>
      <c r="AJ46" s="545">
        <f t="shared" si="28"/>
        <v>0</v>
      </c>
      <c r="AK46" s="546">
        <f t="shared" si="28"/>
        <v>0</v>
      </c>
      <c r="AL46" s="546">
        <f t="shared" si="28"/>
        <v>0</v>
      </c>
      <c r="AM46" s="546">
        <f t="shared" si="28"/>
        <v>0</v>
      </c>
      <c r="AN46" s="546">
        <f t="shared" si="28"/>
        <v>0</v>
      </c>
      <c r="AO46" s="546">
        <f t="shared" si="28"/>
        <v>0</v>
      </c>
      <c r="AP46" s="546">
        <f t="shared" si="28"/>
        <v>0</v>
      </c>
      <c r="AQ46" s="546">
        <f t="shared" si="28"/>
        <v>0</v>
      </c>
      <c r="AR46" s="647">
        <f t="shared" si="28"/>
        <v>0</v>
      </c>
      <c r="AS46" s="544">
        <f t="shared" si="28"/>
        <v>2151971</v>
      </c>
      <c r="AT46" s="545">
        <f t="shared" si="28"/>
        <v>1573853</v>
      </c>
      <c r="AU46" s="545">
        <f t="shared" si="28"/>
        <v>0</v>
      </c>
      <c r="AV46" s="545">
        <f t="shared" si="28"/>
        <v>0</v>
      </c>
      <c r="AW46" s="545">
        <f t="shared" si="28"/>
        <v>531962</v>
      </c>
      <c r="AX46" s="545">
        <f t="shared" si="28"/>
        <v>31477</v>
      </c>
      <c r="AY46" s="545">
        <f t="shared" si="28"/>
        <v>14679</v>
      </c>
      <c r="AZ46" s="546">
        <f t="shared" si="28"/>
        <v>3.52</v>
      </c>
      <c r="BA46" s="546">
        <f t="shared" si="28"/>
        <v>2.52</v>
      </c>
      <c r="BB46" s="546">
        <f t="shared" si="28"/>
        <v>0</v>
      </c>
      <c r="BC46" s="547">
        <f t="shared" si="28"/>
        <v>1</v>
      </c>
    </row>
    <row r="47" spans="1:55" ht="12.95" customHeight="1" x14ac:dyDescent="0.25">
      <c r="A47" s="532">
        <v>9</v>
      </c>
      <c r="B47" s="533">
        <v>4402</v>
      </c>
      <c r="C47" s="534">
        <v>600074021</v>
      </c>
      <c r="D47" s="533">
        <v>70695342</v>
      </c>
      <c r="E47" s="535" t="s">
        <v>346</v>
      </c>
      <c r="F47" s="533">
        <v>3111</v>
      </c>
      <c r="G47" s="536" t="s">
        <v>329</v>
      </c>
      <c r="H47" s="536" t="s">
        <v>281</v>
      </c>
      <c r="I47" s="517">
        <v>11465572</v>
      </c>
      <c r="J47" s="538">
        <v>8278514</v>
      </c>
      <c r="K47" s="538">
        <v>0</v>
      </c>
      <c r="L47" s="538">
        <v>0</v>
      </c>
      <c r="M47" s="338">
        <v>2798138</v>
      </c>
      <c r="N47" s="338">
        <v>165571</v>
      </c>
      <c r="O47" s="538">
        <v>223349</v>
      </c>
      <c r="P47" s="539">
        <v>19.6374</v>
      </c>
      <c r="Q47" s="719">
        <v>14.0024</v>
      </c>
      <c r="R47" s="808">
        <v>0</v>
      </c>
      <c r="S47" s="808">
        <v>5.6349999999999998</v>
      </c>
      <c r="T47" s="112">
        <f t="shared" si="1"/>
        <v>0</v>
      </c>
      <c r="U47" s="113">
        <v>0</v>
      </c>
      <c r="V47" s="113">
        <v>0</v>
      </c>
      <c r="W47" s="113">
        <v>0</v>
      </c>
      <c r="X47" s="113">
        <f t="shared" si="2"/>
        <v>0</v>
      </c>
      <c r="Y47" s="113">
        <v>0</v>
      </c>
      <c r="Z47" s="113">
        <v>0</v>
      </c>
      <c r="AA47" s="113">
        <v>0</v>
      </c>
      <c r="AB47" s="113">
        <f t="shared" si="3"/>
        <v>0</v>
      </c>
      <c r="AC47" s="113">
        <f t="shared" si="4"/>
        <v>0</v>
      </c>
      <c r="AD47" s="114">
        <f t="shared" si="5"/>
        <v>0</v>
      </c>
      <c r="AE47" s="114">
        <f t="shared" si="6"/>
        <v>0</v>
      </c>
      <c r="AF47" s="113">
        <v>0</v>
      </c>
      <c r="AG47" s="113">
        <v>0</v>
      </c>
      <c r="AH47" s="113">
        <v>0</v>
      </c>
      <c r="AI47" s="113">
        <f t="shared" si="7"/>
        <v>0</v>
      </c>
      <c r="AJ47" s="113">
        <f t="shared" si="8"/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f t="shared" si="9"/>
        <v>0</v>
      </c>
      <c r="AQ47" s="115">
        <f t="shared" si="10"/>
        <v>0</v>
      </c>
      <c r="AR47" s="370">
        <f t="shared" si="11"/>
        <v>0</v>
      </c>
      <c r="AS47" s="112">
        <f t="shared" si="12"/>
        <v>11465572</v>
      </c>
      <c r="AT47" s="113">
        <f t="shared" si="13"/>
        <v>8278514</v>
      </c>
      <c r="AU47" s="113">
        <f t="shared" si="14"/>
        <v>0</v>
      </c>
      <c r="AV47" s="113">
        <f t="shared" si="15"/>
        <v>0</v>
      </c>
      <c r="AW47" s="113">
        <f t="shared" si="16"/>
        <v>2798138</v>
      </c>
      <c r="AX47" s="113">
        <f t="shared" si="16"/>
        <v>165571</v>
      </c>
      <c r="AY47" s="113">
        <f t="shared" si="17"/>
        <v>223349</v>
      </c>
      <c r="AZ47" s="115">
        <f t="shared" si="18"/>
        <v>19.6374</v>
      </c>
      <c r="BA47" s="115">
        <f t="shared" si="19"/>
        <v>14.0024</v>
      </c>
      <c r="BB47" s="115">
        <f t="shared" si="20"/>
        <v>0</v>
      </c>
      <c r="BC47" s="116">
        <f t="shared" si="21"/>
        <v>5.6349999999999998</v>
      </c>
    </row>
    <row r="48" spans="1:55" ht="12.95" customHeight="1" x14ac:dyDescent="0.25">
      <c r="A48" s="532">
        <v>9</v>
      </c>
      <c r="B48" s="533">
        <v>4402</v>
      </c>
      <c r="C48" s="534">
        <v>600074021</v>
      </c>
      <c r="D48" s="533">
        <v>70695342</v>
      </c>
      <c r="E48" s="535" t="s">
        <v>346</v>
      </c>
      <c r="F48" s="533">
        <v>3111</v>
      </c>
      <c r="G48" s="536" t="s">
        <v>323</v>
      </c>
      <c r="H48" s="536" t="s">
        <v>282</v>
      </c>
      <c r="I48" s="517">
        <v>389883</v>
      </c>
      <c r="J48" s="538">
        <v>287101</v>
      </c>
      <c r="K48" s="538">
        <v>0</v>
      </c>
      <c r="L48" s="538">
        <v>0</v>
      </c>
      <c r="M48" s="338">
        <v>97040</v>
      </c>
      <c r="N48" s="338">
        <v>5742</v>
      </c>
      <c r="O48" s="538">
        <v>0</v>
      </c>
      <c r="P48" s="539">
        <v>0.82000000000000006</v>
      </c>
      <c r="Q48" s="719">
        <v>0.82000000000000006</v>
      </c>
      <c r="R48" s="808">
        <v>0</v>
      </c>
      <c r="S48" s="808">
        <v>0</v>
      </c>
      <c r="T48" s="112">
        <f t="shared" si="1"/>
        <v>0</v>
      </c>
      <c r="U48" s="113">
        <v>0</v>
      </c>
      <c r="V48" s="113">
        <v>0</v>
      </c>
      <c r="W48" s="113">
        <v>0</v>
      </c>
      <c r="X48" s="113">
        <f t="shared" si="2"/>
        <v>0</v>
      </c>
      <c r="Y48" s="113">
        <v>0</v>
      </c>
      <c r="Z48" s="113">
        <v>0</v>
      </c>
      <c r="AA48" s="113">
        <v>0</v>
      </c>
      <c r="AB48" s="113">
        <f t="shared" si="3"/>
        <v>0</v>
      </c>
      <c r="AC48" s="113">
        <f t="shared" si="4"/>
        <v>0</v>
      </c>
      <c r="AD48" s="114">
        <f t="shared" si="5"/>
        <v>0</v>
      </c>
      <c r="AE48" s="114">
        <f t="shared" si="6"/>
        <v>0</v>
      </c>
      <c r="AF48" s="113">
        <v>0</v>
      </c>
      <c r="AG48" s="113">
        <v>0</v>
      </c>
      <c r="AH48" s="113">
        <v>0</v>
      </c>
      <c r="AI48" s="113">
        <f t="shared" si="7"/>
        <v>0</v>
      </c>
      <c r="AJ48" s="113">
        <f t="shared" si="8"/>
        <v>0</v>
      </c>
      <c r="AK48" s="115">
        <v>0</v>
      </c>
      <c r="AL48" s="115">
        <v>0</v>
      </c>
      <c r="AM48" s="115">
        <v>0</v>
      </c>
      <c r="AN48" s="115">
        <v>0</v>
      </c>
      <c r="AO48" s="115">
        <v>0</v>
      </c>
      <c r="AP48" s="115">
        <f t="shared" si="9"/>
        <v>0</v>
      </c>
      <c r="AQ48" s="115">
        <f t="shared" si="10"/>
        <v>0</v>
      </c>
      <c r="AR48" s="370">
        <f t="shared" si="11"/>
        <v>0</v>
      </c>
      <c r="AS48" s="112">
        <f t="shared" si="12"/>
        <v>389883</v>
      </c>
      <c r="AT48" s="113">
        <f t="shared" si="13"/>
        <v>287101</v>
      </c>
      <c r="AU48" s="113">
        <f t="shared" si="14"/>
        <v>0</v>
      </c>
      <c r="AV48" s="113">
        <f t="shared" si="15"/>
        <v>0</v>
      </c>
      <c r="AW48" s="113">
        <f t="shared" si="16"/>
        <v>97040</v>
      </c>
      <c r="AX48" s="113">
        <f t="shared" si="16"/>
        <v>5742</v>
      </c>
      <c r="AY48" s="113">
        <f t="shared" si="17"/>
        <v>0</v>
      </c>
      <c r="AZ48" s="115">
        <f t="shared" si="18"/>
        <v>0.82000000000000006</v>
      </c>
      <c r="BA48" s="115">
        <f t="shared" si="19"/>
        <v>0.82000000000000006</v>
      </c>
      <c r="BB48" s="115">
        <f t="shared" si="20"/>
        <v>0</v>
      </c>
      <c r="BC48" s="116">
        <f t="shared" si="21"/>
        <v>0</v>
      </c>
    </row>
    <row r="49" spans="1:55" ht="12.95" customHeight="1" x14ac:dyDescent="0.25">
      <c r="A49" s="532">
        <v>9</v>
      </c>
      <c r="B49" s="533">
        <v>4402</v>
      </c>
      <c r="C49" s="534">
        <v>600074021</v>
      </c>
      <c r="D49" s="533">
        <v>70695342</v>
      </c>
      <c r="E49" s="535" t="s">
        <v>346</v>
      </c>
      <c r="F49" s="533">
        <v>3141</v>
      </c>
      <c r="G49" s="536" t="s">
        <v>319</v>
      </c>
      <c r="H49" s="536" t="s">
        <v>282</v>
      </c>
      <c r="I49" s="517">
        <v>1913047</v>
      </c>
      <c r="J49" s="538">
        <v>1401563</v>
      </c>
      <c r="K49" s="538">
        <v>0</v>
      </c>
      <c r="L49" s="538">
        <v>0</v>
      </c>
      <c r="M49" s="338">
        <v>473729</v>
      </c>
      <c r="N49" s="338">
        <v>28031</v>
      </c>
      <c r="O49" s="538">
        <v>9724</v>
      </c>
      <c r="P49" s="539">
        <v>4.78</v>
      </c>
      <c r="Q49" s="719">
        <v>0</v>
      </c>
      <c r="R49" s="808">
        <v>0</v>
      </c>
      <c r="S49" s="808">
        <v>4.78</v>
      </c>
      <c r="T49" s="112">
        <f t="shared" si="1"/>
        <v>0</v>
      </c>
      <c r="U49" s="113">
        <v>0</v>
      </c>
      <c r="V49" s="113">
        <v>0</v>
      </c>
      <c r="W49" s="113">
        <v>0</v>
      </c>
      <c r="X49" s="113">
        <f t="shared" si="2"/>
        <v>0</v>
      </c>
      <c r="Y49" s="113">
        <v>0</v>
      </c>
      <c r="Z49" s="113">
        <v>0</v>
      </c>
      <c r="AA49" s="113">
        <v>0</v>
      </c>
      <c r="AB49" s="113">
        <f t="shared" si="3"/>
        <v>0</v>
      </c>
      <c r="AC49" s="113">
        <f t="shared" si="4"/>
        <v>0</v>
      </c>
      <c r="AD49" s="114">
        <f t="shared" si="5"/>
        <v>0</v>
      </c>
      <c r="AE49" s="114">
        <f t="shared" si="6"/>
        <v>0</v>
      </c>
      <c r="AF49" s="113">
        <v>0</v>
      </c>
      <c r="AG49" s="113">
        <v>0</v>
      </c>
      <c r="AH49" s="113">
        <v>0</v>
      </c>
      <c r="AI49" s="113">
        <f t="shared" si="7"/>
        <v>0</v>
      </c>
      <c r="AJ49" s="113">
        <f t="shared" si="8"/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f t="shared" si="9"/>
        <v>0</v>
      </c>
      <c r="AQ49" s="115">
        <f t="shared" si="10"/>
        <v>0</v>
      </c>
      <c r="AR49" s="370">
        <f t="shared" si="11"/>
        <v>0</v>
      </c>
      <c r="AS49" s="112">
        <f t="shared" si="12"/>
        <v>1913047</v>
      </c>
      <c r="AT49" s="113">
        <f t="shared" si="13"/>
        <v>1401563</v>
      </c>
      <c r="AU49" s="113">
        <f t="shared" si="14"/>
        <v>0</v>
      </c>
      <c r="AV49" s="113">
        <f t="shared" si="15"/>
        <v>0</v>
      </c>
      <c r="AW49" s="113">
        <f t="shared" si="16"/>
        <v>473729</v>
      </c>
      <c r="AX49" s="113">
        <f t="shared" si="16"/>
        <v>28031</v>
      </c>
      <c r="AY49" s="113">
        <f t="shared" si="17"/>
        <v>9724</v>
      </c>
      <c r="AZ49" s="115">
        <f t="shared" si="18"/>
        <v>4.78</v>
      </c>
      <c r="BA49" s="115">
        <f t="shared" si="19"/>
        <v>0</v>
      </c>
      <c r="BB49" s="115">
        <f t="shared" si="20"/>
        <v>0</v>
      </c>
      <c r="BC49" s="116">
        <f t="shared" si="21"/>
        <v>4.78</v>
      </c>
    </row>
    <row r="50" spans="1:55" ht="12.95" customHeight="1" x14ac:dyDescent="0.25">
      <c r="A50" s="520">
        <v>9</v>
      </c>
      <c r="B50" s="522">
        <v>4402</v>
      </c>
      <c r="C50" s="541">
        <v>600074021</v>
      </c>
      <c r="D50" s="522">
        <v>70695342</v>
      </c>
      <c r="E50" s="542" t="s">
        <v>347</v>
      </c>
      <c r="F50" s="548"/>
      <c r="G50" s="549"/>
      <c r="H50" s="549"/>
      <c r="I50" s="544">
        <v>13768502</v>
      </c>
      <c r="J50" s="545">
        <v>9967178</v>
      </c>
      <c r="K50" s="545">
        <v>0</v>
      </c>
      <c r="L50" s="545">
        <v>0</v>
      </c>
      <c r="M50" s="545">
        <v>3368907</v>
      </c>
      <c r="N50" s="545">
        <v>199344</v>
      </c>
      <c r="O50" s="545">
        <v>233073</v>
      </c>
      <c r="P50" s="546">
        <v>25.237400000000001</v>
      </c>
      <c r="Q50" s="546">
        <v>14.8224</v>
      </c>
      <c r="R50" s="647">
        <v>0</v>
      </c>
      <c r="S50" s="647">
        <v>10.414999999999999</v>
      </c>
      <c r="T50" s="544">
        <f t="shared" ref="T50:BC50" si="29">SUM(T47:T49)</f>
        <v>0</v>
      </c>
      <c r="U50" s="545">
        <f t="shared" si="29"/>
        <v>0</v>
      </c>
      <c r="V50" s="545">
        <f t="shared" si="29"/>
        <v>0</v>
      </c>
      <c r="W50" s="545">
        <f t="shared" si="29"/>
        <v>0</v>
      </c>
      <c r="X50" s="545">
        <f t="shared" si="29"/>
        <v>0</v>
      </c>
      <c r="Y50" s="545">
        <f t="shared" si="29"/>
        <v>0</v>
      </c>
      <c r="Z50" s="545">
        <f t="shared" si="29"/>
        <v>0</v>
      </c>
      <c r="AA50" s="545">
        <f t="shared" si="29"/>
        <v>0</v>
      </c>
      <c r="AB50" s="545">
        <f t="shared" si="29"/>
        <v>0</v>
      </c>
      <c r="AC50" s="545">
        <f t="shared" si="29"/>
        <v>0</v>
      </c>
      <c r="AD50" s="545">
        <f t="shared" si="29"/>
        <v>0</v>
      </c>
      <c r="AE50" s="545">
        <f t="shared" si="29"/>
        <v>0</v>
      </c>
      <c r="AF50" s="545">
        <f t="shared" si="29"/>
        <v>0</v>
      </c>
      <c r="AG50" s="545">
        <f t="shared" si="29"/>
        <v>0</v>
      </c>
      <c r="AH50" s="545">
        <f t="shared" si="29"/>
        <v>0</v>
      </c>
      <c r="AI50" s="545">
        <f t="shared" si="29"/>
        <v>0</v>
      </c>
      <c r="AJ50" s="545">
        <f t="shared" si="29"/>
        <v>0</v>
      </c>
      <c r="AK50" s="546">
        <f t="shared" si="29"/>
        <v>0</v>
      </c>
      <c r="AL50" s="546">
        <f t="shared" si="29"/>
        <v>0</v>
      </c>
      <c r="AM50" s="546">
        <f t="shared" si="29"/>
        <v>0</v>
      </c>
      <c r="AN50" s="546">
        <f t="shared" si="29"/>
        <v>0</v>
      </c>
      <c r="AO50" s="546">
        <f t="shared" si="29"/>
        <v>0</v>
      </c>
      <c r="AP50" s="546">
        <f t="shared" si="29"/>
        <v>0</v>
      </c>
      <c r="AQ50" s="546">
        <f t="shared" si="29"/>
        <v>0</v>
      </c>
      <c r="AR50" s="647">
        <f t="shared" si="29"/>
        <v>0</v>
      </c>
      <c r="AS50" s="544">
        <f t="shared" si="29"/>
        <v>13768502</v>
      </c>
      <c r="AT50" s="545">
        <f t="shared" si="29"/>
        <v>9967178</v>
      </c>
      <c r="AU50" s="545">
        <f t="shared" si="29"/>
        <v>0</v>
      </c>
      <c r="AV50" s="545">
        <f t="shared" si="29"/>
        <v>0</v>
      </c>
      <c r="AW50" s="545">
        <f t="shared" si="29"/>
        <v>3368907</v>
      </c>
      <c r="AX50" s="545">
        <f t="shared" si="29"/>
        <v>199344</v>
      </c>
      <c r="AY50" s="545">
        <f t="shared" si="29"/>
        <v>233073</v>
      </c>
      <c r="AZ50" s="546">
        <f t="shared" si="29"/>
        <v>25.237400000000001</v>
      </c>
      <c r="BA50" s="546">
        <f t="shared" si="29"/>
        <v>14.8224</v>
      </c>
      <c r="BB50" s="546">
        <f t="shared" si="29"/>
        <v>0</v>
      </c>
      <c r="BC50" s="547">
        <f t="shared" si="29"/>
        <v>10.414999999999999</v>
      </c>
    </row>
    <row r="51" spans="1:55" ht="12.95" customHeight="1" x14ac:dyDescent="0.25">
      <c r="A51" s="532">
        <v>10</v>
      </c>
      <c r="B51" s="533">
        <v>4481</v>
      </c>
      <c r="C51" s="533">
        <v>600074722</v>
      </c>
      <c r="D51" s="533">
        <v>70942692</v>
      </c>
      <c r="E51" s="535" t="s">
        <v>348</v>
      </c>
      <c r="F51" s="533">
        <v>3113</v>
      </c>
      <c r="G51" s="536" t="s">
        <v>349</v>
      </c>
      <c r="H51" s="536" t="s">
        <v>281</v>
      </c>
      <c r="I51" s="517">
        <v>24508739</v>
      </c>
      <c r="J51" s="538">
        <v>17625638</v>
      </c>
      <c r="K51" s="538">
        <v>0</v>
      </c>
      <c r="L51" s="538">
        <v>63000</v>
      </c>
      <c r="M51" s="338">
        <v>5978759</v>
      </c>
      <c r="N51" s="338">
        <v>352512</v>
      </c>
      <c r="O51" s="538">
        <v>488830</v>
      </c>
      <c r="P51" s="539">
        <v>32.592300000000002</v>
      </c>
      <c r="Q51" s="719">
        <v>24.819700000000001</v>
      </c>
      <c r="R51" s="808">
        <v>0</v>
      </c>
      <c r="S51" s="808">
        <v>7.7726000000000006</v>
      </c>
      <c r="T51" s="112">
        <f t="shared" si="1"/>
        <v>-4800</v>
      </c>
      <c r="U51" s="113">
        <v>0</v>
      </c>
      <c r="V51" s="113">
        <v>0</v>
      </c>
      <c r="W51" s="113">
        <v>0</v>
      </c>
      <c r="X51" s="113">
        <f t="shared" si="2"/>
        <v>-4800</v>
      </c>
      <c r="Y51" s="113">
        <v>4800</v>
      </c>
      <c r="Z51" s="113">
        <v>0</v>
      </c>
      <c r="AA51" s="113">
        <v>0</v>
      </c>
      <c r="AB51" s="113">
        <f t="shared" si="3"/>
        <v>4800</v>
      </c>
      <c r="AC51" s="113">
        <f t="shared" si="4"/>
        <v>0</v>
      </c>
      <c r="AD51" s="114">
        <f t="shared" si="5"/>
        <v>0</v>
      </c>
      <c r="AE51" s="114">
        <f t="shared" si="6"/>
        <v>-96</v>
      </c>
      <c r="AF51" s="113">
        <v>0</v>
      </c>
      <c r="AG51" s="113">
        <v>0</v>
      </c>
      <c r="AH51" s="113">
        <v>0</v>
      </c>
      <c r="AI51" s="113">
        <f t="shared" si="7"/>
        <v>0</v>
      </c>
      <c r="AJ51" s="113">
        <f t="shared" si="8"/>
        <v>-96</v>
      </c>
      <c r="AK51" s="115"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f t="shared" si="9"/>
        <v>0</v>
      </c>
      <c r="AQ51" s="115">
        <f t="shared" si="10"/>
        <v>0</v>
      </c>
      <c r="AR51" s="370">
        <f t="shared" si="11"/>
        <v>0</v>
      </c>
      <c r="AS51" s="112">
        <f t="shared" si="12"/>
        <v>24508643</v>
      </c>
      <c r="AT51" s="113">
        <f t="shared" si="13"/>
        <v>17620838</v>
      </c>
      <c r="AU51" s="113">
        <f t="shared" si="14"/>
        <v>0</v>
      </c>
      <c r="AV51" s="113">
        <f t="shared" si="15"/>
        <v>67800</v>
      </c>
      <c r="AW51" s="113">
        <f t="shared" si="16"/>
        <v>5978759</v>
      </c>
      <c r="AX51" s="113">
        <f t="shared" si="16"/>
        <v>352416</v>
      </c>
      <c r="AY51" s="113">
        <f t="shared" si="17"/>
        <v>488830</v>
      </c>
      <c r="AZ51" s="115">
        <f t="shared" si="18"/>
        <v>32.592300000000002</v>
      </c>
      <c r="BA51" s="115">
        <f t="shared" si="19"/>
        <v>24.819700000000001</v>
      </c>
      <c r="BB51" s="115">
        <f t="shared" si="20"/>
        <v>0</v>
      </c>
      <c r="BC51" s="116">
        <f t="shared" si="21"/>
        <v>7.7726000000000006</v>
      </c>
    </row>
    <row r="52" spans="1:55" ht="12.95" customHeight="1" x14ac:dyDescent="0.25">
      <c r="A52" s="532">
        <v>10</v>
      </c>
      <c r="B52" s="533">
        <v>4481</v>
      </c>
      <c r="C52" s="533">
        <v>600074722</v>
      </c>
      <c r="D52" s="533">
        <v>70942692</v>
      </c>
      <c r="E52" s="535" t="s">
        <v>350</v>
      </c>
      <c r="F52" s="533">
        <v>3113</v>
      </c>
      <c r="G52" s="536" t="s">
        <v>323</v>
      </c>
      <c r="H52" s="536" t="s">
        <v>282</v>
      </c>
      <c r="I52" s="517">
        <v>2137696</v>
      </c>
      <c r="J52" s="538">
        <v>1568627</v>
      </c>
      <c r="K52" s="538">
        <v>0</v>
      </c>
      <c r="L52" s="538">
        <v>0</v>
      </c>
      <c r="M52" s="338">
        <v>530196</v>
      </c>
      <c r="N52" s="338">
        <v>31373</v>
      </c>
      <c r="O52" s="538">
        <v>7500</v>
      </c>
      <c r="P52" s="539">
        <v>4.53</v>
      </c>
      <c r="Q52" s="719">
        <v>4.53</v>
      </c>
      <c r="R52" s="808">
        <v>0</v>
      </c>
      <c r="S52" s="808">
        <v>0</v>
      </c>
      <c r="T52" s="112">
        <f t="shared" si="1"/>
        <v>0</v>
      </c>
      <c r="U52" s="113">
        <v>0</v>
      </c>
      <c r="V52" s="113">
        <v>0</v>
      </c>
      <c r="W52" s="113">
        <v>0</v>
      </c>
      <c r="X52" s="113">
        <f t="shared" si="2"/>
        <v>0</v>
      </c>
      <c r="Y52" s="113">
        <v>0</v>
      </c>
      <c r="Z52" s="113">
        <v>0</v>
      </c>
      <c r="AA52" s="113">
        <v>0</v>
      </c>
      <c r="AB52" s="113">
        <f t="shared" si="3"/>
        <v>0</v>
      </c>
      <c r="AC52" s="113">
        <f t="shared" si="4"/>
        <v>0</v>
      </c>
      <c r="AD52" s="114">
        <f t="shared" si="5"/>
        <v>0</v>
      </c>
      <c r="AE52" s="114">
        <f t="shared" si="6"/>
        <v>0</v>
      </c>
      <c r="AF52" s="113">
        <v>1000</v>
      </c>
      <c r="AG52" s="113">
        <v>0</v>
      </c>
      <c r="AH52" s="113">
        <v>0</v>
      </c>
      <c r="AI52" s="113">
        <f t="shared" si="7"/>
        <v>1000</v>
      </c>
      <c r="AJ52" s="113">
        <f t="shared" si="8"/>
        <v>1000</v>
      </c>
      <c r="AK52" s="115">
        <v>0</v>
      </c>
      <c r="AL52" s="115">
        <v>0</v>
      </c>
      <c r="AM52" s="115">
        <v>0</v>
      </c>
      <c r="AN52" s="115">
        <v>0</v>
      </c>
      <c r="AO52" s="115">
        <v>0</v>
      </c>
      <c r="AP52" s="115">
        <f t="shared" si="9"/>
        <v>0</v>
      </c>
      <c r="AQ52" s="115">
        <f t="shared" si="10"/>
        <v>0</v>
      </c>
      <c r="AR52" s="370">
        <f t="shared" si="11"/>
        <v>0</v>
      </c>
      <c r="AS52" s="112">
        <f t="shared" si="12"/>
        <v>2138696</v>
      </c>
      <c r="AT52" s="113">
        <f t="shared" si="13"/>
        <v>1568627</v>
      </c>
      <c r="AU52" s="113">
        <f t="shared" si="14"/>
        <v>0</v>
      </c>
      <c r="AV52" s="113">
        <f t="shared" si="15"/>
        <v>0</v>
      </c>
      <c r="AW52" s="113">
        <f t="shared" si="16"/>
        <v>530196</v>
      </c>
      <c r="AX52" s="113">
        <f t="shared" si="16"/>
        <v>31373</v>
      </c>
      <c r="AY52" s="113">
        <f t="shared" si="17"/>
        <v>8500</v>
      </c>
      <c r="AZ52" s="115">
        <f t="shared" si="18"/>
        <v>4.53</v>
      </c>
      <c r="BA52" s="115">
        <f t="shared" si="19"/>
        <v>4.53</v>
      </c>
      <c r="BB52" s="115">
        <f t="shared" si="20"/>
        <v>0</v>
      </c>
      <c r="BC52" s="116">
        <f t="shared" si="21"/>
        <v>0</v>
      </c>
    </row>
    <row r="53" spans="1:55" ht="12.95" customHeight="1" x14ac:dyDescent="0.25">
      <c r="A53" s="532">
        <v>10</v>
      </c>
      <c r="B53" s="533">
        <v>4481</v>
      </c>
      <c r="C53" s="533">
        <v>600074722</v>
      </c>
      <c r="D53" s="533">
        <v>70942692</v>
      </c>
      <c r="E53" s="535" t="s">
        <v>350</v>
      </c>
      <c r="F53" s="533">
        <v>3141</v>
      </c>
      <c r="G53" s="536" t="s">
        <v>319</v>
      </c>
      <c r="H53" s="536" t="s">
        <v>282</v>
      </c>
      <c r="I53" s="517">
        <v>1395741</v>
      </c>
      <c r="J53" s="538">
        <v>1019464</v>
      </c>
      <c r="K53" s="538">
        <v>0</v>
      </c>
      <c r="L53" s="538">
        <v>0</v>
      </c>
      <c r="M53" s="338">
        <v>344578</v>
      </c>
      <c r="N53" s="338">
        <v>20389</v>
      </c>
      <c r="O53" s="538">
        <v>11310</v>
      </c>
      <c r="P53" s="539">
        <v>3.4699999999999998</v>
      </c>
      <c r="Q53" s="719">
        <v>0</v>
      </c>
      <c r="R53" s="808">
        <v>0</v>
      </c>
      <c r="S53" s="808">
        <v>3.4699999999999998</v>
      </c>
      <c r="T53" s="112">
        <f t="shared" si="1"/>
        <v>0</v>
      </c>
      <c r="U53" s="113">
        <v>0</v>
      </c>
      <c r="V53" s="113">
        <v>0</v>
      </c>
      <c r="W53" s="113">
        <v>0</v>
      </c>
      <c r="X53" s="113">
        <f t="shared" si="2"/>
        <v>0</v>
      </c>
      <c r="Y53" s="113">
        <v>0</v>
      </c>
      <c r="Z53" s="113">
        <v>0</v>
      </c>
      <c r="AA53" s="113">
        <v>0</v>
      </c>
      <c r="AB53" s="113">
        <f t="shared" si="3"/>
        <v>0</v>
      </c>
      <c r="AC53" s="113">
        <f t="shared" si="4"/>
        <v>0</v>
      </c>
      <c r="AD53" s="114">
        <f t="shared" si="5"/>
        <v>0</v>
      </c>
      <c r="AE53" s="114">
        <f t="shared" si="6"/>
        <v>0</v>
      </c>
      <c r="AF53" s="113">
        <v>0</v>
      </c>
      <c r="AG53" s="113">
        <v>0</v>
      </c>
      <c r="AH53" s="113">
        <v>0</v>
      </c>
      <c r="AI53" s="113">
        <f t="shared" si="7"/>
        <v>0</v>
      </c>
      <c r="AJ53" s="113">
        <f t="shared" si="8"/>
        <v>0</v>
      </c>
      <c r="AK53" s="115"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f t="shared" si="9"/>
        <v>0</v>
      </c>
      <c r="AQ53" s="115">
        <f t="shared" si="10"/>
        <v>0</v>
      </c>
      <c r="AR53" s="370">
        <f t="shared" si="11"/>
        <v>0</v>
      </c>
      <c r="AS53" s="112">
        <f t="shared" si="12"/>
        <v>1395741</v>
      </c>
      <c r="AT53" s="113">
        <f t="shared" si="13"/>
        <v>1019464</v>
      </c>
      <c r="AU53" s="113">
        <f t="shared" si="14"/>
        <v>0</v>
      </c>
      <c r="AV53" s="113">
        <f t="shared" si="15"/>
        <v>0</v>
      </c>
      <c r="AW53" s="113">
        <f t="shared" si="16"/>
        <v>344578</v>
      </c>
      <c r="AX53" s="113">
        <f t="shared" si="16"/>
        <v>20389</v>
      </c>
      <c r="AY53" s="113">
        <f t="shared" si="17"/>
        <v>11310</v>
      </c>
      <c r="AZ53" s="115">
        <f t="shared" si="18"/>
        <v>3.4699999999999998</v>
      </c>
      <c r="BA53" s="115">
        <f t="shared" si="19"/>
        <v>0</v>
      </c>
      <c r="BB53" s="115">
        <f t="shared" si="20"/>
        <v>0</v>
      </c>
      <c r="BC53" s="116">
        <f t="shared" si="21"/>
        <v>3.4699999999999998</v>
      </c>
    </row>
    <row r="54" spans="1:55" ht="12.95" customHeight="1" x14ac:dyDescent="0.25">
      <c r="A54" s="532">
        <v>10</v>
      </c>
      <c r="B54" s="533">
        <v>4481</v>
      </c>
      <c r="C54" s="533">
        <v>600074722</v>
      </c>
      <c r="D54" s="533">
        <v>70942692</v>
      </c>
      <c r="E54" s="535" t="s">
        <v>350</v>
      </c>
      <c r="F54" s="533">
        <v>3143</v>
      </c>
      <c r="G54" s="536" t="s">
        <v>632</v>
      </c>
      <c r="H54" s="536" t="s">
        <v>281</v>
      </c>
      <c r="I54" s="517">
        <v>1585641</v>
      </c>
      <c r="J54" s="538">
        <v>1167629</v>
      </c>
      <c r="K54" s="538">
        <v>0</v>
      </c>
      <c r="L54" s="538">
        <v>0</v>
      </c>
      <c r="M54" s="338">
        <v>394659</v>
      </c>
      <c r="N54" s="338">
        <v>23353</v>
      </c>
      <c r="O54" s="538">
        <v>0</v>
      </c>
      <c r="P54" s="539">
        <v>2.5356999999999998</v>
      </c>
      <c r="Q54" s="719">
        <v>2.5356999999999998</v>
      </c>
      <c r="R54" s="808">
        <v>0</v>
      </c>
      <c r="S54" s="808">
        <v>0</v>
      </c>
      <c r="T54" s="112">
        <f t="shared" si="1"/>
        <v>0</v>
      </c>
      <c r="U54" s="113">
        <v>0</v>
      </c>
      <c r="V54" s="113">
        <v>0</v>
      </c>
      <c r="W54" s="113">
        <v>0</v>
      </c>
      <c r="X54" s="113">
        <f t="shared" si="2"/>
        <v>0</v>
      </c>
      <c r="Y54" s="113">
        <v>0</v>
      </c>
      <c r="Z54" s="113">
        <v>0</v>
      </c>
      <c r="AA54" s="113">
        <v>0</v>
      </c>
      <c r="AB54" s="113">
        <f t="shared" si="3"/>
        <v>0</v>
      </c>
      <c r="AC54" s="113">
        <f t="shared" si="4"/>
        <v>0</v>
      </c>
      <c r="AD54" s="114">
        <f t="shared" si="5"/>
        <v>0</v>
      </c>
      <c r="AE54" s="114">
        <f t="shared" si="6"/>
        <v>0</v>
      </c>
      <c r="AF54" s="113">
        <v>0</v>
      </c>
      <c r="AG54" s="113">
        <v>0</v>
      </c>
      <c r="AH54" s="113">
        <v>0</v>
      </c>
      <c r="AI54" s="113">
        <f t="shared" si="7"/>
        <v>0</v>
      </c>
      <c r="AJ54" s="113">
        <f t="shared" si="8"/>
        <v>0</v>
      </c>
      <c r="AK54" s="115"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f t="shared" si="9"/>
        <v>0</v>
      </c>
      <c r="AQ54" s="115">
        <f t="shared" si="10"/>
        <v>0</v>
      </c>
      <c r="AR54" s="370">
        <f t="shared" si="11"/>
        <v>0</v>
      </c>
      <c r="AS54" s="112">
        <f t="shared" si="12"/>
        <v>1585641</v>
      </c>
      <c r="AT54" s="113">
        <f t="shared" si="13"/>
        <v>1167629</v>
      </c>
      <c r="AU54" s="113">
        <f t="shared" si="14"/>
        <v>0</v>
      </c>
      <c r="AV54" s="113">
        <f t="shared" si="15"/>
        <v>0</v>
      </c>
      <c r="AW54" s="113">
        <f t="shared" si="16"/>
        <v>394659</v>
      </c>
      <c r="AX54" s="113">
        <f t="shared" si="16"/>
        <v>23353</v>
      </c>
      <c r="AY54" s="113">
        <f t="shared" si="17"/>
        <v>0</v>
      </c>
      <c r="AZ54" s="115">
        <f t="shared" si="18"/>
        <v>2.5356999999999998</v>
      </c>
      <c r="BA54" s="115">
        <f t="shared" si="19"/>
        <v>2.5356999999999998</v>
      </c>
      <c r="BB54" s="115">
        <f t="shared" si="20"/>
        <v>0</v>
      </c>
      <c r="BC54" s="116">
        <f t="shared" si="21"/>
        <v>0</v>
      </c>
    </row>
    <row r="55" spans="1:55" ht="12.95" customHeight="1" x14ac:dyDescent="0.25">
      <c r="A55" s="532">
        <v>10</v>
      </c>
      <c r="B55" s="533">
        <v>4481</v>
      </c>
      <c r="C55" s="533">
        <v>600074722</v>
      </c>
      <c r="D55" s="533">
        <v>70942692</v>
      </c>
      <c r="E55" s="535" t="s">
        <v>350</v>
      </c>
      <c r="F55" s="533">
        <v>3143</v>
      </c>
      <c r="G55" s="536" t="s">
        <v>633</v>
      </c>
      <c r="H55" s="536" t="s">
        <v>282</v>
      </c>
      <c r="I55" s="517">
        <v>46345</v>
      </c>
      <c r="J55" s="538">
        <v>32670</v>
      </c>
      <c r="K55" s="538">
        <v>0</v>
      </c>
      <c r="L55" s="538">
        <v>0</v>
      </c>
      <c r="M55" s="338">
        <v>11042</v>
      </c>
      <c r="N55" s="338">
        <v>653</v>
      </c>
      <c r="O55" s="538">
        <v>1980</v>
      </c>
      <c r="P55" s="539">
        <v>0.14000000000000001</v>
      </c>
      <c r="Q55" s="719">
        <v>0</v>
      </c>
      <c r="R55" s="808">
        <v>0</v>
      </c>
      <c r="S55" s="808">
        <v>0.14000000000000001</v>
      </c>
      <c r="T55" s="112">
        <f t="shared" si="1"/>
        <v>0</v>
      </c>
      <c r="U55" s="113">
        <v>0</v>
      </c>
      <c r="V55" s="113">
        <v>0</v>
      </c>
      <c r="W55" s="113">
        <v>0</v>
      </c>
      <c r="X55" s="113">
        <f t="shared" si="2"/>
        <v>0</v>
      </c>
      <c r="Y55" s="113">
        <v>0</v>
      </c>
      <c r="Z55" s="113">
        <v>0</v>
      </c>
      <c r="AA55" s="113">
        <v>0</v>
      </c>
      <c r="AB55" s="113">
        <f t="shared" si="3"/>
        <v>0</v>
      </c>
      <c r="AC55" s="113">
        <f t="shared" si="4"/>
        <v>0</v>
      </c>
      <c r="AD55" s="114">
        <f t="shared" si="5"/>
        <v>0</v>
      </c>
      <c r="AE55" s="114">
        <f t="shared" si="6"/>
        <v>0</v>
      </c>
      <c r="AF55" s="113">
        <v>0</v>
      </c>
      <c r="AG55" s="113">
        <v>0</v>
      </c>
      <c r="AH55" s="113">
        <v>0</v>
      </c>
      <c r="AI55" s="113">
        <f t="shared" si="7"/>
        <v>0</v>
      </c>
      <c r="AJ55" s="113">
        <f t="shared" si="8"/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f t="shared" si="9"/>
        <v>0</v>
      </c>
      <c r="AQ55" s="115">
        <f t="shared" si="10"/>
        <v>0</v>
      </c>
      <c r="AR55" s="370">
        <f t="shared" si="11"/>
        <v>0</v>
      </c>
      <c r="AS55" s="112">
        <f t="shared" si="12"/>
        <v>46345</v>
      </c>
      <c r="AT55" s="113">
        <f t="shared" si="13"/>
        <v>32670</v>
      </c>
      <c r="AU55" s="113">
        <f t="shared" si="14"/>
        <v>0</v>
      </c>
      <c r="AV55" s="113">
        <f t="shared" si="15"/>
        <v>0</v>
      </c>
      <c r="AW55" s="113">
        <f t="shared" si="16"/>
        <v>11042</v>
      </c>
      <c r="AX55" s="113">
        <f t="shared" si="16"/>
        <v>653</v>
      </c>
      <c r="AY55" s="113">
        <f t="shared" si="17"/>
        <v>1980</v>
      </c>
      <c r="AZ55" s="115">
        <f t="shared" si="18"/>
        <v>0.14000000000000001</v>
      </c>
      <c r="BA55" s="115">
        <f t="shared" si="19"/>
        <v>0</v>
      </c>
      <c r="BB55" s="115">
        <f t="shared" si="20"/>
        <v>0</v>
      </c>
      <c r="BC55" s="116">
        <f t="shared" si="21"/>
        <v>0.14000000000000001</v>
      </c>
    </row>
    <row r="56" spans="1:55" ht="12.95" customHeight="1" x14ac:dyDescent="0.25">
      <c r="A56" s="520">
        <v>10</v>
      </c>
      <c r="B56" s="522">
        <v>4481</v>
      </c>
      <c r="C56" s="522">
        <v>600074722</v>
      </c>
      <c r="D56" s="522">
        <v>70942692</v>
      </c>
      <c r="E56" s="542" t="s">
        <v>351</v>
      </c>
      <c r="F56" s="548"/>
      <c r="G56" s="549"/>
      <c r="H56" s="549"/>
      <c r="I56" s="544">
        <v>29674162</v>
      </c>
      <c r="J56" s="545">
        <v>21414028</v>
      </c>
      <c r="K56" s="545">
        <v>0</v>
      </c>
      <c r="L56" s="545">
        <v>63000</v>
      </c>
      <c r="M56" s="545">
        <v>7259234</v>
      </c>
      <c r="N56" s="545">
        <v>428280</v>
      </c>
      <c r="O56" s="545">
        <v>509620</v>
      </c>
      <c r="P56" s="546">
        <v>43.268000000000001</v>
      </c>
      <c r="Q56" s="546">
        <v>31.885400000000001</v>
      </c>
      <c r="R56" s="647">
        <v>0</v>
      </c>
      <c r="S56" s="647">
        <v>11.3826</v>
      </c>
      <c r="T56" s="544">
        <f t="shared" ref="T56:BC56" si="30">SUM(T51:T55)</f>
        <v>-4800</v>
      </c>
      <c r="U56" s="545">
        <f t="shared" si="30"/>
        <v>0</v>
      </c>
      <c r="V56" s="545">
        <f t="shared" si="30"/>
        <v>0</v>
      </c>
      <c r="W56" s="545">
        <f t="shared" si="30"/>
        <v>0</v>
      </c>
      <c r="X56" s="545">
        <f t="shared" si="30"/>
        <v>-4800</v>
      </c>
      <c r="Y56" s="545">
        <f t="shared" si="30"/>
        <v>4800</v>
      </c>
      <c r="Z56" s="545">
        <f t="shared" si="30"/>
        <v>0</v>
      </c>
      <c r="AA56" s="545">
        <f t="shared" si="30"/>
        <v>0</v>
      </c>
      <c r="AB56" s="545">
        <f t="shared" si="30"/>
        <v>4800</v>
      </c>
      <c r="AC56" s="545">
        <f t="shared" si="30"/>
        <v>0</v>
      </c>
      <c r="AD56" s="545">
        <f t="shared" si="30"/>
        <v>0</v>
      </c>
      <c r="AE56" s="545">
        <f t="shared" si="30"/>
        <v>-96</v>
      </c>
      <c r="AF56" s="545">
        <f t="shared" si="30"/>
        <v>1000</v>
      </c>
      <c r="AG56" s="545">
        <f t="shared" si="30"/>
        <v>0</v>
      </c>
      <c r="AH56" s="545">
        <f t="shared" si="30"/>
        <v>0</v>
      </c>
      <c r="AI56" s="545">
        <f t="shared" si="30"/>
        <v>1000</v>
      </c>
      <c r="AJ56" s="545">
        <f t="shared" si="30"/>
        <v>904</v>
      </c>
      <c r="AK56" s="546">
        <f t="shared" si="30"/>
        <v>0</v>
      </c>
      <c r="AL56" s="546">
        <f t="shared" si="30"/>
        <v>0</v>
      </c>
      <c r="AM56" s="546">
        <f t="shared" si="30"/>
        <v>0</v>
      </c>
      <c r="AN56" s="546">
        <f t="shared" si="30"/>
        <v>0</v>
      </c>
      <c r="AO56" s="546">
        <f t="shared" si="30"/>
        <v>0</v>
      </c>
      <c r="AP56" s="546">
        <f t="shared" si="30"/>
        <v>0</v>
      </c>
      <c r="AQ56" s="546">
        <f t="shared" si="30"/>
        <v>0</v>
      </c>
      <c r="AR56" s="647">
        <f t="shared" si="30"/>
        <v>0</v>
      </c>
      <c r="AS56" s="544">
        <f t="shared" si="30"/>
        <v>29675066</v>
      </c>
      <c r="AT56" s="545">
        <f t="shared" si="30"/>
        <v>21409228</v>
      </c>
      <c r="AU56" s="545">
        <f t="shared" si="30"/>
        <v>0</v>
      </c>
      <c r="AV56" s="545">
        <f t="shared" si="30"/>
        <v>67800</v>
      </c>
      <c r="AW56" s="545">
        <f t="shared" si="30"/>
        <v>7259234</v>
      </c>
      <c r="AX56" s="545">
        <f t="shared" si="30"/>
        <v>428184</v>
      </c>
      <c r="AY56" s="545">
        <f t="shared" si="30"/>
        <v>510620</v>
      </c>
      <c r="AZ56" s="546">
        <f t="shared" si="30"/>
        <v>43.268000000000001</v>
      </c>
      <c r="BA56" s="546">
        <f t="shared" si="30"/>
        <v>31.885400000000001</v>
      </c>
      <c r="BB56" s="546">
        <f t="shared" si="30"/>
        <v>0</v>
      </c>
      <c r="BC56" s="547">
        <f t="shared" si="30"/>
        <v>11.3826</v>
      </c>
    </row>
    <row r="57" spans="1:55" ht="12.95" customHeight="1" x14ac:dyDescent="0.25">
      <c r="A57" s="532">
        <v>11</v>
      </c>
      <c r="B57" s="533">
        <v>4469</v>
      </c>
      <c r="C57" s="533">
        <v>600075079</v>
      </c>
      <c r="D57" s="533">
        <v>70695334</v>
      </c>
      <c r="E57" s="535" t="s">
        <v>352</v>
      </c>
      <c r="F57" s="533">
        <v>3231</v>
      </c>
      <c r="G57" s="536" t="s">
        <v>422</v>
      </c>
      <c r="H57" s="536" t="s">
        <v>281</v>
      </c>
      <c r="I57" s="517">
        <v>2828395</v>
      </c>
      <c r="J57" s="538">
        <v>2072026</v>
      </c>
      <c r="K57" s="538">
        <v>0</v>
      </c>
      <c r="L57" s="538">
        <v>3740</v>
      </c>
      <c r="M57" s="338">
        <v>701609</v>
      </c>
      <c r="N57" s="338">
        <v>41440</v>
      </c>
      <c r="O57" s="538">
        <v>9580</v>
      </c>
      <c r="P57" s="539">
        <v>4.0190999999999999</v>
      </c>
      <c r="Q57" s="719">
        <v>3.5657999999999999</v>
      </c>
      <c r="R57" s="808">
        <v>0</v>
      </c>
      <c r="S57" s="808">
        <v>0.45329999999999998</v>
      </c>
      <c r="T57" s="112">
        <f t="shared" si="1"/>
        <v>0</v>
      </c>
      <c r="U57" s="113">
        <v>0</v>
      </c>
      <c r="V57" s="113">
        <v>0</v>
      </c>
      <c r="W57" s="113">
        <v>0</v>
      </c>
      <c r="X57" s="113">
        <f t="shared" si="2"/>
        <v>0</v>
      </c>
      <c r="Y57" s="113">
        <v>0</v>
      </c>
      <c r="Z57" s="113">
        <v>0</v>
      </c>
      <c r="AA57" s="113">
        <v>0</v>
      </c>
      <c r="AB57" s="113">
        <f t="shared" si="3"/>
        <v>0</v>
      </c>
      <c r="AC57" s="113">
        <f t="shared" si="4"/>
        <v>0</v>
      </c>
      <c r="AD57" s="114">
        <f t="shared" si="5"/>
        <v>0</v>
      </c>
      <c r="AE57" s="114">
        <f t="shared" si="6"/>
        <v>0</v>
      </c>
      <c r="AF57" s="113">
        <v>0</v>
      </c>
      <c r="AG57" s="113">
        <v>0</v>
      </c>
      <c r="AH57" s="113">
        <v>0</v>
      </c>
      <c r="AI57" s="113">
        <f t="shared" si="7"/>
        <v>0</v>
      </c>
      <c r="AJ57" s="113">
        <f t="shared" si="8"/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f t="shared" si="9"/>
        <v>0</v>
      </c>
      <c r="AQ57" s="115">
        <f t="shared" si="10"/>
        <v>0</v>
      </c>
      <c r="AR57" s="370">
        <f t="shared" si="11"/>
        <v>0</v>
      </c>
      <c r="AS57" s="112">
        <f t="shared" si="12"/>
        <v>2828395</v>
      </c>
      <c r="AT57" s="113">
        <f t="shared" si="13"/>
        <v>2072026</v>
      </c>
      <c r="AU57" s="113">
        <f t="shared" si="14"/>
        <v>0</v>
      </c>
      <c r="AV57" s="113">
        <f t="shared" si="15"/>
        <v>3740</v>
      </c>
      <c r="AW57" s="113">
        <f t="shared" si="16"/>
        <v>701609</v>
      </c>
      <c r="AX57" s="113">
        <f t="shared" si="16"/>
        <v>41440</v>
      </c>
      <c r="AY57" s="113">
        <f t="shared" si="17"/>
        <v>9580</v>
      </c>
      <c r="AZ57" s="115">
        <f t="shared" si="18"/>
        <v>4.0190999999999999</v>
      </c>
      <c r="BA57" s="115">
        <f t="shared" si="19"/>
        <v>3.5657999999999999</v>
      </c>
      <c r="BB57" s="115">
        <f t="shared" si="20"/>
        <v>0</v>
      </c>
      <c r="BC57" s="116">
        <f t="shared" si="21"/>
        <v>0.45329999999999998</v>
      </c>
    </row>
    <row r="58" spans="1:55" ht="12.95" customHeight="1" x14ac:dyDescent="0.25">
      <c r="A58" s="520">
        <v>11</v>
      </c>
      <c r="B58" s="522">
        <v>4469</v>
      </c>
      <c r="C58" s="522">
        <v>600075079</v>
      </c>
      <c r="D58" s="522">
        <v>70695334</v>
      </c>
      <c r="E58" s="542" t="s">
        <v>353</v>
      </c>
      <c r="F58" s="548"/>
      <c r="G58" s="549"/>
      <c r="H58" s="549"/>
      <c r="I58" s="544">
        <v>2828395</v>
      </c>
      <c r="J58" s="545">
        <v>2072026</v>
      </c>
      <c r="K58" s="545">
        <v>0</v>
      </c>
      <c r="L58" s="545">
        <v>3740</v>
      </c>
      <c r="M58" s="545">
        <v>701609</v>
      </c>
      <c r="N58" s="545">
        <v>41440</v>
      </c>
      <c r="O58" s="545">
        <v>9580</v>
      </c>
      <c r="P58" s="546">
        <v>4.0190999999999999</v>
      </c>
      <c r="Q58" s="546">
        <v>3.5657999999999999</v>
      </c>
      <c r="R58" s="647">
        <v>0</v>
      </c>
      <c r="S58" s="647">
        <v>0.45329999999999998</v>
      </c>
      <c r="T58" s="544">
        <f t="shared" ref="T58:BC58" si="31">SUM(T57)</f>
        <v>0</v>
      </c>
      <c r="U58" s="545">
        <f t="shared" si="31"/>
        <v>0</v>
      </c>
      <c r="V58" s="545">
        <f t="shared" si="31"/>
        <v>0</v>
      </c>
      <c r="W58" s="545">
        <f t="shared" si="31"/>
        <v>0</v>
      </c>
      <c r="X58" s="545">
        <f t="shared" si="31"/>
        <v>0</v>
      </c>
      <c r="Y58" s="545">
        <f t="shared" si="31"/>
        <v>0</v>
      </c>
      <c r="Z58" s="545">
        <f t="shared" si="31"/>
        <v>0</v>
      </c>
      <c r="AA58" s="545">
        <f t="shared" si="31"/>
        <v>0</v>
      </c>
      <c r="AB58" s="545">
        <f t="shared" si="31"/>
        <v>0</v>
      </c>
      <c r="AC58" s="545">
        <f t="shared" si="31"/>
        <v>0</v>
      </c>
      <c r="AD58" s="545">
        <f t="shared" si="31"/>
        <v>0</v>
      </c>
      <c r="AE58" s="545">
        <f t="shared" si="31"/>
        <v>0</v>
      </c>
      <c r="AF58" s="545">
        <f t="shared" si="31"/>
        <v>0</v>
      </c>
      <c r="AG58" s="545">
        <f t="shared" si="31"/>
        <v>0</v>
      </c>
      <c r="AH58" s="545">
        <f t="shared" si="31"/>
        <v>0</v>
      </c>
      <c r="AI58" s="545">
        <f t="shared" si="31"/>
        <v>0</v>
      </c>
      <c r="AJ58" s="545">
        <f t="shared" si="31"/>
        <v>0</v>
      </c>
      <c r="AK58" s="546">
        <f t="shared" si="31"/>
        <v>0</v>
      </c>
      <c r="AL58" s="546">
        <f t="shared" si="31"/>
        <v>0</v>
      </c>
      <c r="AM58" s="546">
        <f t="shared" si="31"/>
        <v>0</v>
      </c>
      <c r="AN58" s="546">
        <f t="shared" si="31"/>
        <v>0</v>
      </c>
      <c r="AO58" s="546">
        <f t="shared" si="31"/>
        <v>0</v>
      </c>
      <c r="AP58" s="546">
        <f t="shared" si="31"/>
        <v>0</v>
      </c>
      <c r="AQ58" s="546">
        <f t="shared" si="31"/>
        <v>0</v>
      </c>
      <c r="AR58" s="647">
        <f t="shared" si="31"/>
        <v>0</v>
      </c>
      <c r="AS58" s="544">
        <f t="shared" si="31"/>
        <v>2828395</v>
      </c>
      <c r="AT58" s="545">
        <f t="shared" si="31"/>
        <v>2072026</v>
      </c>
      <c r="AU58" s="545">
        <f t="shared" si="31"/>
        <v>0</v>
      </c>
      <c r="AV58" s="545">
        <f t="shared" si="31"/>
        <v>3740</v>
      </c>
      <c r="AW58" s="545">
        <f t="shared" si="31"/>
        <v>701609</v>
      </c>
      <c r="AX58" s="545">
        <f t="shared" si="31"/>
        <v>41440</v>
      </c>
      <c r="AY58" s="545">
        <f t="shared" si="31"/>
        <v>9580</v>
      </c>
      <c r="AZ58" s="546">
        <f t="shared" si="31"/>
        <v>4.0190999999999999</v>
      </c>
      <c r="BA58" s="546">
        <f t="shared" si="31"/>
        <v>3.5657999999999999</v>
      </c>
      <c r="BB58" s="546">
        <f t="shared" si="31"/>
        <v>0</v>
      </c>
      <c r="BC58" s="547">
        <f t="shared" si="31"/>
        <v>0.45329999999999998</v>
      </c>
    </row>
    <row r="59" spans="1:55" ht="12.95" customHeight="1" x14ac:dyDescent="0.25">
      <c r="A59" s="532">
        <v>12</v>
      </c>
      <c r="B59" s="533">
        <v>4451</v>
      </c>
      <c r="C59" s="533">
        <v>600074927</v>
      </c>
      <c r="D59" s="533">
        <v>49864653</v>
      </c>
      <c r="E59" s="535" t="s">
        <v>354</v>
      </c>
      <c r="F59" s="533">
        <v>3111</v>
      </c>
      <c r="G59" s="536" t="s">
        <v>329</v>
      </c>
      <c r="H59" s="536" t="s">
        <v>281</v>
      </c>
      <c r="I59" s="517">
        <v>7649749</v>
      </c>
      <c r="J59" s="538">
        <v>5541614</v>
      </c>
      <c r="K59" s="538">
        <v>0</v>
      </c>
      <c r="L59" s="538">
        <v>55520</v>
      </c>
      <c r="M59" s="338">
        <v>1891832</v>
      </c>
      <c r="N59" s="338">
        <v>110833</v>
      </c>
      <c r="O59" s="538">
        <v>49950</v>
      </c>
      <c r="P59" s="539">
        <v>12.659800000000002</v>
      </c>
      <c r="Q59" s="719">
        <v>10.105200000000002</v>
      </c>
      <c r="R59" s="808">
        <v>0</v>
      </c>
      <c r="S59" s="808">
        <v>2.5546000000000002</v>
      </c>
      <c r="T59" s="112">
        <f t="shared" si="1"/>
        <v>0</v>
      </c>
      <c r="U59" s="113">
        <v>0</v>
      </c>
      <c r="V59" s="113">
        <v>0</v>
      </c>
      <c r="W59" s="113">
        <v>0</v>
      </c>
      <c r="X59" s="113">
        <f t="shared" si="2"/>
        <v>0</v>
      </c>
      <c r="Y59" s="113">
        <v>0</v>
      </c>
      <c r="Z59" s="113">
        <v>0</v>
      </c>
      <c r="AA59" s="113">
        <v>0</v>
      </c>
      <c r="AB59" s="113">
        <f t="shared" si="3"/>
        <v>0</v>
      </c>
      <c r="AC59" s="113">
        <f t="shared" si="4"/>
        <v>0</v>
      </c>
      <c r="AD59" s="114">
        <f t="shared" si="5"/>
        <v>0</v>
      </c>
      <c r="AE59" s="114">
        <f t="shared" si="6"/>
        <v>0</v>
      </c>
      <c r="AF59" s="113">
        <v>0</v>
      </c>
      <c r="AG59" s="113">
        <v>0</v>
      </c>
      <c r="AH59" s="113">
        <v>0</v>
      </c>
      <c r="AI59" s="113">
        <f t="shared" si="7"/>
        <v>0</v>
      </c>
      <c r="AJ59" s="113">
        <f t="shared" si="8"/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f t="shared" si="9"/>
        <v>0</v>
      </c>
      <c r="AQ59" s="115">
        <f t="shared" si="10"/>
        <v>0</v>
      </c>
      <c r="AR59" s="370">
        <f t="shared" si="11"/>
        <v>0</v>
      </c>
      <c r="AS59" s="112">
        <f t="shared" si="12"/>
        <v>7649749</v>
      </c>
      <c r="AT59" s="113">
        <f t="shared" si="13"/>
        <v>5541614</v>
      </c>
      <c r="AU59" s="113">
        <f t="shared" si="14"/>
        <v>0</v>
      </c>
      <c r="AV59" s="113">
        <f t="shared" si="15"/>
        <v>55520</v>
      </c>
      <c r="AW59" s="113">
        <f t="shared" si="16"/>
        <v>1891832</v>
      </c>
      <c r="AX59" s="113">
        <f t="shared" si="16"/>
        <v>110833</v>
      </c>
      <c r="AY59" s="113">
        <f t="shared" si="17"/>
        <v>49950</v>
      </c>
      <c r="AZ59" s="115">
        <f t="shared" si="18"/>
        <v>12.659800000000002</v>
      </c>
      <c r="BA59" s="115">
        <f t="shared" si="19"/>
        <v>10.105200000000002</v>
      </c>
      <c r="BB59" s="115">
        <f t="shared" si="20"/>
        <v>0</v>
      </c>
      <c r="BC59" s="116">
        <f t="shared" si="21"/>
        <v>2.5546000000000002</v>
      </c>
    </row>
    <row r="60" spans="1:55" ht="12.95" customHeight="1" x14ac:dyDescent="0.25">
      <c r="A60" s="532">
        <v>12</v>
      </c>
      <c r="B60" s="533">
        <v>4451</v>
      </c>
      <c r="C60" s="533">
        <v>600074927</v>
      </c>
      <c r="D60" s="533">
        <v>49864653</v>
      </c>
      <c r="E60" s="535" t="s">
        <v>354</v>
      </c>
      <c r="F60" s="533">
        <v>3113</v>
      </c>
      <c r="G60" s="536" t="s">
        <v>333</v>
      </c>
      <c r="H60" s="536" t="s">
        <v>281</v>
      </c>
      <c r="I60" s="517">
        <v>26217968</v>
      </c>
      <c r="J60" s="538">
        <v>18792198</v>
      </c>
      <c r="K60" s="538">
        <v>0</v>
      </c>
      <c r="L60" s="538">
        <v>116475</v>
      </c>
      <c r="M60" s="338">
        <v>6391131</v>
      </c>
      <c r="N60" s="338">
        <v>375844</v>
      </c>
      <c r="O60" s="538">
        <v>542320</v>
      </c>
      <c r="P60" s="539">
        <v>36.743099999999991</v>
      </c>
      <c r="Q60" s="719">
        <v>27.6419</v>
      </c>
      <c r="R60" s="808">
        <v>0</v>
      </c>
      <c r="S60" s="808">
        <v>9.1011999999999986</v>
      </c>
      <c r="T60" s="112">
        <f t="shared" si="1"/>
        <v>0</v>
      </c>
      <c r="U60" s="113">
        <v>0</v>
      </c>
      <c r="V60" s="113">
        <v>-390279</v>
      </c>
      <c r="W60" s="113">
        <v>0</v>
      </c>
      <c r="X60" s="113">
        <f t="shared" si="2"/>
        <v>-390279</v>
      </c>
      <c r="Y60" s="113">
        <v>0</v>
      </c>
      <c r="Z60" s="113">
        <v>0</v>
      </c>
      <c r="AA60" s="113">
        <v>0</v>
      </c>
      <c r="AB60" s="113">
        <f t="shared" si="3"/>
        <v>0</v>
      </c>
      <c r="AC60" s="113">
        <f t="shared" si="4"/>
        <v>-390279</v>
      </c>
      <c r="AD60" s="114">
        <f t="shared" si="5"/>
        <v>-131914</v>
      </c>
      <c r="AE60" s="114">
        <f t="shared" si="6"/>
        <v>-7806</v>
      </c>
      <c r="AF60" s="113">
        <v>0</v>
      </c>
      <c r="AG60" s="113">
        <v>529999</v>
      </c>
      <c r="AH60" s="113">
        <v>0</v>
      </c>
      <c r="AI60" s="113">
        <f t="shared" si="7"/>
        <v>529999</v>
      </c>
      <c r="AJ60" s="113">
        <f t="shared" si="8"/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f t="shared" si="9"/>
        <v>0</v>
      </c>
      <c r="AQ60" s="115">
        <f t="shared" si="10"/>
        <v>0</v>
      </c>
      <c r="AR60" s="370">
        <f t="shared" si="11"/>
        <v>0</v>
      </c>
      <c r="AS60" s="112">
        <f t="shared" si="12"/>
        <v>26217968</v>
      </c>
      <c r="AT60" s="113">
        <f t="shared" si="13"/>
        <v>18401919</v>
      </c>
      <c r="AU60" s="113">
        <f t="shared" si="14"/>
        <v>0</v>
      </c>
      <c r="AV60" s="113">
        <f t="shared" si="15"/>
        <v>116475</v>
      </c>
      <c r="AW60" s="113">
        <f t="shared" si="16"/>
        <v>6259217</v>
      </c>
      <c r="AX60" s="113">
        <f t="shared" si="16"/>
        <v>368038</v>
      </c>
      <c r="AY60" s="113">
        <f t="shared" si="17"/>
        <v>1072319</v>
      </c>
      <c r="AZ60" s="115">
        <f t="shared" si="18"/>
        <v>36.743099999999991</v>
      </c>
      <c r="BA60" s="115">
        <f t="shared" si="19"/>
        <v>27.6419</v>
      </c>
      <c r="BB60" s="115">
        <f t="shared" si="20"/>
        <v>0</v>
      </c>
      <c r="BC60" s="116">
        <f t="shared" si="21"/>
        <v>9.1011999999999986</v>
      </c>
    </row>
    <row r="61" spans="1:55" ht="12.95" customHeight="1" x14ac:dyDescent="0.25">
      <c r="A61" s="532">
        <v>12</v>
      </c>
      <c r="B61" s="533">
        <v>4451</v>
      </c>
      <c r="C61" s="533">
        <v>600074927</v>
      </c>
      <c r="D61" s="533">
        <v>49864653</v>
      </c>
      <c r="E61" s="535" t="s">
        <v>354</v>
      </c>
      <c r="F61" s="533">
        <v>3113</v>
      </c>
      <c r="G61" s="536" t="s">
        <v>323</v>
      </c>
      <c r="H61" s="536" t="s">
        <v>282</v>
      </c>
      <c r="I61" s="517">
        <v>4528214</v>
      </c>
      <c r="J61" s="538">
        <v>3334472</v>
      </c>
      <c r="K61" s="538">
        <v>0</v>
      </c>
      <c r="L61" s="538">
        <v>0</v>
      </c>
      <c r="M61" s="338">
        <v>1127052</v>
      </c>
      <c r="N61" s="338">
        <v>66690</v>
      </c>
      <c r="O61" s="538">
        <v>0</v>
      </c>
      <c r="P61" s="539">
        <v>10.570000000000002</v>
      </c>
      <c r="Q61" s="719">
        <v>10.570000000000002</v>
      </c>
      <c r="R61" s="808">
        <v>0</v>
      </c>
      <c r="S61" s="808">
        <v>0</v>
      </c>
      <c r="T61" s="112">
        <f t="shared" si="1"/>
        <v>0</v>
      </c>
      <c r="U61" s="113">
        <v>13526</v>
      </c>
      <c r="V61" s="113">
        <v>0</v>
      </c>
      <c r="W61" s="113">
        <v>0</v>
      </c>
      <c r="X61" s="113">
        <f t="shared" si="2"/>
        <v>13526</v>
      </c>
      <c r="Y61" s="113">
        <v>0</v>
      </c>
      <c r="Z61" s="113">
        <v>0</v>
      </c>
      <c r="AA61" s="113">
        <v>0</v>
      </c>
      <c r="AB61" s="113">
        <f t="shared" si="3"/>
        <v>0</v>
      </c>
      <c r="AC61" s="113">
        <f t="shared" si="4"/>
        <v>13526</v>
      </c>
      <c r="AD61" s="114">
        <f t="shared" si="5"/>
        <v>4572</v>
      </c>
      <c r="AE61" s="114">
        <f t="shared" si="6"/>
        <v>271</v>
      </c>
      <c r="AF61" s="113">
        <v>0</v>
      </c>
      <c r="AG61" s="113">
        <v>0</v>
      </c>
      <c r="AH61" s="113">
        <v>0</v>
      </c>
      <c r="AI61" s="113">
        <f t="shared" si="7"/>
        <v>0</v>
      </c>
      <c r="AJ61" s="113">
        <f t="shared" si="8"/>
        <v>18369</v>
      </c>
      <c r="AK61" s="115">
        <v>0</v>
      </c>
      <c r="AL61" s="115">
        <v>0</v>
      </c>
      <c r="AM61" s="115">
        <v>0.05</v>
      </c>
      <c r="AN61" s="115">
        <v>0</v>
      </c>
      <c r="AO61" s="115">
        <v>0</v>
      </c>
      <c r="AP61" s="115">
        <f t="shared" si="9"/>
        <v>0.05</v>
      </c>
      <c r="AQ61" s="115">
        <f t="shared" si="10"/>
        <v>0</v>
      </c>
      <c r="AR61" s="370">
        <f t="shared" si="11"/>
        <v>0.05</v>
      </c>
      <c r="AS61" s="112">
        <f t="shared" si="12"/>
        <v>4546583</v>
      </c>
      <c r="AT61" s="113">
        <f t="shared" si="13"/>
        <v>3347998</v>
      </c>
      <c r="AU61" s="113">
        <f t="shared" si="14"/>
        <v>0</v>
      </c>
      <c r="AV61" s="113">
        <f t="shared" si="15"/>
        <v>0</v>
      </c>
      <c r="AW61" s="113">
        <f t="shared" si="16"/>
        <v>1131624</v>
      </c>
      <c r="AX61" s="113">
        <f t="shared" si="16"/>
        <v>66961</v>
      </c>
      <c r="AY61" s="113">
        <f t="shared" si="17"/>
        <v>0</v>
      </c>
      <c r="AZ61" s="115">
        <f t="shared" si="18"/>
        <v>10.620000000000003</v>
      </c>
      <c r="BA61" s="115">
        <f t="shared" si="19"/>
        <v>10.620000000000003</v>
      </c>
      <c r="BB61" s="115">
        <f t="shared" si="20"/>
        <v>0</v>
      </c>
      <c r="BC61" s="116">
        <f t="shared" si="21"/>
        <v>0</v>
      </c>
    </row>
    <row r="62" spans="1:55" ht="12.95" customHeight="1" x14ac:dyDescent="0.25">
      <c r="A62" s="532">
        <v>12</v>
      </c>
      <c r="B62" s="533">
        <v>4451</v>
      </c>
      <c r="C62" s="533">
        <v>600074927</v>
      </c>
      <c r="D62" s="533">
        <v>49864653</v>
      </c>
      <c r="E62" s="535" t="s">
        <v>354</v>
      </c>
      <c r="F62" s="533">
        <v>3141</v>
      </c>
      <c r="G62" s="536" t="s">
        <v>319</v>
      </c>
      <c r="H62" s="536" t="s">
        <v>282</v>
      </c>
      <c r="I62" s="517">
        <v>4046588</v>
      </c>
      <c r="J62" s="538">
        <v>2939136</v>
      </c>
      <c r="K62" s="538">
        <v>0</v>
      </c>
      <c r="L62" s="538">
        <v>17250</v>
      </c>
      <c r="M62" s="338">
        <v>999259</v>
      </c>
      <c r="N62" s="338">
        <v>58783</v>
      </c>
      <c r="O62" s="538">
        <v>32160</v>
      </c>
      <c r="P62" s="539">
        <v>10.059999999999999</v>
      </c>
      <c r="Q62" s="719">
        <v>0</v>
      </c>
      <c r="R62" s="808">
        <v>0</v>
      </c>
      <c r="S62" s="808">
        <v>10.059999999999999</v>
      </c>
      <c r="T62" s="112">
        <f t="shared" si="1"/>
        <v>0</v>
      </c>
      <c r="U62" s="113">
        <v>0</v>
      </c>
      <c r="V62" s="113">
        <v>0</v>
      </c>
      <c r="W62" s="113">
        <v>0</v>
      </c>
      <c r="X62" s="113">
        <f t="shared" si="2"/>
        <v>0</v>
      </c>
      <c r="Y62" s="113">
        <v>0</v>
      </c>
      <c r="Z62" s="113">
        <v>0</v>
      </c>
      <c r="AA62" s="113">
        <v>0</v>
      </c>
      <c r="AB62" s="113">
        <f t="shared" si="3"/>
        <v>0</v>
      </c>
      <c r="AC62" s="113">
        <f t="shared" si="4"/>
        <v>0</v>
      </c>
      <c r="AD62" s="114">
        <f t="shared" si="5"/>
        <v>0</v>
      </c>
      <c r="AE62" s="114">
        <f t="shared" si="6"/>
        <v>0</v>
      </c>
      <c r="AF62" s="113">
        <v>0</v>
      </c>
      <c r="AG62" s="113">
        <v>0</v>
      </c>
      <c r="AH62" s="113">
        <v>0</v>
      </c>
      <c r="AI62" s="113">
        <f t="shared" si="7"/>
        <v>0</v>
      </c>
      <c r="AJ62" s="113">
        <f t="shared" si="8"/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f t="shared" si="9"/>
        <v>0</v>
      </c>
      <c r="AQ62" s="115">
        <f t="shared" si="10"/>
        <v>0</v>
      </c>
      <c r="AR62" s="370">
        <f t="shared" si="11"/>
        <v>0</v>
      </c>
      <c r="AS62" s="112">
        <f t="shared" si="12"/>
        <v>4046588</v>
      </c>
      <c r="AT62" s="113">
        <f t="shared" si="13"/>
        <v>2939136</v>
      </c>
      <c r="AU62" s="113">
        <f t="shared" si="14"/>
        <v>0</v>
      </c>
      <c r="AV62" s="113">
        <f t="shared" si="15"/>
        <v>17250</v>
      </c>
      <c r="AW62" s="113">
        <f t="shared" si="16"/>
        <v>999259</v>
      </c>
      <c r="AX62" s="113">
        <f t="shared" si="16"/>
        <v>58783</v>
      </c>
      <c r="AY62" s="113">
        <f t="shared" si="17"/>
        <v>32160</v>
      </c>
      <c r="AZ62" s="115">
        <f t="shared" si="18"/>
        <v>10.059999999999999</v>
      </c>
      <c r="BA62" s="115">
        <f t="shared" si="19"/>
        <v>0</v>
      </c>
      <c r="BB62" s="115">
        <f t="shared" si="20"/>
        <v>0</v>
      </c>
      <c r="BC62" s="116">
        <f t="shared" si="21"/>
        <v>10.059999999999999</v>
      </c>
    </row>
    <row r="63" spans="1:55" ht="12.95" customHeight="1" x14ac:dyDescent="0.25">
      <c r="A63" s="532">
        <v>12</v>
      </c>
      <c r="B63" s="533">
        <v>4451</v>
      </c>
      <c r="C63" s="533">
        <v>600074927</v>
      </c>
      <c r="D63" s="533">
        <v>49864653</v>
      </c>
      <c r="E63" s="535" t="s">
        <v>354</v>
      </c>
      <c r="F63" s="533">
        <v>3143</v>
      </c>
      <c r="G63" s="536" t="s">
        <v>632</v>
      </c>
      <c r="H63" s="536" t="s">
        <v>281</v>
      </c>
      <c r="I63" s="517">
        <v>2083055</v>
      </c>
      <c r="J63" s="538">
        <v>1533914</v>
      </c>
      <c r="K63" s="538">
        <v>0</v>
      </c>
      <c r="L63" s="538">
        <v>0</v>
      </c>
      <c r="M63" s="338">
        <v>518463</v>
      </c>
      <c r="N63" s="338">
        <v>30678</v>
      </c>
      <c r="O63" s="538">
        <v>0</v>
      </c>
      <c r="P63" s="539">
        <v>3.25</v>
      </c>
      <c r="Q63" s="719">
        <v>3.25</v>
      </c>
      <c r="R63" s="808">
        <v>0</v>
      </c>
      <c r="S63" s="808">
        <v>0</v>
      </c>
      <c r="T63" s="112">
        <f t="shared" si="1"/>
        <v>0</v>
      </c>
      <c r="U63" s="113">
        <v>0</v>
      </c>
      <c r="V63" s="113">
        <v>0</v>
      </c>
      <c r="W63" s="113">
        <v>0</v>
      </c>
      <c r="X63" s="113">
        <f t="shared" si="2"/>
        <v>0</v>
      </c>
      <c r="Y63" s="113">
        <v>0</v>
      </c>
      <c r="Z63" s="113">
        <v>0</v>
      </c>
      <c r="AA63" s="113">
        <v>0</v>
      </c>
      <c r="AB63" s="113">
        <f t="shared" si="3"/>
        <v>0</v>
      </c>
      <c r="AC63" s="113">
        <f t="shared" si="4"/>
        <v>0</v>
      </c>
      <c r="AD63" s="114">
        <f t="shared" si="5"/>
        <v>0</v>
      </c>
      <c r="AE63" s="114">
        <f t="shared" si="6"/>
        <v>0</v>
      </c>
      <c r="AF63" s="113">
        <v>0</v>
      </c>
      <c r="AG63" s="113">
        <v>0</v>
      </c>
      <c r="AH63" s="113">
        <v>0</v>
      </c>
      <c r="AI63" s="113">
        <f t="shared" si="7"/>
        <v>0</v>
      </c>
      <c r="AJ63" s="113">
        <f t="shared" si="8"/>
        <v>0</v>
      </c>
      <c r="AK63" s="115"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f t="shared" si="9"/>
        <v>0</v>
      </c>
      <c r="AQ63" s="115">
        <f t="shared" si="10"/>
        <v>0</v>
      </c>
      <c r="AR63" s="370">
        <f t="shared" si="11"/>
        <v>0</v>
      </c>
      <c r="AS63" s="112">
        <f t="shared" si="12"/>
        <v>2083055</v>
      </c>
      <c r="AT63" s="113">
        <f t="shared" si="13"/>
        <v>1533914</v>
      </c>
      <c r="AU63" s="113">
        <f t="shared" si="14"/>
        <v>0</v>
      </c>
      <c r="AV63" s="113">
        <f t="shared" si="15"/>
        <v>0</v>
      </c>
      <c r="AW63" s="113">
        <f t="shared" si="16"/>
        <v>518463</v>
      </c>
      <c r="AX63" s="113">
        <f t="shared" si="16"/>
        <v>30678</v>
      </c>
      <c r="AY63" s="113">
        <f t="shared" si="17"/>
        <v>0</v>
      </c>
      <c r="AZ63" s="115">
        <f t="shared" si="18"/>
        <v>3.25</v>
      </c>
      <c r="BA63" s="115">
        <f t="shared" si="19"/>
        <v>3.25</v>
      </c>
      <c r="BB63" s="115">
        <f t="shared" si="20"/>
        <v>0</v>
      </c>
      <c r="BC63" s="116">
        <f t="shared" si="21"/>
        <v>0</v>
      </c>
    </row>
    <row r="64" spans="1:55" ht="12.95" customHeight="1" x14ac:dyDescent="0.25">
      <c r="A64" s="532">
        <v>12</v>
      </c>
      <c r="B64" s="533">
        <v>4451</v>
      </c>
      <c r="C64" s="533">
        <v>600074927</v>
      </c>
      <c r="D64" s="533">
        <v>49864653</v>
      </c>
      <c r="E64" s="535" t="s">
        <v>354</v>
      </c>
      <c r="F64" s="533">
        <v>3143</v>
      </c>
      <c r="G64" s="536" t="s">
        <v>633</v>
      </c>
      <c r="H64" s="536" t="s">
        <v>282</v>
      </c>
      <c r="I64" s="517">
        <v>70221</v>
      </c>
      <c r="J64" s="538">
        <v>49500</v>
      </c>
      <c r="K64" s="538">
        <v>0</v>
      </c>
      <c r="L64" s="538">
        <v>0</v>
      </c>
      <c r="M64" s="338">
        <v>16731</v>
      </c>
      <c r="N64" s="338">
        <v>990</v>
      </c>
      <c r="O64" s="538">
        <v>3000</v>
      </c>
      <c r="P64" s="539">
        <v>0.21</v>
      </c>
      <c r="Q64" s="719">
        <v>0</v>
      </c>
      <c r="R64" s="808">
        <v>0</v>
      </c>
      <c r="S64" s="808">
        <v>0.21</v>
      </c>
      <c r="T64" s="112">
        <f t="shared" si="1"/>
        <v>0</v>
      </c>
      <c r="U64" s="113">
        <v>0</v>
      </c>
      <c r="V64" s="113">
        <v>0</v>
      </c>
      <c r="W64" s="113">
        <v>0</v>
      </c>
      <c r="X64" s="113">
        <f t="shared" si="2"/>
        <v>0</v>
      </c>
      <c r="Y64" s="113">
        <v>0</v>
      </c>
      <c r="Z64" s="113">
        <v>0</v>
      </c>
      <c r="AA64" s="113">
        <v>0</v>
      </c>
      <c r="AB64" s="113">
        <f t="shared" si="3"/>
        <v>0</v>
      </c>
      <c r="AC64" s="113">
        <f t="shared" si="4"/>
        <v>0</v>
      </c>
      <c r="AD64" s="114">
        <f t="shared" si="5"/>
        <v>0</v>
      </c>
      <c r="AE64" s="114">
        <f t="shared" si="6"/>
        <v>0</v>
      </c>
      <c r="AF64" s="113">
        <v>0</v>
      </c>
      <c r="AG64" s="113">
        <v>0</v>
      </c>
      <c r="AH64" s="113">
        <v>0</v>
      </c>
      <c r="AI64" s="113">
        <f t="shared" si="7"/>
        <v>0</v>
      </c>
      <c r="AJ64" s="113">
        <f t="shared" si="8"/>
        <v>0</v>
      </c>
      <c r="AK64" s="115"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f t="shared" si="9"/>
        <v>0</v>
      </c>
      <c r="AQ64" s="115">
        <f t="shared" si="10"/>
        <v>0</v>
      </c>
      <c r="AR64" s="370">
        <f t="shared" si="11"/>
        <v>0</v>
      </c>
      <c r="AS64" s="112">
        <f t="shared" si="12"/>
        <v>70221</v>
      </c>
      <c r="AT64" s="113">
        <f t="shared" si="13"/>
        <v>49500</v>
      </c>
      <c r="AU64" s="113">
        <f t="shared" si="14"/>
        <v>0</v>
      </c>
      <c r="AV64" s="113">
        <f t="shared" si="15"/>
        <v>0</v>
      </c>
      <c r="AW64" s="113">
        <f t="shared" si="16"/>
        <v>16731</v>
      </c>
      <c r="AX64" s="113">
        <f t="shared" si="16"/>
        <v>990</v>
      </c>
      <c r="AY64" s="113">
        <f t="shared" si="17"/>
        <v>3000</v>
      </c>
      <c r="AZ64" s="115">
        <f t="shared" si="18"/>
        <v>0.21</v>
      </c>
      <c r="BA64" s="115">
        <f t="shared" si="19"/>
        <v>0</v>
      </c>
      <c r="BB64" s="115">
        <f t="shared" si="20"/>
        <v>0</v>
      </c>
      <c r="BC64" s="116">
        <f t="shared" si="21"/>
        <v>0.21</v>
      </c>
    </row>
    <row r="65" spans="1:56" ht="12.95" customHeight="1" x14ac:dyDescent="0.25">
      <c r="A65" s="520">
        <v>12</v>
      </c>
      <c r="B65" s="522">
        <v>4451</v>
      </c>
      <c r="C65" s="522">
        <v>600074927</v>
      </c>
      <c r="D65" s="522">
        <v>49864653</v>
      </c>
      <c r="E65" s="542" t="s">
        <v>355</v>
      </c>
      <c r="F65" s="548"/>
      <c r="G65" s="549"/>
      <c r="H65" s="549"/>
      <c r="I65" s="544">
        <v>44595795</v>
      </c>
      <c r="J65" s="545">
        <v>32190834</v>
      </c>
      <c r="K65" s="545">
        <v>0</v>
      </c>
      <c r="L65" s="545">
        <v>189245</v>
      </c>
      <c r="M65" s="545">
        <v>10944468</v>
      </c>
      <c r="N65" s="545">
        <v>643818</v>
      </c>
      <c r="O65" s="545">
        <v>627430</v>
      </c>
      <c r="P65" s="546">
        <v>73.492899999999992</v>
      </c>
      <c r="Q65" s="546">
        <v>51.567100000000003</v>
      </c>
      <c r="R65" s="647">
        <v>0</v>
      </c>
      <c r="S65" s="647">
        <v>21.925799999999999</v>
      </c>
      <c r="T65" s="544">
        <f t="shared" ref="T65:BC65" si="32">SUM(T59:T64)</f>
        <v>0</v>
      </c>
      <c r="U65" s="545">
        <f t="shared" si="32"/>
        <v>13526</v>
      </c>
      <c r="V65" s="545">
        <f t="shared" si="32"/>
        <v>-390279</v>
      </c>
      <c r="W65" s="545">
        <f t="shared" si="32"/>
        <v>0</v>
      </c>
      <c r="X65" s="545">
        <f t="shared" si="32"/>
        <v>-376753</v>
      </c>
      <c r="Y65" s="545">
        <f t="shared" si="32"/>
        <v>0</v>
      </c>
      <c r="Z65" s="545">
        <f t="shared" si="32"/>
        <v>0</v>
      </c>
      <c r="AA65" s="545">
        <f t="shared" si="32"/>
        <v>0</v>
      </c>
      <c r="AB65" s="545">
        <f t="shared" si="32"/>
        <v>0</v>
      </c>
      <c r="AC65" s="545">
        <f t="shared" si="32"/>
        <v>-376753</v>
      </c>
      <c r="AD65" s="545">
        <f t="shared" si="32"/>
        <v>-127342</v>
      </c>
      <c r="AE65" s="545">
        <f t="shared" si="32"/>
        <v>-7535</v>
      </c>
      <c r="AF65" s="545">
        <f t="shared" si="32"/>
        <v>0</v>
      </c>
      <c r="AG65" s="545">
        <f t="shared" si="32"/>
        <v>529999</v>
      </c>
      <c r="AH65" s="545">
        <f t="shared" si="32"/>
        <v>0</v>
      </c>
      <c r="AI65" s="545">
        <f t="shared" si="32"/>
        <v>529999</v>
      </c>
      <c r="AJ65" s="545">
        <f t="shared" si="32"/>
        <v>18369</v>
      </c>
      <c r="AK65" s="546">
        <f t="shared" si="32"/>
        <v>0</v>
      </c>
      <c r="AL65" s="546">
        <f t="shared" si="32"/>
        <v>0</v>
      </c>
      <c r="AM65" s="546">
        <f t="shared" si="32"/>
        <v>0.05</v>
      </c>
      <c r="AN65" s="546">
        <f t="shared" si="32"/>
        <v>0</v>
      </c>
      <c r="AO65" s="546">
        <f t="shared" si="32"/>
        <v>0</v>
      </c>
      <c r="AP65" s="546">
        <f t="shared" si="32"/>
        <v>0.05</v>
      </c>
      <c r="AQ65" s="546">
        <f t="shared" si="32"/>
        <v>0</v>
      </c>
      <c r="AR65" s="647">
        <f t="shared" si="32"/>
        <v>0.05</v>
      </c>
      <c r="AS65" s="544">
        <f t="shared" si="32"/>
        <v>44614164</v>
      </c>
      <c r="AT65" s="545">
        <f t="shared" si="32"/>
        <v>31814081</v>
      </c>
      <c r="AU65" s="545">
        <f t="shared" si="32"/>
        <v>0</v>
      </c>
      <c r="AV65" s="545">
        <f t="shared" si="32"/>
        <v>189245</v>
      </c>
      <c r="AW65" s="545">
        <f t="shared" si="32"/>
        <v>10817126</v>
      </c>
      <c r="AX65" s="545">
        <f t="shared" si="32"/>
        <v>636283</v>
      </c>
      <c r="AY65" s="545">
        <f t="shared" si="32"/>
        <v>1157429</v>
      </c>
      <c r="AZ65" s="546">
        <f t="shared" si="32"/>
        <v>73.542899999999989</v>
      </c>
      <c r="BA65" s="546">
        <f t="shared" si="32"/>
        <v>51.617100000000008</v>
      </c>
      <c r="BB65" s="546">
        <f t="shared" si="32"/>
        <v>0</v>
      </c>
      <c r="BC65" s="547">
        <f t="shared" si="32"/>
        <v>21.925799999999999</v>
      </c>
    </row>
    <row r="66" spans="1:56" ht="12.95" customHeight="1" x14ac:dyDescent="0.25">
      <c r="A66" s="532">
        <v>13</v>
      </c>
      <c r="B66" s="533">
        <v>4450</v>
      </c>
      <c r="C66" s="533">
        <v>650033841</v>
      </c>
      <c r="D66" s="533">
        <v>72744995</v>
      </c>
      <c r="E66" s="535" t="s">
        <v>356</v>
      </c>
      <c r="F66" s="533">
        <v>3111</v>
      </c>
      <c r="G66" s="536" t="s">
        <v>357</v>
      </c>
      <c r="H66" s="536" t="s">
        <v>281</v>
      </c>
      <c r="I66" s="517">
        <v>1517787</v>
      </c>
      <c r="J66" s="538">
        <v>1079821</v>
      </c>
      <c r="K66" s="538">
        <v>0</v>
      </c>
      <c r="L66" s="538">
        <v>30000</v>
      </c>
      <c r="M66" s="338">
        <v>375120</v>
      </c>
      <c r="N66" s="338">
        <v>21596</v>
      </c>
      <c r="O66" s="538">
        <v>11250</v>
      </c>
      <c r="P66" s="539">
        <v>2.4464000000000001</v>
      </c>
      <c r="Q66" s="719">
        <v>1.9355</v>
      </c>
      <c r="R66" s="808">
        <v>0</v>
      </c>
      <c r="S66" s="808">
        <v>0.51090000000000002</v>
      </c>
      <c r="T66" s="112">
        <f t="shared" si="1"/>
        <v>0</v>
      </c>
      <c r="U66" s="113">
        <v>0</v>
      </c>
      <c r="V66" s="113">
        <v>0</v>
      </c>
      <c r="W66" s="113">
        <v>0</v>
      </c>
      <c r="X66" s="113">
        <f t="shared" si="2"/>
        <v>0</v>
      </c>
      <c r="Y66" s="113">
        <v>0</v>
      </c>
      <c r="Z66" s="113">
        <v>0</v>
      </c>
      <c r="AA66" s="113">
        <v>0</v>
      </c>
      <c r="AB66" s="113">
        <f t="shared" si="3"/>
        <v>0</v>
      </c>
      <c r="AC66" s="113">
        <f t="shared" si="4"/>
        <v>0</v>
      </c>
      <c r="AD66" s="114">
        <f t="shared" si="5"/>
        <v>0</v>
      </c>
      <c r="AE66" s="114">
        <f t="shared" si="6"/>
        <v>0</v>
      </c>
      <c r="AF66" s="113">
        <v>0</v>
      </c>
      <c r="AG66" s="113">
        <v>0</v>
      </c>
      <c r="AH66" s="113">
        <v>0</v>
      </c>
      <c r="AI66" s="113">
        <f t="shared" si="7"/>
        <v>0</v>
      </c>
      <c r="AJ66" s="113">
        <f t="shared" si="8"/>
        <v>0</v>
      </c>
      <c r="AK66" s="115"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f t="shared" si="9"/>
        <v>0</v>
      </c>
      <c r="AQ66" s="115">
        <f t="shared" si="10"/>
        <v>0</v>
      </c>
      <c r="AR66" s="370">
        <f t="shared" si="11"/>
        <v>0</v>
      </c>
      <c r="AS66" s="112">
        <f t="shared" si="12"/>
        <v>1517787</v>
      </c>
      <c r="AT66" s="113">
        <f t="shared" si="13"/>
        <v>1079821</v>
      </c>
      <c r="AU66" s="113">
        <f t="shared" si="14"/>
        <v>0</v>
      </c>
      <c r="AV66" s="113">
        <f t="shared" si="15"/>
        <v>30000</v>
      </c>
      <c r="AW66" s="113">
        <f t="shared" si="16"/>
        <v>375120</v>
      </c>
      <c r="AX66" s="113">
        <f t="shared" si="16"/>
        <v>21596</v>
      </c>
      <c r="AY66" s="113">
        <f t="shared" si="17"/>
        <v>11250</v>
      </c>
      <c r="AZ66" s="115">
        <f t="shared" si="18"/>
        <v>2.4464000000000001</v>
      </c>
      <c r="BA66" s="115">
        <f t="shared" si="19"/>
        <v>1.9355</v>
      </c>
      <c r="BB66" s="115">
        <f t="shared" si="20"/>
        <v>0</v>
      </c>
      <c r="BC66" s="116">
        <f t="shared" si="21"/>
        <v>0.51090000000000002</v>
      </c>
    </row>
    <row r="67" spans="1:56" ht="12.95" customHeight="1" x14ac:dyDescent="0.25">
      <c r="A67" s="532">
        <v>13</v>
      </c>
      <c r="B67" s="533">
        <v>4450</v>
      </c>
      <c r="C67" s="533">
        <v>650033841</v>
      </c>
      <c r="D67" s="533">
        <v>72744995</v>
      </c>
      <c r="E67" s="535" t="s">
        <v>356</v>
      </c>
      <c r="F67" s="533">
        <v>3117</v>
      </c>
      <c r="G67" s="536" t="s">
        <v>333</v>
      </c>
      <c r="H67" s="536" t="s">
        <v>281</v>
      </c>
      <c r="I67" s="517">
        <v>3120208</v>
      </c>
      <c r="J67" s="538">
        <v>2257465</v>
      </c>
      <c r="K67" s="538">
        <v>0</v>
      </c>
      <c r="L67" s="538">
        <v>5000</v>
      </c>
      <c r="M67" s="338">
        <v>764713</v>
      </c>
      <c r="N67" s="338">
        <v>45150</v>
      </c>
      <c r="O67" s="538">
        <v>47880</v>
      </c>
      <c r="P67" s="539">
        <v>4.1594999999999995</v>
      </c>
      <c r="Q67" s="719">
        <v>2.9590999999999998</v>
      </c>
      <c r="R67" s="808">
        <v>0</v>
      </c>
      <c r="S67" s="808">
        <v>1.2004000000000001</v>
      </c>
      <c r="T67" s="112">
        <f t="shared" si="1"/>
        <v>0</v>
      </c>
      <c r="U67" s="113">
        <v>0</v>
      </c>
      <c r="V67" s="113">
        <v>0</v>
      </c>
      <c r="W67" s="113">
        <v>0</v>
      </c>
      <c r="X67" s="113">
        <f t="shared" si="2"/>
        <v>0</v>
      </c>
      <c r="Y67" s="113">
        <v>0</v>
      </c>
      <c r="Z67" s="113">
        <v>0</v>
      </c>
      <c r="AA67" s="113">
        <v>0</v>
      </c>
      <c r="AB67" s="113">
        <f t="shared" si="3"/>
        <v>0</v>
      </c>
      <c r="AC67" s="113">
        <f t="shared" si="4"/>
        <v>0</v>
      </c>
      <c r="AD67" s="114">
        <f t="shared" si="5"/>
        <v>0</v>
      </c>
      <c r="AE67" s="114">
        <f t="shared" si="6"/>
        <v>0</v>
      </c>
      <c r="AF67" s="113">
        <v>0</v>
      </c>
      <c r="AG67" s="113">
        <v>0</v>
      </c>
      <c r="AH67" s="113">
        <v>0</v>
      </c>
      <c r="AI67" s="113">
        <f t="shared" si="7"/>
        <v>0</v>
      </c>
      <c r="AJ67" s="113">
        <f t="shared" si="8"/>
        <v>0</v>
      </c>
      <c r="AK67" s="115"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f t="shared" si="9"/>
        <v>0</v>
      </c>
      <c r="AQ67" s="115">
        <f t="shared" si="10"/>
        <v>0</v>
      </c>
      <c r="AR67" s="370">
        <f t="shared" si="11"/>
        <v>0</v>
      </c>
      <c r="AS67" s="112">
        <f t="shared" si="12"/>
        <v>3120208</v>
      </c>
      <c r="AT67" s="113">
        <f t="shared" si="13"/>
        <v>2257465</v>
      </c>
      <c r="AU67" s="113">
        <f t="shared" si="14"/>
        <v>0</v>
      </c>
      <c r="AV67" s="113">
        <f t="shared" si="15"/>
        <v>5000</v>
      </c>
      <c r="AW67" s="113">
        <f t="shared" si="16"/>
        <v>764713</v>
      </c>
      <c r="AX67" s="113">
        <f t="shared" si="16"/>
        <v>45150</v>
      </c>
      <c r="AY67" s="113">
        <f t="shared" si="17"/>
        <v>47880</v>
      </c>
      <c r="AZ67" s="115">
        <f t="shared" si="18"/>
        <v>4.1594999999999995</v>
      </c>
      <c r="BA67" s="115">
        <f t="shared" si="19"/>
        <v>2.9590999999999998</v>
      </c>
      <c r="BB67" s="115">
        <f t="shared" si="20"/>
        <v>0</v>
      </c>
      <c r="BC67" s="116">
        <f t="shared" si="21"/>
        <v>1.2004000000000001</v>
      </c>
    </row>
    <row r="68" spans="1:56" ht="12.95" customHeight="1" x14ac:dyDescent="0.25">
      <c r="A68" s="532">
        <v>13</v>
      </c>
      <c r="B68" s="533">
        <v>4450</v>
      </c>
      <c r="C68" s="533">
        <v>650033841</v>
      </c>
      <c r="D68" s="533">
        <v>72744995</v>
      </c>
      <c r="E68" s="535" t="s">
        <v>356</v>
      </c>
      <c r="F68" s="533">
        <v>3117</v>
      </c>
      <c r="G68" s="536" t="s">
        <v>323</v>
      </c>
      <c r="H68" s="536" t="s">
        <v>282</v>
      </c>
      <c r="I68" s="517">
        <v>1093191</v>
      </c>
      <c r="J68" s="538">
        <v>805001</v>
      </c>
      <c r="K68" s="538">
        <v>0</v>
      </c>
      <c r="L68" s="538">
        <v>0</v>
      </c>
      <c r="M68" s="338">
        <v>272090</v>
      </c>
      <c r="N68" s="338">
        <v>16100</v>
      </c>
      <c r="O68" s="538">
        <v>0</v>
      </c>
      <c r="P68" s="539">
        <v>2.38</v>
      </c>
      <c r="Q68" s="719">
        <v>2.38</v>
      </c>
      <c r="R68" s="808">
        <v>0</v>
      </c>
      <c r="S68" s="808">
        <v>0</v>
      </c>
      <c r="T68" s="112">
        <f t="shared" si="1"/>
        <v>0</v>
      </c>
      <c r="U68" s="113">
        <v>0</v>
      </c>
      <c r="V68" s="113">
        <v>0</v>
      </c>
      <c r="W68" s="113">
        <v>0</v>
      </c>
      <c r="X68" s="113">
        <f t="shared" si="2"/>
        <v>0</v>
      </c>
      <c r="Y68" s="113">
        <v>0</v>
      </c>
      <c r="Z68" s="113">
        <v>0</v>
      </c>
      <c r="AA68" s="113">
        <v>0</v>
      </c>
      <c r="AB68" s="113">
        <f t="shared" si="3"/>
        <v>0</v>
      </c>
      <c r="AC68" s="113">
        <f t="shared" si="4"/>
        <v>0</v>
      </c>
      <c r="AD68" s="114">
        <f t="shared" si="5"/>
        <v>0</v>
      </c>
      <c r="AE68" s="114">
        <f t="shared" si="6"/>
        <v>0</v>
      </c>
      <c r="AF68" s="113">
        <v>0</v>
      </c>
      <c r="AG68" s="113">
        <v>0</v>
      </c>
      <c r="AH68" s="113">
        <v>0</v>
      </c>
      <c r="AI68" s="113">
        <f t="shared" si="7"/>
        <v>0</v>
      </c>
      <c r="AJ68" s="113">
        <f t="shared" si="8"/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f t="shared" si="9"/>
        <v>0</v>
      </c>
      <c r="AQ68" s="115">
        <f t="shared" si="10"/>
        <v>0</v>
      </c>
      <c r="AR68" s="370">
        <f t="shared" si="11"/>
        <v>0</v>
      </c>
      <c r="AS68" s="112">
        <f t="shared" si="12"/>
        <v>1093191</v>
      </c>
      <c r="AT68" s="113">
        <f t="shared" si="13"/>
        <v>805001</v>
      </c>
      <c r="AU68" s="113">
        <f t="shared" si="14"/>
        <v>0</v>
      </c>
      <c r="AV68" s="113">
        <f t="shared" si="15"/>
        <v>0</v>
      </c>
      <c r="AW68" s="113">
        <f t="shared" si="16"/>
        <v>272090</v>
      </c>
      <c r="AX68" s="113">
        <f t="shared" si="16"/>
        <v>16100</v>
      </c>
      <c r="AY68" s="113">
        <f t="shared" si="17"/>
        <v>0</v>
      </c>
      <c r="AZ68" s="115">
        <f t="shared" si="18"/>
        <v>2.38</v>
      </c>
      <c r="BA68" s="115">
        <f t="shared" si="19"/>
        <v>2.38</v>
      </c>
      <c r="BB68" s="115">
        <f t="shared" si="20"/>
        <v>0</v>
      </c>
      <c r="BC68" s="116">
        <f t="shared" si="21"/>
        <v>0</v>
      </c>
    </row>
    <row r="69" spans="1:56" ht="12.95" customHeight="1" x14ac:dyDescent="0.25">
      <c r="A69" s="532">
        <v>13</v>
      </c>
      <c r="B69" s="533">
        <v>4450</v>
      </c>
      <c r="C69" s="533">
        <v>650033841</v>
      </c>
      <c r="D69" s="533">
        <v>72744995</v>
      </c>
      <c r="E69" s="535" t="s">
        <v>356</v>
      </c>
      <c r="F69" s="533">
        <v>3141</v>
      </c>
      <c r="G69" s="536" t="s">
        <v>319</v>
      </c>
      <c r="H69" s="536" t="s">
        <v>282</v>
      </c>
      <c r="I69" s="517">
        <v>280592</v>
      </c>
      <c r="J69" s="538">
        <v>173610</v>
      </c>
      <c r="K69" s="538">
        <v>0</v>
      </c>
      <c r="L69" s="538">
        <v>32000</v>
      </c>
      <c r="M69" s="338">
        <v>69496</v>
      </c>
      <c r="N69" s="338">
        <v>3472</v>
      </c>
      <c r="O69" s="538">
        <v>2014</v>
      </c>
      <c r="P69" s="539">
        <v>0.64999999999999991</v>
      </c>
      <c r="Q69" s="719">
        <v>0</v>
      </c>
      <c r="R69" s="808">
        <v>0</v>
      </c>
      <c r="S69" s="808">
        <v>0.64999999999999991</v>
      </c>
      <c r="T69" s="112">
        <f t="shared" si="1"/>
        <v>0</v>
      </c>
      <c r="U69" s="113">
        <v>0</v>
      </c>
      <c r="V69" s="113">
        <v>0</v>
      </c>
      <c r="W69" s="113">
        <v>0</v>
      </c>
      <c r="X69" s="113">
        <f t="shared" si="2"/>
        <v>0</v>
      </c>
      <c r="Y69" s="113">
        <v>0</v>
      </c>
      <c r="Z69" s="113">
        <v>0</v>
      </c>
      <c r="AA69" s="113">
        <v>0</v>
      </c>
      <c r="AB69" s="113">
        <f t="shared" si="3"/>
        <v>0</v>
      </c>
      <c r="AC69" s="113">
        <f t="shared" si="4"/>
        <v>0</v>
      </c>
      <c r="AD69" s="114">
        <f t="shared" si="5"/>
        <v>0</v>
      </c>
      <c r="AE69" s="114">
        <f t="shared" si="6"/>
        <v>0</v>
      </c>
      <c r="AF69" s="113">
        <v>0</v>
      </c>
      <c r="AG69" s="113">
        <v>0</v>
      </c>
      <c r="AH69" s="113">
        <v>0</v>
      </c>
      <c r="AI69" s="113">
        <f t="shared" si="7"/>
        <v>0</v>
      </c>
      <c r="AJ69" s="113">
        <f t="shared" si="8"/>
        <v>0</v>
      </c>
      <c r="AK69" s="115"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f t="shared" si="9"/>
        <v>0</v>
      </c>
      <c r="AQ69" s="115">
        <f t="shared" si="10"/>
        <v>0</v>
      </c>
      <c r="AR69" s="370">
        <f t="shared" si="11"/>
        <v>0</v>
      </c>
      <c r="AS69" s="112">
        <f t="shared" si="12"/>
        <v>280592</v>
      </c>
      <c r="AT69" s="113">
        <f t="shared" si="13"/>
        <v>173610</v>
      </c>
      <c r="AU69" s="113">
        <f t="shared" si="14"/>
        <v>0</v>
      </c>
      <c r="AV69" s="113">
        <f t="shared" si="15"/>
        <v>32000</v>
      </c>
      <c r="AW69" s="113">
        <f t="shared" si="16"/>
        <v>69496</v>
      </c>
      <c r="AX69" s="113">
        <f t="shared" si="16"/>
        <v>3472</v>
      </c>
      <c r="AY69" s="113">
        <f t="shared" si="17"/>
        <v>2014</v>
      </c>
      <c r="AZ69" s="115">
        <f t="shared" si="18"/>
        <v>0.64999999999999991</v>
      </c>
      <c r="BA69" s="115">
        <f t="shared" si="19"/>
        <v>0</v>
      </c>
      <c r="BB69" s="115">
        <f t="shared" si="20"/>
        <v>0</v>
      </c>
      <c r="BC69" s="116">
        <f t="shared" si="21"/>
        <v>0.64999999999999991</v>
      </c>
    </row>
    <row r="70" spans="1:56" ht="12.95" customHeight="1" x14ac:dyDescent="0.25">
      <c r="A70" s="532">
        <v>13</v>
      </c>
      <c r="B70" s="533">
        <v>4450</v>
      </c>
      <c r="C70" s="533">
        <v>650033841</v>
      </c>
      <c r="D70" s="533">
        <v>72744995</v>
      </c>
      <c r="E70" s="535" t="s">
        <v>356</v>
      </c>
      <c r="F70" s="533">
        <v>3143</v>
      </c>
      <c r="G70" s="536" t="s">
        <v>632</v>
      </c>
      <c r="H70" s="536" t="s">
        <v>281</v>
      </c>
      <c r="I70" s="517">
        <v>408321</v>
      </c>
      <c r="J70" s="538">
        <v>300678</v>
      </c>
      <c r="K70" s="538">
        <v>0</v>
      </c>
      <c r="L70" s="538">
        <v>0</v>
      </c>
      <c r="M70" s="338">
        <v>101629</v>
      </c>
      <c r="N70" s="338">
        <v>6014</v>
      </c>
      <c r="O70" s="538">
        <v>0</v>
      </c>
      <c r="P70" s="539">
        <v>0.66669999999999996</v>
      </c>
      <c r="Q70" s="719">
        <v>0.66669999999999996</v>
      </c>
      <c r="R70" s="808">
        <v>0</v>
      </c>
      <c r="S70" s="808">
        <v>0</v>
      </c>
      <c r="T70" s="112">
        <f t="shared" si="1"/>
        <v>0</v>
      </c>
      <c r="U70" s="113">
        <v>0</v>
      </c>
      <c r="V70" s="113">
        <v>0</v>
      </c>
      <c r="W70" s="113">
        <v>0</v>
      </c>
      <c r="X70" s="113">
        <f t="shared" si="2"/>
        <v>0</v>
      </c>
      <c r="Y70" s="113">
        <v>0</v>
      </c>
      <c r="Z70" s="113">
        <v>0</v>
      </c>
      <c r="AA70" s="113">
        <v>0</v>
      </c>
      <c r="AB70" s="113">
        <f t="shared" si="3"/>
        <v>0</v>
      </c>
      <c r="AC70" s="113">
        <f t="shared" si="4"/>
        <v>0</v>
      </c>
      <c r="AD70" s="114">
        <f t="shared" si="5"/>
        <v>0</v>
      </c>
      <c r="AE70" s="114">
        <f t="shared" si="6"/>
        <v>0</v>
      </c>
      <c r="AF70" s="113">
        <v>0</v>
      </c>
      <c r="AG70" s="113">
        <v>0</v>
      </c>
      <c r="AH70" s="113">
        <v>0</v>
      </c>
      <c r="AI70" s="113">
        <f t="shared" si="7"/>
        <v>0</v>
      </c>
      <c r="AJ70" s="113">
        <f t="shared" si="8"/>
        <v>0</v>
      </c>
      <c r="AK70" s="115"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f t="shared" si="9"/>
        <v>0</v>
      </c>
      <c r="AQ70" s="115">
        <f t="shared" si="10"/>
        <v>0</v>
      </c>
      <c r="AR70" s="370">
        <f t="shared" si="11"/>
        <v>0</v>
      </c>
      <c r="AS70" s="112">
        <f t="shared" si="12"/>
        <v>408321</v>
      </c>
      <c r="AT70" s="113">
        <f t="shared" si="13"/>
        <v>300678</v>
      </c>
      <c r="AU70" s="113">
        <f t="shared" si="14"/>
        <v>0</v>
      </c>
      <c r="AV70" s="113">
        <f t="shared" si="15"/>
        <v>0</v>
      </c>
      <c r="AW70" s="113">
        <f t="shared" si="16"/>
        <v>101629</v>
      </c>
      <c r="AX70" s="113">
        <f t="shared" si="16"/>
        <v>6014</v>
      </c>
      <c r="AY70" s="113">
        <f t="shared" si="17"/>
        <v>0</v>
      </c>
      <c r="AZ70" s="115">
        <f t="shared" si="18"/>
        <v>0.66669999999999996</v>
      </c>
      <c r="BA70" s="115">
        <f t="shared" si="19"/>
        <v>0.66669999999999996</v>
      </c>
      <c r="BB70" s="115">
        <f t="shared" si="20"/>
        <v>0</v>
      </c>
      <c r="BC70" s="116">
        <f t="shared" si="21"/>
        <v>0</v>
      </c>
    </row>
    <row r="71" spans="1:56" ht="12.95" customHeight="1" x14ac:dyDescent="0.25">
      <c r="A71" s="532">
        <v>13</v>
      </c>
      <c r="B71" s="533">
        <v>4450</v>
      </c>
      <c r="C71" s="533">
        <v>650033841</v>
      </c>
      <c r="D71" s="533">
        <v>72744995</v>
      </c>
      <c r="E71" s="535" t="s">
        <v>356</v>
      </c>
      <c r="F71" s="533">
        <v>3143</v>
      </c>
      <c r="G71" s="536" t="s">
        <v>633</v>
      </c>
      <c r="H71" s="536" t="s">
        <v>282</v>
      </c>
      <c r="I71" s="517">
        <v>14747</v>
      </c>
      <c r="J71" s="538">
        <v>10395</v>
      </c>
      <c r="K71" s="538">
        <v>0</v>
      </c>
      <c r="L71" s="538">
        <v>0</v>
      </c>
      <c r="M71" s="338">
        <v>3514</v>
      </c>
      <c r="N71" s="338">
        <v>208</v>
      </c>
      <c r="O71" s="538">
        <v>630</v>
      </c>
      <c r="P71" s="539">
        <v>0.04</v>
      </c>
      <c r="Q71" s="719">
        <v>0</v>
      </c>
      <c r="R71" s="808">
        <v>0</v>
      </c>
      <c r="S71" s="808">
        <v>0.04</v>
      </c>
      <c r="T71" s="112">
        <f t="shared" si="1"/>
        <v>0</v>
      </c>
      <c r="U71" s="113">
        <v>0</v>
      </c>
      <c r="V71" s="113">
        <v>0</v>
      </c>
      <c r="W71" s="113">
        <v>0</v>
      </c>
      <c r="X71" s="113">
        <f t="shared" si="2"/>
        <v>0</v>
      </c>
      <c r="Y71" s="113">
        <v>0</v>
      </c>
      <c r="Z71" s="113">
        <v>0</v>
      </c>
      <c r="AA71" s="113">
        <v>0</v>
      </c>
      <c r="AB71" s="113">
        <f t="shared" si="3"/>
        <v>0</v>
      </c>
      <c r="AC71" s="113">
        <f t="shared" si="4"/>
        <v>0</v>
      </c>
      <c r="AD71" s="114">
        <f t="shared" si="5"/>
        <v>0</v>
      </c>
      <c r="AE71" s="114">
        <f t="shared" si="6"/>
        <v>0</v>
      </c>
      <c r="AF71" s="113">
        <v>0</v>
      </c>
      <c r="AG71" s="113">
        <v>0</v>
      </c>
      <c r="AH71" s="113">
        <v>0</v>
      </c>
      <c r="AI71" s="113">
        <f t="shared" si="7"/>
        <v>0</v>
      </c>
      <c r="AJ71" s="113">
        <f t="shared" si="8"/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f t="shared" si="9"/>
        <v>0</v>
      </c>
      <c r="AQ71" s="115">
        <f t="shared" si="10"/>
        <v>0</v>
      </c>
      <c r="AR71" s="370">
        <f t="shared" si="11"/>
        <v>0</v>
      </c>
      <c r="AS71" s="112">
        <f t="shared" si="12"/>
        <v>14747</v>
      </c>
      <c r="AT71" s="113">
        <f t="shared" si="13"/>
        <v>10395</v>
      </c>
      <c r="AU71" s="113">
        <f t="shared" si="14"/>
        <v>0</v>
      </c>
      <c r="AV71" s="113">
        <f t="shared" si="15"/>
        <v>0</v>
      </c>
      <c r="AW71" s="113">
        <f t="shared" si="16"/>
        <v>3514</v>
      </c>
      <c r="AX71" s="113">
        <f t="shared" si="16"/>
        <v>208</v>
      </c>
      <c r="AY71" s="113">
        <f t="shared" si="17"/>
        <v>630</v>
      </c>
      <c r="AZ71" s="115">
        <f t="shared" si="18"/>
        <v>0.04</v>
      </c>
      <c r="BA71" s="115">
        <f t="shared" si="19"/>
        <v>0</v>
      </c>
      <c r="BB71" s="115">
        <f t="shared" si="20"/>
        <v>0</v>
      </c>
      <c r="BC71" s="116">
        <f t="shared" si="21"/>
        <v>0.04</v>
      </c>
    </row>
    <row r="72" spans="1:56" ht="12.95" customHeight="1" x14ac:dyDescent="0.25">
      <c r="A72" s="520">
        <v>13</v>
      </c>
      <c r="B72" s="522">
        <v>4450</v>
      </c>
      <c r="C72" s="522">
        <v>650033841</v>
      </c>
      <c r="D72" s="522">
        <v>72744995</v>
      </c>
      <c r="E72" s="542" t="s">
        <v>358</v>
      </c>
      <c r="F72" s="548"/>
      <c r="G72" s="549"/>
      <c r="H72" s="549"/>
      <c r="I72" s="544">
        <v>6434846</v>
      </c>
      <c r="J72" s="545">
        <v>4626970</v>
      </c>
      <c r="K72" s="545">
        <v>0</v>
      </c>
      <c r="L72" s="545">
        <v>67000</v>
      </c>
      <c r="M72" s="545">
        <v>1586562</v>
      </c>
      <c r="N72" s="545">
        <v>92540</v>
      </c>
      <c r="O72" s="545">
        <v>61774</v>
      </c>
      <c r="P72" s="546">
        <v>10.342600000000001</v>
      </c>
      <c r="Q72" s="546">
        <v>7.9412999999999991</v>
      </c>
      <c r="R72" s="647">
        <v>0</v>
      </c>
      <c r="S72" s="647">
        <v>2.4013</v>
      </c>
      <c r="T72" s="544">
        <f t="shared" ref="T72:BC72" si="33">SUM(T66:T71)</f>
        <v>0</v>
      </c>
      <c r="U72" s="545">
        <f t="shared" si="33"/>
        <v>0</v>
      </c>
      <c r="V72" s="545">
        <f t="shared" si="33"/>
        <v>0</v>
      </c>
      <c r="W72" s="545">
        <f t="shared" si="33"/>
        <v>0</v>
      </c>
      <c r="X72" s="545">
        <f t="shared" si="33"/>
        <v>0</v>
      </c>
      <c r="Y72" s="545">
        <f t="shared" si="33"/>
        <v>0</v>
      </c>
      <c r="Z72" s="545">
        <f t="shared" si="33"/>
        <v>0</v>
      </c>
      <c r="AA72" s="545">
        <f t="shared" si="33"/>
        <v>0</v>
      </c>
      <c r="AB72" s="545">
        <f t="shared" si="33"/>
        <v>0</v>
      </c>
      <c r="AC72" s="545">
        <f t="shared" si="33"/>
        <v>0</v>
      </c>
      <c r="AD72" s="545">
        <f t="shared" si="33"/>
        <v>0</v>
      </c>
      <c r="AE72" s="545">
        <f t="shared" si="33"/>
        <v>0</v>
      </c>
      <c r="AF72" s="545">
        <f t="shared" si="33"/>
        <v>0</v>
      </c>
      <c r="AG72" s="545">
        <f t="shared" si="33"/>
        <v>0</v>
      </c>
      <c r="AH72" s="545">
        <f t="shared" si="33"/>
        <v>0</v>
      </c>
      <c r="AI72" s="545">
        <f t="shared" si="33"/>
        <v>0</v>
      </c>
      <c r="AJ72" s="545">
        <f t="shared" si="33"/>
        <v>0</v>
      </c>
      <c r="AK72" s="546">
        <f t="shared" si="33"/>
        <v>0</v>
      </c>
      <c r="AL72" s="546">
        <f t="shared" si="33"/>
        <v>0</v>
      </c>
      <c r="AM72" s="546">
        <f t="shared" si="33"/>
        <v>0</v>
      </c>
      <c r="AN72" s="546">
        <f t="shared" si="33"/>
        <v>0</v>
      </c>
      <c r="AO72" s="546">
        <f t="shared" si="33"/>
        <v>0</v>
      </c>
      <c r="AP72" s="546">
        <f t="shared" si="33"/>
        <v>0</v>
      </c>
      <c r="AQ72" s="546">
        <f t="shared" si="33"/>
        <v>0</v>
      </c>
      <c r="AR72" s="647">
        <f t="shared" si="33"/>
        <v>0</v>
      </c>
      <c r="AS72" s="544">
        <f t="shared" si="33"/>
        <v>6434846</v>
      </c>
      <c r="AT72" s="545">
        <f t="shared" si="33"/>
        <v>4626970</v>
      </c>
      <c r="AU72" s="545">
        <f t="shared" si="33"/>
        <v>0</v>
      </c>
      <c r="AV72" s="545">
        <f t="shared" si="33"/>
        <v>67000</v>
      </c>
      <c r="AW72" s="545">
        <f t="shared" si="33"/>
        <v>1586562</v>
      </c>
      <c r="AX72" s="545">
        <f t="shared" si="33"/>
        <v>92540</v>
      </c>
      <c r="AY72" s="545">
        <f t="shared" si="33"/>
        <v>61774</v>
      </c>
      <c r="AZ72" s="546">
        <f t="shared" si="33"/>
        <v>10.342600000000001</v>
      </c>
      <c r="BA72" s="546">
        <f t="shared" si="33"/>
        <v>7.9412999999999991</v>
      </c>
      <c r="BB72" s="546">
        <f t="shared" si="33"/>
        <v>0</v>
      </c>
      <c r="BC72" s="547">
        <f t="shared" si="33"/>
        <v>2.4013</v>
      </c>
    </row>
    <row r="73" spans="1:56" ht="12.95" customHeight="1" x14ac:dyDescent="0.25">
      <c r="A73" s="532">
        <v>14</v>
      </c>
      <c r="B73" s="533">
        <v>4430</v>
      </c>
      <c r="C73" s="533">
        <v>600074862</v>
      </c>
      <c r="D73" s="533">
        <v>70695024</v>
      </c>
      <c r="E73" s="535" t="s">
        <v>359</v>
      </c>
      <c r="F73" s="533">
        <v>3111</v>
      </c>
      <c r="G73" s="536" t="s">
        <v>357</v>
      </c>
      <c r="H73" s="536" t="s">
        <v>281</v>
      </c>
      <c r="I73" s="517">
        <v>1392273</v>
      </c>
      <c r="J73" s="538">
        <v>1018279</v>
      </c>
      <c r="K73" s="538">
        <v>0</v>
      </c>
      <c r="L73" s="538">
        <v>0</v>
      </c>
      <c r="M73" s="338">
        <v>344178</v>
      </c>
      <c r="N73" s="338">
        <v>20366</v>
      </c>
      <c r="O73" s="538">
        <v>9450</v>
      </c>
      <c r="P73" s="539">
        <v>2.4490000000000003</v>
      </c>
      <c r="Q73" s="719">
        <v>1.9380999999999999</v>
      </c>
      <c r="R73" s="808">
        <v>0</v>
      </c>
      <c r="S73" s="808">
        <v>0.51090000000000002</v>
      </c>
      <c r="T73" s="112">
        <f t="shared" si="1"/>
        <v>0</v>
      </c>
      <c r="U73" s="113">
        <v>0</v>
      </c>
      <c r="V73" s="113">
        <v>0</v>
      </c>
      <c r="W73" s="113">
        <v>0</v>
      </c>
      <c r="X73" s="113">
        <f t="shared" si="2"/>
        <v>0</v>
      </c>
      <c r="Y73" s="113">
        <v>0</v>
      </c>
      <c r="Z73" s="113">
        <v>0</v>
      </c>
      <c r="AA73" s="113">
        <v>0</v>
      </c>
      <c r="AB73" s="113">
        <f t="shared" si="3"/>
        <v>0</v>
      </c>
      <c r="AC73" s="113">
        <f t="shared" si="4"/>
        <v>0</v>
      </c>
      <c r="AD73" s="114">
        <f t="shared" si="5"/>
        <v>0</v>
      </c>
      <c r="AE73" s="114">
        <f t="shared" si="6"/>
        <v>0</v>
      </c>
      <c r="AF73" s="113">
        <v>0</v>
      </c>
      <c r="AG73" s="113">
        <v>0</v>
      </c>
      <c r="AH73" s="113">
        <v>0</v>
      </c>
      <c r="AI73" s="113">
        <f t="shared" si="7"/>
        <v>0</v>
      </c>
      <c r="AJ73" s="113">
        <f t="shared" si="8"/>
        <v>0</v>
      </c>
      <c r="AK73" s="115"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f t="shared" si="9"/>
        <v>0</v>
      </c>
      <c r="AQ73" s="115">
        <f t="shared" si="10"/>
        <v>0</v>
      </c>
      <c r="AR73" s="370">
        <f t="shared" si="11"/>
        <v>0</v>
      </c>
      <c r="AS73" s="112">
        <f t="shared" si="12"/>
        <v>1392273</v>
      </c>
      <c r="AT73" s="113">
        <f t="shared" si="13"/>
        <v>1018279</v>
      </c>
      <c r="AU73" s="113">
        <f t="shared" si="14"/>
        <v>0</v>
      </c>
      <c r="AV73" s="113">
        <f t="shared" si="15"/>
        <v>0</v>
      </c>
      <c r="AW73" s="113">
        <f t="shared" si="16"/>
        <v>344178</v>
      </c>
      <c r="AX73" s="113">
        <f t="shared" si="16"/>
        <v>20366</v>
      </c>
      <c r="AY73" s="113">
        <f t="shared" si="17"/>
        <v>9450</v>
      </c>
      <c r="AZ73" s="115">
        <f t="shared" si="18"/>
        <v>2.4490000000000003</v>
      </c>
      <c r="BA73" s="115">
        <f t="shared" si="19"/>
        <v>1.9380999999999999</v>
      </c>
      <c r="BB73" s="115">
        <f t="shared" si="20"/>
        <v>0</v>
      </c>
      <c r="BC73" s="116">
        <f t="shared" si="21"/>
        <v>0.51090000000000002</v>
      </c>
    </row>
    <row r="74" spans="1:56" ht="12.95" customHeight="1" x14ac:dyDescent="0.25">
      <c r="A74" s="532">
        <v>14</v>
      </c>
      <c r="B74" s="533">
        <v>4430</v>
      </c>
      <c r="C74" s="533">
        <v>600074862</v>
      </c>
      <c r="D74" s="533">
        <v>70695024</v>
      </c>
      <c r="E74" s="535" t="s">
        <v>359</v>
      </c>
      <c r="F74" s="533">
        <v>3117</v>
      </c>
      <c r="G74" s="536" t="s">
        <v>318</v>
      </c>
      <c r="H74" s="536" t="s">
        <v>281</v>
      </c>
      <c r="I74" s="517">
        <v>2551097</v>
      </c>
      <c r="J74" s="538">
        <v>1823835</v>
      </c>
      <c r="K74" s="538">
        <v>0</v>
      </c>
      <c r="L74" s="538">
        <v>0</v>
      </c>
      <c r="M74" s="338">
        <v>616456</v>
      </c>
      <c r="N74" s="338">
        <v>36477</v>
      </c>
      <c r="O74" s="538">
        <v>74329</v>
      </c>
      <c r="P74" s="539">
        <v>3.6044999999999998</v>
      </c>
      <c r="Q74" s="719">
        <v>2.5373999999999999</v>
      </c>
      <c r="R74" s="808">
        <v>0</v>
      </c>
      <c r="S74" s="808">
        <v>1.0670999999999999</v>
      </c>
      <c r="T74" s="112">
        <f t="shared" si="1"/>
        <v>0</v>
      </c>
      <c r="U74" s="113">
        <v>0</v>
      </c>
      <c r="V74" s="113">
        <v>0</v>
      </c>
      <c r="W74" s="113">
        <v>0</v>
      </c>
      <c r="X74" s="113">
        <f t="shared" si="2"/>
        <v>0</v>
      </c>
      <c r="Y74" s="113">
        <v>0</v>
      </c>
      <c r="Z74" s="113">
        <v>0</v>
      </c>
      <c r="AA74" s="113">
        <v>0</v>
      </c>
      <c r="AB74" s="113">
        <f t="shared" si="3"/>
        <v>0</v>
      </c>
      <c r="AC74" s="113">
        <f t="shared" si="4"/>
        <v>0</v>
      </c>
      <c r="AD74" s="114">
        <f t="shared" si="5"/>
        <v>0</v>
      </c>
      <c r="AE74" s="114">
        <f t="shared" si="6"/>
        <v>0</v>
      </c>
      <c r="AF74" s="113">
        <v>0</v>
      </c>
      <c r="AG74" s="113">
        <v>0</v>
      </c>
      <c r="AH74" s="113">
        <v>0</v>
      </c>
      <c r="AI74" s="113">
        <f t="shared" si="7"/>
        <v>0</v>
      </c>
      <c r="AJ74" s="113">
        <f t="shared" si="8"/>
        <v>0</v>
      </c>
      <c r="AK74" s="115">
        <v>0</v>
      </c>
      <c r="AL74" s="115">
        <v>0</v>
      </c>
      <c r="AM74" s="115">
        <v>0</v>
      </c>
      <c r="AN74" s="115">
        <v>0</v>
      </c>
      <c r="AO74" s="115">
        <v>0</v>
      </c>
      <c r="AP74" s="115">
        <f t="shared" si="9"/>
        <v>0</v>
      </c>
      <c r="AQ74" s="115">
        <f t="shared" si="10"/>
        <v>0</v>
      </c>
      <c r="AR74" s="370">
        <f t="shared" si="11"/>
        <v>0</v>
      </c>
      <c r="AS74" s="112">
        <f t="shared" si="12"/>
        <v>2551097</v>
      </c>
      <c r="AT74" s="113">
        <f t="shared" si="13"/>
        <v>1823835</v>
      </c>
      <c r="AU74" s="113">
        <f t="shared" si="14"/>
        <v>0</v>
      </c>
      <c r="AV74" s="113">
        <f t="shared" si="15"/>
        <v>0</v>
      </c>
      <c r="AW74" s="113">
        <f t="shared" si="16"/>
        <v>616456</v>
      </c>
      <c r="AX74" s="113">
        <f t="shared" si="16"/>
        <v>36477</v>
      </c>
      <c r="AY74" s="113">
        <f t="shared" si="17"/>
        <v>74329</v>
      </c>
      <c r="AZ74" s="115">
        <f t="shared" si="18"/>
        <v>3.6044999999999998</v>
      </c>
      <c r="BA74" s="115">
        <f t="shared" si="19"/>
        <v>2.5373999999999999</v>
      </c>
      <c r="BB74" s="115">
        <f t="shared" si="20"/>
        <v>0</v>
      </c>
      <c r="BC74" s="116">
        <f t="shared" si="21"/>
        <v>1.0670999999999999</v>
      </c>
    </row>
    <row r="75" spans="1:56" ht="12.95" customHeight="1" x14ac:dyDescent="0.25">
      <c r="A75" s="532">
        <v>14</v>
      </c>
      <c r="B75" s="533">
        <v>4430</v>
      </c>
      <c r="C75" s="533">
        <v>600074862</v>
      </c>
      <c r="D75" s="533">
        <v>70695024</v>
      </c>
      <c r="E75" s="535" t="s">
        <v>359</v>
      </c>
      <c r="F75" s="533">
        <v>3117</v>
      </c>
      <c r="G75" s="536" t="s">
        <v>323</v>
      </c>
      <c r="H75" s="536" t="s">
        <v>282</v>
      </c>
      <c r="I75" s="517">
        <v>0</v>
      </c>
      <c r="J75" s="538">
        <v>0</v>
      </c>
      <c r="K75" s="538">
        <v>0</v>
      </c>
      <c r="L75" s="538">
        <v>0</v>
      </c>
      <c r="M75" s="338">
        <v>0</v>
      </c>
      <c r="N75" s="338">
        <v>0</v>
      </c>
      <c r="O75" s="538">
        <v>0</v>
      </c>
      <c r="P75" s="539">
        <v>0</v>
      </c>
      <c r="Q75" s="719">
        <v>0</v>
      </c>
      <c r="R75" s="808">
        <v>0</v>
      </c>
      <c r="S75" s="808">
        <v>0</v>
      </c>
      <c r="T75" s="112">
        <f t="shared" si="1"/>
        <v>0</v>
      </c>
      <c r="U75" s="113">
        <v>0</v>
      </c>
      <c r="V75" s="113">
        <v>0</v>
      </c>
      <c r="W75" s="113">
        <v>0</v>
      </c>
      <c r="X75" s="113">
        <f t="shared" si="2"/>
        <v>0</v>
      </c>
      <c r="Y75" s="113">
        <v>0</v>
      </c>
      <c r="Z75" s="113">
        <v>0</v>
      </c>
      <c r="AA75" s="113">
        <v>0</v>
      </c>
      <c r="AB75" s="113">
        <f t="shared" si="3"/>
        <v>0</v>
      </c>
      <c r="AC75" s="113">
        <f t="shared" si="4"/>
        <v>0</v>
      </c>
      <c r="AD75" s="114">
        <f t="shared" si="5"/>
        <v>0</v>
      </c>
      <c r="AE75" s="114">
        <f t="shared" si="6"/>
        <v>0</v>
      </c>
      <c r="AF75" s="113">
        <v>0</v>
      </c>
      <c r="AG75" s="113">
        <v>0</v>
      </c>
      <c r="AH75" s="113">
        <v>0</v>
      </c>
      <c r="AI75" s="113">
        <f t="shared" si="7"/>
        <v>0</v>
      </c>
      <c r="AJ75" s="113">
        <f t="shared" si="8"/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f t="shared" si="9"/>
        <v>0</v>
      </c>
      <c r="AQ75" s="115">
        <f t="shared" si="10"/>
        <v>0</v>
      </c>
      <c r="AR75" s="370">
        <f t="shared" si="11"/>
        <v>0</v>
      </c>
      <c r="AS75" s="112">
        <f t="shared" si="12"/>
        <v>0</v>
      </c>
      <c r="AT75" s="113">
        <f t="shared" si="13"/>
        <v>0</v>
      </c>
      <c r="AU75" s="113">
        <f t="shared" si="14"/>
        <v>0</v>
      </c>
      <c r="AV75" s="113">
        <f t="shared" si="15"/>
        <v>0</v>
      </c>
      <c r="AW75" s="113">
        <f t="shared" si="16"/>
        <v>0</v>
      </c>
      <c r="AX75" s="113">
        <f t="shared" si="16"/>
        <v>0</v>
      </c>
      <c r="AY75" s="113">
        <f t="shared" si="17"/>
        <v>0</v>
      </c>
      <c r="AZ75" s="115">
        <f t="shared" si="18"/>
        <v>0</v>
      </c>
      <c r="BA75" s="115">
        <f t="shared" si="19"/>
        <v>0</v>
      </c>
      <c r="BB75" s="115">
        <f t="shared" si="20"/>
        <v>0</v>
      </c>
      <c r="BC75" s="116">
        <f t="shared" si="21"/>
        <v>0</v>
      </c>
    </row>
    <row r="76" spans="1:56" ht="12.95" customHeight="1" x14ac:dyDescent="0.25">
      <c r="A76" s="532">
        <v>14</v>
      </c>
      <c r="B76" s="533">
        <v>4430</v>
      </c>
      <c r="C76" s="533">
        <v>600074862</v>
      </c>
      <c r="D76" s="533">
        <v>70695024</v>
      </c>
      <c r="E76" s="535" t="s">
        <v>359</v>
      </c>
      <c r="F76" s="533">
        <v>3141</v>
      </c>
      <c r="G76" s="536" t="s">
        <v>319</v>
      </c>
      <c r="H76" s="536" t="s">
        <v>282</v>
      </c>
      <c r="I76" s="517">
        <v>595095</v>
      </c>
      <c r="J76" s="538">
        <v>436335</v>
      </c>
      <c r="K76" s="538">
        <v>0</v>
      </c>
      <c r="L76" s="538">
        <v>0</v>
      </c>
      <c r="M76" s="338">
        <v>147481</v>
      </c>
      <c r="N76" s="338">
        <v>8727</v>
      </c>
      <c r="O76" s="538">
        <v>2552</v>
      </c>
      <c r="P76" s="539">
        <v>1.48</v>
      </c>
      <c r="Q76" s="719">
        <v>0</v>
      </c>
      <c r="R76" s="808">
        <v>0</v>
      </c>
      <c r="S76" s="808">
        <v>1.48</v>
      </c>
      <c r="T76" s="112">
        <f t="shared" si="1"/>
        <v>0</v>
      </c>
      <c r="U76" s="113">
        <v>0</v>
      </c>
      <c r="V76" s="113">
        <v>0</v>
      </c>
      <c r="W76" s="113">
        <v>0</v>
      </c>
      <c r="X76" s="113">
        <f t="shared" si="2"/>
        <v>0</v>
      </c>
      <c r="Y76" s="113">
        <v>0</v>
      </c>
      <c r="Z76" s="113">
        <v>0</v>
      </c>
      <c r="AA76" s="113">
        <v>0</v>
      </c>
      <c r="AB76" s="113">
        <f t="shared" si="3"/>
        <v>0</v>
      </c>
      <c r="AC76" s="113">
        <f t="shared" si="4"/>
        <v>0</v>
      </c>
      <c r="AD76" s="114">
        <f t="shared" si="5"/>
        <v>0</v>
      </c>
      <c r="AE76" s="114">
        <f t="shared" si="6"/>
        <v>0</v>
      </c>
      <c r="AF76" s="113">
        <v>0</v>
      </c>
      <c r="AG76" s="113">
        <v>0</v>
      </c>
      <c r="AH76" s="113">
        <v>0</v>
      </c>
      <c r="AI76" s="113">
        <f t="shared" si="7"/>
        <v>0</v>
      </c>
      <c r="AJ76" s="113">
        <f t="shared" si="8"/>
        <v>0</v>
      </c>
      <c r="AK76" s="115">
        <v>0</v>
      </c>
      <c r="AL76" s="115">
        <v>0</v>
      </c>
      <c r="AM76" s="115">
        <v>0</v>
      </c>
      <c r="AN76" s="115">
        <v>0</v>
      </c>
      <c r="AO76" s="115">
        <v>0</v>
      </c>
      <c r="AP76" s="115">
        <f t="shared" si="9"/>
        <v>0</v>
      </c>
      <c r="AQ76" s="115">
        <f t="shared" si="10"/>
        <v>0</v>
      </c>
      <c r="AR76" s="370">
        <f t="shared" si="11"/>
        <v>0</v>
      </c>
      <c r="AS76" s="112">
        <f t="shared" si="12"/>
        <v>595095</v>
      </c>
      <c r="AT76" s="113">
        <f t="shared" si="13"/>
        <v>436335</v>
      </c>
      <c r="AU76" s="113">
        <f t="shared" si="14"/>
        <v>0</v>
      </c>
      <c r="AV76" s="113">
        <f t="shared" si="15"/>
        <v>0</v>
      </c>
      <c r="AW76" s="113">
        <f t="shared" si="16"/>
        <v>147481</v>
      </c>
      <c r="AX76" s="113">
        <f t="shared" si="16"/>
        <v>8727</v>
      </c>
      <c r="AY76" s="113">
        <f t="shared" si="17"/>
        <v>2552</v>
      </c>
      <c r="AZ76" s="115">
        <f t="shared" si="18"/>
        <v>1.48</v>
      </c>
      <c r="BA76" s="115">
        <f t="shared" si="19"/>
        <v>0</v>
      </c>
      <c r="BB76" s="115">
        <f t="shared" si="20"/>
        <v>0</v>
      </c>
      <c r="BC76" s="116">
        <f t="shared" si="21"/>
        <v>1.48</v>
      </c>
    </row>
    <row r="77" spans="1:56" ht="12.95" customHeight="1" x14ac:dyDescent="0.25">
      <c r="A77" s="532">
        <v>14</v>
      </c>
      <c r="B77" s="533">
        <v>4430</v>
      </c>
      <c r="C77" s="533">
        <v>600074862</v>
      </c>
      <c r="D77" s="533">
        <v>70695024</v>
      </c>
      <c r="E77" s="535" t="s">
        <v>359</v>
      </c>
      <c r="F77" s="533">
        <v>3143</v>
      </c>
      <c r="G77" s="536" t="s">
        <v>632</v>
      </c>
      <c r="H77" s="536" t="s">
        <v>281</v>
      </c>
      <c r="I77" s="517">
        <v>663250</v>
      </c>
      <c r="J77" s="538">
        <v>488401</v>
      </c>
      <c r="K77" s="538">
        <v>0</v>
      </c>
      <c r="L77" s="538">
        <v>0</v>
      </c>
      <c r="M77" s="338">
        <v>165080</v>
      </c>
      <c r="N77" s="338">
        <v>9769</v>
      </c>
      <c r="O77" s="538">
        <v>0</v>
      </c>
      <c r="P77" s="539">
        <v>1.0443</v>
      </c>
      <c r="Q77" s="719">
        <v>1.0443</v>
      </c>
      <c r="R77" s="808">
        <v>0</v>
      </c>
      <c r="S77" s="808">
        <v>0</v>
      </c>
      <c r="T77" s="112">
        <f t="shared" si="1"/>
        <v>0</v>
      </c>
      <c r="U77" s="113">
        <v>0</v>
      </c>
      <c r="V77" s="113">
        <v>0</v>
      </c>
      <c r="W77" s="113">
        <v>0</v>
      </c>
      <c r="X77" s="113">
        <f t="shared" si="2"/>
        <v>0</v>
      </c>
      <c r="Y77" s="113">
        <v>0</v>
      </c>
      <c r="Z77" s="113">
        <v>0</v>
      </c>
      <c r="AA77" s="113">
        <v>0</v>
      </c>
      <c r="AB77" s="113">
        <f t="shared" si="3"/>
        <v>0</v>
      </c>
      <c r="AC77" s="113">
        <f t="shared" si="4"/>
        <v>0</v>
      </c>
      <c r="AD77" s="114">
        <f t="shared" si="5"/>
        <v>0</v>
      </c>
      <c r="AE77" s="114">
        <f t="shared" si="6"/>
        <v>0</v>
      </c>
      <c r="AF77" s="113">
        <v>0</v>
      </c>
      <c r="AG77" s="113">
        <v>0</v>
      </c>
      <c r="AH77" s="113">
        <v>0</v>
      </c>
      <c r="AI77" s="113">
        <f t="shared" si="7"/>
        <v>0</v>
      </c>
      <c r="AJ77" s="113">
        <f t="shared" si="8"/>
        <v>0</v>
      </c>
      <c r="AK77" s="115"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f t="shared" si="9"/>
        <v>0</v>
      </c>
      <c r="AQ77" s="115">
        <f t="shared" si="10"/>
        <v>0</v>
      </c>
      <c r="AR77" s="370">
        <f t="shared" si="11"/>
        <v>0</v>
      </c>
      <c r="AS77" s="112">
        <f t="shared" si="12"/>
        <v>663250</v>
      </c>
      <c r="AT77" s="113">
        <f t="shared" si="13"/>
        <v>488401</v>
      </c>
      <c r="AU77" s="113">
        <f t="shared" si="14"/>
        <v>0</v>
      </c>
      <c r="AV77" s="113">
        <f t="shared" si="15"/>
        <v>0</v>
      </c>
      <c r="AW77" s="113">
        <f t="shared" ref="AW77:AX121" si="34">M77+AD77</f>
        <v>165080</v>
      </c>
      <c r="AX77" s="113">
        <f t="shared" si="34"/>
        <v>9769</v>
      </c>
      <c r="AY77" s="113">
        <f t="shared" si="17"/>
        <v>0</v>
      </c>
      <c r="AZ77" s="115">
        <f t="shared" si="18"/>
        <v>1.0443</v>
      </c>
      <c r="BA77" s="115">
        <f t="shared" si="19"/>
        <v>1.0443</v>
      </c>
      <c r="BB77" s="115">
        <f t="shared" si="20"/>
        <v>0</v>
      </c>
      <c r="BC77" s="116">
        <f t="shared" si="21"/>
        <v>0</v>
      </c>
    </row>
    <row r="78" spans="1:56" ht="12.95" customHeight="1" x14ac:dyDescent="0.25">
      <c r="A78" s="532">
        <v>14</v>
      </c>
      <c r="B78" s="533">
        <v>4430</v>
      </c>
      <c r="C78" s="533">
        <v>600074862</v>
      </c>
      <c r="D78" s="533">
        <v>70695024</v>
      </c>
      <c r="E78" s="535" t="s">
        <v>359</v>
      </c>
      <c r="F78" s="533">
        <v>3143</v>
      </c>
      <c r="G78" s="536" t="s">
        <v>633</v>
      </c>
      <c r="H78" s="536" t="s">
        <v>282</v>
      </c>
      <c r="I78" s="517">
        <v>15449</v>
      </c>
      <c r="J78" s="538">
        <v>10890</v>
      </c>
      <c r="K78" s="538">
        <v>0</v>
      </c>
      <c r="L78" s="538">
        <v>0</v>
      </c>
      <c r="M78" s="338">
        <v>3681</v>
      </c>
      <c r="N78" s="338">
        <v>218</v>
      </c>
      <c r="O78" s="538">
        <v>660</v>
      </c>
      <c r="P78" s="539">
        <v>0.05</v>
      </c>
      <c r="Q78" s="719">
        <v>0</v>
      </c>
      <c r="R78" s="808">
        <v>0</v>
      </c>
      <c r="S78" s="808">
        <v>0.05</v>
      </c>
      <c r="T78" s="112">
        <f t="shared" ref="T78:T121" si="35">Y78*-1</f>
        <v>0</v>
      </c>
      <c r="U78" s="113">
        <v>0</v>
      </c>
      <c r="V78" s="113">
        <v>0</v>
      </c>
      <c r="W78" s="113">
        <v>0</v>
      </c>
      <c r="X78" s="113">
        <f t="shared" ref="X78:X121" si="36">SUM(T78:W78)</f>
        <v>0</v>
      </c>
      <c r="Y78" s="113">
        <v>0</v>
      </c>
      <c r="Z78" s="113">
        <v>0</v>
      </c>
      <c r="AA78" s="113">
        <v>0</v>
      </c>
      <c r="AB78" s="113">
        <f t="shared" ref="AB78:AB121" si="37">SUM(Y78:AA78)</f>
        <v>0</v>
      </c>
      <c r="AC78" s="113">
        <f t="shared" ref="AC78:AC121" si="38">X78+AB78</f>
        <v>0</v>
      </c>
      <c r="AD78" s="114">
        <f t="shared" ref="AD78:AD121" si="39">ROUND((X78+Y78+Z78)*33.8%,0)</f>
        <v>0</v>
      </c>
      <c r="AE78" s="114">
        <f t="shared" ref="AE78:AE121" si="40">ROUND(X78*2%,0)</f>
        <v>0</v>
      </c>
      <c r="AF78" s="113">
        <v>0</v>
      </c>
      <c r="AG78" s="113">
        <v>0</v>
      </c>
      <c r="AH78" s="113">
        <v>0</v>
      </c>
      <c r="AI78" s="113">
        <f t="shared" ref="AI78:AI121" si="41">SUM(AF78:AH78)</f>
        <v>0</v>
      </c>
      <c r="AJ78" s="113">
        <f t="shared" ref="AJ78:AJ121" si="42">AC78+AD78+AE78+AI78</f>
        <v>0</v>
      </c>
      <c r="AK78" s="115">
        <v>0</v>
      </c>
      <c r="AL78" s="115">
        <v>0</v>
      </c>
      <c r="AM78" s="115">
        <v>0</v>
      </c>
      <c r="AN78" s="115">
        <v>0</v>
      </c>
      <c r="AO78" s="115">
        <v>0</v>
      </c>
      <c r="AP78" s="115">
        <f t="shared" ref="AP78:AP121" si="43">AK78+AM78+AN78</f>
        <v>0</v>
      </c>
      <c r="AQ78" s="115">
        <f t="shared" ref="AQ78:AQ121" si="44">AL78+AO78</f>
        <v>0</v>
      </c>
      <c r="AR78" s="370">
        <f t="shared" ref="AR78:AR121" si="45">SUM(AP78:AQ78)</f>
        <v>0</v>
      </c>
      <c r="AS78" s="112">
        <f t="shared" ref="AS78:AS121" si="46">I78+AJ78</f>
        <v>15449</v>
      </c>
      <c r="AT78" s="113">
        <f t="shared" ref="AT78:AT121" si="47">J78+X78</f>
        <v>10890</v>
      </c>
      <c r="AU78" s="113">
        <f t="shared" ref="AU78:AU121" si="48">K78</f>
        <v>0</v>
      </c>
      <c r="AV78" s="113">
        <f t="shared" ref="AV78:AV121" si="49">L78+AB78</f>
        <v>0</v>
      </c>
      <c r="AW78" s="113">
        <f t="shared" si="34"/>
        <v>3681</v>
      </c>
      <c r="AX78" s="113">
        <f t="shared" si="34"/>
        <v>218</v>
      </c>
      <c r="AY78" s="113">
        <f t="shared" ref="AY78:AY121" si="50">O78+AI78</f>
        <v>660</v>
      </c>
      <c r="AZ78" s="115">
        <f t="shared" ref="AZ78:AZ121" si="51">P78+AR78</f>
        <v>0.05</v>
      </c>
      <c r="BA78" s="115">
        <f t="shared" ref="BA78:BA121" si="52">Q78+AP78</f>
        <v>0</v>
      </c>
      <c r="BB78" s="115">
        <f t="shared" ref="BB78:BB121" si="53">R78</f>
        <v>0</v>
      </c>
      <c r="BC78" s="116">
        <f t="shared" ref="BC78:BC121" si="54">S78+AQ78</f>
        <v>0.05</v>
      </c>
    </row>
    <row r="79" spans="1:56" ht="12.95" customHeight="1" x14ac:dyDescent="0.25">
      <c r="A79" s="520">
        <v>14</v>
      </c>
      <c r="B79" s="522">
        <v>4430</v>
      </c>
      <c r="C79" s="522">
        <v>600074862</v>
      </c>
      <c r="D79" s="522">
        <v>70695024</v>
      </c>
      <c r="E79" s="542" t="s">
        <v>360</v>
      </c>
      <c r="F79" s="548"/>
      <c r="G79" s="549"/>
      <c r="H79" s="549"/>
      <c r="I79" s="544">
        <v>5217164</v>
      </c>
      <c r="J79" s="545">
        <v>3777740</v>
      </c>
      <c r="K79" s="545">
        <v>0</v>
      </c>
      <c r="L79" s="545">
        <v>0</v>
      </c>
      <c r="M79" s="545">
        <v>1276876</v>
      </c>
      <c r="N79" s="545">
        <v>75557</v>
      </c>
      <c r="O79" s="545">
        <v>86991</v>
      </c>
      <c r="P79" s="546">
        <v>8.6278000000000006</v>
      </c>
      <c r="Q79" s="546">
        <v>5.5198</v>
      </c>
      <c r="R79" s="647">
        <v>0</v>
      </c>
      <c r="S79" s="647">
        <v>3.1079999999999997</v>
      </c>
      <c r="T79" s="544">
        <f t="shared" ref="T79:BC79" si="55">SUM(T73:T78)</f>
        <v>0</v>
      </c>
      <c r="U79" s="545">
        <f t="shared" si="55"/>
        <v>0</v>
      </c>
      <c r="V79" s="545">
        <f t="shared" si="55"/>
        <v>0</v>
      </c>
      <c r="W79" s="545">
        <f t="shared" si="55"/>
        <v>0</v>
      </c>
      <c r="X79" s="545">
        <f t="shared" si="55"/>
        <v>0</v>
      </c>
      <c r="Y79" s="545">
        <f t="shared" si="55"/>
        <v>0</v>
      </c>
      <c r="Z79" s="545">
        <f t="shared" si="55"/>
        <v>0</v>
      </c>
      <c r="AA79" s="545">
        <f t="shared" si="55"/>
        <v>0</v>
      </c>
      <c r="AB79" s="545">
        <f t="shared" si="55"/>
        <v>0</v>
      </c>
      <c r="AC79" s="545">
        <f t="shared" si="55"/>
        <v>0</v>
      </c>
      <c r="AD79" s="545">
        <f t="shared" si="55"/>
        <v>0</v>
      </c>
      <c r="AE79" s="545">
        <f t="shared" si="55"/>
        <v>0</v>
      </c>
      <c r="AF79" s="545">
        <f t="shared" si="55"/>
        <v>0</v>
      </c>
      <c r="AG79" s="545">
        <f t="shared" si="55"/>
        <v>0</v>
      </c>
      <c r="AH79" s="545">
        <f t="shared" si="55"/>
        <v>0</v>
      </c>
      <c r="AI79" s="545">
        <f t="shared" si="55"/>
        <v>0</v>
      </c>
      <c r="AJ79" s="545">
        <f t="shared" si="55"/>
        <v>0</v>
      </c>
      <c r="AK79" s="546">
        <f t="shared" si="55"/>
        <v>0</v>
      </c>
      <c r="AL79" s="546">
        <f t="shared" si="55"/>
        <v>0</v>
      </c>
      <c r="AM79" s="546">
        <f t="shared" si="55"/>
        <v>0</v>
      </c>
      <c r="AN79" s="546">
        <f t="shared" si="55"/>
        <v>0</v>
      </c>
      <c r="AO79" s="546">
        <f t="shared" si="55"/>
        <v>0</v>
      </c>
      <c r="AP79" s="546">
        <f t="shared" si="55"/>
        <v>0</v>
      </c>
      <c r="AQ79" s="546">
        <f t="shared" si="55"/>
        <v>0</v>
      </c>
      <c r="AR79" s="647">
        <f t="shared" si="55"/>
        <v>0</v>
      </c>
      <c r="AS79" s="544">
        <f t="shared" si="55"/>
        <v>5217164</v>
      </c>
      <c r="AT79" s="545">
        <f t="shared" si="55"/>
        <v>3777740</v>
      </c>
      <c r="AU79" s="545">
        <f t="shared" si="55"/>
        <v>0</v>
      </c>
      <c r="AV79" s="545">
        <f t="shared" si="55"/>
        <v>0</v>
      </c>
      <c r="AW79" s="545">
        <f t="shared" si="55"/>
        <v>1276876</v>
      </c>
      <c r="AX79" s="545">
        <f t="shared" si="55"/>
        <v>75557</v>
      </c>
      <c r="AY79" s="545">
        <f t="shared" si="55"/>
        <v>86991</v>
      </c>
      <c r="AZ79" s="546">
        <f t="shared" si="55"/>
        <v>8.6278000000000006</v>
      </c>
      <c r="BA79" s="546">
        <f t="shared" si="55"/>
        <v>5.5198</v>
      </c>
      <c r="BB79" s="546">
        <f t="shared" si="55"/>
        <v>0</v>
      </c>
      <c r="BC79" s="547">
        <f t="shared" si="55"/>
        <v>3.1079999999999997</v>
      </c>
      <c r="BD79" s="613"/>
    </row>
    <row r="80" spans="1:56" ht="12.95" customHeight="1" x14ac:dyDescent="0.25">
      <c r="A80" s="532">
        <v>15</v>
      </c>
      <c r="B80" s="533">
        <v>4433</v>
      </c>
      <c r="C80" s="533">
        <v>600075001</v>
      </c>
      <c r="D80" s="533">
        <v>70695440</v>
      </c>
      <c r="E80" s="535" t="s">
        <v>361</v>
      </c>
      <c r="F80" s="533">
        <v>3111</v>
      </c>
      <c r="G80" s="536" t="s">
        <v>329</v>
      </c>
      <c r="H80" s="536" t="s">
        <v>281</v>
      </c>
      <c r="I80" s="517">
        <v>1531370</v>
      </c>
      <c r="J80" s="517">
        <v>1103616</v>
      </c>
      <c r="K80" s="780">
        <v>0</v>
      </c>
      <c r="L80" s="780">
        <v>17010</v>
      </c>
      <c r="M80" s="338">
        <v>378771</v>
      </c>
      <c r="N80" s="338">
        <v>22073</v>
      </c>
      <c r="O80" s="538">
        <v>9900</v>
      </c>
      <c r="P80" s="539">
        <v>2.4909000000000003</v>
      </c>
      <c r="Q80" s="719">
        <v>1.98</v>
      </c>
      <c r="R80" s="808">
        <v>0</v>
      </c>
      <c r="S80" s="808">
        <v>0.51090000000000002</v>
      </c>
      <c r="T80" s="112">
        <f t="shared" si="35"/>
        <v>0</v>
      </c>
      <c r="U80" s="113">
        <v>0</v>
      </c>
      <c r="V80" s="113">
        <v>0</v>
      </c>
      <c r="W80" s="113">
        <v>0</v>
      </c>
      <c r="X80" s="113">
        <f t="shared" si="36"/>
        <v>0</v>
      </c>
      <c r="Y80" s="113">
        <v>0</v>
      </c>
      <c r="Z80" s="113">
        <v>0</v>
      </c>
      <c r="AA80" s="113">
        <v>0</v>
      </c>
      <c r="AB80" s="113">
        <f t="shared" si="37"/>
        <v>0</v>
      </c>
      <c r="AC80" s="113">
        <f t="shared" si="38"/>
        <v>0</v>
      </c>
      <c r="AD80" s="114">
        <f t="shared" si="39"/>
        <v>0</v>
      </c>
      <c r="AE80" s="114">
        <f t="shared" si="40"/>
        <v>0</v>
      </c>
      <c r="AF80" s="113">
        <v>0</v>
      </c>
      <c r="AG80" s="113">
        <v>0</v>
      </c>
      <c r="AH80" s="113">
        <v>0</v>
      </c>
      <c r="AI80" s="113">
        <f t="shared" si="41"/>
        <v>0</v>
      </c>
      <c r="AJ80" s="113">
        <f t="shared" si="42"/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f t="shared" si="43"/>
        <v>0</v>
      </c>
      <c r="AQ80" s="115">
        <f t="shared" si="44"/>
        <v>0</v>
      </c>
      <c r="AR80" s="370">
        <f t="shared" si="45"/>
        <v>0</v>
      </c>
      <c r="AS80" s="112">
        <f t="shared" si="46"/>
        <v>1531370</v>
      </c>
      <c r="AT80" s="113">
        <f t="shared" si="47"/>
        <v>1103616</v>
      </c>
      <c r="AU80" s="113">
        <f t="shared" si="48"/>
        <v>0</v>
      </c>
      <c r="AV80" s="113">
        <f t="shared" si="49"/>
        <v>17010</v>
      </c>
      <c r="AW80" s="113">
        <f t="shared" si="34"/>
        <v>378771</v>
      </c>
      <c r="AX80" s="113">
        <f t="shared" si="34"/>
        <v>22073</v>
      </c>
      <c r="AY80" s="113">
        <f t="shared" si="50"/>
        <v>9900</v>
      </c>
      <c r="AZ80" s="115">
        <f t="shared" si="51"/>
        <v>2.4909000000000003</v>
      </c>
      <c r="BA80" s="115">
        <f t="shared" si="52"/>
        <v>1.98</v>
      </c>
      <c r="BB80" s="115">
        <f t="shared" si="53"/>
        <v>0</v>
      </c>
      <c r="BC80" s="116">
        <f t="shared" si="54"/>
        <v>0.51090000000000002</v>
      </c>
    </row>
    <row r="81" spans="1:55" ht="12.95" customHeight="1" x14ac:dyDescent="0.25">
      <c r="A81" s="532">
        <v>15</v>
      </c>
      <c r="B81" s="533">
        <v>4433</v>
      </c>
      <c r="C81" s="533">
        <v>600075001</v>
      </c>
      <c r="D81" s="533">
        <v>70695440</v>
      </c>
      <c r="E81" s="535" t="s">
        <v>361</v>
      </c>
      <c r="F81" s="533">
        <v>3117</v>
      </c>
      <c r="G81" s="536" t="s">
        <v>333</v>
      </c>
      <c r="H81" s="536" t="s">
        <v>281</v>
      </c>
      <c r="I81" s="517">
        <v>1741258</v>
      </c>
      <c r="J81" s="538">
        <v>1233975</v>
      </c>
      <c r="K81" s="538">
        <v>0</v>
      </c>
      <c r="L81" s="538">
        <v>0</v>
      </c>
      <c r="M81" s="338">
        <v>417084</v>
      </c>
      <c r="N81" s="338">
        <v>24679</v>
      </c>
      <c r="O81" s="538">
        <v>65520</v>
      </c>
      <c r="P81" s="539">
        <v>2.3086000000000002</v>
      </c>
      <c r="Q81" s="719">
        <v>1.5455000000000001</v>
      </c>
      <c r="R81" s="808">
        <v>0</v>
      </c>
      <c r="S81" s="808">
        <v>0.76310000000000011</v>
      </c>
      <c r="T81" s="112">
        <f t="shared" si="35"/>
        <v>0</v>
      </c>
      <c r="U81" s="113">
        <v>0</v>
      </c>
      <c r="V81" s="113">
        <v>0</v>
      </c>
      <c r="W81" s="113">
        <v>0</v>
      </c>
      <c r="X81" s="113">
        <f t="shared" si="36"/>
        <v>0</v>
      </c>
      <c r="Y81" s="113">
        <v>0</v>
      </c>
      <c r="Z81" s="113">
        <v>0</v>
      </c>
      <c r="AA81" s="113">
        <v>0</v>
      </c>
      <c r="AB81" s="113">
        <f t="shared" si="37"/>
        <v>0</v>
      </c>
      <c r="AC81" s="113">
        <f t="shared" si="38"/>
        <v>0</v>
      </c>
      <c r="AD81" s="114">
        <f t="shared" si="39"/>
        <v>0</v>
      </c>
      <c r="AE81" s="114">
        <f t="shared" si="40"/>
        <v>0</v>
      </c>
      <c r="AF81" s="113">
        <v>0</v>
      </c>
      <c r="AG81" s="113">
        <v>0</v>
      </c>
      <c r="AH81" s="113">
        <v>0</v>
      </c>
      <c r="AI81" s="113">
        <f t="shared" si="41"/>
        <v>0</v>
      </c>
      <c r="AJ81" s="113">
        <f t="shared" si="42"/>
        <v>0</v>
      </c>
      <c r="AK81" s="115">
        <v>0</v>
      </c>
      <c r="AL81" s="115">
        <v>0</v>
      </c>
      <c r="AM81" s="115">
        <v>0</v>
      </c>
      <c r="AN81" s="115">
        <v>0</v>
      </c>
      <c r="AO81" s="115">
        <v>0</v>
      </c>
      <c r="AP81" s="115">
        <f t="shared" si="43"/>
        <v>0</v>
      </c>
      <c r="AQ81" s="115">
        <f t="shared" si="44"/>
        <v>0</v>
      </c>
      <c r="AR81" s="370">
        <f t="shared" si="45"/>
        <v>0</v>
      </c>
      <c r="AS81" s="112">
        <f t="shared" si="46"/>
        <v>1741258</v>
      </c>
      <c r="AT81" s="113">
        <f t="shared" si="47"/>
        <v>1233975</v>
      </c>
      <c r="AU81" s="113">
        <f t="shared" si="48"/>
        <v>0</v>
      </c>
      <c r="AV81" s="113">
        <f t="shared" si="49"/>
        <v>0</v>
      </c>
      <c r="AW81" s="113">
        <f t="shared" si="34"/>
        <v>417084</v>
      </c>
      <c r="AX81" s="113">
        <f t="shared" si="34"/>
        <v>24679</v>
      </c>
      <c r="AY81" s="113">
        <f t="shared" si="50"/>
        <v>65520</v>
      </c>
      <c r="AZ81" s="115">
        <f t="shared" si="51"/>
        <v>2.3086000000000002</v>
      </c>
      <c r="BA81" s="115">
        <f t="shared" si="52"/>
        <v>1.5455000000000001</v>
      </c>
      <c r="BB81" s="115">
        <f t="shared" si="53"/>
        <v>0</v>
      </c>
      <c r="BC81" s="116">
        <f t="shared" si="54"/>
        <v>0.76310000000000011</v>
      </c>
    </row>
    <row r="82" spans="1:55" ht="12.95" customHeight="1" x14ac:dyDescent="0.25">
      <c r="A82" s="532">
        <v>15</v>
      </c>
      <c r="B82" s="533">
        <v>4433</v>
      </c>
      <c r="C82" s="533">
        <v>600075001</v>
      </c>
      <c r="D82" s="533">
        <v>70695440</v>
      </c>
      <c r="E82" s="535" t="s">
        <v>361</v>
      </c>
      <c r="F82" s="533">
        <v>3117</v>
      </c>
      <c r="G82" s="536" t="s">
        <v>323</v>
      </c>
      <c r="H82" s="536" t="s">
        <v>282</v>
      </c>
      <c r="I82" s="517">
        <v>193409</v>
      </c>
      <c r="J82" s="538">
        <v>142422</v>
      </c>
      <c r="K82" s="538">
        <v>0</v>
      </c>
      <c r="L82" s="538">
        <v>0</v>
      </c>
      <c r="M82" s="338">
        <v>48139</v>
      </c>
      <c r="N82" s="338">
        <v>2848</v>
      </c>
      <c r="O82" s="538">
        <v>0</v>
      </c>
      <c r="P82" s="539">
        <v>0.5</v>
      </c>
      <c r="Q82" s="719">
        <v>0.5</v>
      </c>
      <c r="R82" s="808">
        <v>0</v>
      </c>
      <c r="S82" s="808">
        <v>0</v>
      </c>
      <c r="T82" s="112">
        <f t="shared" si="35"/>
        <v>0</v>
      </c>
      <c r="U82" s="113">
        <v>0</v>
      </c>
      <c r="V82" s="113">
        <v>0</v>
      </c>
      <c r="W82" s="113">
        <v>0</v>
      </c>
      <c r="X82" s="113">
        <f t="shared" si="36"/>
        <v>0</v>
      </c>
      <c r="Y82" s="113">
        <v>0</v>
      </c>
      <c r="Z82" s="113">
        <v>0</v>
      </c>
      <c r="AA82" s="113">
        <v>0</v>
      </c>
      <c r="AB82" s="113">
        <f t="shared" si="37"/>
        <v>0</v>
      </c>
      <c r="AC82" s="113">
        <f t="shared" si="38"/>
        <v>0</v>
      </c>
      <c r="AD82" s="114">
        <f t="shared" si="39"/>
        <v>0</v>
      </c>
      <c r="AE82" s="114">
        <f t="shared" si="40"/>
        <v>0</v>
      </c>
      <c r="AF82" s="113">
        <v>0</v>
      </c>
      <c r="AG82" s="113">
        <v>0</v>
      </c>
      <c r="AH82" s="113">
        <v>0</v>
      </c>
      <c r="AI82" s="113">
        <f t="shared" si="41"/>
        <v>0</v>
      </c>
      <c r="AJ82" s="113">
        <f t="shared" si="42"/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f t="shared" si="43"/>
        <v>0</v>
      </c>
      <c r="AQ82" s="115">
        <f t="shared" si="44"/>
        <v>0</v>
      </c>
      <c r="AR82" s="370">
        <f t="shared" si="45"/>
        <v>0</v>
      </c>
      <c r="AS82" s="112">
        <f t="shared" si="46"/>
        <v>193409</v>
      </c>
      <c r="AT82" s="113">
        <f t="shared" si="47"/>
        <v>142422</v>
      </c>
      <c r="AU82" s="113">
        <f t="shared" si="48"/>
        <v>0</v>
      </c>
      <c r="AV82" s="113">
        <f t="shared" si="49"/>
        <v>0</v>
      </c>
      <c r="AW82" s="113">
        <f t="shared" si="34"/>
        <v>48139</v>
      </c>
      <c r="AX82" s="113">
        <f t="shared" si="34"/>
        <v>2848</v>
      </c>
      <c r="AY82" s="113">
        <f t="shared" si="50"/>
        <v>0</v>
      </c>
      <c r="AZ82" s="115">
        <f t="shared" si="51"/>
        <v>0.5</v>
      </c>
      <c r="BA82" s="115">
        <f t="shared" si="52"/>
        <v>0.5</v>
      </c>
      <c r="BB82" s="115">
        <f t="shared" si="53"/>
        <v>0</v>
      </c>
      <c r="BC82" s="116">
        <f t="shared" si="54"/>
        <v>0</v>
      </c>
    </row>
    <row r="83" spans="1:55" ht="12.95" customHeight="1" x14ac:dyDescent="0.25">
      <c r="A83" s="532">
        <v>15</v>
      </c>
      <c r="B83" s="533">
        <v>4433</v>
      </c>
      <c r="C83" s="533">
        <v>600075001</v>
      </c>
      <c r="D83" s="533">
        <v>70695440</v>
      </c>
      <c r="E83" s="535" t="s">
        <v>361</v>
      </c>
      <c r="F83" s="533">
        <v>3141</v>
      </c>
      <c r="G83" s="536" t="s">
        <v>319</v>
      </c>
      <c r="H83" s="536" t="s">
        <v>282</v>
      </c>
      <c r="I83" s="517">
        <v>446604</v>
      </c>
      <c r="J83" s="538">
        <v>323279</v>
      </c>
      <c r="K83" s="538">
        <v>0</v>
      </c>
      <c r="L83" s="538">
        <v>4200</v>
      </c>
      <c r="M83" s="338">
        <v>110688</v>
      </c>
      <c r="N83" s="338">
        <v>6465</v>
      </c>
      <c r="O83" s="538">
        <v>1972</v>
      </c>
      <c r="P83" s="539">
        <v>1.1199999999999999</v>
      </c>
      <c r="Q83" s="719">
        <v>0</v>
      </c>
      <c r="R83" s="808">
        <v>0</v>
      </c>
      <c r="S83" s="808">
        <v>1.1199999999999999</v>
      </c>
      <c r="T83" s="112">
        <f t="shared" si="35"/>
        <v>0</v>
      </c>
      <c r="U83" s="113">
        <v>0</v>
      </c>
      <c r="V83" s="113">
        <v>0</v>
      </c>
      <c r="W83" s="113">
        <v>0</v>
      </c>
      <c r="X83" s="113">
        <f t="shared" si="36"/>
        <v>0</v>
      </c>
      <c r="Y83" s="113">
        <v>0</v>
      </c>
      <c r="Z83" s="113">
        <v>0</v>
      </c>
      <c r="AA83" s="113">
        <v>0</v>
      </c>
      <c r="AB83" s="113">
        <f t="shared" si="37"/>
        <v>0</v>
      </c>
      <c r="AC83" s="113">
        <f t="shared" si="38"/>
        <v>0</v>
      </c>
      <c r="AD83" s="114">
        <f t="shared" si="39"/>
        <v>0</v>
      </c>
      <c r="AE83" s="114">
        <f t="shared" si="40"/>
        <v>0</v>
      </c>
      <c r="AF83" s="113">
        <v>0</v>
      </c>
      <c r="AG83" s="113">
        <v>0</v>
      </c>
      <c r="AH83" s="113">
        <v>0</v>
      </c>
      <c r="AI83" s="113">
        <f t="shared" si="41"/>
        <v>0</v>
      </c>
      <c r="AJ83" s="113">
        <f t="shared" si="42"/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f t="shared" si="43"/>
        <v>0</v>
      </c>
      <c r="AQ83" s="115">
        <f t="shared" si="44"/>
        <v>0</v>
      </c>
      <c r="AR83" s="370">
        <f t="shared" si="45"/>
        <v>0</v>
      </c>
      <c r="AS83" s="112">
        <f t="shared" si="46"/>
        <v>446604</v>
      </c>
      <c r="AT83" s="113">
        <f t="shared" si="47"/>
        <v>323279</v>
      </c>
      <c r="AU83" s="113">
        <f t="shared" si="48"/>
        <v>0</v>
      </c>
      <c r="AV83" s="113">
        <f t="shared" si="49"/>
        <v>4200</v>
      </c>
      <c r="AW83" s="113">
        <f t="shared" si="34"/>
        <v>110688</v>
      </c>
      <c r="AX83" s="113">
        <f t="shared" si="34"/>
        <v>6465</v>
      </c>
      <c r="AY83" s="113">
        <f t="shared" si="50"/>
        <v>1972</v>
      </c>
      <c r="AZ83" s="115">
        <f t="shared" si="51"/>
        <v>1.1199999999999999</v>
      </c>
      <c r="BA83" s="115">
        <f t="shared" si="52"/>
        <v>0</v>
      </c>
      <c r="BB83" s="115">
        <f t="shared" si="53"/>
        <v>0</v>
      </c>
      <c r="BC83" s="116">
        <f t="shared" si="54"/>
        <v>1.1199999999999999</v>
      </c>
    </row>
    <row r="84" spans="1:55" ht="12.95" customHeight="1" x14ac:dyDescent="0.25">
      <c r="A84" s="532">
        <v>15</v>
      </c>
      <c r="B84" s="533">
        <v>4433</v>
      </c>
      <c r="C84" s="533">
        <v>600075001</v>
      </c>
      <c r="D84" s="533">
        <v>70695440</v>
      </c>
      <c r="E84" s="535" t="s">
        <v>361</v>
      </c>
      <c r="F84" s="533">
        <v>3143</v>
      </c>
      <c r="G84" s="536" t="s">
        <v>632</v>
      </c>
      <c r="H84" s="536" t="s">
        <v>281</v>
      </c>
      <c r="I84" s="517">
        <v>237364</v>
      </c>
      <c r="J84" s="538">
        <v>168996</v>
      </c>
      <c r="K84" s="538">
        <v>0</v>
      </c>
      <c r="L84" s="538">
        <v>5880</v>
      </c>
      <c r="M84" s="338">
        <v>59108</v>
      </c>
      <c r="N84" s="338">
        <v>3380</v>
      </c>
      <c r="O84" s="538">
        <v>0</v>
      </c>
      <c r="P84" s="539">
        <v>0.49</v>
      </c>
      <c r="Q84" s="719">
        <v>0.49</v>
      </c>
      <c r="R84" s="808">
        <v>0</v>
      </c>
      <c r="S84" s="808">
        <v>0</v>
      </c>
      <c r="T84" s="112">
        <f t="shared" si="35"/>
        <v>0</v>
      </c>
      <c r="U84" s="113">
        <v>0</v>
      </c>
      <c r="V84" s="113">
        <v>0</v>
      </c>
      <c r="W84" s="113">
        <v>0</v>
      </c>
      <c r="X84" s="113">
        <f t="shared" si="36"/>
        <v>0</v>
      </c>
      <c r="Y84" s="113">
        <v>0</v>
      </c>
      <c r="Z84" s="113">
        <v>0</v>
      </c>
      <c r="AA84" s="113">
        <v>0</v>
      </c>
      <c r="AB84" s="113">
        <f t="shared" si="37"/>
        <v>0</v>
      </c>
      <c r="AC84" s="113">
        <f t="shared" si="38"/>
        <v>0</v>
      </c>
      <c r="AD84" s="114">
        <f t="shared" si="39"/>
        <v>0</v>
      </c>
      <c r="AE84" s="114">
        <f t="shared" si="40"/>
        <v>0</v>
      </c>
      <c r="AF84" s="113">
        <v>0</v>
      </c>
      <c r="AG84" s="113">
        <v>0</v>
      </c>
      <c r="AH84" s="113">
        <v>0</v>
      </c>
      <c r="AI84" s="113">
        <f t="shared" si="41"/>
        <v>0</v>
      </c>
      <c r="AJ84" s="113">
        <f t="shared" si="42"/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f t="shared" si="43"/>
        <v>0</v>
      </c>
      <c r="AQ84" s="115">
        <f t="shared" si="44"/>
        <v>0</v>
      </c>
      <c r="AR84" s="370">
        <f t="shared" si="45"/>
        <v>0</v>
      </c>
      <c r="AS84" s="112">
        <f t="shared" si="46"/>
        <v>237364</v>
      </c>
      <c r="AT84" s="113">
        <f t="shared" si="47"/>
        <v>168996</v>
      </c>
      <c r="AU84" s="113">
        <f t="shared" si="48"/>
        <v>0</v>
      </c>
      <c r="AV84" s="113">
        <f t="shared" si="49"/>
        <v>5880</v>
      </c>
      <c r="AW84" s="113">
        <f t="shared" si="34"/>
        <v>59108</v>
      </c>
      <c r="AX84" s="113">
        <f t="shared" si="34"/>
        <v>3380</v>
      </c>
      <c r="AY84" s="113">
        <f t="shared" si="50"/>
        <v>0</v>
      </c>
      <c r="AZ84" s="115">
        <f t="shared" si="51"/>
        <v>0.49</v>
      </c>
      <c r="BA84" s="115">
        <f t="shared" si="52"/>
        <v>0.49</v>
      </c>
      <c r="BB84" s="115">
        <f t="shared" si="53"/>
        <v>0</v>
      </c>
      <c r="BC84" s="116">
        <f t="shared" si="54"/>
        <v>0</v>
      </c>
    </row>
    <row r="85" spans="1:55" ht="12.95" customHeight="1" x14ac:dyDescent="0.25">
      <c r="A85" s="532">
        <v>15</v>
      </c>
      <c r="B85" s="533">
        <v>4433</v>
      </c>
      <c r="C85" s="533">
        <v>600075001</v>
      </c>
      <c r="D85" s="533">
        <v>70695440</v>
      </c>
      <c r="E85" s="535" t="s">
        <v>361</v>
      </c>
      <c r="F85" s="533">
        <v>3143</v>
      </c>
      <c r="G85" s="536" t="s">
        <v>633</v>
      </c>
      <c r="H85" s="536" t="s">
        <v>282</v>
      </c>
      <c r="I85" s="517">
        <v>7724</v>
      </c>
      <c r="J85" s="538">
        <v>5445</v>
      </c>
      <c r="K85" s="538">
        <v>0</v>
      </c>
      <c r="L85" s="538">
        <v>0</v>
      </c>
      <c r="M85" s="338">
        <v>1840</v>
      </c>
      <c r="N85" s="338">
        <v>109</v>
      </c>
      <c r="O85" s="538">
        <v>330</v>
      </c>
      <c r="P85" s="539">
        <v>0.02</v>
      </c>
      <c r="Q85" s="719">
        <v>0</v>
      </c>
      <c r="R85" s="808">
        <v>0</v>
      </c>
      <c r="S85" s="808">
        <v>0.02</v>
      </c>
      <c r="T85" s="112">
        <f t="shared" si="35"/>
        <v>0</v>
      </c>
      <c r="U85" s="113">
        <v>0</v>
      </c>
      <c r="V85" s="113">
        <v>0</v>
      </c>
      <c r="W85" s="113">
        <v>0</v>
      </c>
      <c r="X85" s="113">
        <f t="shared" si="36"/>
        <v>0</v>
      </c>
      <c r="Y85" s="113">
        <v>0</v>
      </c>
      <c r="Z85" s="113">
        <v>0</v>
      </c>
      <c r="AA85" s="113">
        <v>0</v>
      </c>
      <c r="AB85" s="113">
        <f t="shared" si="37"/>
        <v>0</v>
      </c>
      <c r="AC85" s="113">
        <f t="shared" si="38"/>
        <v>0</v>
      </c>
      <c r="AD85" s="114">
        <f t="shared" si="39"/>
        <v>0</v>
      </c>
      <c r="AE85" s="114">
        <f t="shared" si="40"/>
        <v>0</v>
      </c>
      <c r="AF85" s="113">
        <v>0</v>
      </c>
      <c r="AG85" s="113">
        <v>0</v>
      </c>
      <c r="AH85" s="113">
        <v>0</v>
      </c>
      <c r="AI85" s="113">
        <f t="shared" si="41"/>
        <v>0</v>
      </c>
      <c r="AJ85" s="113">
        <f t="shared" si="42"/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f t="shared" si="43"/>
        <v>0</v>
      </c>
      <c r="AQ85" s="115">
        <f t="shared" si="44"/>
        <v>0</v>
      </c>
      <c r="AR85" s="370">
        <f t="shared" si="45"/>
        <v>0</v>
      </c>
      <c r="AS85" s="112">
        <f t="shared" si="46"/>
        <v>7724</v>
      </c>
      <c r="AT85" s="113">
        <f t="shared" si="47"/>
        <v>5445</v>
      </c>
      <c r="AU85" s="113">
        <f t="shared" si="48"/>
        <v>0</v>
      </c>
      <c r="AV85" s="113">
        <f t="shared" si="49"/>
        <v>0</v>
      </c>
      <c r="AW85" s="113">
        <f t="shared" si="34"/>
        <v>1840</v>
      </c>
      <c r="AX85" s="113">
        <f t="shared" si="34"/>
        <v>109</v>
      </c>
      <c r="AY85" s="113">
        <f t="shared" si="50"/>
        <v>330</v>
      </c>
      <c r="AZ85" s="115">
        <f t="shared" si="51"/>
        <v>0.02</v>
      </c>
      <c r="BA85" s="115">
        <f t="shared" si="52"/>
        <v>0</v>
      </c>
      <c r="BB85" s="115">
        <f t="shared" si="53"/>
        <v>0</v>
      </c>
      <c r="BC85" s="116">
        <f t="shared" si="54"/>
        <v>0.02</v>
      </c>
    </row>
    <row r="86" spans="1:55" ht="12.95" customHeight="1" x14ac:dyDescent="0.25">
      <c r="A86" s="520">
        <v>15</v>
      </c>
      <c r="B86" s="522">
        <v>4433</v>
      </c>
      <c r="C86" s="522">
        <v>600075001</v>
      </c>
      <c r="D86" s="522">
        <v>70695440</v>
      </c>
      <c r="E86" s="542" t="s">
        <v>362</v>
      </c>
      <c r="F86" s="548"/>
      <c r="G86" s="549"/>
      <c r="H86" s="549"/>
      <c r="I86" s="544">
        <v>4157729</v>
      </c>
      <c r="J86" s="545">
        <v>2977733</v>
      </c>
      <c r="K86" s="545">
        <v>0</v>
      </c>
      <c r="L86" s="545">
        <v>27090</v>
      </c>
      <c r="M86" s="545">
        <v>1015630</v>
      </c>
      <c r="N86" s="545">
        <v>59554</v>
      </c>
      <c r="O86" s="545">
        <v>77722</v>
      </c>
      <c r="P86" s="546">
        <v>6.9295</v>
      </c>
      <c r="Q86" s="546">
        <v>4.5155000000000003</v>
      </c>
      <c r="R86" s="647">
        <v>0</v>
      </c>
      <c r="S86" s="647">
        <v>2.4140000000000001</v>
      </c>
      <c r="T86" s="544">
        <f t="shared" ref="T86:BC86" si="56">SUM(T80:T85)</f>
        <v>0</v>
      </c>
      <c r="U86" s="545">
        <f t="shared" si="56"/>
        <v>0</v>
      </c>
      <c r="V86" s="545">
        <f t="shared" si="56"/>
        <v>0</v>
      </c>
      <c r="W86" s="545">
        <f t="shared" si="56"/>
        <v>0</v>
      </c>
      <c r="X86" s="545">
        <f t="shared" si="56"/>
        <v>0</v>
      </c>
      <c r="Y86" s="545">
        <f t="shared" si="56"/>
        <v>0</v>
      </c>
      <c r="Z86" s="545">
        <f t="shared" si="56"/>
        <v>0</v>
      </c>
      <c r="AA86" s="545">
        <f t="shared" si="56"/>
        <v>0</v>
      </c>
      <c r="AB86" s="545">
        <f t="shared" si="56"/>
        <v>0</v>
      </c>
      <c r="AC86" s="545">
        <f t="shared" si="56"/>
        <v>0</v>
      </c>
      <c r="AD86" s="545">
        <f t="shared" si="56"/>
        <v>0</v>
      </c>
      <c r="AE86" s="545">
        <f t="shared" si="56"/>
        <v>0</v>
      </c>
      <c r="AF86" s="545">
        <f t="shared" si="56"/>
        <v>0</v>
      </c>
      <c r="AG86" s="545">
        <f t="shared" si="56"/>
        <v>0</v>
      </c>
      <c r="AH86" s="545">
        <f t="shared" si="56"/>
        <v>0</v>
      </c>
      <c r="AI86" s="545">
        <f t="shared" si="56"/>
        <v>0</v>
      </c>
      <c r="AJ86" s="545">
        <f t="shared" si="56"/>
        <v>0</v>
      </c>
      <c r="AK86" s="546">
        <f t="shared" si="56"/>
        <v>0</v>
      </c>
      <c r="AL86" s="546">
        <f t="shared" si="56"/>
        <v>0</v>
      </c>
      <c r="AM86" s="546">
        <f t="shared" si="56"/>
        <v>0</v>
      </c>
      <c r="AN86" s="546">
        <f t="shared" si="56"/>
        <v>0</v>
      </c>
      <c r="AO86" s="546">
        <f t="shared" si="56"/>
        <v>0</v>
      </c>
      <c r="AP86" s="546">
        <f t="shared" si="56"/>
        <v>0</v>
      </c>
      <c r="AQ86" s="546">
        <f t="shared" si="56"/>
        <v>0</v>
      </c>
      <c r="AR86" s="647">
        <f t="shared" si="56"/>
        <v>0</v>
      </c>
      <c r="AS86" s="544">
        <f t="shared" si="56"/>
        <v>4157729</v>
      </c>
      <c r="AT86" s="545">
        <f t="shared" si="56"/>
        <v>2977733</v>
      </c>
      <c r="AU86" s="545">
        <f t="shared" si="56"/>
        <v>0</v>
      </c>
      <c r="AV86" s="545">
        <f t="shared" si="56"/>
        <v>27090</v>
      </c>
      <c r="AW86" s="545">
        <f t="shared" si="56"/>
        <v>1015630</v>
      </c>
      <c r="AX86" s="545">
        <f t="shared" si="56"/>
        <v>59554</v>
      </c>
      <c r="AY86" s="545">
        <f t="shared" si="56"/>
        <v>77722</v>
      </c>
      <c r="AZ86" s="546">
        <f t="shared" si="56"/>
        <v>6.9295</v>
      </c>
      <c r="BA86" s="546">
        <f t="shared" si="56"/>
        <v>4.5155000000000003</v>
      </c>
      <c r="BB86" s="546">
        <f t="shared" si="56"/>
        <v>0</v>
      </c>
      <c r="BC86" s="547">
        <f t="shared" si="56"/>
        <v>2.4140000000000001</v>
      </c>
    </row>
    <row r="87" spans="1:55" ht="12.95" customHeight="1" x14ac:dyDescent="0.25">
      <c r="A87" s="532">
        <v>16</v>
      </c>
      <c r="B87" s="533">
        <v>4487</v>
      </c>
      <c r="C87" s="533">
        <v>600074854</v>
      </c>
      <c r="D87" s="533">
        <v>70698503</v>
      </c>
      <c r="E87" s="535" t="s">
        <v>363</v>
      </c>
      <c r="F87" s="533">
        <v>3111</v>
      </c>
      <c r="G87" s="536" t="s">
        <v>329</v>
      </c>
      <c r="H87" s="536" t="s">
        <v>281</v>
      </c>
      <c r="I87" s="517">
        <v>2358541</v>
      </c>
      <c r="J87" s="538">
        <v>1726835</v>
      </c>
      <c r="K87" s="538">
        <v>0</v>
      </c>
      <c r="L87" s="538">
        <v>0</v>
      </c>
      <c r="M87" s="338">
        <v>583669</v>
      </c>
      <c r="N87" s="338">
        <v>34537</v>
      </c>
      <c r="O87" s="538">
        <v>13500</v>
      </c>
      <c r="P87" s="539">
        <v>4.2218</v>
      </c>
      <c r="Q87" s="719">
        <v>3.3</v>
      </c>
      <c r="R87" s="808">
        <v>0</v>
      </c>
      <c r="S87" s="808">
        <v>0.92179999999999995</v>
      </c>
      <c r="T87" s="112">
        <f t="shared" si="35"/>
        <v>0</v>
      </c>
      <c r="U87" s="113">
        <v>0</v>
      </c>
      <c r="V87" s="113">
        <v>0</v>
      </c>
      <c r="W87" s="113">
        <v>0</v>
      </c>
      <c r="X87" s="113">
        <f t="shared" si="36"/>
        <v>0</v>
      </c>
      <c r="Y87" s="113">
        <v>0</v>
      </c>
      <c r="Z87" s="113">
        <v>0</v>
      </c>
      <c r="AA87" s="113">
        <v>0</v>
      </c>
      <c r="AB87" s="113">
        <f t="shared" si="37"/>
        <v>0</v>
      </c>
      <c r="AC87" s="113">
        <f t="shared" si="38"/>
        <v>0</v>
      </c>
      <c r="AD87" s="114">
        <f t="shared" si="39"/>
        <v>0</v>
      </c>
      <c r="AE87" s="114">
        <f t="shared" si="40"/>
        <v>0</v>
      </c>
      <c r="AF87" s="113">
        <v>0</v>
      </c>
      <c r="AG87" s="113">
        <v>0</v>
      </c>
      <c r="AH87" s="113">
        <v>0</v>
      </c>
      <c r="AI87" s="113">
        <f t="shared" si="41"/>
        <v>0</v>
      </c>
      <c r="AJ87" s="113">
        <f t="shared" si="42"/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f t="shared" si="43"/>
        <v>0</v>
      </c>
      <c r="AQ87" s="115">
        <f t="shared" si="44"/>
        <v>0</v>
      </c>
      <c r="AR87" s="370">
        <f t="shared" si="45"/>
        <v>0</v>
      </c>
      <c r="AS87" s="112">
        <f t="shared" si="46"/>
        <v>2358541</v>
      </c>
      <c r="AT87" s="113">
        <f t="shared" si="47"/>
        <v>1726835</v>
      </c>
      <c r="AU87" s="113">
        <f t="shared" si="48"/>
        <v>0</v>
      </c>
      <c r="AV87" s="113">
        <f t="shared" si="49"/>
        <v>0</v>
      </c>
      <c r="AW87" s="113">
        <f t="shared" si="34"/>
        <v>583669</v>
      </c>
      <c r="AX87" s="113">
        <f t="shared" si="34"/>
        <v>34537</v>
      </c>
      <c r="AY87" s="113">
        <f t="shared" si="50"/>
        <v>13500</v>
      </c>
      <c r="AZ87" s="115">
        <f t="shared" si="51"/>
        <v>4.2218</v>
      </c>
      <c r="BA87" s="115">
        <f t="shared" si="52"/>
        <v>3.3</v>
      </c>
      <c r="BB87" s="115">
        <f t="shared" si="53"/>
        <v>0</v>
      </c>
      <c r="BC87" s="116">
        <f t="shared" si="54"/>
        <v>0.92179999999999995</v>
      </c>
    </row>
    <row r="88" spans="1:55" ht="12.95" customHeight="1" x14ac:dyDescent="0.25">
      <c r="A88" s="532">
        <v>16</v>
      </c>
      <c r="B88" s="533">
        <v>4487</v>
      </c>
      <c r="C88" s="533">
        <v>600074854</v>
      </c>
      <c r="D88" s="533">
        <v>70698503</v>
      </c>
      <c r="E88" s="535" t="s">
        <v>363</v>
      </c>
      <c r="F88" s="533">
        <v>3117</v>
      </c>
      <c r="G88" s="536" t="s">
        <v>333</v>
      </c>
      <c r="H88" s="536" t="s">
        <v>281</v>
      </c>
      <c r="I88" s="517">
        <v>4519465</v>
      </c>
      <c r="J88" s="538">
        <v>3071324</v>
      </c>
      <c r="K88" s="538">
        <v>0</v>
      </c>
      <c r="L88" s="538">
        <v>76000</v>
      </c>
      <c r="M88" s="338">
        <v>1063796</v>
      </c>
      <c r="N88" s="338">
        <v>61426</v>
      </c>
      <c r="O88" s="538">
        <v>246919</v>
      </c>
      <c r="P88" s="539">
        <v>6.3589000000000002</v>
      </c>
      <c r="Q88" s="719">
        <v>4.4546000000000001</v>
      </c>
      <c r="R88" s="808">
        <v>0</v>
      </c>
      <c r="S88" s="808">
        <v>1.9042999999999999</v>
      </c>
      <c r="T88" s="112">
        <f t="shared" si="35"/>
        <v>0</v>
      </c>
      <c r="U88" s="113">
        <v>0</v>
      </c>
      <c r="V88" s="113">
        <v>-12445</v>
      </c>
      <c r="W88" s="113">
        <v>0</v>
      </c>
      <c r="X88" s="113">
        <f t="shared" si="36"/>
        <v>-12445</v>
      </c>
      <c r="Y88" s="113">
        <v>0</v>
      </c>
      <c r="Z88" s="113">
        <v>0</v>
      </c>
      <c r="AA88" s="113">
        <v>0</v>
      </c>
      <c r="AB88" s="113">
        <f t="shared" si="37"/>
        <v>0</v>
      </c>
      <c r="AC88" s="113">
        <f t="shared" si="38"/>
        <v>-12445</v>
      </c>
      <c r="AD88" s="114">
        <f t="shared" si="39"/>
        <v>-4206</v>
      </c>
      <c r="AE88" s="114">
        <f t="shared" si="40"/>
        <v>-249</v>
      </c>
      <c r="AF88" s="113">
        <v>0</v>
      </c>
      <c r="AG88" s="113">
        <v>16900</v>
      </c>
      <c r="AH88" s="113">
        <v>0</v>
      </c>
      <c r="AI88" s="113">
        <f t="shared" si="41"/>
        <v>16900</v>
      </c>
      <c r="AJ88" s="113">
        <f t="shared" si="42"/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f t="shared" si="43"/>
        <v>0</v>
      </c>
      <c r="AQ88" s="115">
        <f t="shared" si="44"/>
        <v>0</v>
      </c>
      <c r="AR88" s="370">
        <f t="shared" si="45"/>
        <v>0</v>
      </c>
      <c r="AS88" s="112">
        <f t="shared" si="46"/>
        <v>4519465</v>
      </c>
      <c r="AT88" s="113">
        <f t="shared" si="47"/>
        <v>3058879</v>
      </c>
      <c r="AU88" s="113">
        <f t="shared" si="48"/>
        <v>0</v>
      </c>
      <c r="AV88" s="113">
        <f t="shared" si="49"/>
        <v>76000</v>
      </c>
      <c r="AW88" s="113">
        <f t="shared" si="34"/>
        <v>1059590</v>
      </c>
      <c r="AX88" s="113">
        <f t="shared" si="34"/>
        <v>61177</v>
      </c>
      <c r="AY88" s="113">
        <f t="shared" si="50"/>
        <v>263819</v>
      </c>
      <c r="AZ88" s="115">
        <f t="shared" si="51"/>
        <v>6.3589000000000002</v>
      </c>
      <c r="BA88" s="115">
        <f t="shared" si="52"/>
        <v>4.4546000000000001</v>
      </c>
      <c r="BB88" s="115">
        <f t="shared" si="53"/>
        <v>0</v>
      </c>
      <c r="BC88" s="116">
        <f t="shared" si="54"/>
        <v>1.9042999999999999</v>
      </c>
    </row>
    <row r="89" spans="1:55" ht="12.95" customHeight="1" x14ac:dyDescent="0.25">
      <c r="A89" s="532">
        <v>16</v>
      </c>
      <c r="B89" s="533">
        <v>4487</v>
      </c>
      <c r="C89" s="533">
        <v>600074854</v>
      </c>
      <c r="D89" s="533">
        <v>70698503</v>
      </c>
      <c r="E89" s="535" t="s">
        <v>363</v>
      </c>
      <c r="F89" s="533">
        <v>3117</v>
      </c>
      <c r="G89" s="536" t="s">
        <v>323</v>
      </c>
      <c r="H89" s="536" t="s">
        <v>282</v>
      </c>
      <c r="I89" s="517">
        <v>1375681</v>
      </c>
      <c r="J89" s="538">
        <v>1013020</v>
      </c>
      <c r="K89" s="538">
        <v>0</v>
      </c>
      <c r="L89" s="538">
        <v>0</v>
      </c>
      <c r="M89" s="338">
        <v>342401</v>
      </c>
      <c r="N89" s="338">
        <v>20260</v>
      </c>
      <c r="O89" s="538">
        <v>0</v>
      </c>
      <c r="P89" s="539">
        <v>3.0900000000000003</v>
      </c>
      <c r="Q89" s="719">
        <v>3.0900000000000003</v>
      </c>
      <c r="R89" s="808">
        <v>0</v>
      </c>
      <c r="S89" s="808">
        <v>0</v>
      </c>
      <c r="T89" s="112">
        <f t="shared" si="35"/>
        <v>0</v>
      </c>
      <c r="U89" s="113">
        <v>21653</v>
      </c>
      <c r="V89" s="113">
        <v>0</v>
      </c>
      <c r="W89" s="113">
        <v>0</v>
      </c>
      <c r="X89" s="113">
        <f t="shared" si="36"/>
        <v>21653</v>
      </c>
      <c r="Y89" s="113">
        <v>0</v>
      </c>
      <c r="Z89" s="113">
        <v>0</v>
      </c>
      <c r="AA89" s="113">
        <v>0</v>
      </c>
      <c r="AB89" s="113">
        <f t="shared" si="37"/>
        <v>0</v>
      </c>
      <c r="AC89" s="113">
        <f t="shared" si="38"/>
        <v>21653</v>
      </c>
      <c r="AD89" s="114">
        <f t="shared" si="39"/>
        <v>7319</v>
      </c>
      <c r="AE89" s="114">
        <f t="shared" si="40"/>
        <v>433</v>
      </c>
      <c r="AF89" s="113">
        <v>0</v>
      </c>
      <c r="AG89" s="113">
        <v>0</v>
      </c>
      <c r="AH89" s="113">
        <v>0</v>
      </c>
      <c r="AI89" s="113">
        <f t="shared" si="41"/>
        <v>0</v>
      </c>
      <c r="AJ89" s="113">
        <f t="shared" si="42"/>
        <v>29405</v>
      </c>
      <c r="AK89" s="115">
        <v>0</v>
      </c>
      <c r="AL89" s="115">
        <v>0</v>
      </c>
      <c r="AM89" s="115">
        <v>0.06</v>
      </c>
      <c r="AN89" s="115">
        <v>0</v>
      </c>
      <c r="AO89" s="115">
        <v>0</v>
      </c>
      <c r="AP89" s="115">
        <f t="shared" si="43"/>
        <v>0.06</v>
      </c>
      <c r="AQ89" s="115">
        <f t="shared" si="44"/>
        <v>0</v>
      </c>
      <c r="AR89" s="370">
        <f t="shared" si="45"/>
        <v>0.06</v>
      </c>
      <c r="AS89" s="112">
        <f t="shared" si="46"/>
        <v>1405086</v>
      </c>
      <c r="AT89" s="113">
        <f t="shared" si="47"/>
        <v>1034673</v>
      </c>
      <c r="AU89" s="113">
        <f t="shared" si="48"/>
        <v>0</v>
      </c>
      <c r="AV89" s="113">
        <f t="shared" si="49"/>
        <v>0</v>
      </c>
      <c r="AW89" s="113">
        <f t="shared" si="34"/>
        <v>349720</v>
      </c>
      <c r="AX89" s="113">
        <f t="shared" si="34"/>
        <v>20693</v>
      </c>
      <c r="AY89" s="113">
        <f t="shared" si="50"/>
        <v>0</v>
      </c>
      <c r="AZ89" s="115">
        <f t="shared" si="51"/>
        <v>3.1500000000000004</v>
      </c>
      <c r="BA89" s="115">
        <f t="shared" si="52"/>
        <v>3.1500000000000004</v>
      </c>
      <c r="BB89" s="115">
        <f t="shared" si="53"/>
        <v>0</v>
      </c>
      <c r="BC89" s="116">
        <f t="shared" si="54"/>
        <v>0</v>
      </c>
    </row>
    <row r="90" spans="1:55" ht="12.95" customHeight="1" x14ac:dyDescent="0.25">
      <c r="A90" s="532">
        <v>16</v>
      </c>
      <c r="B90" s="533">
        <v>4487</v>
      </c>
      <c r="C90" s="533">
        <v>600074854</v>
      </c>
      <c r="D90" s="533">
        <v>70698503</v>
      </c>
      <c r="E90" s="535" t="s">
        <v>363</v>
      </c>
      <c r="F90" s="533">
        <v>3141</v>
      </c>
      <c r="G90" s="536" t="s">
        <v>319</v>
      </c>
      <c r="H90" s="536" t="s">
        <v>282</v>
      </c>
      <c r="I90" s="517">
        <v>905716</v>
      </c>
      <c r="J90" s="538">
        <v>663618</v>
      </c>
      <c r="K90" s="538">
        <v>0</v>
      </c>
      <c r="L90" s="538">
        <v>0</v>
      </c>
      <c r="M90" s="338">
        <v>224302</v>
      </c>
      <c r="N90" s="338">
        <v>13272</v>
      </c>
      <c r="O90" s="538">
        <v>4524</v>
      </c>
      <c r="P90" s="539">
        <v>2.2600000000000002</v>
      </c>
      <c r="Q90" s="719">
        <v>0</v>
      </c>
      <c r="R90" s="808">
        <v>0</v>
      </c>
      <c r="S90" s="808">
        <v>2.2600000000000002</v>
      </c>
      <c r="T90" s="112">
        <f t="shared" si="35"/>
        <v>0</v>
      </c>
      <c r="U90" s="113">
        <v>0</v>
      </c>
      <c r="V90" s="113">
        <v>0</v>
      </c>
      <c r="W90" s="113">
        <v>0</v>
      </c>
      <c r="X90" s="113">
        <f t="shared" si="36"/>
        <v>0</v>
      </c>
      <c r="Y90" s="113">
        <v>0</v>
      </c>
      <c r="Z90" s="113">
        <v>0</v>
      </c>
      <c r="AA90" s="113">
        <v>0</v>
      </c>
      <c r="AB90" s="113">
        <f t="shared" si="37"/>
        <v>0</v>
      </c>
      <c r="AC90" s="113">
        <f t="shared" si="38"/>
        <v>0</v>
      </c>
      <c r="AD90" s="114">
        <f t="shared" si="39"/>
        <v>0</v>
      </c>
      <c r="AE90" s="114">
        <f t="shared" si="40"/>
        <v>0</v>
      </c>
      <c r="AF90" s="113">
        <v>0</v>
      </c>
      <c r="AG90" s="113">
        <v>0</v>
      </c>
      <c r="AH90" s="113">
        <v>0</v>
      </c>
      <c r="AI90" s="113">
        <f t="shared" si="41"/>
        <v>0</v>
      </c>
      <c r="AJ90" s="113">
        <f t="shared" si="42"/>
        <v>0</v>
      </c>
      <c r="AK90" s="115"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f t="shared" si="43"/>
        <v>0</v>
      </c>
      <c r="AQ90" s="115">
        <f t="shared" si="44"/>
        <v>0</v>
      </c>
      <c r="AR90" s="370">
        <f t="shared" si="45"/>
        <v>0</v>
      </c>
      <c r="AS90" s="112">
        <f t="shared" si="46"/>
        <v>905716</v>
      </c>
      <c r="AT90" s="113">
        <f t="shared" si="47"/>
        <v>663618</v>
      </c>
      <c r="AU90" s="113">
        <f t="shared" si="48"/>
        <v>0</v>
      </c>
      <c r="AV90" s="113">
        <f t="shared" si="49"/>
        <v>0</v>
      </c>
      <c r="AW90" s="113">
        <f t="shared" si="34"/>
        <v>224302</v>
      </c>
      <c r="AX90" s="113">
        <f t="shared" si="34"/>
        <v>13272</v>
      </c>
      <c r="AY90" s="113">
        <f t="shared" si="50"/>
        <v>4524</v>
      </c>
      <c r="AZ90" s="115">
        <f t="shared" si="51"/>
        <v>2.2600000000000002</v>
      </c>
      <c r="BA90" s="115">
        <f t="shared" si="52"/>
        <v>0</v>
      </c>
      <c r="BB90" s="115">
        <f t="shared" si="53"/>
        <v>0</v>
      </c>
      <c r="BC90" s="116">
        <f t="shared" si="54"/>
        <v>2.2600000000000002</v>
      </c>
    </row>
    <row r="91" spans="1:55" ht="12.95" customHeight="1" x14ac:dyDescent="0.25">
      <c r="A91" s="532">
        <v>16</v>
      </c>
      <c r="B91" s="533">
        <v>4487</v>
      </c>
      <c r="C91" s="533">
        <v>600074854</v>
      </c>
      <c r="D91" s="533">
        <v>70698503</v>
      </c>
      <c r="E91" s="535" t="s">
        <v>363</v>
      </c>
      <c r="F91" s="533">
        <v>3143</v>
      </c>
      <c r="G91" s="536" t="s">
        <v>632</v>
      </c>
      <c r="H91" s="536" t="s">
        <v>281</v>
      </c>
      <c r="I91" s="517">
        <v>648890</v>
      </c>
      <c r="J91" s="538">
        <v>477827</v>
      </c>
      <c r="K91" s="538">
        <v>0</v>
      </c>
      <c r="L91" s="538">
        <v>0</v>
      </c>
      <c r="M91" s="338">
        <v>161506</v>
      </c>
      <c r="N91" s="338">
        <v>9557</v>
      </c>
      <c r="O91" s="538">
        <v>0</v>
      </c>
      <c r="P91" s="539">
        <v>1</v>
      </c>
      <c r="Q91" s="719">
        <v>1</v>
      </c>
      <c r="R91" s="808">
        <v>0</v>
      </c>
      <c r="S91" s="808">
        <v>0</v>
      </c>
      <c r="T91" s="112">
        <f t="shared" si="35"/>
        <v>0</v>
      </c>
      <c r="U91" s="113">
        <v>0</v>
      </c>
      <c r="V91" s="113">
        <v>0</v>
      </c>
      <c r="W91" s="113">
        <v>0</v>
      </c>
      <c r="X91" s="113">
        <f t="shared" si="36"/>
        <v>0</v>
      </c>
      <c r="Y91" s="113">
        <v>0</v>
      </c>
      <c r="Z91" s="113">
        <v>0</v>
      </c>
      <c r="AA91" s="113">
        <v>0</v>
      </c>
      <c r="AB91" s="113">
        <f t="shared" si="37"/>
        <v>0</v>
      </c>
      <c r="AC91" s="113">
        <f t="shared" si="38"/>
        <v>0</v>
      </c>
      <c r="AD91" s="114">
        <f t="shared" si="39"/>
        <v>0</v>
      </c>
      <c r="AE91" s="114">
        <f t="shared" si="40"/>
        <v>0</v>
      </c>
      <c r="AF91" s="113">
        <v>0</v>
      </c>
      <c r="AG91" s="113">
        <v>0</v>
      </c>
      <c r="AH91" s="113">
        <v>0</v>
      </c>
      <c r="AI91" s="113">
        <f t="shared" si="41"/>
        <v>0</v>
      </c>
      <c r="AJ91" s="113">
        <f t="shared" si="42"/>
        <v>0</v>
      </c>
      <c r="AK91" s="115"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f t="shared" si="43"/>
        <v>0</v>
      </c>
      <c r="AQ91" s="115">
        <f t="shared" si="44"/>
        <v>0</v>
      </c>
      <c r="AR91" s="370">
        <f t="shared" si="45"/>
        <v>0</v>
      </c>
      <c r="AS91" s="112">
        <f t="shared" si="46"/>
        <v>648890</v>
      </c>
      <c r="AT91" s="113">
        <f t="shared" si="47"/>
        <v>477827</v>
      </c>
      <c r="AU91" s="113">
        <f t="shared" si="48"/>
        <v>0</v>
      </c>
      <c r="AV91" s="113">
        <f t="shared" si="49"/>
        <v>0</v>
      </c>
      <c r="AW91" s="113">
        <f t="shared" si="34"/>
        <v>161506</v>
      </c>
      <c r="AX91" s="113">
        <f t="shared" si="34"/>
        <v>9557</v>
      </c>
      <c r="AY91" s="113">
        <f t="shared" si="50"/>
        <v>0</v>
      </c>
      <c r="AZ91" s="115">
        <f t="shared" si="51"/>
        <v>1</v>
      </c>
      <c r="BA91" s="115">
        <f t="shared" si="52"/>
        <v>1</v>
      </c>
      <c r="BB91" s="115">
        <f t="shared" si="53"/>
        <v>0</v>
      </c>
      <c r="BC91" s="116">
        <f t="shared" si="54"/>
        <v>0</v>
      </c>
    </row>
    <row r="92" spans="1:55" ht="12.95" customHeight="1" x14ac:dyDescent="0.25">
      <c r="A92" s="532">
        <v>16</v>
      </c>
      <c r="B92" s="533">
        <v>4487</v>
      </c>
      <c r="C92" s="533">
        <v>600074854</v>
      </c>
      <c r="D92" s="533">
        <v>70698503</v>
      </c>
      <c r="E92" s="535" t="s">
        <v>363</v>
      </c>
      <c r="F92" s="533">
        <v>3143</v>
      </c>
      <c r="G92" s="536" t="s">
        <v>633</v>
      </c>
      <c r="H92" s="536" t="s">
        <v>282</v>
      </c>
      <c r="I92" s="517">
        <v>21066</v>
      </c>
      <c r="J92" s="538">
        <v>14850</v>
      </c>
      <c r="K92" s="538">
        <v>0</v>
      </c>
      <c r="L92" s="538">
        <v>0</v>
      </c>
      <c r="M92" s="338">
        <v>5019</v>
      </c>
      <c r="N92" s="338">
        <v>297</v>
      </c>
      <c r="O92" s="538">
        <v>900</v>
      </c>
      <c r="P92" s="539">
        <v>0.06</v>
      </c>
      <c r="Q92" s="719">
        <v>0</v>
      </c>
      <c r="R92" s="808">
        <v>0</v>
      </c>
      <c r="S92" s="808">
        <v>0.06</v>
      </c>
      <c r="T92" s="112">
        <f t="shared" si="35"/>
        <v>0</v>
      </c>
      <c r="U92" s="113">
        <v>0</v>
      </c>
      <c r="V92" s="113">
        <v>0</v>
      </c>
      <c r="W92" s="113">
        <v>0</v>
      </c>
      <c r="X92" s="113">
        <f t="shared" si="36"/>
        <v>0</v>
      </c>
      <c r="Y92" s="113">
        <v>0</v>
      </c>
      <c r="Z92" s="113">
        <v>0</v>
      </c>
      <c r="AA92" s="113">
        <v>0</v>
      </c>
      <c r="AB92" s="113">
        <f t="shared" si="37"/>
        <v>0</v>
      </c>
      <c r="AC92" s="113">
        <f t="shared" si="38"/>
        <v>0</v>
      </c>
      <c r="AD92" s="114">
        <f t="shared" si="39"/>
        <v>0</v>
      </c>
      <c r="AE92" s="114">
        <f t="shared" si="40"/>
        <v>0</v>
      </c>
      <c r="AF92" s="113">
        <v>0</v>
      </c>
      <c r="AG92" s="113">
        <v>0</v>
      </c>
      <c r="AH92" s="113">
        <v>0</v>
      </c>
      <c r="AI92" s="113">
        <f t="shared" si="41"/>
        <v>0</v>
      </c>
      <c r="AJ92" s="113">
        <f t="shared" si="42"/>
        <v>0</v>
      </c>
      <c r="AK92" s="115">
        <v>0</v>
      </c>
      <c r="AL92" s="115">
        <v>0</v>
      </c>
      <c r="AM92" s="115">
        <v>0</v>
      </c>
      <c r="AN92" s="115">
        <v>0</v>
      </c>
      <c r="AO92" s="115">
        <v>0</v>
      </c>
      <c r="AP92" s="115">
        <f t="shared" si="43"/>
        <v>0</v>
      </c>
      <c r="AQ92" s="115">
        <f t="shared" si="44"/>
        <v>0</v>
      </c>
      <c r="AR92" s="370">
        <f t="shared" si="45"/>
        <v>0</v>
      </c>
      <c r="AS92" s="112">
        <f t="shared" si="46"/>
        <v>21066</v>
      </c>
      <c r="AT92" s="113">
        <f t="shared" si="47"/>
        <v>14850</v>
      </c>
      <c r="AU92" s="113">
        <f t="shared" si="48"/>
        <v>0</v>
      </c>
      <c r="AV92" s="113">
        <f t="shared" si="49"/>
        <v>0</v>
      </c>
      <c r="AW92" s="113">
        <f t="shared" si="34"/>
        <v>5019</v>
      </c>
      <c r="AX92" s="113">
        <f t="shared" si="34"/>
        <v>297</v>
      </c>
      <c r="AY92" s="113">
        <f t="shared" si="50"/>
        <v>900</v>
      </c>
      <c r="AZ92" s="115">
        <f t="shared" si="51"/>
        <v>0.06</v>
      </c>
      <c r="BA92" s="115">
        <f t="shared" si="52"/>
        <v>0</v>
      </c>
      <c r="BB92" s="115">
        <f t="shared" si="53"/>
        <v>0</v>
      </c>
      <c r="BC92" s="116">
        <f t="shared" si="54"/>
        <v>0.06</v>
      </c>
    </row>
    <row r="93" spans="1:55" ht="12.95" customHeight="1" x14ac:dyDescent="0.25">
      <c r="A93" s="520">
        <v>16</v>
      </c>
      <c r="B93" s="522">
        <v>4487</v>
      </c>
      <c r="C93" s="522">
        <v>600074854</v>
      </c>
      <c r="D93" s="522">
        <v>70698503</v>
      </c>
      <c r="E93" s="542" t="s">
        <v>364</v>
      </c>
      <c r="F93" s="548"/>
      <c r="G93" s="549"/>
      <c r="H93" s="549"/>
      <c r="I93" s="544">
        <v>9829359</v>
      </c>
      <c r="J93" s="545">
        <v>6967474</v>
      </c>
      <c r="K93" s="545">
        <v>0</v>
      </c>
      <c r="L93" s="545">
        <v>76000</v>
      </c>
      <c r="M93" s="545">
        <v>2380693</v>
      </c>
      <c r="N93" s="545">
        <v>139349</v>
      </c>
      <c r="O93" s="545">
        <v>265843</v>
      </c>
      <c r="P93" s="546">
        <v>16.9907</v>
      </c>
      <c r="Q93" s="546">
        <v>11.8446</v>
      </c>
      <c r="R93" s="647">
        <v>0</v>
      </c>
      <c r="S93" s="647">
        <v>5.1460999999999997</v>
      </c>
      <c r="T93" s="544">
        <f t="shared" ref="T93:BC93" si="57">SUM(T87:T92)</f>
        <v>0</v>
      </c>
      <c r="U93" s="545">
        <f t="shared" si="57"/>
        <v>21653</v>
      </c>
      <c r="V93" s="545">
        <f t="shared" si="57"/>
        <v>-12445</v>
      </c>
      <c r="W93" s="545">
        <f t="shared" si="57"/>
        <v>0</v>
      </c>
      <c r="X93" s="545">
        <f t="shared" si="57"/>
        <v>9208</v>
      </c>
      <c r="Y93" s="545">
        <f t="shared" si="57"/>
        <v>0</v>
      </c>
      <c r="Z93" s="545">
        <f t="shared" si="57"/>
        <v>0</v>
      </c>
      <c r="AA93" s="545">
        <f t="shared" si="57"/>
        <v>0</v>
      </c>
      <c r="AB93" s="545">
        <f t="shared" si="57"/>
        <v>0</v>
      </c>
      <c r="AC93" s="545">
        <f t="shared" si="57"/>
        <v>9208</v>
      </c>
      <c r="AD93" s="545">
        <f t="shared" si="57"/>
        <v>3113</v>
      </c>
      <c r="AE93" s="545">
        <f t="shared" si="57"/>
        <v>184</v>
      </c>
      <c r="AF93" s="545">
        <f t="shared" si="57"/>
        <v>0</v>
      </c>
      <c r="AG93" s="545">
        <f t="shared" si="57"/>
        <v>16900</v>
      </c>
      <c r="AH93" s="545">
        <f t="shared" si="57"/>
        <v>0</v>
      </c>
      <c r="AI93" s="545">
        <f t="shared" si="57"/>
        <v>16900</v>
      </c>
      <c r="AJ93" s="545">
        <f t="shared" si="57"/>
        <v>29405</v>
      </c>
      <c r="AK93" s="546">
        <f t="shared" si="57"/>
        <v>0</v>
      </c>
      <c r="AL93" s="546">
        <f t="shared" si="57"/>
        <v>0</v>
      </c>
      <c r="AM93" s="546">
        <f t="shared" si="57"/>
        <v>0.06</v>
      </c>
      <c r="AN93" s="546">
        <f t="shared" si="57"/>
        <v>0</v>
      </c>
      <c r="AO93" s="546">
        <f t="shared" si="57"/>
        <v>0</v>
      </c>
      <c r="AP93" s="546">
        <f t="shared" si="57"/>
        <v>0.06</v>
      </c>
      <c r="AQ93" s="546">
        <f t="shared" si="57"/>
        <v>0</v>
      </c>
      <c r="AR93" s="647">
        <f t="shared" si="57"/>
        <v>0.06</v>
      </c>
      <c r="AS93" s="544">
        <f t="shared" si="57"/>
        <v>9858764</v>
      </c>
      <c r="AT93" s="545">
        <f t="shared" si="57"/>
        <v>6976682</v>
      </c>
      <c r="AU93" s="545">
        <f t="shared" si="57"/>
        <v>0</v>
      </c>
      <c r="AV93" s="545">
        <f t="shared" si="57"/>
        <v>76000</v>
      </c>
      <c r="AW93" s="545">
        <f t="shared" si="57"/>
        <v>2383806</v>
      </c>
      <c r="AX93" s="545">
        <f t="shared" si="57"/>
        <v>139533</v>
      </c>
      <c r="AY93" s="545">
        <f t="shared" si="57"/>
        <v>282743</v>
      </c>
      <c r="AZ93" s="546">
        <f t="shared" si="57"/>
        <v>17.050699999999999</v>
      </c>
      <c r="BA93" s="546">
        <f t="shared" si="57"/>
        <v>11.9046</v>
      </c>
      <c r="BB93" s="546">
        <f t="shared" si="57"/>
        <v>0</v>
      </c>
      <c r="BC93" s="547">
        <f t="shared" si="57"/>
        <v>5.1460999999999997</v>
      </c>
    </row>
    <row r="94" spans="1:55" ht="12.95" customHeight="1" x14ac:dyDescent="0.25">
      <c r="A94" s="532">
        <v>17</v>
      </c>
      <c r="B94" s="533">
        <v>4488</v>
      </c>
      <c r="C94" s="533">
        <v>600074803</v>
      </c>
      <c r="D94" s="533">
        <v>72742089</v>
      </c>
      <c r="E94" s="535" t="s">
        <v>365</v>
      </c>
      <c r="F94" s="533">
        <v>3111</v>
      </c>
      <c r="G94" s="536" t="s">
        <v>329</v>
      </c>
      <c r="H94" s="536" t="s">
        <v>281</v>
      </c>
      <c r="I94" s="517">
        <v>1479139</v>
      </c>
      <c r="J94" s="538">
        <v>1082245</v>
      </c>
      <c r="K94" s="538">
        <v>0</v>
      </c>
      <c r="L94" s="538">
        <v>0</v>
      </c>
      <c r="M94" s="338">
        <v>365799</v>
      </c>
      <c r="N94" s="338">
        <v>21645</v>
      </c>
      <c r="O94" s="538">
        <v>9450</v>
      </c>
      <c r="P94" s="539">
        <v>2.5108999999999999</v>
      </c>
      <c r="Q94" s="719">
        <v>2</v>
      </c>
      <c r="R94" s="808">
        <v>0</v>
      </c>
      <c r="S94" s="808">
        <v>0.51090000000000002</v>
      </c>
      <c r="T94" s="112">
        <f t="shared" si="35"/>
        <v>0</v>
      </c>
      <c r="U94" s="113">
        <v>0</v>
      </c>
      <c r="V94" s="113">
        <v>0</v>
      </c>
      <c r="W94" s="113">
        <v>0</v>
      </c>
      <c r="X94" s="113">
        <f t="shared" si="36"/>
        <v>0</v>
      </c>
      <c r="Y94" s="113">
        <v>0</v>
      </c>
      <c r="Z94" s="113">
        <v>0</v>
      </c>
      <c r="AA94" s="113">
        <v>0</v>
      </c>
      <c r="AB94" s="113">
        <f t="shared" si="37"/>
        <v>0</v>
      </c>
      <c r="AC94" s="113">
        <f t="shared" si="38"/>
        <v>0</v>
      </c>
      <c r="AD94" s="114">
        <f t="shared" si="39"/>
        <v>0</v>
      </c>
      <c r="AE94" s="114">
        <f t="shared" si="40"/>
        <v>0</v>
      </c>
      <c r="AF94" s="113">
        <v>0</v>
      </c>
      <c r="AG94" s="113">
        <v>0</v>
      </c>
      <c r="AH94" s="113">
        <v>0</v>
      </c>
      <c r="AI94" s="113">
        <f t="shared" si="41"/>
        <v>0</v>
      </c>
      <c r="AJ94" s="113">
        <f t="shared" si="42"/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f t="shared" si="43"/>
        <v>0</v>
      </c>
      <c r="AQ94" s="115">
        <f t="shared" si="44"/>
        <v>0</v>
      </c>
      <c r="AR94" s="370">
        <f t="shared" si="45"/>
        <v>0</v>
      </c>
      <c r="AS94" s="112">
        <f t="shared" si="46"/>
        <v>1479139</v>
      </c>
      <c r="AT94" s="113">
        <f t="shared" si="47"/>
        <v>1082245</v>
      </c>
      <c r="AU94" s="113">
        <f t="shared" si="48"/>
        <v>0</v>
      </c>
      <c r="AV94" s="113">
        <f t="shared" si="49"/>
        <v>0</v>
      </c>
      <c r="AW94" s="113">
        <f t="shared" si="34"/>
        <v>365799</v>
      </c>
      <c r="AX94" s="113">
        <f t="shared" si="34"/>
        <v>21645</v>
      </c>
      <c r="AY94" s="113">
        <f t="shared" si="50"/>
        <v>9450</v>
      </c>
      <c r="AZ94" s="115">
        <f t="shared" si="51"/>
        <v>2.5108999999999999</v>
      </c>
      <c r="BA94" s="115">
        <f t="shared" si="52"/>
        <v>2</v>
      </c>
      <c r="BB94" s="115">
        <f t="shared" si="53"/>
        <v>0</v>
      </c>
      <c r="BC94" s="116">
        <f t="shared" si="54"/>
        <v>0.51090000000000002</v>
      </c>
    </row>
    <row r="95" spans="1:55" ht="12.95" customHeight="1" x14ac:dyDescent="0.25">
      <c r="A95" s="532">
        <v>17</v>
      </c>
      <c r="B95" s="533">
        <v>4488</v>
      </c>
      <c r="C95" s="533">
        <v>600074803</v>
      </c>
      <c r="D95" s="533">
        <v>72742089</v>
      </c>
      <c r="E95" s="535" t="s">
        <v>365</v>
      </c>
      <c r="F95" s="533">
        <v>3117</v>
      </c>
      <c r="G95" s="536" t="s">
        <v>333</v>
      </c>
      <c r="H95" s="536" t="s">
        <v>281</v>
      </c>
      <c r="I95" s="517">
        <v>3363724</v>
      </c>
      <c r="J95" s="538">
        <v>2386012</v>
      </c>
      <c r="K95" s="538">
        <v>0</v>
      </c>
      <c r="L95" s="538">
        <v>10000</v>
      </c>
      <c r="M95" s="338">
        <v>809853</v>
      </c>
      <c r="N95" s="338">
        <v>47720</v>
      </c>
      <c r="O95" s="538">
        <v>110139</v>
      </c>
      <c r="P95" s="539">
        <v>4.7069999999999999</v>
      </c>
      <c r="Q95" s="719">
        <v>3.3182</v>
      </c>
      <c r="R95" s="808">
        <v>0</v>
      </c>
      <c r="S95" s="808">
        <v>1.3888</v>
      </c>
      <c r="T95" s="112">
        <f t="shared" si="35"/>
        <v>0</v>
      </c>
      <c r="U95" s="113">
        <v>0</v>
      </c>
      <c r="V95" s="113">
        <v>0</v>
      </c>
      <c r="W95" s="113">
        <v>0</v>
      </c>
      <c r="X95" s="113">
        <f t="shared" si="36"/>
        <v>0</v>
      </c>
      <c r="Y95" s="113">
        <v>0</v>
      </c>
      <c r="Z95" s="113">
        <v>0</v>
      </c>
      <c r="AA95" s="113">
        <v>0</v>
      </c>
      <c r="AB95" s="113">
        <f t="shared" si="37"/>
        <v>0</v>
      </c>
      <c r="AC95" s="113">
        <f t="shared" si="38"/>
        <v>0</v>
      </c>
      <c r="AD95" s="114">
        <f t="shared" si="39"/>
        <v>0</v>
      </c>
      <c r="AE95" s="114">
        <f t="shared" si="40"/>
        <v>0</v>
      </c>
      <c r="AF95" s="113">
        <v>0</v>
      </c>
      <c r="AG95" s="113">
        <v>0</v>
      </c>
      <c r="AH95" s="113">
        <v>0</v>
      </c>
      <c r="AI95" s="113">
        <f t="shared" si="41"/>
        <v>0</v>
      </c>
      <c r="AJ95" s="113">
        <f t="shared" si="42"/>
        <v>0</v>
      </c>
      <c r="AK95" s="115">
        <v>0</v>
      </c>
      <c r="AL95" s="115">
        <v>0</v>
      </c>
      <c r="AM95" s="115">
        <v>0</v>
      </c>
      <c r="AN95" s="115">
        <v>0</v>
      </c>
      <c r="AO95" s="115">
        <v>0</v>
      </c>
      <c r="AP95" s="115">
        <f t="shared" si="43"/>
        <v>0</v>
      </c>
      <c r="AQ95" s="115">
        <f t="shared" si="44"/>
        <v>0</v>
      </c>
      <c r="AR95" s="370">
        <f t="shared" si="45"/>
        <v>0</v>
      </c>
      <c r="AS95" s="112">
        <f t="shared" si="46"/>
        <v>3363724</v>
      </c>
      <c r="AT95" s="113">
        <f t="shared" si="47"/>
        <v>2386012</v>
      </c>
      <c r="AU95" s="113">
        <f t="shared" si="48"/>
        <v>0</v>
      </c>
      <c r="AV95" s="113">
        <f t="shared" si="49"/>
        <v>10000</v>
      </c>
      <c r="AW95" s="113">
        <f t="shared" si="34"/>
        <v>809853</v>
      </c>
      <c r="AX95" s="113">
        <f t="shared" si="34"/>
        <v>47720</v>
      </c>
      <c r="AY95" s="113">
        <f t="shared" si="50"/>
        <v>110139</v>
      </c>
      <c r="AZ95" s="115">
        <f t="shared" si="51"/>
        <v>4.7069999999999999</v>
      </c>
      <c r="BA95" s="115">
        <f t="shared" si="52"/>
        <v>3.3182</v>
      </c>
      <c r="BB95" s="115">
        <f t="shared" si="53"/>
        <v>0</v>
      </c>
      <c r="BC95" s="116">
        <f t="shared" si="54"/>
        <v>1.3888</v>
      </c>
    </row>
    <row r="96" spans="1:55" ht="12.95" customHeight="1" x14ac:dyDescent="0.25">
      <c r="A96" s="532">
        <v>17</v>
      </c>
      <c r="B96" s="533">
        <v>4488</v>
      </c>
      <c r="C96" s="533">
        <v>600074803</v>
      </c>
      <c r="D96" s="533">
        <v>72742089</v>
      </c>
      <c r="E96" s="535" t="s">
        <v>365</v>
      </c>
      <c r="F96" s="533">
        <v>3117</v>
      </c>
      <c r="G96" s="536" t="s">
        <v>323</v>
      </c>
      <c r="H96" s="536" t="s">
        <v>282</v>
      </c>
      <c r="I96" s="517">
        <v>439756</v>
      </c>
      <c r="J96" s="538">
        <v>323826</v>
      </c>
      <c r="K96" s="538">
        <v>0</v>
      </c>
      <c r="L96" s="538">
        <v>0</v>
      </c>
      <c r="M96" s="338">
        <v>109453</v>
      </c>
      <c r="N96" s="338">
        <v>6477</v>
      </c>
      <c r="O96" s="538">
        <v>0</v>
      </c>
      <c r="P96" s="539">
        <v>0.98</v>
      </c>
      <c r="Q96" s="719">
        <v>0.98</v>
      </c>
      <c r="R96" s="808">
        <v>0</v>
      </c>
      <c r="S96" s="808">
        <v>0</v>
      </c>
      <c r="T96" s="112">
        <f t="shared" si="35"/>
        <v>0</v>
      </c>
      <c r="U96" s="113">
        <v>0</v>
      </c>
      <c r="V96" s="113">
        <v>0</v>
      </c>
      <c r="W96" s="113">
        <v>0</v>
      </c>
      <c r="X96" s="113">
        <f t="shared" si="36"/>
        <v>0</v>
      </c>
      <c r="Y96" s="113">
        <v>0</v>
      </c>
      <c r="Z96" s="113">
        <v>0</v>
      </c>
      <c r="AA96" s="113">
        <v>0</v>
      </c>
      <c r="AB96" s="113">
        <f t="shared" si="37"/>
        <v>0</v>
      </c>
      <c r="AC96" s="113">
        <f t="shared" si="38"/>
        <v>0</v>
      </c>
      <c r="AD96" s="114">
        <f t="shared" si="39"/>
        <v>0</v>
      </c>
      <c r="AE96" s="114">
        <f t="shared" si="40"/>
        <v>0</v>
      </c>
      <c r="AF96" s="113">
        <v>0</v>
      </c>
      <c r="AG96" s="113">
        <v>0</v>
      </c>
      <c r="AH96" s="113">
        <v>0</v>
      </c>
      <c r="AI96" s="113">
        <f t="shared" si="41"/>
        <v>0</v>
      </c>
      <c r="AJ96" s="113">
        <f t="shared" si="42"/>
        <v>0</v>
      </c>
      <c r="AK96" s="115">
        <v>0</v>
      </c>
      <c r="AL96" s="115">
        <v>0</v>
      </c>
      <c r="AM96" s="115">
        <v>0</v>
      </c>
      <c r="AN96" s="115">
        <v>0</v>
      </c>
      <c r="AO96" s="115">
        <v>0</v>
      </c>
      <c r="AP96" s="115">
        <f t="shared" si="43"/>
        <v>0</v>
      </c>
      <c r="AQ96" s="115">
        <f t="shared" si="44"/>
        <v>0</v>
      </c>
      <c r="AR96" s="370">
        <f t="shared" si="45"/>
        <v>0</v>
      </c>
      <c r="AS96" s="112">
        <f t="shared" si="46"/>
        <v>439756</v>
      </c>
      <c r="AT96" s="113">
        <f t="shared" si="47"/>
        <v>323826</v>
      </c>
      <c r="AU96" s="113">
        <f t="shared" si="48"/>
        <v>0</v>
      </c>
      <c r="AV96" s="113">
        <f t="shared" si="49"/>
        <v>0</v>
      </c>
      <c r="AW96" s="113">
        <f t="shared" si="34"/>
        <v>109453</v>
      </c>
      <c r="AX96" s="113">
        <f t="shared" si="34"/>
        <v>6477</v>
      </c>
      <c r="AY96" s="113">
        <f t="shared" si="50"/>
        <v>0</v>
      </c>
      <c r="AZ96" s="115">
        <f t="shared" si="51"/>
        <v>0.98</v>
      </c>
      <c r="BA96" s="115">
        <f t="shared" si="52"/>
        <v>0.98</v>
      </c>
      <c r="BB96" s="115">
        <f t="shared" si="53"/>
        <v>0</v>
      </c>
      <c r="BC96" s="116">
        <f t="shared" si="54"/>
        <v>0</v>
      </c>
    </row>
    <row r="97" spans="1:55" ht="12.95" customHeight="1" x14ac:dyDescent="0.25">
      <c r="A97" s="532">
        <v>17</v>
      </c>
      <c r="B97" s="533">
        <v>4488</v>
      </c>
      <c r="C97" s="533">
        <v>600074803</v>
      </c>
      <c r="D97" s="533">
        <v>72742089</v>
      </c>
      <c r="E97" s="535" t="s">
        <v>365</v>
      </c>
      <c r="F97" s="533">
        <v>3141</v>
      </c>
      <c r="G97" s="536" t="s">
        <v>319</v>
      </c>
      <c r="H97" s="536" t="s">
        <v>282</v>
      </c>
      <c r="I97" s="517">
        <v>259521</v>
      </c>
      <c r="J97" s="538">
        <v>189650</v>
      </c>
      <c r="K97" s="538">
        <v>0</v>
      </c>
      <c r="L97" s="538">
        <v>0</v>
      </c>
      <c r="M97" s="338">
        <v>64102</v>
      </c>
      <c r="N97" s="338">
        <v>3793</v>
      </c>
      <c r="O97" s="538">
        <v>1976</v>
      </c>
      <c r="P97" s="539">
        <v>0.64</v>
      </c>
      <c r="Q97" s="719">
        <v>0</v>
      </c>
      <c r="R97" s="808">
        <v>0</v>
      </c>
      <c r="S97" s="808">
        <v>0.64</v>
      </c>
      <c r="T97" s="112">
        <f t="shared" si="35"/>
        <v>0</v>
      </c>
      <c r="U97" s="113">
        <v>0</v>
      </c>
      <c r="V97" s="113">
        <v>0</v>
      </c>
      <c r="W97" s="113">
        <v>0</v>
      </c>
      <c r="X97" s="113">
        <f t="shared" si="36"/>
        <v>0</v>
      </c>
      <c r="Y97" s="113">
        <v>0</v>
      </c>
      <c r="Z97" s="113">
        <v>0</v>
      </c>
      <c r="AA97" s="113">
        <v>0</v>
      </c>
      <c r="AB97" s="113">
        <f t="shared" si="37"/>
        <v>0</v>
      </c>
      <c r="AC97" s="113">
        <f t="shared" si="38"/>
        <v>0</v>
      </c>
      <c r="AD97" s="114">
        <f t="shared" si="39"/>
        <v>0</v>
      </c>
      <c r="AE97" s="114">
        <f t="shared" si="40"/>
        <v>0</v>
      </c>
      <c r="AF97" s="113">
        <v>0</v>
      </c>
      <c r="AG97" s="113">
        <v>0</v>
      </c>
      <c r="AH97" s="113">
        <v>0</v>
      </c>
      <c r="AI97" s="113">
        <f t="shared" si="41"/>
        <v>0</v>
      </c>
      <c r="AJ97" s="113">
        <f t="shared" si="42"/>
        <v>0</v>
      </c>
      <c r="AK97" s="115">
        <v>0</v>
      </c>
      <c r="AL97" s="115">
        <v>0</v>
      </c>
      <c r="AM97" s="115">
        <v>0</v>
      </c>
      <c r="AN97" s="115">
        <v>0</v>
      </c>
      <c r="AO97" s="115">
        <v>0</v>
      </c>
      <c r="AP97" s="115">
        <f t="shared" si="43"/>
        <v>0</v>
      </c>
      <c r="AQ97" s="115">
        <f t="shared" si="44"/>
        <v>0</v>
      </c>
      <c r="AR97" s="370">
        <f t="shared" si="45"/>
        <v>0</v>
      </c>
      <c r="AS97" s="112">
        <f t="shared" si="46"/>
        <v>259521</v>
      </c>
      <c r="AT97" s="113">
        <f t="shared" si="47"/>
        <v>189650</v>
      </c>
      <c r="AU97" s="113">
        <f t="shared" si="48"/>
        <v>0</v>
      </c>
      <c r="AV97" s="113">
        <f t="shared" si="49"/>
        <v>0</v>
      </c>
      <c r="AW97" s="113">
        <f t="shared" si="34"/>
        <v>64102</v>
      </c>
      <c r="AX97" s="113">
        <f t="shared" si="34"/>
        <v>3793</v>
      </c>
      <c r="AY97" s="113">
        <f t="shared" si="50"/>
        <v>1976</v>
      </c>
      <c r="AZ97" s="115">
        <f t="shared" si="51"/>
        <v>0.64</v>
      </c>
      <c r="BA97" s="115">
        <f t="shared" si="52"/>
        <v>0</v>
      </c>
      <c r="BB97" s="115">
        <f t="shared" si="53"/>
        <v>0</v>
      </c>
      <c r="BC97" s="116">
        <f t="shared" si="54"/>
        <v>0.64</v>
      </c>
    </row>
    <row r="98" spans="1:55" ht="12.95" customHeight="1" x14ac:dyDescent="0.25">
      <c r="A98" s="532">
        <v>17</v>
      </c>
      <c r="B98" s="533">
        <v>4488</v>
      </c>
      <c r="C98" s="533">
        <v>600074803</v>
      </c>
      <c r="D98" s="533">
        <v>72742089</v>
      </c>
      <c r="E98" s="535" t="s">
        <v>365</v>
      </c>
      <c r="F98" s="533">
        <v>3143</v>
      </c>
      <c r="G98" s="536" t="s">
        <v>632</v>
      </c>
      <c r="H98" s="536" t="s">
        <v>281</v>
      </c>
      <c r="I98" s="517">
        <v>584881</v>
      </c>
      <c r="J98" s="538">
        <v>430693</v>
      </c>
      <c r="K98" s="538">
        <v>0</v>
      </c>
      <c r="L98" s="538">
        <v>0</v>
      </c>
      <c r="M98" s="338">
        <v>145574</v>
      </c>
      <c r="N98" s="338">
        <v>8614</v>
      </c>
      <c r="O98" s="538">
        <v>0</v>
      </c>
      <c r="P98" s="539">
        <v>0.86209999999999998</v>
      </c>
      <c r="Q98" s="719">
        <v>0.86209999999999998</v>
      </c>
      <c r="R98" s="808">
        <v>0</v>
      </c>
      <c r="S98" s="808">
        <v>0</v>
      </c>
      <c r="T98" s="112">
        <f t="shared" si="35"/>
        <v>0</v>
      </c>
      <c r="U98" s="113">
        <v>0</v>
      </c>
      <c r="V98" s="113">
        <v>0</v>
      </c>
      <c r="W98" s="113">
        <v>0</v>
      </c>
      <c r="X98" s="113">
        <f t="shared" si="36"/>
        <v>0</v>
      </c>
      <c r="Y98" s="113">
        <v>0</v>
      </c>
      <c r="Z98" s="113">
        <v>0</v>
      </c>
      <c r="AA98" s="113">
        <v>0</v>
      </c>
      <c r="AB98" s="113">
        <f t="shared" si="37"/>
        <v>0</v>
      </c>
      <c r="AC98" s="113">
        <f t="shared" si="38"/>
        <v>0</v>
      </c>
      <c r="AD98" s="114">
        <f t="shared" si="39"/>
        <v>0</v>
      </c>
      <c r="AE98" s="114">
        <f t="shared" si="40"/>
        <v>0</v>
      </c>
      <c r="AF98" s="113">
        <v>0</v>
      </c>
      <c r="AG98" s="113">
        <v>0</v>
      </c>
      <c r="AH98" s="113">
        <v>0</v>
      </c>
      <c r="AI98" s="113">
        <f t="shared" si="41"/>
        <v>0</v>
      </c>
      <c r="AJ98" s="113">
        <f t="shared" si="42"/>
        <v>0</v>
      </c>
      <c r="AK98" s="115"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f t="shared" si="43"/>
        <v>0</v>
      </c>
      <c r="AQ98" s="115">
        <f t="shared" si="44"/>
        <v>0</v>
      </c>
      <c r="AR98" s="370">
        <f t="shared" si="45"/>
        <v>0</v>
      </c>
      <c r="AS98" s="112">
        <f t="shared" si="46"/>
        <v>584881</v>
      </c>
      <c r="AT98" s="113">
        <f t="shared" si="47"/>
        <v>430693</v>
      </c>
      <c r="AU98" s="113">
        <f t="shared" si="48"/>
        <v>0</v>
      </c>
      <c r="AV98" s="113">
        <f t="shared" si="49"/>
        <v>0</v>
      </c>
      <c r="AW98" s="113">
        <f t="shared" si="34"/>
        <v>145574</v>
      </c>
      <c r="AX98" s="113">
        <f t="shared" si="34"/>
        <v>8614</v>
      </c>
      <c r="AY98" s="113">
        <f t="shared" si="50"/>
        <v>0</v>
      </c>
      <c r="AZ98" s="115">
        <f t="shared" si="51"/>
        <v>0.86209999999999998</v>
      </c>
      <c r="BA98" s="115">
        <f t="shared" si="52"/>
        <v>0.86209999999999998</v>
      </c>
      <c r="BB98" s="115">
        <f t="shared" si="53"/>
        <v>0</v>
      </c>
      <c r="BC98" s="116">
        <f t="shared" si="54"/>
        <v>0</v>
      </c>
    </row>
    <row r="99" spans="1:55" ht="12.95" customHeight="1" x14ac:dyDescent="0.25">
      <c r="A99" s="532">
        <v>17</v>
      </c>
      <c r="B99" s="533">
        <v>4488</v>
      </c>
      <c r="C99" s="533">
        <v>600074803</v>
      </c>
      <c r="D99" s="533">
        <v>72742089</v>
      </c>
      <c r="E99" s="535" t="s">
        <v>365</v>
      </c>
      <c r="F99" s="533">
        <v>3143</v>
      </c>
      <c r="G99" s="536" t="s">
        <v>633</v>
      </c>
      <c r="H99" s="536" t="s">
        <v>282</v>
      </c>
      <c r="I99" s="517">
        <v>17556</v>
      </c>
      <c r="J99" s="538">
        <v>12375</v>
      </c>
      <c r="K99" s="538">
        <v>0</v>
      </c>
      <c r="L99" s="538">
        <v>0</v>
      </c>
      <c r="M99" s="338">
        <v>4183</v>
      </c>
      <c r="N99" s="338">
        <v>248</v>
      </c>
      <c r="O99" s="538">
        <v>750</v>
      </c>
      <c r="P99" s="539">
        <v>0.05</v>
      </c>
      <c r="Q99" s="719">
        <v>0</v>
      </c>
      <c r="R99" s="808">
        <v>0</v>
      </c>
      <c r="S99" s="808">
        <v>0.05</v>
      </c>
      <c r="T99" s="112">
        <f t="shared" si="35"/>
        <v>0</v>
      </c>
      <c r="U99" s="113">
        <v>0</v>
      </c>
      <c r="V99" s="113">
        <v>0</v>
      </c>
      <c r="W99" s="113">
        <v>0</v>
      </c>
      <c r="X99" s="113">
        <f t="shared" si="36"/>
        <v>0</v>
      </c>
      <c r="Y99" s="113">
        <v>0</v>
      </c>
      <c r="Z99" s="113">
        <v>0</v>
      </c>
      <c r="AA99" s="113">
        <v>0</v>
      </c>
      <c r="AB99" s="113">
        <f t="shared" si="37"/>
        <v>0</v>
      </c>
      <c r="AC99" s="113">
        <f t="shared" si="38"/>
        <v>0</v>
      </c>
      <c r="AD99" s="114">
        <f t="shared" si="39"/>
        <v>0</v>
      </c>
      <c r="AE99" s="114">
        <f t="shared" si="40"/>
        <v>0</v>
      </c>
      <c r="AF99" s="113">
        <v>0</v>
      </c>
      <c r="AG99" s="113">
        <v>0</v>
      </c>
      <c r="AH99" s="113">
        <v>0</v>
      </c>
      <c r="AI99" s="113">
        <f t="shared" si="41"/>
        <v>0</v>
      </c>
      <c r="AJ99" s="113">
        <f t="shared" si="42"/>
        <v>0</v>
      </c>
      <c r="AK99" s="115">
        <v>0</v>
      </c>
      <c r="AL99" s="115">
        <v>0</v>
      </c>
      <c r="AM99" s="115">
        <v>0</v>
      </c>
      <c r="AN99" s="115">
        <v>0</v>
      </c>
      <c r="AO99" s="115">
        <v>0</v>
      </c>
      <c r="AP99" s="115">
        <f t="shared" si="43"/>
        <v>0</v>
      </c>
      <c r="AQ99" s="115">
        <f t="shared" si="44"/>
        <v>0</v>
      </c>
      <c r="AR99" s="370">
        <f t="shared" si="45"/>
        <v>0</v>
      </c>
      <c r="AS99" s="112">
        <f t="shared" si="46"/>
        <v>17556</v>
      </c>
      <c r="AT99" s="113">
        <f t="shared" si="47"/>
        <v>12375</v>
      </c>
      <c r="AU99" s="113">
        <f t="shared" si="48"/>
        <v>0</v>
      </c>
      <c r="AV99" s="113">
        <f t="shared" si="49"/>
        <v>0</v>
      </c>
      <c r="AW99" s="113">
        <f t="shared" si="34"/>
        <v>4183</v>
      </c>
      <c r="AX99" s="113">
        <f t="shared" si="34"/>
        <v>248</v>
      </c>
      <c r="AY99" s="113">
        <f t="shared" si="50"/>
        <v>750</v>
      </c>
      <c r="AZ99" s="115">
        <f t="shared" si="51"/>
        <v>0.05</v>
      </c>
      <c r="BA99" s="115">
        <f t="shared" si="52"/>
        <v>0</v>
      </c>
      <c r="BB99" s="115">
        <f t="shared" si="53"/>
        <v>0</v>
      </c>
      <c r="BC99" s="116">
        <f t="shared" si="54"/>
        <v>0.05</v>
      </c>
    </row>
    <row r="100" spans="1:55" ht="12.95" customHeight="1" x14ac:dyDescent="0.25">
      <c r="A100" s="520">
        <v>17</v>
      </c>
      <c r="B100" s="522">
        <v>4488</v>
      </c>
      <c r="C100" s="522">
        <v>600074803</v>
      </c>
      <c r="D100" s="522">
        <v>72742089</v>
      </c>
      <c r="E100" s="542" t="s">
        <v>366</v>
      </c>
      <c r="F100" s="548"/>
      <c r="G100" s="549"/>
      <c r="H100" s="549"/>
      <c r="I100" s="544">
        <v>6144577</v>
      </c>
      <c r="J100" s="545">
        <v>4424801</v>
      </c>
      <c r="K100" s="545">
        <v>0</v>
      </c>
      <c r="L100" s="545">
        <v>10000</v>
      </c>
      <c r="M100" s="545">
        <v>1498964</v>
      </c>
      <c r="N100" s="545">
        <v>88497</v>
      </c>
      <c r="O100" s="545">
        <v>122315</v>
      </c>
      <c r="P100" s="546">
        <v>9.7500000000000018</v>
      </c>
      <c r="Q100" s="546">
        <v>7.1602999999999994</v>
      </c>
      <c r="R100" s="647">
        <v>0</v>
      </c>
      <c r="S100" s="647">
        <v>2.5897000000000001</v>
      </c>
      <c r="T100" s="544">
        <f t="shared" ref="T100:BC100" si="58">SUM(T94:T99)</f>
        <v>0</v>
      </c>
      <c r="U100" s="545">
        <f t="shared" si="58"/>
        <v>0</v>
      </c>
      <c r="V100" s="545">
        <f t="shared" si="58"/>
        <v>0</v>
      </c>
      <c r="W100" s="545">
        <f t="shared" si="58"/>
        <v>0</v>
      </c>
      <c r="X100" s="545">
        <f t="shared" si="58"/>
        <v>0</v>
      </c>
      <c r="Y100" s="545">
        <f t="shared" si="58"/>
        <v>0</v>
      </c>
      <c r="Z100" s="545">
        <f t="shared" si="58"/>
        <v>0</v>
      </c>
      <c r="AA100" s="545">
        <f t="shared" si="58"/>
        <v>0</v>
      </c>
      <c r="AB100" s="545">
        <f t="shared" si="58"/>
        <v>0</v>
      </c>
      <c r="AC100" s="545">
        <f t="shared" si="58"/>
        <v>0</v>
      </c>
      <c r="AD100" s="545">
        <f t="shared" si="58"/>
        <v>0</v>
      </c>
      <c r="AE100" s="545">
        <f t="shared" si="58"/>
        <v>0</v>
      </c>
      <c r="AF100" s="545">
        <f t="shared" si="58"/>
        <v>0</v>
      </c>
      <c r="AG100" s="545">
        <f t="shared" si="58"/>
        <v>0</v>
      </c>
      <c r="AH100" s="545">
        <f t="shared" si="58"/>
        <v>0</v>
      </c>
      <c r="AI100" s="545">
        <f t="shared" si="58"/>
        <v>0</v>
      </c>
      <c r="AJ100" s="545">
        <f t="shared" si="58"/>
        <v>0</v>
      </c>
      <c r="AK100" s="546">
        <f t="shared" si="58"/>
        <v>0</v>
      </c>
      <c r="AL100" s="546">
        <f t="shared" si="58"/>
        <v>0</v>
      </c>
      <c r="AM100" s="546">
        <f t="shared" si="58"/>
        <v>0</v>
      </c>
      <c r="AN100" s="546">
        <f t="shared" si="58"/>
        <v>0</v>
      </c>
      <c r="AO100" s="546">
        <f t="shared" si="58"/>
        <v>0</v>
      </c>
      <c r="AP100" s="546">
        <f t="shared" si="58"/>
        <v>0</v>
      </c>
      <c r="AQ100" s="546">
        <f t="shared" si="58"/>
        <v>0</v>
      </c>
      <c r="AR100" s="647">
        <f t="shared" si="58"/>
        <v>0</v>
      </c>
      <c r="AS100" s="544">
        <f t="shared" si="58"/>
        <v>6144577</v>
      </c>
      <c r="AT100" s="545">
        <f t="shared" si="58"/>
        <v>4424801</v>
      </c>
      <c r="AU100" s="545">
        <f t="shared" si="58"/>
        <v>0</v>
      </c>
      <c r="AV100" s="545">
        <f t="shared" si="58"/>
        <v>10000</v>
      </c>
      <c r="AW100" s="545">
        <f t="shared" si="58"/>
        <v>1498964</v>
      </c>
      <c r="AX100" s="545">
        <f t="shared" si="58"/>
        <v>88497</v>
      </c>
      <c r="AY100" s="545">
        <f t="shared" si="58"/>
        <v>122315</v>
      </c>
      <c r="AZ100" s="546">
        <f t="shared" si="58"/>
        <v>9.7500000000000018</v>
      </c>
      <c r="BA100" s="546">
        <f t="shared" si="58"/>
        <v>7.1602999999999994</v>
      </c>
      <c r="BB100" s="546">
        <f t="shared" si="58"/>
        <v>0</v>
      </c>
      <c r="BC100" s="547">
        <f t="shared" si="58"/>
        <v>2.5897000000000001</v>
      </c>
    </row>
    <row r="101" spans="1:55" ht="12.95" customHeight="1" x14ac:dyDescent="0.25">
      <c r="A101" s="532">
        <v>18</v>
      </c>
      <c r="B101" s="533">
        <v>4434</v>
      </c>
      <c r="C101" s="533">
        <v>650025768</v>
      </c>
      <c r="D101" s="533">
        <v>72744481</v>
      </c>
      <c r="E101" s="535" t="s">
        <v>367</v>
      </c>
      <c r="F101" s="533">
        <v>3111</v>
      </c>
      <c r="G101" s="536" t="s">
        <v>329</v>
      </c>
      <c r="H101" s="536" t="s">
        <v>281</v>
      </c>
      <c r="I101" s="517">
        <v>3070327</v>
      </c>
      <c r="J101" s="538">
        <v>2207966</v>
      </c>
      <c r="K101" s="538">
        <v>0</v>
      </c>
      <c r="L101" s="538">
        <v>37600</v>
      </c>
      <c r="M101" s="338">
        <v>759002</v>
      </c>
      <c r="N101" s="338">
        <v>44159</v>
      </c>
      <c r="O101" s="538">
        <v>21600</v>
      </c>
      <c r="P101" s="539">
        <v>4.9953000000000003</v>
      </c>
      <c r="Q101" s="719">
        <v>3.9735</v>
      </c>
      <c r="R101" s="808">
        <v>0</v>
      </c>
      <c r="S101" s="808">
        <v>1.0218</v>
      </c>
      <c r="T101" s="112">
        <f t="shared" si="35"/>
        <v>0</v>
      </c>
      <c r="U101" s="113">
        <v>0</v>
      </c>
      <c r="V101" s="113">
        <v>0</v>
      </c>
      <c r="W101" s="113">
        <v>0</v>
      </c>
      <c r="X101" s="113">
        <f t="shared" si="36"/>
        <v>0</v>
      </c>
      <c r="Y101" s="113">
        <v>0</v>
      </c>
      <c r="Z101" s="113">
        <v>0</v>
      </c>
      <c r="AA101" s="113">
        <v>0</v>
      </c>
      <c r="AB101" s="113">
        <f t="shared" si="37"/>
        <v>0</v>
      </c>
      <c r="AC101" s="113">
        <f t="shared" si="38"/>
        <v>0</v>
      </c>
      <c r="AD101" s="114">
        <f t="shared" si="39"/>
        <v>0</v>
      </c>
      <c r="AE101" s="114">
        <f t="shared" si="40"/>
        <v>0</v>
      </c>
      <c r="AF101" s="113">
        <v>0</v>
      </c>
      <c r="AG101" s="113">
        <v>0</v>
      </c>
      <c r="AH101" s="113">
        <v>0</v>
      </c>
      <c r="AI101" s="113">
        <f t="shared" si="41"/>
        <v>0</v>
      </c>
      <c r="AJ101" s="113">
        <f t="shared" si="42"/>
        <v>0</v>
      </c>
      <c r="AK101" s="115">
        <v>0</v>
      </c>
      <c r="AL101" s="115">
        <v>0</v>
      </c>
      <c r="AM101" s="115">
        <v>0</v>
      </c>
      <c r="AN101" s="115">
        <v>0</v>
      </c>
      <c r="AO101" s="115">
        <v>0</v>
      </c>
      <c r="AP101" s="115">
        <f t="shared" si="43"/>
        <v>0</v>
      </c>
      <c r="AQ101" s="115">
        <f t="shared" si="44"/>
        <v>0</v>
      </c>
      <c r="AR101" s="370">
        <f t="shared" si="45"/>
        <v>0</v>
      </c>
      <c r="AS101" s="112">
        <f t="shared" si="46"/>
        <v>3070327</v>
      </c>
      <c r="AT101" s="113">
        <f t="shared" si="47"/>
        <v>2207966</v>
      </c>
      <c r="AU101" s="113">
        <f t="shared" si="48"/>
        <v>0</v>
      </c>
      <c r="AV101" s="113">
        <f t="shared" si="49"/>
        <v>37600</v>
      </c>
      <c r="AW101" s="113">
        <f t="shared" si="34"/>
        <v>759002</v>
      </c>
      <c r="AX101" s="113">
        <f t="shared" si="34"/>
        <v>44159</v>
      </c>
      <c r="AY101" s="113">
        <f t="shared" si="50"/>
        <v>21600</v>
      </c>
      <c r="AZ101" s="115">
        <f t="shared" si="51"/>
        <v>4.9953000000000003</v>
      </c>
      <c r="BA101" s="115">
        <f t="shared" si="52"/>
        <v>3.9735</v>
      </c>
      <c r="BB101" s="115">
        <f t="shared" si="53"/>
        <v>0</v>
      </c>
      <c r="BC101" s="116">
        <f t="shared" si="54"/>
        <v>1.0218</v>
      </c>
    </row>
    <row r="102" spans="1:55" ht="12.95" customHeight="1" x14ac:dyDescent="0.25">
      <c r="A102" s="532">
        <v>18</v>
      </c>
      <c r="B102" s="533">
        <v>4434</v>
      </c>
      <c r="C102" s="533">
        <v>650025768</v>
      </c>
      <c r="D102" s="533">
        <v>72744481</v>
      </c>
      <c r="E102" s="535" t="s">
        <v>367</v>
      </c>
      <c r="F102" s="533">
        <v>3113</v>
      </c>
      <c r="G102" s="536" t="s">
        <v>333</v>
      </c>
      <c r="H102" s="536" t="s">
        <v>281</v>
      </c>
      <c r="I102" s="517">
        <v>12381098</v>
      </c>
      <c r="J102" s="538">
        <v>8586794</v>
      </c>
      <c r="K102" s="538">
        <v>0</v>
      </c>
      <c r="L102" s="538">
        <v>211975</v>
      </c>
      <c r="M102" s="338">
        <v>2973984</v>
      </c>
      <c r="N102" s="338">
        <v>171735</v>
      </c>
      <c r="O102" s="538">
        <v>436610</v>
      </c>
      <c r="P102" s="539">
        <v>16.996600000000001</v>
      </c>
      <c r="Q102" s="719">
        <v>12.6364</v>
      </c>
      <c r="R102" s="808">
        <v>0</v>
      </c>
      <c r="S102" s="808">
        <v>4.3601999999999999</v>
      </c>
      <c r="T102" s="112">
        <f t="shared" si="35"/>
        <v>0</v>
      </c>
      <c r="U102" s="113">
        <v>0</v>
      </c>
      <c r="V102" s="113">
        <v>0</v>
      </c>
      <c r="W102" s="113">
        <v>0</v>
      </c>
      <c r="X102" s="113">
        <f t="shared" si="36"/>
        <v>0</v>
      </c>
      <c r="Y102" s="113">
        <v>0</v>
      </c>
      <c r="Z102" s="113">
        <v>0</v>
      </c>
      <c r="AA102" s="113">
        <v>0</v>
      </c>
      <c r="AB102" s="113">
        <f t="shared" si="37"/>
        <v>0</v>
      </c>
      <c r="AC102" s="113">
        <f t="shared" si="38"/>
        <v>0</v>
      </c>
      <c r="AD102" s="114">
        <f t="shared" si="39"/>
        <v>0</v>
      </c>
      <c r="AE102" s="114">
        <f t="shared" si="40"/>
        <v>0</v>
      </c>
      <c r="AF102" s="113">
        <v>0</v>
      </c>
      <c r="AG102" s="113">
        <v>0</v>
      </c>
      <c r="AH102" s="113">
        <v>0</v>
      </c>
      <c r="AI102" s="113">
        <f t="shared" si="41"/>
        <v>0</v>
      </c>
      <c r="AJ102" s="113">
        <f t="shared" si="42"/>
        <v>0</v>
      </c>
      <c r="AK102" s="115">
        <v>0</v>
      </c>
      <c r="AL102" s="115">
        <v>0</v>
      </c>
      <c r="AM102" s="115">
        <v>0</v>
      </c>
      <c r="AN102" s="115">
        <v>0</v>
      </c>
      <c r="AO102" s="115">
        <v>0</v>
      </c>
      <c r="AP102" s="115">
        <f t="shared" si="43"/>
        <v>0</v>
      </c>
      <c r="AQ102" s="115">
        <f t="shared" si="44"/>
        <v>0</v>
      </c>
      <c r="AR102" s="370">
        <f t="shared" si="45"/>
        <v>0</v>
      </c>
      <c r="AS102" s="112">
        <f t="shared" si="46"/>
        <v>12381098</v>
      </c>
      <c r="AT102" s="113">
        <f t="shared" si="47"/>
        <v>8586794</v>
      </c>
      <c r="AU102" s="113">
        <f t="shared" si="48"/>
        <v>0</v>
      </c>
      <c r="AV102" s="113">
        <f t="shared" si="49"/>
        <v>211975</v>
      </c>
      <c r="AW102" s="113">
        <f t="shared" si="34"/>
        <v>2973984</v>
      </c>
      <c r="AX102" s="113">
        <f t="shared" si="34"/>
        <v>171735</v>
      </c>
      <c r="AY102" s="113">
        <f t="shared" si="50"/>
        <v>436610</v>
      </c>
      <c r="AZ102" s="115">
        <f t="shared" si="51"/>
        <v>16.996600000000001</v>
      </c>
      <c r="BA102" s="115">
        <f t="shared" si="52"/>
        <v>12.6364</v>
      </c>
      <c r="BB102" s="115">
        <f t="shared" si="53"/>
        <v>0</v>
      </c>
      <c r="BC102" s="116">
        <f t="shared" si="54"/>
        <v>4.3601999999999999</v>
      </c>
    </row>
    <row r="103" spans="1:55" ht="12.95" customHeight="1" x14ac:dyDescent="0.25">
      <c r="A103" s="532">
        <v>18</v>
      </c>
      <c r="B103" s="533">
        <v>4434</v>
      </c>
      <c r="C103" s="533">
        <v>650025768</v>
      </c>
      <c r="D103" s="533">
        <v>72744481</v>
      </c>
      <c r="E103" s="535" t="s">
        <v>367</v>
      </c>
      <c r="F103" s="533">
        <v>3113</v>
      </c>
      <c r="G103" s="536" t="s">
        <v>323</v>
      </c>
      <c r="H103" s="536" t="s">
        <v>282</v>
      </c>
      <c r="I103" s="517">
        <v>2394168</v>
      </c>
      <c r="J103" s="538">
        <v>1763009</v>
      </c>
      <c r="K103" s="538">
        <v>0</v>
      </c>
      <c r="L103" s="538">
        <v>0</v>
      </c>
      <c r="M103" s="338">
        <v>595898</v>
      </c>
      <c r="N103" s="338">
        <v>35261</v>
      </c>
      <c r="O103" s="538">
        <v>0</v>
      </c>
      <c r="P103" s="539">
        <v>5.22</v>
      </c>
      <c r="Q103" s="719">
        <v>5.22</v>
      </c>
      <c r="R103" s="808">
        <v>0</v>
      </c>
      <c r="S103" s="808">
        <v>0</v>
      </c>
      <c r="T103" s="112">
        <f t="shared" si="35"/>
        <v>0</v>
      </c>
      <c r="U103" s="113">
        <v>0</v>
      </c>
      <c r="V103" s="113">
        <v>0</v>
      </c>
      <c r="W103" s="113">
        <v>0</v>
      </c>
      <c r="X103" s="113">
        <f t="shared" si="36"/>
        <v>0</v>
      </c>
      <c r="Y103" s="113">
        <v>0</v>
      </c>
      <c r="Z103" s="113">
        <v>0</v>
      </c>
      <c r="AA103" s="113">
        <v>0</v>
      </c>
      <c r="AB103" s="113">
        <f t="shared" si="37"/>
        <v>0</v>
      </c>
      <c r="AC103" s="113">
        <f t="shared" si="38"/>
        <v>0</v>
      </c>
      <c r="AD103" s="114">
        <f t="shared" si="39"/>
        <v>0</v>
      </c>
      <c r="AE103" s="114">
        <f t="shared" si="40"/>
        <v>0</v>
      </c>
      <c r="AF103" s="113">
        <v>0</v>
      </c>
      <c r="AG103" s="113">
        <v>0</v>
      </c>
      <c r="AH103" s="113">
        <v>0</v>
      </c>
      <c r="AI103" s="113">
        <f t="shared" si="41"/>
        <v>0</v>
      </c>
      <c r="AJ103" s="113">
        <f t="shared" si="42"/>
        <v>0</v>
      </c>
      <c r="AK103" s="115">
        <v>0</v>
      </c>
      <c r="AL103" s="115">
        <v>0</v>
      </c>
      <c r="AM103" s="115">
        <v>0</v>
      </c>
      <c r="AN103" s="115">
        <v>0</v>
      </c>
      <c r="AO103" s="115">
        <v>0</v>
      </c>
      <c r="AP103" s="115">
        <f t="shared" si="43"/>
        <v>0</v>
      </c>
      <c r="AQ103" s="115">
        <f t="shared" si="44"/>
        <v>0</v>
      </c>
      <c r="AR103" s="370">
        <f t="shared" si="45"/>
        <v>0</v>
      </c>
      <c r="AS103" s="112">
        <f t="shared" si="46"/>
        <v>2394168</v>
      </c>
      <c r="AT103" s="113">
        <f t="shared" si="47"/>
        <v>1763009</v>
      </c>
      <c r="AU103" s="113">
        <f t="shared" si="48"/>
        <v>0</v>
      </c>
      <c r="AV103" s="113">
        <f t="shared" si="49"/>
        <v>0</v>
      </c>
      <c r="AW103" s="113">
        <f t="shared" si="34"/>
        <v>595898</v>
      </c>
      <c r="AX103" s="113">
        <f t="shared" si="34"/>
        <v>35261</v>
      </c>
      <c r="AY103" s="113">
        <f t="shared" si="50"/>
        <v>0</v>
      </c>
      <c r="AZ103" s="115">
        <f t="shared" si="51"/>
        <v>5.22</v>
      </c>
      <c r="BA103" s="115">
        <f t="shared" si="52"/>
        <v>5.22</v>
      </c>
      <c r="BB103" s="115">
        <f t="shared" si="53"/>
        <v>0</v>
      </c>
      <c r="BC103" s="116">
        <f t="shared" si="54"/>
        <v>0</v>
      </c>
    </row>
    <row r="104" spans="1:55" ht="12.95" customHeight="1" x14ac:dyDescent="0.25">
      <c r="A104" s="532">
        <v>18</v>
      </c>
      <c r="B104" s="533">
        <v>4434</v>
      </c>
      <c r="C104" s="533">
        <v>650025768</v>
      </c>
      <c r="D104" s="533">
        <v>72744481</v>
      </c>
      <c r="E104" s="535" t="s">
        <v>367</v>
      </c>
      <c r="F104" s="533">
        <v>3141</v>
      </c>
      <c r="G104" s="536" t="s">
        <v>319</v>
      </c>
      <c r="H104" s="536" t="s">
        <v>282</v>
      </c>
      <c r="I104" s="517">
        <v>1661412</v>
      </c>
      <c r="J104" s="538">
        <v>1170047</v>
      </c>
      <c r="K104" s="538">
        <v>0</v>
      </c>
      <c r="L104" s="538">
        <v>46200</v>
      </c>
      <c r="M104" s="338">
        <v>411092</v>
      </c>
      <c r="N104" s="338">
        <v>23401</v>
      </c>
      <c r="O104" s="538">
        <v>10672</v>
      </c>
      <c r="P104" s="539">
        <v>4.05</v>
      </c>
      <c r="Q104" s="719">
        <v>0</v>
      </c>
      <c r="R104" s="808">
        <v>0</v>
      </c>
      <c r="S104" s="808">
        <v>4.05</v>
      </c>
      <c r="T104" s="112">
        <f t="shared" si="35"/>
        <v>0</v>
      </c>
      <c r="U104" s="113">
        <v>0</v>
      </c>
      <c r="V104" s="113">
        <v>0</v>
      </c>
      <c r="W104" s="113">
        <v>0</v>
      </c>
      <c r="X104" s="113">
        <f t="shared" si="36"/>
        <v>0</v>
      </c>
      <c r="Y104" s="113">
        <v>0</v>
      </c>
      <c r="Z104" s="113">
        <v>0</v>
      </c>
      <c r="AA104" s="113">
        <v>0</v>
      </c>
      <c r="AB104" s="113">
        <f t="shared" si="37"/>
        <v>0</v>
      </c>
      <c r="AC104" s="113">
        <f t="shared" si="38"/>
        <v>0</v>
      </c>
      <c r="AD104" s="114">
        <f t="shared" si="39"/>
        <v>0</v>
      </c>
      <c r="AE104" s="114">
        <f t="shared" si="40"/>
        <v>0</v>
      </c>
      <c r="AF104" s="113">
        <v>0</v>
      </c>
      <c r="AG104" s="113">
        <v>0</v>
      </c>
      <c r="AH104" s="113">
        <v>0</v>
      </c>
      <c r="AI104" s="113">
        <f t="shared" si="41"/>
        <v>0</v>
      </c>
      <c r="AJ104" s="113">
        <f t="shared" si="42"/>
        <v>0</v>
      </c>
      <c r="AK104" s="115">
        <v>0</v>
      </c>
      <c r="AL104" s="115">
        <v>0</v>
      </c>
      <c r="AM104" s="115">
        <v>0</v>
      </c>
      <c r="AN104" s="115">
        <v>0</v>
      </c>
      <c r="AO104" s="115">
        <v>0</v>
      </c>
      <c r="AP104" s="115">
        <f t="shared" si="43"/>
        <v>0</v>
      </c>
      <c r="AQ104" s="115">
        <f t="shared" si="44"/>
        <v>0</v>
      </c>
      <c r="AR104" s="370">
        <f t="shared" si="45"/>
        <v>0</v>
      </c>
      <c r="AS104" s="112">
        <f t="shared" si="46"/>
        <v>1661412</v>
      </c>
      <c r="AT104" s="113">
        <f t="shared" si="47"/>
        <v>1170047</v>
      </c>
      <c r="AU104" s="113">
        <f t="shared" si="48"/>
        <v>0</v>
      </c>
      <c r="AV104" s="113">
        <f t="shared" si="49"/>
        <v>46200</v>
      </c>
      <c r="AW104" s="113">
        <f t="shared" si="34"/>
        <v>411092</v>
      </c>
      <c r="AX104" s="113">
        <f t="shared" si="34"/>
        <v>23401</v>
      </c>
      <c r="AY104" s="113">
        <f t="shared" si="50"/>
        <v>10672</v>
      </c>
      <c r="AZ104" s="115">
        <f t="shared" si="51"/>
        <v>4.05</v>
      </c>
      <c r="BA104" s="115">
        <f t="shared" si="52"/>
        <v>0</v>
      </c>
      <c r="BB104" s="115">
        <f t="shared" si="53"/>
        <v>0</v>
      </c>
      <c r="BC104" s="116">
        <f t="shared" si="54"/>
        <v>4.05</v>
      </c>
    </row>
    <row r="105" spans="1:55" ht="12.95" customHeight="1" x14ac:dyDescent="0.25">
      <c r="A105" s="532">
        <v>18</v>
      </c>
      <c r="B105" s="533">
        <v>4434</v>
      </c>
      <c r="C105" s="533">
        <v>650025768</v>
      </c>
      <c r="D105" s="533">
        <v>72744481</v>
      </c>
      <c r="E105" s="535" t="s">
        <v>367</v>
      </c>
      <c r="F105" s="533">
        <v>3143</v>
      </c>
      <c r="G105" s="536" t="s">
        <v>632</v>
      </c>
      <c r="H105" s="536" t="s">
        <v>281</v>
      </c>
      <c r="I105" s="517">
        <v>1249736</v>
      </c>
      <c r="J105" s="538">
        <v>901458</v>
      </c>
      <c r="K105" s="538">
        <v>0</v>
      </c>
      <c r="L105" s="538">
        <v>19100</v>
      </c>
      <c r="M105" s="338">
        <v>311149</v>
      </c>
      <c r="N105" s="338">
        <v>18029</v>
      </c>
      <c r="O105" s="538">
        <v>0</v>
      </c>
      <c r="P105" s="539">
        <v>2.1</v>
      </c>
      <c r="Q105" s="719">
        <v>2</v>
      </c>
      <c r="R105" s="808">
        <v>0</v>
      </c>
      <c r="S105" s="808">
        <v>0.1</v>
      </c>
      <c r="T105" s="112">
        <f t="shared" si="35"/>
        <v>0</v>
      </c>
      <c r="U105" s="113">
        <v>0</v>
      </c>
      <c r="V105" s="113">
        <v>0</v>
      </c>
      <c r="W105" s="113">
        <v>0</v>
      </c>
      <c r="X105" s="113">
        <f t="shared" si="36"/>
        <v>0</v>
      </c>
      <c r="Y105" s="113">
        <v>0</v>
      </c>
      <c r="Z105" s="113">
        <v>0</v>
      </c>
      <c r="AA105" s="113">
        <v>0</v>
      </c>
      <c r="AB105" s="113">
        <f t="shared" si="37"/>
        <v>0</v>
      </c>
      <c r="AC105" s="113">
        <f t="shared" si="38"/>
        <v>0</v>
      </c>
      <c r="AD105" s="114">
        <f t="shared" si="39"/>
        <v>0</v>
      </c>
      <c r="AE105" s="114">
        <f t="shared" si="40"/>
        <v>0</v>
      </c>
      <c r="AF105" s="113">
        <v>0</v>
      </c>
      <c r="AG105" s="113">
        <v>0</v>
      </c>
      <c r="AH105" s="113">
        <v>0</v>
      </c>
      <c r="AI105" s="113">
        <f t="shared" si="41"/>
        <v>0</v>
      </c>
      <c r="AJ105" s="113">
        <f t="shared" si="42"/>
        <v>0</v>
      </c>
      <c r="AK105" s="115">
        <v>0</v>
      </c>
      <c r="AL105" s="115">
        <v>0</v>
      </c>
      <c r="AM105" s="115">
        <v>0</v>
      </c>
      <c r="AN105" s="115">
        <v>0</v>
      </c>
      <c r="AO105" s="115">
        <v>0</v>
      </c>
      <c r="AP105" s="115">
        <f t="shared" si="43"/>
        <v>0</v>
      </c>
      <c r="AQ105" s="115">
        <f t="shared" si="44"/>
        <v>0</v>
      </c>
      <c r="AR105" s="370">
        <f t="shared" si="45"/>
        <v>0</v>
      </c>
      <c r="AS105" s="112">
        <f t="shared" si="46"/>
        <v>1249736</v>
      </c>
      <c r="AT105" s="113">
        <f t="shared" si="47"/>
        <v>901458</v>
      </c>
      <c r="AU105" s="113">
        <f t="shared" si="48"/>
        <v>0</v>
      </c>
      <c r="AV105" s="113">
        <f t="shared" si="49"/>
        <v>19100</v>
      </c>
      <c r="AW105" s="113">
        <f t="shared" si="34"/>
        <v>311149</v>
      </c>
      <c r="AX105" s="113">
        <f t="shared" si="34"/>
        <v>18029</v>
      </c>
      <c r="AY105" s="113">
        <f t="shared" si="50"/>
        <v>0</v>
      </c>
      <c r="AZ105" s="115">
        <f t="shared" si="51"/>
        <v>2.1</v>
      </c>
      <c r="BA105" s="115">
        <f t="shared" si="52"/>
        <v>2</v>
      </c>
      <c r="BB105" s="115">
        <f t="shared" si="53"/>
        <v>0</v>
      </c>
      <c r="BC105" s="116">
        <f t="shared" si="54"/>
        <v>0.1</v>
      </c>
    </row>
    <row r="106" spans="1:55" ht="12.95" customHeight="1" x14ac:dyDescent="0.25">
      <c r="A106" s="532">
        <v>18</v>
      </c>
      <c r="B106" s="533">
        <v>4434</v>
      </c>
      <c r="C106" s="533">
        <v>650025768</v>
      </c>
      <c r="D106" s="533">
        <v>72744481</v>
      </c>
      <c r="E106" s="535" t="s">
        <v>367</v>
      </c>
      <c r="F106" s="533">
        <v>3143</v>
      </c>
      <c r="G106" s="536" t="s">
        <v>633</v>
      </c>
      <c r="H106" s="536" t="s">
        <v>282</v>
      </c>
      <c r="I106" s="517">
        <v>30195</v>
      </c>
      <c r="J106" s="538">
        <v>21285</v>
      </c>
      <c r="K106" s="538">
        <v>0</v>
      </c>
      <c r="L106" s="538">
        <v>0</v>
      </c>
      <c r="M106" s="338">
        <v>7194</v>
      </c>
      <c r="N106" s="338">
        <v>426</v>
      </c>
      <c r="O106" s="538">
        <v>1290</v>
      </c>
      <c r="P106" s="539">
        <v>0.09</v>
      </c>
      <c r="Q106" s="719">
        <v>0</v>
      </c>
      <c r="R106" s="808">
        <v>0</v>
      </c>
      <c r="S106" s="808">
        <v>0.09</v>
      </c>
      <c r="T106" s="112">
        <f t="shared" si="35"/>
        <v>0</v>
      </c>
      <c r="U106" s="113">
        <v>0</v>
      </c>
      <c r="V106" s="113">
        <v>0</v>
      </c>
      <c r="W106" s="113">
        <v>0</v>
      </c>
      <c r="X106" s="113">
        <f t="shared" si="36"/>
        <v>0</v>
      </c>
      <c r="Y106" s="113">
        <v>0</v>
      </c>
      <c r="Z106" s="113">
        <v>0</v>
      </c>
      <c r="AA106" s="113">
        <v>0</v>
      </c>
      <c r="AB106" s="113">
        <f t="shared" si="37"/>
        <v>0</v>
      </c>
      <c r="AC106" s="113">
        <f t="shared" si="38"/>
        <v>0</v>
      </c>
      <c r="AD106" s="114">
        <f t="shared" si="39"/>
        <v>0</v>
      </c>
      <c r="AE106" s="114">
        <f t="shared" si="40"/>
        <v>0</v>
      </c>
      <c r="AF106" s="113">
        <v>0</v>
      </c>
      <c r="AG106" s="113">
        <v>0</v>
      </c>
      <c r="AH106" s="113">
        <v>0</v>
      </c>
      <c r="AI106" s="113">
        <f t="shared" si="41"/>
        <v>0</v>
      </c>
      <c r="AJ106" s="113">
        <f t="shared" si="42"/>
        <v>0</v>
      </c>
      <c r="AK106" s="115"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f t="shared" si="43"/>
        <v>0</v>
      </c>
      <c r="AQ106" s="115">
        <f t="shared" si="44"/>
        <v>0</v>
      </c>
      <c r="AR106" s="370">
        <f t="shared" si="45"/>
        <v>0</v>
      </c>
      <c r="AS106" s="112">
        <f t="shared" si="46"/>
        <v>30195</v>
      </c>
      <c r="AT106" s="113">
        <f t="shared" si="47"/>
        <v>21285</v>
      </c>
      <c r="AU106" s="113">
        <f t="shared" si="48"/>
        <v>0</v>
      </c>
      <c r="AV106" s="113">
        <f t="shared" si="49"/>
        <v>0</v>
      </c>
      <c r="AW106" s="113">
        <f t="shared" si="34"/>
        <v>7194</v>
      </c>
      <c r="AX106" s="113">
        <f t="shared" si="34"/>
        <v>426</v>
      </c>
      <c r="AY106" s="113">
        <f t="shared" si="50"/>
        <v>1290</v>
      </c>
      <c r="AZ106" s="115">
        <f t="shared" si="51"/>
        <v>0.09</v>
      </c>
      <c r="BA106" s="115">
        <f t="shared" si="52"/>
        <v>0</v>
      </c>
      <c r="BB106" s="115">
        <f t="shared" si="53"/>
        <v>0</v>
      </c>
      <c r="BC106" s="116">
        <f t="shared" si="54"/>
        <v>0.09</v>
      </c>
    </row>
    <row r="107" spans="1:55" ht="12.95" customHeight="1" x14ac:dyDescent="0.25">
      <c r="A107" s="520">
        <v>18</v>
      </c>
      <c r="B107" s="522">
        <v>4434</v>
      </c>
      <c r="C107" s="522">
        <v>650025768</v>
      </c>
      <c r="D107" s="522">
        <v>72744481</v>
      </c>
      <c r="E107" s="551" t="s">
        <v>368</v>
      </c>
      <c r="F107" s="552"/>
      <c r="G107" s="553"/>
      <c r="H107" s="553"/>
      <c r="I107" s="544">
        <v>20786936</v>
      </c>
      <c r="J107" s="545">
        <v>14650559</v>
      </c>
      <c r="K107" s="545">
        <v>0</v>
      </c>
      <c r="L107" s="545">
        <v>314875</v>
      </c>
      <c r="M107" s="545">
        <v>5058319</v>
      </c>
      <c r="N107" s="545">
        <v>293011</v>
      </c>
      <c r="O107" s="545">
        <v>470172</v>
      </c>
      <c r="P107" s="546">
        <v>33.451900000000002</v>
      </c>
      <c r="Q107" s="546">
        <v>23.829899999999999</v>
      </c>
      <c r="R107" s="647">
        <v>0</v>
      </c>
      <c r="S107" s="647">
        <v>9.6219999999999981</v>
      </c>
      <c r="T107" s="544">
        <f t="shared" ref="T107:BC107" si="59">SUM(T101:T106)</f>
        <v>0</v>
      </c>
      <c r="U107" s="545">
        <f t="shared" si="59"/>
        <v>0</v>
      </c>
      <c r="V107" s="545">
        <f t="shared" si="59"/>
        <v>0</v>
      </c>
      <c r="W107" s="545">
        <f t="shared" si="59"/>
        <v>0</v>
      </c>
      <c r="X107" s="545">
        <f t="shared" si="59"/>
        <v>0</v>
      </c>
      <c r="Y107" s="545">
        <f t="shared" si="59"/>
        <v>0</v>
      </c>
      <c r="Z107" s="545">
        <f t="shared" si="59"/>
        <v>0</v>
      </c>
      <c r="AA107" s="545">
        <f t="shared" si="59"/>
        <v>0</v>
      </c>
      <c r="AB107" s="545">
        <f t="shared" si="59"/>
        <v>0</v>
      </c>
      <c r="AC107" s="545">
        <f t="shared" si="59"/>
        <v>0</v>
      </c>
      <c r="AD107" s="545">
        <f t="shared" si="59"/>
        <v>0</v>
      </c>
      <c r="AE107" s="545">
        <f t="shared" si="59"/>
        <v>0</v>
      </c>
      <c r="AF107" s="545">
        <f t="shared" si="59"/>
        <v>0</v>
      </c>
      <c r="AG107" s="545">
        <f t="shared" si="59"/>
        <v>0</v>
      </c>
      <c r="AH107" s="545">
        <f t="shared" si="59"/>
        <v>0</v>
      </c>
      <c r="AI107" s="545">
        <f t="shared" si="59"/>
        <v>0</v>
      </c>
      <c r="AJ107" s="545">
        <f t="shared" si="59"/>
        <v>0</v>
      </c>
      <c r="AK107" s="546">
        <f t="shared" si="59"/>
        <v>0</v>
      </c>
      <c r="AL107" s="546">
        <f t="shared" si="59"/>
        <v>0</v>
      </c>
      <c r="AM107" s="546">
        <f t="shared" si="59"/>
        <v>0</v>
      </c>
      <c r="AN107" s="546">
        <f t="shared" si="59"/>
        <v>0</v>
      </c>
      <c r="AO107" s="546">
        <f t="shared" si="59"/>
        <v>0</v>
      </c>
      <c r="AP107" s="546">
        <f t="shared" si="59"/>
        <v>0</v>
      </c>
      <c r="AQ107" s="546">
        <f t="shared" si="59"/>
        <v>0</v>
      </c>
      <c r="AR107" s="647">
        <f t="shared" si="59"/>
        <v>0</v>
      </c>
      <c r="AS107" s="544">
        <f t="shared" si="59"/>
        <v>20786936</v>
      </c>
      <c r="AT107" s="545">
        <f t="shared" si="59"/>
        <v>14650559</v>
      </c>
      <c r="AU107" s="545">
        <f t="shared" si="59"/>
        <v>0</v>
      </c>
      <c r="AV107" s="545">
        <f t="shared" si="59"/>
        <v>314875</v>
      </c>
      <c r="AW107" s="545">
        <f t="shared" si="59"/>
        <v>5058319</v>
      </c>
      <c r="AX107" s="545">
        <f t="shared" si="59"/>
        <v>293011</v>
      </c>
      <c r="AY107" s="545">
        <f t="shared" si="59"/>
        <v>470172</v>
      </c>
      <c r="AZ107" s="546">
        <f t="shared" si="59"/>
        <v>33.451900000000002</v>
      </c>
      <c r="BA107" s="546">
        <f t="shared" si="59"/>
        <v>23.829899999999999</v>
      </c>
      <c r="BB107" s="546">
        <f t="shared" si="59"/>
        <v>0</v>
      </c>
      <c r="BC107" s="547">
        <f t="shared" si="59"/>
        <v>9.6219999999999981</v>
      </c>
    </row>
    <row r="108" spans="1:55" ht="12.95" customHeight="1" x14ac:dyDescent="0.25">
      <c r="A108" s="532">
        <v>19</v>
      </c>
      <c r="B108" s="533">
        <v>4441</v>
      </c>
      <c r="C108" s="533">
        <v>600074668</v>
      </c>
      <c r="D108" s="533">
        <v>46750495</v>
      </c>
      <c r="E108" s="554" t="s">
        <v>369</v>
      </c>
      <c r="F108" s="555">
        <v>3111</v>
      </c>
      <c r="G108" s="536" t="s">
        <v>329</v>
      </c>
      <c r="H108" s="536" t="s">
        <v>281</v>
      </c>
      <c r="I108" s="517">
        <v>3741908</v>
      </c>
      <c r="J108" s="538">
        <v>2738224</v>
      </c>
      <c r="K108" s="538">
        <v>0</v>
      </c>
      <c r="L108" s="538">
        <v>0</v>
      </c>
      <c r="M108" s="338">
        <v>925520</v>
      </c>
      <c r="N108" s="338">
        <v>54764</v>
      </c>
      <c r="O108" s="538">
        <v>23400</v>
      </c>
      <c r="P108" s="539">
        <v>6.8666999999999998</v>
      </c>
      <c r="Q108" s="719">
        <v>5.4839000000000002</v>
      </c>
      <c r="R108" s="808">
        <v>0</v>
      </c>
      <c r="S108" s="808">
        <v>1.3828</v>
      </c>
      <c r="T108" s="112">
        <f t="shared" si="35"/>
        <v>0</v>
      </c>
      <c r="U108" s="113">
        <v>0</v>
      </c>
      <c r="V108" s="113">
        <v>0</v>
      </c>
      <c r="W108" s="113">
        <v>0</v>
      </c>
      <c r="X108" s="113">
        <f t="shared" si="36"/>
        <v>0</v>
      </c>
      <c r="Y108" s="113">
        <v>0</v>
      </c>
      <c r="Z108" s="113">
        <v>0</v>
      </c>
      <c r="AA108" s="113">
        <v>0</v>
      </c>
      <c r="AB108" s="113">
        <f t="shared" si="37"/>
        <v>0</v>
      </c>
      <c r="AC108" s="113">
        <f t="shared" si="38"/>
        <v>0</v>
      </c>
      <c r="AD108" s="114">
        <f t="shared" si="39"/>
        <v>0</v>
      </c>
      <c r="AE108" s="114">
        <f t="shared" si="40"/>
        <v>0</v>
      </c>
      <c r="AF108" s="113">
        <v>0</v>
      </c>
      <c r="AG108" s="113">
        <v>0</v>
      </c>
      <c r="AH108" s="113">
        <v>0</v>
      </c>
      <c r="AI108" s="113">
        <f t="shared" si="41"/>
        <v>0</v>
      </c>
      <c r="AJ108" s="113">
        <f t="shared" si="42"/>
        <v>0</v>
      </c>
      <c r="AK108" s="115">
        <v>0</v>
      </c>
      <c r="AL108" s="115">
        <v>0</v>
      </c>
      <c r="AM108" s="115">
        <v>0</v>
      </c>
      <c r="AN108" s="115">
        <v>0</v>
      </c>
      <c r="AO108" s="115">
        <v>0</v>
      </c>
      <c r="AP108" s="115">
        <f t="shared" si="43"/>
        <v>0</v>
      </c>
      <c r="AQ108" s="115">
        <f t="shared" si="44"/>
        <v>0</v>
      </c>
      <c r="AR108" s="370">
        <f t="shared" si="45"/>
        <v>0</v>
      </c>
      <c r="AS108" s="112">
        <f t="shared" si="46"/>
        <v>3741908</v>
      </c>
      <c r="AT108" s="113">
        <f t="shared" si="47"/>
        <v>2738224</v>
      </c>
      <c r="AU108" s="113">
        <f t="shared" si="48"/>
        <v>0</v>
      </c>
      <c r="AV108" s="113">
        <f t="shared" si="49"/>
        <v>0</v>
      </c>
      <c r="AW108" s="113">
        <f t="shared" si="34"/>
        <v>925520</v>
      </c>
      <c r="AX108" s="113">
        <f t="shared" si="34"/>
        <v>54764</v>
      </c>
      <c r="AY108" s="113">
        <f t="shared" si="50"/>
        <v>23400</v>
      </c>
      <c r="AZ108" s="115">
        <f t="shared" si="51"/>
        <v>6.8666999999999998</v>
      </c>
      <c r="BA108" s="115">
        <f t="shared" si="52"/>
        <v>5.4839000000000002</v>
      </c>
      <c r="BB108" s="115">
        <f t="shared" si="53"/>
        <v>0</v>
      </c>
      <c r="BC108" s="116">
        <f t="shared" si="54"/>
        <v>1.3828</v>
      </c>
    </row>
    <row r="109" spans="1:55" ht="12.95" customHeight="1" x14ac:dyDescent="0.25">
      <c r="A109" s="532">
        <v>19</v>
      </c>
      <c r="B109" s="533">
        <v>4441</v>
      </c>
      <c r="C109" s="533">
        <v>600074668</v>
      </c>
      <c r="D109" s="533">
        <v>46750495</v>
      </c>
      <c r="E109" s="554" t="s">
        <v>369</v>
      </c>
      <c r="F109" s="555">
        <v>3117</v>
      </c>
      <c r="G109" s="536" t="s">
        <v>333</v>
      </c>
      <c r="H109" s="536" t="s">
        <v>281</v>
      </c>
      <c r="I109" s="517">
        <v>4234573</v>
      </c>
      <c r="J109" s="538">
        <v>2997819</v>
      </c>
      <c r="K109" s="538">
        <v>0</v>
      </c>
      <c r="L109" s="538">
        <v>59600</v>
      </c>
      <c r="M109" s="338">
        <v>1033407</v>
      </c>
      <c r="N109" s="338">
        <v>59957</v>
      </c>
      <c r="O109" s="538">
        <v>83790</v>
      </c>
      <c r="P109" s="539">
        <v>6.1071999999999997</v>
      </c>
      <c r="Q109" s="719">
        <v>4.1118000000000006</v>
      </c>
      <c r="R109" s="808">
        <v>0</v>
      </c>
      <c r="S109" s="808">
        <v>1.9954000000000001</v>
      </c>
      <c r="T109" s="112">
        <f t="shared" si="35"/>
        <v>0</v>
      </c>
      <c r="U109" s="113">
        <v>0</v>
      </c>
      <c r="V109" s="113">
        <v>0</v>
      </c>
      <c r="W109" s="113">
        <v>0</v>
      </c>
      <c r="X109" s="113">
        <f t="shared" si="36"/>
        <v>0</v>
      </c>
      <c r="Y109" s="113">
        <v>0</v>
      </c>
      <c r="Z109" s="113">
        <v>0</v>
      </c>
      <c r="AA109" s="113">
        <v>0</v>
      </c>
      <c r="AB109" s="113">
        <f t="shared" si="37"/>
        <v>0</v>
      </c>
      <c r="AC109" s="113">
        <f t="shared" si="38"/>
        <v>0</v>
      </c>
      <c r="AD109" s="114">
        <f t="shared" si="39"/>
        <v>0</v>
      </c>
      <c r="AE109" s="114">
        <f t="shared" si="40"/>
        <v>0</v>
      </c>
      <c r="AF109" s="113">
        <v>0</v>
      </c>
      <c r="AG109" s="113">
        <v>0</v>
      </c>
      <c r="AH109" s="113">
        <v>0</v>
      </c>
      <c r="AI109" s="113">
        <f t="shared" si="41"/>
        <v>0</v>
      </c>
      <c r="AJ109" s="113">
        <f t="shared" si="42"/>
        <v>0</v>
      </c>
      <c r="AK109" s="115"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f t="shared" si="43"/>
        <v>0</v>
      </c>
      <c r="AQ109" s="115">
        <f t="shared" si="44"/>
        <v>0</v>
      </c>
      <c r="AR109" s="370">
        <f t="shared" si="45"/>
        <v>0</v>
      </c>
      <c r="AS109" s="112">
        <f t="shared" si="46"/>
        <v>4234573</v>
      </c>
      <c r="AT109" s="113">
        <f t="shared" si="47"/>
        <v>2997819</v>
      </c>
      <c r="AU109" s="113">
        <f t="shared" si="48"/>
        <v>0</v>
      </c>
      <c r="AV109" s="113">
        <f t="shared" si="49"/>
        <v>59600</v>
      </c>
      <c r="AW109" s="113">
        <f t="shared" si="34"/>
        <v>1033407</v>
      </c>
      <c r="AX109" s="113">
        <f t="shared" si="34"/>
        <v>59957</v>
      </c>
      <c r="AY109" s="113">
        <f t="shared" si="50"/>
        <v>83790</v>
      </c>
      <c r="AZ109" s="115">
        <f t="shared" si="51"/>
        <v>6.1071999999999997</v>
      </c>
      <c r="BA109" s="115">
        <f t="shared" si="52"/>
        <v>4.1118000000000006</v>
      </c>
      <c r="BB109" s="115">
        <f t="shared" si="53"/>
        <v>0</v>
      </c>
      <c r="BC109" s="116">
        <f t="shared" si="54"/>
        <v>1.9954000000000001</v>
      </c>
    </row>
    <row r="110" spans="1:55" ht="12.95" customHeight="1" x14ac:dyDescent="0.25">
      <c r="A110" s="532">
        <v>19</v>
      </c>
      <c r="B110" s="533">
        <v>4441</v>
      </c>
      <c r="C110" s="533">
        <v>600074668</v>
      </c>
      <c r="D110" s="533">
        <v>46750495</v>
      </c>
      <c r="E110" s="554" t="s">
        <v>369</v>
      </c>
      <c r="F110" s="555">
        <v>3117</v>
      </c>
      <c r="G110" s="536" t="s">
        <v>323</v>
      </c>
      <c r="H110" s="536" t="s">
        <v>282</v>
      </c>
      <c r="I110" s="517">
        <v>420214</v>
      </c>
      <c r="J110" s="538">
        <v>309436</v>
      </c>
      <c r="K110" s="538">
        <v>0</v>
      </c>
      <c r="L110" s="538">
        <v>0</v>
      </c>
      <c r="M110" s="338">
        <v>104589</v>
      </c>
      <c r="N110" s="338">
        <v>6189</v>
      </c>
      <c r="O110" s="538">
        <v>0</v>
      </c>
      <c r="P110" s="539">
        <v>0.87999999999999989</v>
      </c>
      <c r="Q110" s="719">
        <v>0.87999999999999989</v>
      </c>
      <c r="R110" s="808">
        <v>0</v>
      </c>
      <c r="S110" s="808">
        <v>0</v>
      </c>
      <c r="T110" s="112">
        <f t="shared" si="35"/>
        <v>0</v>
      </c>
      <c r="U110" s="113">
        <v>0</v>
      </c>
      <c r="V110" s="113">
        <v>0</v>
      </c>
      <c r="W110" s="113">
        <v>0</v>
      </c>
      <c r="X110" s="113">
        <f t="shared" si="36"/>
        <v>0</v>
      </c>
      <c r="Y110" s="113">
        <v>0</v>
      </c>
      <c r="Z110" s="113">
        <v>0</v>
      </c>
      <c r="AA110" s="113">
        <v>0</v>
      </c>
      <c r="AB110" s="113">
        <f t="shared" si="37"/>
        <v>0</v>
      </c>
      <c r="AC110" s="113">
        <f t="shared" si="38"/>
        <v>0</v>
      </c>
      <c r="AD110" s="114">
        <f t="shared" si="39"/>
        <v>0</v>
      </c>
      <c r="AE110" s="114">
        <f t="shared" si="40"/>
        <v>0</v>
      </c>
      <c r="AF110" s="113">
        <v>0</v>
      </c>
      <c r="AG110" s="113">
        <v>0</v>
      </c>
      <c r="AH110" s="113">
        <v>0</v>
      </c>
      <c r="AI110" s="113">
        <f t="shared" si="41"/>
        <v>0</v>
      </c>
      <c r="AJ110" s="113">
        <f t="shared" si="42"/>
        <v>0</v>
      </c>
      <c r="AK110" s="115">
        <v>0</v>
      </c>
      <c r="AL110" s="115">
        <v>0</v>
      </c>
      <c r="AM110" s="115">
        <v>0</v>
      </c>
      <c r="AN110" s="115">
        <v>0</v>
      </c>
      <c r="AO110" s="115">
        <v>0</v>
      </c>
      <c r="AP110" s="115">
        <f t="shared" si="43"/>
        <v>0</v>
      </c>
      <c r="AQ110" s="115">
        <f t="shared" si="44"/>
        <v>0</v>
      </c>
      <c r="AR110" s="370">
        <f t="shared" si="45"/>
        <v>0</v>
      </c>
      <c r="AS110" s="112">
        <f t="shared" si="46"/>
        <v>420214</v>
      </c>
      <c r="AT110" s="113">
        <f t="shared" si="47"/>
        <v>309436</v>
      </c>
      <c r="AU110" s="113">
        <f t="shared" si="48"/>
        <v>0</v>
      </c>
      <c r="AV110" s="113">
        <f t="shared" si="49"/>
        <v>0</v>
      </c>
      <c r="AW110" s="113">
        <f t="shared" si="34"/>
        <v>104589</v>
      </c>
      <c r="AX110" s="113">
        <f t="shared" si="34"/>
        <v>6189</v>
      </c>
      <c r="AY110" s="113">
        <f t="shared" si="50"/>
        <v>0</v>
      </c>
      <c r="AZ110" s="115">
        <f t="shared" si="51"/>
        <v>0.87999999999999989</v>
      </c>
      <c r="BA110" s="115">
        <f t="shared" si="52"/>
        <v>0.87999999999999989</v>
      </c>
      <c r="BB110" s="115">
        <f t="shared" si="53"/>
        <v>0</v>
      </c>
      <c r="BC110" s="116">
        <f t="shared" si="54"/>
        <v>0</v>
      </c>
    </row>
    <row r="111" spans="1:55" ht="12.95" customHeight="1" x14ac:dyDescent="0.25">
      <c r="A111" s="532">
        <v>19</v>
      </c>
      <c r="B111" s="533">
        <v>4441</v>
      </c>
      <c r="C111" s="533">
        <v>600074668</v>
      </c>
      <c r="D111" s="533">
        <v>46750495</v>
      </c>
      <c r="E111" s="554" t="s">
        <v>369</v>
      </c>
      <c r="F111" s="555">
        <v>3141</v>
      </c>
      <c r="G111" s="536" t="s">
        <v>319</v>
      </c>
      <c r="H111" s="536" t="s">
        <v>282</v>
      </c>
      <c r="I111" s="517">
        <v>1170644</v>
      </c>
      <c r="J111" s="538">
        <v>857721</v>
      </c>
      <c r="K111" s="538">
        <v>0</v>
      </c>
      <c r="L111" s="538">
        <v>0</v>
      </c>
      <c r="M111" s="338">
        <v>289910</v>
      </c>
      <c r="N111" s="338">
        <v>17155</v>
      </c>
      <c r="O111" s="538">
        <v>5858</v>
      </c>
      <c r="P111" s="539">
        <v>2.92</v>
      </c>
      <c r="Q111" s="719">
        <v>0</v>
      </c>
      <c r="R111" s="808">
        <v>0</v>
      </c>
      <c r="S111" s="808">
        <v>2.92</v>
      </c>
      <c r="T111" s="112">
        <f t="shared" si="35"/>
        <v>0</v>
      </c>
      <c r="U111" s="113">
        <v>0</v>
      </c>
      <c r="V111" s="113">
        <v>0</v>
      </c>
      <c r="W111" s="113">
        <v>0</v>
      </c>
      <c r="X111" s="113">
        <f t="shared" si="36"/>
        <v>0</v>
      </c>
      <c r="Y111" s="113">
        <v>0</v>
      </c>
      <c r="Z111" s="113">
        <v>0</v>
      </c>
      <c r="AA111" s="113">
        <v>0</v>
      </c>
      <c r="AB111" s="113">
        <f t="shared" si="37"/>
        <v>0</v>
      </c>
      <c r="AC111" s="113">
        <f t="shared" si="38"/>
        <v>0</v>
      </c>
      <c r="AD111" s="114">
        <f t="shared" si="39"/>
        <v>0</v>
      </c>
      <c r="AE111" s="114">
        <f t="shared" si="40"/>
        <v>0</v>
      </c>
      <c r="AF111" s="113">
        <v>0</v>
      </c>
      <c r="AG111" s="113">
        <v>0</v>
      </c>
      <c r="AH111" s="113">
        <v>0</v>
      </c>
      <c r="AI111" s="113">
        <f t="shared" si="41"/>
        <v>0</v>
      </c>
      <c r="AJ111" s="113">
        <f t="shared" si="42"/>
        <v>0</v>
      </c>
      <c r="AK111" s="115">
        <v>0</v>
      </c>
      <c r="AL111" s="115">
        <v>0</v>
      </c>
      <c r="AM111" s="115">
        <v>0</v>
      </c>
      <c r="AN111" s="115">
        <v>0</v>
      </c>
      <c r="AO111" s="115">
        <v>0</v>
      </c>
      <c r="AP111" s="115">
        <f t="shared" si="43"/>
        <v>0</v>
      </c>
      <c r="AQ111" s="115">
        <f t="shared" si="44"/>
        <v>0</v>
      </c>
      <c r="AR111" s="370">
        <f t="shared" si="45"/>
        <v>0</v>
      </c>
      <c r="AS111" s="112">
        <f t="shared" si="46"/>
        <v>1170644</v>
      </c>
      <c r="AT111" s="113">
        <f t="shared" si="47"/>
        <v>857721</v>
      </c>
      <c r="AU111" s="113">
        <f t="shared" si="48"/>
        <v>0</v>
      </c>
      <c r="AV111" s="113">
        <f t="shared" si="49"/>
        <v>0</v>
      </c>
      <c r="AW111" s="113">
        <f t="shared" si="34"/>
        <v>289910</v>
      </c>
      <c r="AX111" s="113">
        <f t="shared" si="34"/>
        <v>17155</v>
      </c>
      <c r="AY111" s="113">
        <f t="shared" si="50"/>
        <v>5858</v>
      </c>
      <c r="AZ111" s="115">
        <f t="shared" si="51"/>
        <v>2.92</v>
      </c>
      <c r="BA111" s="115">
        <f t="shared" si="52"/>
        <v>0</v>
      </c>
      <c r="BB111" s="115">
        <f t="shared" si="53"/>
        <v>0</v>
      </c>
      <c r="BC111" s="116">
        <f t="shared" si="54"/>
        <v>2.92</v>
      </c>
    </row>
    <row r="112" spans="1:55" ht="12.95" customHeight="1" x14ac:dyDescent="0.25">
      <c r="A112" s="532">
        <v>19</v>
      </c>
      <c r="B112" s="533">
        <v>4441</v>
      </c>
      <c r="C112" s="533">
        <v>600074668</v>
      </c>
      <c r="D112" s="533">
        <v>46750495</v>
      </c>
      <c r="E112" s="554" t="s">
        <v>369</v>
      </c>
      <c r="F112" s="555">
        <v>3143</v>
      </c>
      <c r="G112" s="536" t="s">
        <v>632</v>
      </c>
      <c r="H112" s="536" t="s">
        <v>281</v>
      </c>
      <c r="I112" s="517">
        <v>722297</v>
      </c>
      <c r="J112" s="538">
        <v>516119</v>
      </c>
      <c r="K112" s="538">
        <v>0</v>
      </c>
      <c r="L112" s="538">
        <v>16000</v>
      </c>
      <c r="M112" s="338">
        <v>179856</v>
      </c>
      <c r="N112" s="338">
        <v>10322</v>
      </c>
      <c r="O112" s="538">
        <v>0</v>
      </c>
      <c r="P112" s="539">
        <v>1.0236000000000001</v>
      </c>
      <c r="Q112" s="719">
        <v>1.0236000000000001</v>
      </c>
      <c r="R112" s="808">
        <v>0</v>
      </c>
      <c r="S112" s="808">
        <v>0</v>
      </c>
      <c r="T112" s="112">
        <f t="shared" si="35"/>
        <v>0</v>
      </c>
      <c r="U112" s="113">
        <v>0</v>
      </c>
      <c r="V112" s="113">
        <v>0</v>
      </c>
      <c r="W112" s="113">
        <v>0</v>
      </c>
      <c r="X112" s="113">
        <f t="shared" si="36"/>
        <v>0</v>
      </c>
      <c r="Y112" s="113">
        <v>0</v>
      </c>
      <c r="Z112" s="113">
        <v>0</v>
      </c>
      <c r="AA112" s="113">
        <v>0</v>
      </c>
      <c r="AB112" s="113">
        <f t="shared" si="37"/>
        <v>0</v>
      </c>
      <c r="AC112" s="113">
        <f t="shared" si="38"/>
        <v>0</v>
      </c>
      <c r="AD112" s="114">
        <f t="shared" si="39"/>
        <v>0</v>
      </c>
      <c r="AE112" s="114">
        <f t="shared" si="40"/>
        <v>0</v>
      </c>
      <c r="AF112" s="113">
        <v>0</v>
      </c>
      <c r="AG112" s="113">
        <v>0</v>
      </c>
      <c r="AH112" s="113">
        <v>0</v>
      </c>
      <c r="AI112" s="113">
        <f t="shared" si="41"/>
        <v>0</v>
      </c>
      <c r="AJ112" s="113">
        <f t="shared" si="42"/>
        <v>0</v>
      </c>
      <c r="AK112" s="115">
        <v>0</v>
      </c>
      <c r="AL112" s="115">
        <v>0</v>
      </c>
      <c r="AM112" s="115">
        <v>0</v>
      </c>
      <c r="AN112" s="115">
        <v>0</v>
      </c>
      <c r="AO112" s="115">
        <v>0</v>
      </c>
      <c r="AP112" s="115">
        <f t="shared" si="43"/>
        <v>0</v>
      </c>
      <c r="AQ112" s="115">
        <f t="shared" si="44"/>
        <v>0</v>
      </c>
      <c r="AR112" s="370">
        <f t="shared" si="45"/>
        <v>0</v>
      </c>
      <c r="AS112" s="112">
        <f t="shared" si="46"/>
        <v>722297</v>
      </c>
      <c r="AT112" s="113">
        <f t="shared" si="47"/>
        <v>516119</v>
      </c>
      <c r="AU112" s="113">
        <f t="shared" si="48"/>
        <v>0</v>
      </c>
      <c r="AV112" s="113">
        <f t="shared" si="49"/>
        <v>16000</v>
      </c>
      <c r="AW112" s="113">
        <f t="shared" si="34"/>
        <v>179856</v>
      </c>
      <c r="AX112" s="113">
        <f t="shared" si="34"/>
        <v>10322</v>
      </c>
      <c r="AY112" s="113">
        <f t="shared" si="50"/>
        <v>0</v>
      </c>
      <c r="AZ112" s="115">
        <f t="shared" si="51"/>
        <v>1.0236000000000001</v>
      </c>
      <c r="BA112" s="115">
        <f t="shared" si="52"/>
        <v>1.0236000000000001</v>
      </c>
      <c r="BB112" s="115">
        <f t="shared" si="53"/>
        <v>0</v>
      </c>
      <c r="BC112" s="116">
        <f t="shared" si="54"/>
        <v>0</v>
      </c>
    </row>
    <row r="113" spans="1:57" ht="12.95" customHeight="1" x14ac:dyDescent="0.25">
      <c r="A113" s="532">
        <v>19</v>
      </c>
      <c r="B113" s="533">
        <v>4441</v>
      </c>
      <c r="C113" s="533">
        <v>600074668</v>
      </c>
      <c r="D113" s="533">
        <v>46750495</v>
      </c>
      <c r="E113" s="554" t="s">
        <v>369</v>
      </c>
      <c r="F113" s="555">
        <v>3143</v>
      </c>
      <c r="G113" s="536" t="s">
        <v>633</v>
      </c>
      <c r="H113" s="536" t="s">
        <v>282</v>
      </c>
      <c r="I113" s="517">
        <v>21066</v>
      </c>
      <c r="J113" s="538">
        <v>14850</v>
      </c>
      <c r="K113" s="538">
        <v>0</v>
      </c>
      <c r="L113" s="538">
        <v>0</v>
      </c>
      <c r="M113" s="338">
        <v>5019</v>
      </c>
      <c r="N113" s="338">
        <v>297</v>
      </c>
      <c r="O113" s="538">
        <v>900</v>
      </c>
      <c r="P113" s="539">
        <v>0.06</v>
      </c>
      <c r="Q113" s="719">
        <v>0</v>
      </c>
      <c r="R113" s="808">
        <v>0</v>
      </c>
      <c r="S113" s="808">
        <v>0.06</v>
      </c>
      <c r="T113" s="112">
        <f t="shared" si="35"/>
        <v>0</v>
      </c>
      <c r="U113" s="113">
        <v>0</v>
      </c>
      <c r="V113" s="113">
        <v>0</v>
      </c>
      <c r="W113" s="113">
        <v>0</v>
      </c>
      <c r="X113" s="113">
        <f t="shared" si="36"/>
        <v>0</v>
      </c>
      <c r="Y113" s="113">
        <v>0</v>
      </c>
      <c r="Z113" s="113">
        <v>0</v>
      </c>
      <c r="AA113" s="113">
        <v>0</v>
      </c>
      <c r="AB113" s="113">
        <f t="shared" si="37"/>
        <v>0</v>
      </c>
      <c r="AC113" s="113">
        <f t="shared" si="38"/>
        <v>0</v>
      </c>
      <c r="AD113" s="114">
        <f t="shared" si="39"/>
        <v>0</v>
      </c>
      <c r="AE113" s="114">
        <f t="shared" si="40"/>
        <v>0</v>
      </c>
      <c r="AF113" s="113">
        <v>0</v>
      </c>
      <c r="AG113" s="113">
        <v>0</v>
      </c>
      <c r="AH113" s="113">
        <v>0</v>
      </c>
      <c r="AI113" s="113">
        <f t="shared" si="41"/>
        <v>0</v>
      </c>
      <c r="AJ113" s="113">
        <f t="shared" si="42"/>
        <v>0</v>
      </c>
      <c r="AK113" s="115">
        <v>0</v>
      </c>
      <c r="AL113" s="115">
        <v>0</v>
      </c>
      <c r="AM113" s="115">
        <v>0</v>
      </c>
      <c r="AN113" s="115">
        <v>0</v>
      </c>
      <c r="AO113" s="115">
        <v>0</v>
      </c>
      <c r="AP113" s="115">
        <f t="shared" si="43"/>
        <v>0</v>
      </c>
      <c r="AQ113" s="115">
        <f t="shared" si="44"/>
        <v>0</v>
      </c>
      <c r="AR113" s="370">
        <f t="shared" si="45"/>
        <v>0</v>
      </c>
      <c r="AS113" s="112">
        <f t="shared" si="46"/>
        <v>21066</v>
      </c>
      <c r="AT113" s="113">
        <f t="shared" si="47"/>
        <v>14850</v>
      </c>
      <c r="AU113" s="113">
        <f t="shared" si="48"/>
        <v>0</v>
      </c>
      <c r="AV113" s="113">
        <f t="shared" si="49"/>
        <v>0</v>
      </c>
      <c r="AW113" s="113">
        <f t="shared" si="34"/>
        <v>5019</v>
      </c>
      <c r="AX113" s="113">
        <f t="shared" si="34"/>
        <v>297</v>
      </c>
      <c r="AY113" s="113">
        <f t="shared" si="50"/>
        <v>900</v>
      </c>
      <c r="AZ113" s="115">
        <f t="shared" si="51"/>
        <v>0.06</v>
      </c>
      <c r="BA113" s="115">
        <f t="shared" si="52"/>
        <v>0</v>
      </c>
      <c r="BB113" s="115">
        <f t="shared" si="53"/>
        <v>0</v>
      </c>
      <c r="BC113" s="116">
        <f t="shared" si="54"/>
        <v>0.06</v>
      </c>
    </row>
    <row r="114" spans="1:57" ht="12.95" customHeight="1" x14ac:dyDescent="0.25">
      <c r="A114" s="520">
        <v>19</v>
      </c>
      <c r="B114" s="522">
        <v>4441</v>
      </c>
      <c r="C114" s="522">
        <v>600074668</v>
      </c>
      <c r="D114" s="522">
        <v>46750495</v>
      </c>
      <c r="E114" s="551" t="s">
        <v>370</v>
      </c>
      <c r="F114" s="552"/>
      <c r="G114" s="553"/>
      <c r="H114" s="553"/>
      <c r="I114" s="544">
        <v>10310702</v>
      </c>
      <c r="J114" s="545">
        <v>7434169</v>
      </c>
      <c r="K114" s="545">
        <v>0</v>
      </c>
      <c r="L114" s="545">
        <v>75600</v>
      </c>
      <c r="M114" s="545">
        <v>2538301</v>
      </c>
      <c r="N114" s="545">
        <v>148684</v>
      </c>
      <c r="O114" s="545">
        <v>113948</v>
      </c>
      <c r="P114" s="546">
        <v>17.857499999999998</v>
      </c>
      <c r="Q114" s="546">
        <v>11.4993</v>
      </c>
      <c r="R114" s="647">
        <v>0</v>
      </c>
      <c r="S114" s="647">
        <v>6.3581999999999992</v>
      </c>
      <c r="T114" s="544">
        <f t="shared" ref="T114:BC114" si="60">SUM(T108:T113)</f>
        <v>0</v>
      </c>
      <c r="U114" s="545">
        <f t="shared" si="60"/>
        <v>0</v>
      </c>
      <c r="V114" s="545">
        <f t="shared" si="60"/>
        <v>0</v>
      </c>
      <c r="W114" s="545">
        <f t="shared" si="60"/>
        <v>0</v>
      </c>
      <c r="X114" s="545">
        <f t="shared" si="60"/>
        <v>0</v>
      </c>
      <c r="Y114" s="545">
        <f t="shared" si="60"/>
        <v>0</v>
      </c>
      <c r="Z114" s="545">
        <f t="shared" si="60"/>
        <v>0</v>
      </c>
      <c r="AA114" s="545">
        <f t="shared" si="60"/>
        <v>0</v>
      </c>
      <c r="AB114" s="545">
        <f t="shared" si="60"/>
        <v>0</v>
      </c>
      <c r="AC114" s="545">
        <f t="shared" si="60"/>
        <v>0</v>
      </c>
      <c r="AD114" s="545">
        <f t="shared" si="60"/>
        <v>0</v>
      </c>
      <c r="AE114" s="545">
        <f t="shared" si="60"/>
        <v>0</v>
      </c>
      <c r="AF114" s="545">
        <f t="shared" si="60"/>
        <v>0</v>
      </c>
      <c r="AG114" s="545">
        <f t="shared" si="60"/>
        <v>0</v>
      </c>
      <c r="AH114" s="545">
        <f t="shared" si="60"/>
        <v>0</v>
      </c>
      <c r="AI114" s="545">
        <f t="shared" si="60"/>
        <v>0</v>
      </c>
      <c r="AJ114" s="545">
        <f t="shared" si="60"/>
        <v>0</v>
      </c>
      <c r="AK114" s="546">
        <f t="shared" si="60"/>
        <v>0</v>
      </c>
      <c r="AL114" s="546">
        <f t="shared" si="60"/>
        <v>0</v>
      </c>
      <c r="AM114" s="546">
        <f t="shared" si="60"/>
        <v>0</v>
      </c>
      <c r="AN114" s="546">
        <f t="shared" si="60"/>
        <v>0</v>
      </c>
      <c r="AO114" s="546">
        <f t="shared" si="60"/>
        <v>0</v>
      </c>
      <c r="AP114" s="546">
        <f t="shared" si="60"/>
        <v>0</v>
      </c>
      <c r="AQ114" s="546">
        <f t="shared" si="60"/>
        <v>0</v>
      </c>
      <c r="AR114" s="647">
        <f t="shared" si="60"/>
        <v>0</v>
      </c>
      <c r="AS114" s="544">
        <f t="shared" si="60"/>
        <v>10310702</v>
      </c>
      <c r="AT114" s="545">
        <f t="shared" si="60"/>
        <v>7434169</v>
      </c>
      <c r="AU114" s="545">
        <f t="shared" si="60"/>
        <v>0</v>
      </c>
      <c r="AV114" s="545">
        <f t="shared" si="60"/>
        <v>75600</v>
      </c>
      <c r="AW114" s="545">
        <f t="shared" si="60"/>
        <v>2538301</v>
      </c>
      <c r="AX114" s="545">
        <f t="shared" si="60"/>
        <v>148684</v>
      </c>
      <c r="AY114" s="545">
        <f t="shared" si="60"/>
        <v>113948</v>
      </c>
      <c r="AZ114" s="546">
        <f t="shared" si="60"/>
        <v>17.857499999999998</v>
      </c>
      <c r="BA114" s="546">
        <f t="shared" si="60"/>
        <v>11.4993</v>
      </c>
      <c r="BB114" s="546">
        <f t="shared" si="60"/>
        <v>0</v>
      </c>
      <c r="BC114" s="547">
        <f t="shared" si="60"/>
        <v>6.3581999999999992</v>
      </c>
    </row>
    <row r="115" spans="1:57" ht="12.95" customHeight="1" x14ac:dyDescent="0.25">
      <c r="A115" s="532">
        <v>20</v>
      </c>
      <c r="B115" s="533">
        <v>4428</v>
      </c>
      <c r="C115" s="533">
        <v>600074242</v>
      </c>
      <c r="D115" s="533">
        <v>71010513</v>
      </c>
      <c r="E115" s="554" t="s">
        <v>371</v>
      </c>
      <c r="F115" s="555">
        <v>3111</v>
      </c>
      <c r="G115" s="536" t="s">
        <v>329</v>
      </c>
      <c r="H115" s="536" t="s">
        <v>281</v>
      </c>
      <c r="I115" s="517">
        <v>1679076</v>
      </c>
      <c r="J115" s="538">
        <v>1223915</v>
      </c>
      <c r="K115" s="538">
        <v>0</v>
      </c>
      <c r="L115" s="538">
        <v>0</v>
      </c>
      <c r="M115" s="338">
        <v>413683</v>
      </c>
      <c r="N115" s="338">
        <v>24478</v>
      </c>
      <c r="O115" s="538">
        <v>17000</v>
      </c>
      <c r="P115" s="539">
        <v>2.7848999999999999</v>
      </c>
      <c r="Q115" s="719">
        <v>2</v>
      </c>
      <c r="R115" s="808">
        <v>0</v>
      </c>
      <c r="S115" s="808">
        <v>0.78489999999999993</v>
      </c>
      <c r="T115" s="112">
        <f t="shared" si="35"/>
        <v>0</v>
      </c>
      <c r="U115" s="113">
        <v>0</v>
      </c>
      <c r="V115" s="113">
        <v>0</v>
      </c>
      <c r="W115" s="113">
        <v>0</v>
      </c>
      <c r="X115" s="113">
        <f t="shared" si="36"/>
        <v>0</v>
      </c>
      <c r="Y115" s="113">
        <v>0</v>
      </c>
      <c r="Z115" s="113">
        <v>0</v>
      </c>
      <c r="AA115" s="113">
        <v>0</v>
      </c>
      <c r="AB115" s="113">
        <f t="shared" si="37"/>
        <v>0</v>
      </c>
      <c r="AC115" s="113">
        <f t="shared" si="38"/>
        <v>0</v>
      </c>
      <c r="AD115" s="114">
        <f t="shared" si="39"/>
        <v>0</v>
      </c>
      <c r="AE115" s="114">
        <f t="shared" si="40"/>
        <v>0</v>
      </c>
      <c r="AF115" s="113">
        <v>0</v>
      </c>
      <c r="AG115" s="113">
        <v>0</v>
      </c>
      <c r="AH115" s="113">
        <v>0</v>
      </c>
      <c r="AI115" s="113">
        <f t="shared" si="41"/>
        <v>0</v>
      </c>
      <c r="AJ115" s="113">
        <f t="shared" si="42"/>
        <v>0</v>
      </c>
      <c r="AK115" s="115">
        <v>0</v>
      </c>
      <c r="AL115" s="115">
        <v>0</v>
      </c>
      <c r="AM115" s="115">
        <v>0</v>
      </c>
      <c r="AN115" s="115">
        <v>0</v>
      </c>
      <c r="AO115" s="115">
        <v>0</v>
      </c>
      <c r="AP115" s="115">
        <f t="shared" si="43"/>
        <v>0</v>
      </c>
      <c r="AQ115" s="115">
        <f t="shared" si="44"/>
        <v>0</v>
      </c>
      <c r="AR115" s="370">
        <f t="shared" si="45"/>
        <v>0</v>
      </c>
      <c r="AS115" s="112">
        <f t="shared" si="46"/>
        <v>1679076</v>
      </c>
      <c r="AT115" s="113">
        <f t="shared" si="47"/>
        <v>1223915</v>
      </c>
      <c r="AU115" s="113">
        <f t="shared" si="48"/>
        <v>0</v>
      </c>
      <c r="AV115" s="113">
        <f t="shared" si="49"/>
        <v>0</v>
      </c>
      <c r="AW115" s="113">
        <f t="shared" si="34"/>
        <v>413683</v>
      </c>
      <c r="AX115" s="113">
        <f t="shared" si="34"/>
        <v>24478</v>
      </c>
      <c r="AY115" s="113">
        <f t="shared" si="50"/>
        <v>17000</v>
      </c>
      <c r="AZ115" s="115">
        <f t="shared" si="51"/>
        <v>2.7848999999999999</v>
      </c>
      <c r="BA115" s="115">
        <f t="shared" si="52"/>
        <v>2</v>
      </c>
      <c r="BB115" s="115">
        <f t="shared" si="53"/>
        <v>0</v>
      </c>
      <c r="BC115" s="116">
        <f t="shared" si="54"/>
        <v>0.78489999999999993</v>
      </c>
    </row>
    <row r="116" spans="1:57" ht="12.95" customHeight="1" x14ac:dyDescent="0.25">
      <c r="A116" s="532">
        <v>20</v>
      </c>
      <c r="B116" s="533">
        <v>4428</v>
      </c>
      <c r="C116" s="533">
        <v>600074242</v>
      </c>
      <c r="D116" s="533">
        <v>71010513</v>
      </c>
      <c r="E116" s="554" t="s">
        <v>371</v>
      </c>
      <c r="F116" s="555">
        <v>3141</v>
      </c>
      <c r="G116" s="556" t="s">
        <v>319</v>
      </c>
      <c r="H116" s="536" t="s">
        <v>282</v>
      </c>
      <c r="I116" s="517">
        <v>636325</v>
      </c>
      <c r="J116" s="538">
        <v>466567</v>
      </c>
      <c r="K116" s="538">
        <v>0</v>
      </c>
      <c r="L116" s="538">
        <v>0</v>
      </c>
      <c r="M116" s="338">
        <v>157700</v>
      </c>
      <c r="N116" s="338">
        <v>9332</v>
      </c>
      <c r="O116" s="538">
        <v>2726</v>
      </c>
      <c r="P116" s="539">
        <v>1.59</v>
      </c>
      <c r="Q116" s="719">
        <v>0</v>
      </c>
      <c r="R116" s="808">
        <v>0</v>
      </c>
      <c r="S116" s="808">
        <v>1.59</v>
      </c>
      <c r="T116" s="112">
        <f t="shared" si="35"/>
        <v>0</v>
      </c>
      <c r="U116" s="113">
        <v>0</v>
      </c>
      <c r="V116" s="113">
        <v>0</v>
      </c>
      <c r="W116" s="113">
        <v>0</v>
      </c>
      <c r="X116" s="113">
        <f t="shared" si="36"/>
        <v>0</v>
      </c>
      <c r="Y116" s="113">
        <v>0</v>
      </c>
      <c r="Z116" s="113">
        <v>0</v>
      </c>
      <c r="AA116" s="113">
        <v>0</v>
      </c>
      <c r="AB116" s="113">
        <f t="shared" si="37"/>
        <v>0</v>
      </c>
      <c r="AC116" s="113">
        <f t="shared" si="38"/>
        <v>0</v>
      </c>
      <c r="AD116" s="114">
        <f t="shared" si="39"/>
        <v>0</v>
      </c>
      <c r="AE116" s="114">
        <f t="shared" si="40"/>
        <v>0</v>
      </c>
      <c r="AF116" s="113">
        <v>0</v>
      </c>
      <c r="AG116" s="113">
        <v>0</v>
      </c>
      <c r="AH116" s="113">
        <v>0</v>
      </c>
      <c r="AI116" s="113">
        <f t="shared" si="41"/>
        <v>0</v>
      </c>
      <c r="AJ116" s="113">
        <f t="shared" si="42"/>
        <v>0</v>
      </c>
      <c r="AK116" s="115">
        <v>0</v>
      </c>
      <c r="AL116" s="115">
        <v>0</v>
      </c>
      <c r="AM116" s="115">
        <v>0</v>
      </c>
      <c r="AN116" s="115">
        <v>0</v>
      </c>
      <c r="AO116" s="115">
        <v>0</v>
      </c>
      <c r="AP116" s="115">
        <f t="shared" si="43"/>
        <v>0</v>
      </c>
      <c r="AQ116" s="115">
        <f t="shared" si="44"/>
        <v>0</v>
      </c>
      <c r="AR116" s="370">
        <f t="shared" si="45"/>
        <v>0</v>
      </c>
      <c r="AS116" s="112">
        <f t="shared" si="46"/>
        <v>636325</v>
      </c>
      <c r="AT116" s="113">
        <f t="shared" si="47"/>
        <v>466567</v>
      </c>
      <c r="AU116" s="113">
        <f t="shared" si="48"/>
        <v>0</v>
      </c>
      <c r="AV116" s="113">
        <f t="shared" si="49"/>
        <v>0</v>
      </c>
      <c r="AW116" s="113">
        <f t="shared" si="34"/>
        <v>157700</v>
      </c>
      <c r="AX116" s="113">
        <f t="shared" si="34"/>
        <v>9332</v>
      </c>
      <c r="AY116" s="113">
        <f t="shared" si="50"/>
        <v>2726</v>
      </c>
      <c r="AZ116" s="115">
        <f t="shared" si="51"/>
        <v>1.59</v>
      </c>
      <c r="BA116" s="115">
        <f t="shared" si="52"/>
        <v>0</v>
      </c>
      <c r="BB116" s="115">
        <f t="shared" si="53"/>
        <v>0</v>
      </c>
      <c r="BC116" s="116">
        <f t="shared" si="54"/>
        <v>1.59</v>
      </c>
    </row>
    <row r="117" spans="1:57" ht="12.95" customHeight="1" x14ac:dyDescent="0.25">
      <c r="A117" s="520">
        <v>20</v>
      </c>
      <c r="B117" s="522">
        <v>4428</v>
      </c>
      <c r="C117" s="522">
        <v>600074242</v>
      </c>
      <c r="D117" s="522">
        <v>71010513</v>
      </c>
      <c r="E117" s="551" t="s">
        <v>372</v>
      </c>
      <c r="F117" s="552"/>
      <c r="G117" s="553"/>
      <c r="H117" s="553"/>
      <c r="I117" s="544">
        <v>2315401</v>
      </c>
      <c r="J117" s="545">
        <v>1690482</v>
      </c>
      <c r="K117" s="545">
        <v>0</v>
      </c>
      <c r="L117" s="545">
        <v>0</v>
      </c>
      <c r="M117" s="545">
        <v>571383</v>
      </c>
      <c r="N117" s="545">
        <v>33810</v>
      </c>
      <c r="O117" s="545">
        <v>19726</v>
      </c>
      <c r="P117" s="546">
        <v>4.3749000000000002</v>
      </c>
      <c r="Q117" s="546">
        <v>2</v>
      </c>
      <c r="R117" s="647">
        <v>0</v>
      </c>
      <c r="S117" s="647">
        <v>2.3749000000000002</v>
      </c>
      <c r="T117" s="544">
        <f t="shared" ref="T117:BC117" si="61">SUM(T115:T116)</f>
        <v>0</v>
      </c>
      <c r="U117" s="545">
        <f t="shared" si="61"/>
        <v>0</v>
      </c>
      <c r="V117" s="545">
        <f t="shared" si="61"/>
        <v>0</v>
      </c>
      <c r="W117" s="545">
        <f t="shared" si="61"/>
        <v>0</v>
      </c>
      <c r="X117" s="545">
        <f t="shared" si="61"/>
        <v>0</v>
      </c>
      <c r="Y117" s="545">
        <f t="shared" si="61"/>
        <v>0</v>
      </c>
      <c r="Z117" s="545">
        <f t="shared" si="61"/>
        <v>0</v>
      </c>
      <c r="AA117" s="545">
        <f t="shared" si="61"/>
        <v>0</v>
      </c>
      <c r="AB117" s="545">
        <f t="shared" si="61"/>
        <v>0</v>
      </c>
      <c r="AC117" s="545">
        <f t="shared" si="61"/>
        <v>0</v>
      </c>
      <c r="AD117" s="545">
        <f t="shared" si="61"/>
        <v>0</v>
      </c>
      <c r="AE117" s="545">
        <f t="shared" si="61"/>
        <v>0</v>
      </c>
      <c r="AF117" s="545">
        <f t="shared" si="61"/>
        <v>0</v>
      </c>
      <c r="AG117" s="545">
        <f t="shared" si="61"/>
        <v>0</v>
      </c>
      <c r="AH117" s="545">
        <f t="shared" si="61"/>
        <v>0</v>
      </c>
      <c r="AI117" s="545">
        <f t="shared" si="61"/>
        <v>0</v>
      </c>
      <c r="AJ117" s="545">
        <f t="shared" si="61"/>
        <v>0</v>
      </c>
      <c r="AK117" s="546">
        <f t="shared" si="61"/>
        <v>0</v>
      </c>
      <c r="AL117" s="546">
        <f t="shared" si="61"/>
        <v>0</v>
      </c>
      <c r="AM117" s="546">
        <f t="shared" si="61"/>
        <v>0</v>
      </c>
      <c r="AN117" s="546">
        <f t="shared" si="61"/>
        <v>0</v>
      </c>
      <c r="AO117" s="546">
        <f t="shared" si="61"/>
        <v>0</v>
      </c>
      <c r="AP117" s="546">
        <f t="shared" si="61"/>
        <v>0</v>
      </c>
      <c r="AQ117" s="546">
        <f t="shared" si="61"/>
        <v>0</v>
      </c>
      <c r="AR117" s="647">
        <f t="shared" si="61"/>
        <v>0</v>
      </c>
      <c r="AS117" s="544">
        <f t="shared" si="61"/>
        <v>2315401</v>
      </c>
      <c r="AT117" s="545">
        <f t="shared" si="61"/>
        <v>1690482</v>
      </c>
      <c r="AU117" s="545">
        <f t="shared" si="61"/>
        <v>0</v>
      </c>
      <c r="AV117" s="545">
        <f t="shared" si="61"/>
        <v>0</v>
      </c>
      <c r="AW117" s="545">
        <f t="shared" si="61"/>
        <v>571383</v>
      </c>
      <c r="AX117" s="545">
        <f t="shared" si="61"/>
        <v>33810</v>
      </c>
      <c r="AY117" s="545">
        <f t="shared" si="61"/>
        <v>19726</v>
      </c>
      <c r="AZ117" s="546">
        <f t="shared" si="61"/>
        <v>4.3749000000000002</v>
      </c>
      <c r="BA117" s="546">
        <f t="shared" si="61"/>
        <v>2</v>
      </c>
      <c r="BB117" s="546">
        <f t="shared" si="61"/>
        <v>0</v>
      </c>
      <c r="BC117" s="547">
        <f t="shared" si="61"/>
        <v>2.3749000000000002</v>
      </c>
    </row>
    <row r="118" spans="1:57" ht="12.95" customHeight="1" x14ac:dyDescent="0.25">
      <c r="A118" s="532">
        <v>21</v>
      </c>
      <c r="B118" s="533">
        <v>4463</v>
      </c>
      <c r="C118" s="533">
        <v>600074684</v>
      </c>
      <c r="D118" s="533">
        <v>71010467</v>
      </c>
      <c r="E118" s="554" t="s">
        <v>373</v>
      </c>
      <c r="F118" s="555">
        <v>3117</v>
      </c>
      <c r="G118" s="556" t="s">
        <v>333</v>
      </c>
      <c r="H118" s="536" t="s">
        <v>281</v>
      </c>
      <c r="I118" s="517">
        <v>2875146</v>
      </c>
      <c r="J118" s="538">
        <v>2084452</v>
      </c>
      <c r="K118" s="538">
        <v>0</v>
      </c>
      <c r="L118" s="538">
        <v>0</v>
      </c>
      <c r="M118" s="338">
        <v>704545</v>
      </c>
      <c r="N118" s="338">
        <v>41689</v>
      </c>
      <c r="O118" s="538">
        <v>44460</v>
      </c>
      <c r="P118" s="539">
        <v>3.6208</v>
      </c>
      <c r="Q118" s="719">
        <v>2.6818</v>
      </c>
      <c r="R118" s="808">
        <v>0</v>
      </c>
      <c r="S118" s="808">
        <v>0.93900000000000006</v>
      </c>
      <c r="T118" s="112">
        <f t="shared" si="35"/>
        <v>0</v>
      </c>
      <c r="U118" s="113">
        <v>0</v>
      </c>
      <c r="V118" s="113">
        <v>0</v>
      </c>
      <c r="W118" s="113">
        <v>0</v>
      </c>
      <c r="X118" s="113">
        <f t="shared" si="36"/>
        <v>0</v>
      </c>
      <c r="Y118" s="113">
        <v>0</v>
      </c>
      <c r="Z118" s="113">
        <v>0</v>
      </c>
      <c r="AA118" s="113">
        <v>0</v>
      </c>
      <c r="AB118" s="113">
        <f t="shared" si="37"/>
        <v>0</v>
      </c>
      <c r="AC118" s="113">
        <f t="shared" si="38"/>
        <v>0</v>
      </c>
      <c r="AD118" s="114">
        <f t="shared" si="39"/>
        <v>0</v>
      </c>
      <c r="AE118" s="114">
        <f t="shared" si="40"/>
        <v>0</v>
      </c>
      <c r="AF118" s="113">
        <v>0</v>
      </c>
      <c r="AG118" s="113">
        <v>0</v>
      </c>
      <c r="AH118" s="113">
        <v>0</v>
      </c>
      <c r="AI118" s="113">
        <f t="shared" si="41"/>
        <v>0</v>
      </c>
      <c r="AJ118" s="113">
        <f t="shared" si="42"/>
        <v>0</v>
      </c>
      <c r="AK118" s="115">
        <v>0</v>
      </c>
      <c r="AL118" s="115">
        <v>0</v>
      </c>
      <c r="AM118" s="115">
        <v>0</v>
      </c>
      <c r="AN118" s="115">
        <v>0</v>
      </c>
      <c r="AO118" s="115">
        <v>0</v>
      </c>
      <c r="AP118" s="115">
        <f t="shared" si="43"/>
        <v>0</v>
      </c>
      <c r="AQ118" s="115">
        <f t="shared" si="44"/>
        <v>0</v>
      </c>
      <c r="AR118" s="370">
        <f t="shared" si="45"/>
        <v>0</v>
      </c>
      <c r="AS118" s="112">
        <f t="shared" si="46"/>
        <v>2875146</v>
      </c>
      <c r="AT118" s="113">
        <f t="shared" si="47"/>
        <v>2084452</v>
      </c>
      <c r="AU118" s="113">
        <f t="shared" si="48"/>
        <v>0</v>
      </c>
      <c r="AV118" s="113">
        <f t="shared" si="49"/>
        <v>0</v>
      </c>
      <c r="AW118" s="113">
        <f t="shared" si="34"/>
        <v>704545</v>
      </c>
      <c r="AX118" s="113">
        <f t="shared" si="34"/>
        <v>41689</v>
      </c>
      <c r="AY118" s="113">
        <f t="shared" si="50"/>
        <v>44460</v>
      </c>
      <c r="AZ118" s="115">
        <f t="shared" si="51"/>
        <v>3.6208</v>
      </c>
      <c r="BA118" s="115">
        <f t="shared" si="52"/>
        <v>2.6818</v>
      </c>
      <c r="BB118" s="115">
        <f t="shared" si="53"/>
        <v>0</v>
      </c>
      <c r="BC118" s="116">
        <f t="shared" si="54"/>
        <v>0.93900000000000006</v>
      </c>
    </row>
    <row r="119" spans="1:57" ht="12.95" customHeight="1" x14ac:dyDescent="0.25">
      <c r="A119" s="532">
        <v>21</v>
      </c>
      <c r="B119" s="533">
        <v>4463</v>
      </c>
      <c r="C119" s="533">
        <v>600074684</v>
      </c>
      <c r="D119" s="533">
        <v>71010467</v>
      </c>
      <c r="E119" s="554" t="s">
        <v>373</v>
      </c>
      <c r="F119" s="555">
        <v>3117</v>
      </c>
      <c r="G119" s="536" t="s">
        <v>323</v>
      </c>
      <c r="H119" s="536" t="s">
        <v>282</v>
      </c>
      <c r="I119" s="517">
        <v>0</v>
      </c>
      <c r="J119" s="538">
        <v>0</v>
      </c>
      <c r="K119" s="538">
        <v>0</v>
      </c>
      <c r="L119" s="538">
        <v>0</v>
      </c>
      <c r="M119" s="338">
        <v>0</v>
      </c>
      <c r="N119" s="338">
        <v>0</v>
      </c>
      <c r="O119" s="538">
        <v>0</v>
      </c>
      <c r="P119" s="539">
        <v>0</v>
      </c>
      <c r="Q119" s="719">
        <v>0</v>
      </c>
      <c r="R119" s="808">
        <v>0</v>
      </c>
      <c r="S119" s="808">
        <v>0</v>
      </c>
      <c r="T119" s="112">
        <f t="shared" si="35"/>
        <v>0</v>
      </c>
      <c r="U119" s="113">
        <v>0</v>
      </c>
      <c r="V119" s="113">
        <v>0</v>
      </c>
      <c r="W119" s="113">
        <v>0</v>
      </c>
      <c r="X119" s="113">
        <f t="shared" si="36"/>
        <v>0</v>
      </c>
      <c r="Y119" s="113">
        <v>0</v>
      </c>
      <c r="Z119" s="113">
        <v>0</v>
      </c>
      <c r="AA119" s="113">
        <v>0</v>
      </c>
      <c r="AB119" s="113">
        <f t="shared" si="37"/>
        <v>0</v>
      </c>
      <c r="AC119" s="113">
        <f t="shared" si="38"/>
        <v>0</v>
      </c>
      <c r="AD119" s="114">
        <f t="shared" si="39"/>
        <v>0</v>
      </c>
      <c r="AE119" s="114">
        <f t="shared" si="40"/>
        <v>0</v>
      </c>
      <c r="AF119" s="113">
        <v>0</v>
      </c>
      <c r="AG119" s="113">
        <v>0</v>
      </c>
      <c r="AH119" s="113">
        <v>0</v>
      </c>
      <c r="AI119" s="113">
        <f t="shared" si="41"/>
        <v>0</v>
      </c>
      <c r="AJ119" s="113">
        <f t="shared" si="42"/>
        <v>0</v>
      </c>
      <c r="AK119" s="115"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f t="shared" si="43"/>
        <v>0</v>
      </c>
      <c r="AQ119" s="115">
        <f t="shared" si="44"/>
        <v>0</v>
      </c>
      <c r="AR119" s="370">
        <f t="shared" si="45"/>
        <v>0</v>
      </c>
      <c r="AS119" s="112">
        <f t="shared" si="46"/>
        <v>0</v>
      </c>
      <c r="AT119" s="113">
        <f t="shared" si="47"/>
        <v>0</v>
      </c>
      <c r="AU119" s="113">
        <f t="shared" si="48"/>
        <v>0</v>
      </c>
      <c r="AV119" s="113">
        <f t="shared" si="49"/>
        <v>0</v>
      </c>
      <c r="AW119" s="113">
        <f t="shared" si="34"/>
        <v>0</v>
      </c>
      <c r="AX119" s="113">
        <f t="shared" si="34"/>
        <v>0</v>
      </c>
      <c r="AY119" s="113">
        <f t="shared" si="50"/>
        <v>0</v>
      </c>
      <c r="AZ119" s="115">
        <f t="shared" si="51"/>
        <v>0</v>
      </c>
      <c r="BA119" s="115">
        <f t="shared" si="52"/>
        <v>0</v>
      </c>
      <c r="BB119" s="115">
        <f t="shared" si="53"/>
        <v>0</v>
      </c>
      <c r="BC119" s="116">
        <f t="shared" si="54"/>
        <v>0</v>
      </c>
    </row>
    <row r="120" spans="1:57" ht="12.95" customHeight="1" x14ac:dyDescent="0.25">
      <c r="A120" s="532">
        <v>21</v>
      </c>
      <c r="B120" s="533">
        <v>4463</v>
      </c>
      <c r="C120" s="533">
        <v>600074684</v>
      </c>
      <c r="D120" s="533">
        <v>71010467</v>
      </c>
      <c r="E120" s="554" t="s">
        <v>373</v>
      </c>
      <c r="F120" s="555">
        <v>3143</v>
      </c>
      <c r="G120" s="536" t="s">
        <v>632</v>
      </c>
      <c r="H120" s="536" t="s">
        <v>281</v>
      </c>
      <c r="I120" s="517">
        <v>592662</v>
      </c>
      <c r="J120" s="538">
        <v>436423</v>
      </c>
      <c r="K120" s="538">
        <v>0</v>
      </c>
      <c r="L120" s="538">
        <v>0</v>
      </c>
      <c r="M120" s="338">
        <v>147511</v>
      </c>
      <c r="N120" s="338">
        <v>8728</v>
      </c>
      <c r="O120" s="538">
        <v>0</v>
      </c>
      <c r="P120" s="539">
        <v>0.85709999999999997</v>
      </c>
      <c r="Q120" s="719">
        <v>0.85709999999999997</v>
      </c>
      <c r="R120" s="808">
        <v>0</v>
      </c>
      <c r="S120" s="808">
        <v>0</v>
      </c>
      <c r="T120" s="112">
        <f t="shared" si="35"/>
        <v>0</v>
      </c>
      <c r="U120" s="113">
        <v>0</v>
      </c>
      <c r="V120" s="113">
        <v>0</v>
      </c>
      <c r="W120" s="113">
        <v>0</v>
      </c>
      <c r="X120" s="113">
        <f t="shared" si="36"/>
        <v>0</v>
      </c>
      <c r="Y120" s="113">
        <v>0</v>
      </c>
      <c r="Z120" s="113">
        <v>0</v>
      </c>
      <c r="AA120" s="113">
        <v>0</v>
      </c>
      <c r="AB120" s="113">
        <f t="shared" si="37"/>
        <v>0</v>
      </c>
      <c r="AC120" s="113">
        <f t="shared" si="38"/>
        <v>0</v>
      </c>
      <c r="AD120" s="114">
        <f t="shared" si="39"/>
        <v>0</v>
      </c>
      <c r="AE120" s="114">
        <f t="shared" si="40"/>
        <v>0</v>
      </c>
      <c r="AF120" s="113">
        <v>0</v>
      </c>
      <c r="AG120" s="113">
        <v>0</v>
      </c>
      <c r="AH120" s="113">
        <v>0</v>
      </c>
      <c r="AI120" s="113">
        <f t="shared" si="41"/>
        <v>0</v>
      </c>
      <c r="AJ120" s="113">
        <f t="shared" si="42"/>
        <v>0</v>
      </c>
      <c r="AK120" s="115"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f t="shared" si="43"/>
        <v>0</v>
      </c>
      <c r="AQ120" s="115">
        <f t="shared" si="44"/>
        <v>0</v>
      </c>
      <c r="AR120" s="370">
        <f t="shared" si="45"/>
        <v>0</v>
      </c>
      <c r="AS120" s="112">
        <f t="shared" si="46"/>
        <v>592662</v>
      </c>
      <c r="AT120" s="113">
        <f t="shared" si="47"/>
        <v>436423</v>
      </c>
      <c r="AU120" s="113">
        <f t="shared" si="48"/>
        <v>0</v>
      </c>
      <c r="AV120" s="113">
        <f t="shared" si="49"/>
        <v>0</v>
      </c>
      <c r="AW120" s="113">
        <f t="shared" si="34"/>
        <v>147511</v>
      </c>
      <c r="AX120" s="113">
        <f t="shared" si="34"/>
        <v>8728</v>
      </c>
      <c r="AY120" s="113">
        <f t="shared" si="50"/>
        <v>0</v>
      </c>
      <c r="AZ120" s="115">
        <f t="shared" si="51"/>
        <v>0.85709999999999997</v>
      </c>
      <c r="BA120" s="115">
        <f t="shared" si="52"/>
        <v>0.85709999999999997</v>
      </c>
      <c r="BB120" s="115">
        <f t="shared" si="53"/>
        <v>0</v>
      </c>
      <c r="BC120" s="116">
        <f t="shared" si="54"/>
        <v>0</v>
      </c>
    </row>
    <row r="121" spans="1:57" ht="12.95" customHeight="1" x14ac:dyDescent="0.25">
      <c r="A121" s="532">
        <v>21</v>
      </c>
      <c r="B121" s="533">
        <v>4463</v>
      </c>
      <c r="C121" s="533">
        <v>600074684</v>
      </c>
      <c r="D121" s="533">
        <v>71010467</v>
      </c>
      <c r="E121" s="554" t="s">
        <v>373</v>
      </c>
      <c r="F121" s="555">
        <v>3143</v>
      </c>
      <c r="G121" s="536" t="s">
        <v>633</v>
      </c>
      <c r="H121" s="536" t="s">
        <v>282</v>
      </c>
      <c r="I121" s="517">
        <v>17556</v>
      </c>
      <c r="J121" s="538">
        <v>12375</v>
      </c>
      <c r="K121" s="538">
        <v>0</v>
      </c>
      <c r="L121" s="538">
        <v>0</v>
      </c>
      <c r="M121" s="338">
        <v>4183</v>
      </c>
      <c r="N121" s="338">
        <v>248</v>
      </c>
      <c r="O121" s="538">
        <v>750</v>
      </c>
      <c r="P121" s="539">
        <v>0.05</v>
      </c>
      <c r="Q121" s="719">
        <v>0</v>
      </c>
      <c r="R121" s="808">
        <v>0</v>
      </c>
      <c r="S121" s="808">
        <v>0.05</v>
      </c>
      <c r="T121" s="112">
        <f t="shared" si="35"/>
        <v>0</v>
      </c>
      <c r="U121" s="113">
        <v>0</v>
      </c>
      <c r="V121" s="113">
        <v>0</v>
      </c>
      <c r="W121" s="113">
        <v>0</v>
      </c>
      <c r="X121" s="113">
        <f t="shared" si="36"/>
        <v>0</v>
      </c>
      <c r="Y121" s="113">
        <v>0</v>
      </c>
      <c r="Z121" s="113">
        <v>0</v>
      </c>
      <c r="AA121" s="113">
        <v>0</v>
      </c>
      <c r="AB121" s="113">
        <f t="shared" si="37"/>
        <v>0</v>
      </c>
      <c r="AC121" s="113">
        <f t="shared" si="38"/>
        <v>0</v>
      </c>
      <c r="AD121" s="114">
        <f t="shared" si="39"/>
        <v>0</v>
      </c>
      <c r="AE121" s="114">
        <f t="shared" si="40"/>
        <v>0</v>
      </c>
      <c r="AF121" s="113">
        <v>0</v>
      </c>
      <c r="AG121" s="113">
        <v>0</v>
      </c>
      <c r="AH121" s="113">
        <v>0</v>
      </c>
      <c r="AI121" s="113">
        <f t="shared" si="41"/>
        <v>0</v>
      </c>
      <c r="AJ121" s="113">
        <f t="shared" si="42"/>
        <v>0</v>
      </c>
      <c r="AK121" s="115">
        <v>0</v>
      </c>
      <c r="AL121" s="115">
        <v>0</v>
      </c>
      <c r="AM121" s="115">
        <v>0</v>
      </c>
      <c r="AN121" s="115">
        <v>0</v>
      </c>
      <c r="AO121" s="115">
        <v>0</v>
      </c>
      <c r="AP121" s="115">
        <f t="shared" si="43"/>
        <v>0</v>
      </c>
      <c r="AQ121" s="115">
        <f t="shared" si="44"/>
        <v>0</v>
      </c>
      <c r="AR121" s="370">
        <f t="shared" si="45"/>
        <v>0</v>
      </c>
      <c r="AS121" s="112">
        <f t="shared" si="46"/>
        <v>17556</v>
      </c>
      <c r="AT121" s="113">
        <f t="shared" si="47"/>
        <v>12375</v>
      </c>
      <c r="AU121" s="113">
        <f t="shared" si="48"/>
        <v>0</v>
      </c>
      <c r="AV121" s="113">
        <f t="shared" si="49"/>
        <v>0</v>
      </c>
      <c r="AW121" s="113">
        <f t="shared" si="34"/>
        <v>4183</v>
      </c>
      <c r="AX121" s="113">
        <f t="shared" si="34"/>
        <v>248</v>
      </c>
      <c r="AY121" s="113">
        <f t="shared" si="50"/>
        <v>750</v>
      </c>
      <c r="AZ121" s="115">
        <f t="shared" si="51"/>
        <v>0.05</v>
      </c>
      <c r="BA121" s="115">
        <f t="shared" si="52"/>
        <v>0</v>
      </c>
      <c r="BB121" s="115">
        <f t="shared" si="53"/>
        <v>0</v>
      </c>
      <c r="BC121" s="116">
        <f t="shared" si="54"/>
        <v>0.05</v>
      </c>
    </row>
    <row r="122" spans="1:57" ht="12.95" customHeight="1" thickBot="1" x14ac:dyDescent="0.3">
      <c r="A122" s="557">
        <v>21</v>
      </c>
      <c r="B122" s="558">
        <v>4463</v>
      </c>
      <c r="C122" s="558">
        <v>600074684</v>
      </c>
      <c r="D122" s="558">
        <v>71010467</v>
      </c>
      <c r="E122" s="551" t="s">
        <v>374</v>
      </c>
      <c r="F122" s="552"/>
      <c r="G122" s="553"/>
      <c r="H122" s="553"/>
      <c r="I122" s="559">
        <v>3485364</v>
      </c>
      <c r="J122" s="560">
        <v>2533250</v>
      </c>
      <c r="K122" s="560">
        <v>0</v>
      </c>
      <c r="L122" s="560">
        <v>0</v>
      </c>
      <c r="M122" s="560">
        <v>856239</v>
      </c>
      <c r="N122" s="560">
        <v>50665</v>
      </c>
      <c r="O122" s="560">
        <v>45210</v>
      </c>
      <c r="P122" s="561">
        <v>4.5278999999999998</v>
      </c>
      <c r="Q122" s="561">
        <v>3.5388999999999999</v>
      </c>
      <c r="R122" s="656">
        <v>0</v>
      </c>
      <c r="S122" s="656">
        <v>0.9890000000000001</v>
      </c>
      <c r="T122" s="653">
        <f t="shared" ref="T122:BC122" si="62">SUM(T118:T121)</f>
        <v>0</v>
      </c>
      <c r="U122" s="654">
        <f t="shared" si="62"/>
        <v>0</v>
      </c>
      <c r="V122" s="654">
        <f t="shared" si="62"/>
        <v>0</v>
      </c>
      <c r="W122" s="654">
        <f t="shared" si="62"/>
        <v>0</v>
      </c>
      <c r="X122" s="654">
        <f t="shared" si="62"/>
        <v>0</v>
      </c>
      <c r="Y122" s="654">
        <f t="shared" si="62"/>
        <v>0</v>
      </c>
      <c r="Z122" s="654">
        <f t="shared" si="62"/>
        <v>0</v>
      </c>
      <c r="AA122" s="654">
        <f t="shared" si="62"/>
        <v>0</v>
      </c>
      <c r="AB122" s="654">
        <f t="shared" si="62"/>
        <v>0</v>
      </c>
      <c r="AC122" s="654">
        <f t="shared" si="62"/>
        <v>0</v>
      </c>
      <c r="AD122" s="654">
        <f t="shared" si="62"/>
        <v>0</v>
      </c>
      <c r="AE122" s="654">
        <f t="shared" si="62"/>
        <v>0</v>
      </c>
      <c r="AF122" s="654">
        <f t="shared" si="62"/>
        <v>0</v>
      </c>
      <c r="AG122" s="654">
        <f t="shared" si="62"/>
        <v>0</v>
      </c>
      <c r="AH122" s="654">
        <f t="shared" si="62"/>
        <v>0</v>
      </c>
      <c r="AI122" s="654">
        <f t="shared" si="62"/>
        <v>0</v>
      </c>
      <c r="AJ122" s="654">
        <f t="shared" si="62"/>
        <v>0</v>
      </c>
      <c r="AK122" s="655">
        <f t="shared" si="62"/>
        <v>0</v>
      </c>
      <c r="AL122" s="655">
        <f t="shared" si="62"/>
        <v>0</v>
      </c>
      <c r="AM122" s="655">
        <f t="shared" si="62"/>
        <v>0</v>
      </c>
      <c r="AN122" s="655">
        <f t="shared" si="62"/>
        <v>0</v>
      </c>
      <c r="AO122" s="655">
        <f t="shared" si="62"/>
        <v>0</v>
      </c>
      <c r="AP122" s="655">
        <f t="shared" si="62"/>
        <v>0</v>
      </c>
      <c r="AQ122" s="655">
        <f t="shared" si="62"/>
        <v>0</v>
      </c>
      <c r="AR122" s="811">
        <f t="shared" si="62"/>
        <v>0</v>
      </c>
      <c r="AS122" s="653">
        <f t="shared" si="62"/>
        <v>3485364</v>
      </c>
      <c r="AT122" s="654">
        <f t="shared" si="62"/>
        <v>2533250</v>
      </c>
      <c r="AU122" s="654">
        <f t="shared" si="62"/>
        <v>0</v>
      </c>
      <c r="AV122" s="654">
        <f t="shared" si="62"/>
        <v>0</v>
      </c>
      <c r="AW122" s="654">
        <f t="shared" si="62"/>
        <v>856239</v>
      </c>
      <c r="AX122" s="654">
        <f t="shared" si="62"/>
        <v>50665</v>
      </c>
      <c r="AY122" s="654">
        <f t="shared" si="62"/>
        <v>45210</v>
      </c>
      <c r="AZ122" s="655">
        <f t="shared" si="62"/>
        <v>4.5278999999999998</v>
      </c>
      <c r="BA122" s="655">
        <f t="shared" si="62"/>
        <v>3.5388999999999999</v>
      </c>
      <c r="BB122" s="655">
        <f t="shared" si="62"/>
        <v>0</v>
      </c>
      <c r="BC122" s="776">
        <f t="shared" si="62"/>
        <v>0.9890000000000001</v>
      </c>
    </row>
    <row r="123" spans="1:57" ht="14.25" customHeight="1" thickBot="1" x14ac:dyDescent="0.3">
      <c r="A123" s="562"/>
      <c r="B123" s="563"/>
      <c r="C123" s="564"/>
      <c r="D123" s="563"/>
      <c r="E123" s="565" t="s">
        <v>800</v>
      </c>
      <c r="F123" s="564"/>
      <c r="G123" s="566"/>
      <c r="H123" s="567"/>
      <c r="I123" s="568">
        <f t="shared" ref="I123:BC123" si="63">I122+I117+I114+I107+I100+I93+I86+I79+I72+I65+I58+I56+I50+I46+I44+I42+I36+I30+I24+I18+I13</f>
        <v>317661070</v>
      </c>
      <c r="J123" s="569">
        <f t="shared" si="63"/>
        <v>228373780</v>
      </c>
      <c r="K123" s="569">
        <f t="shared" si="63"/>
        <v>0</v>
      </c>
      <c r="L123" s="569">
        <f t="shared" si="63"/>
        <v>1459950</v>
      </c>
      <c r="M123" s="569">
        <f t="shared" si="63"/>
        <v>77683799</v>
      </c>
      <c r="N123" s="569">
        <f t="shared" si="63"/>
        <v>4567481</v>
      </c>
      <c r="O123" s="569">
        <f t="shared" si="63"/>
        <v>5576060</v>
      </c>
      <c r="P123" s="570">
        <f t="shared" si="63"/>
        <v>497.78309999999999</v>
      </c>
      <c r="Q123" s="570">
        <f t="shared" si="63"/>
        <v>348.71799999999996</v>
      </c>
      <c r="R123" s="570">
        <f t="shared" si="63"/>
        <v>0</v>
      </c>
      <c r="S123" s="571">
        <f t="shared" si="63"/>
        <v>149.06509999999997</v>
      </c>
      <c r="T123" s="809">
        <f t="shared" si="63"/>
        <v>-18960</v>
      </c>
      <c r="U123" s="660">
        <f t="shared" si="63"/>
        <v>-15032</v>
      </c>
      <c r="V123" s="660">
        <f t="shared" si="63"/>
        <v>-513703</v>
      </c>
      <c r="W123" s="660">
        <f t="shared" si="63"/>
        <v>0</v>
      </c>
      <c r="X123" s="660">
        <f t="shared" si="63"/>
        <v>-547695</v>
      </c>
      <c r="Y123" s="660">
        <f t="shared" si="63"/>
        <v>18960</v>
      </c>
      <c r="Z123" s="660">
        <f t="shared" si="63"/>
        <v>0</v>
      </c>
      <c r="AA123" s="660">
        <f t="shared" si="63"/>
        <v>0</v>
      </c>
      <c r="AB123" s="660">
        <f t="shared" si="63"/>
        <v>18960</v>
      </c>
      <c r="AC123" s="660">
        <f t="shared" si="63"/>
        <v>-528735</v>
      </c>
      <c r="AD123" s="660">
        <f t="shared" si="63"/>
        <v>-178711</v>
      </c>
      <c r="AE123" s="660">
        <f t="shared" si="63"/>
        <v>-10954</v>
      </c>
      <c r="AF123" s="660">
        <f t="shared" si="63"/>
        <v>1000</v>
      </c>
      <c r="AG123" s="660">
        <f t="shared" si="63"/>
        <v>697609</v>
      </c>
      <c r="AH123" s="660">
        <f t="shared" si="63"/>
        <v>0</v>
      </c>
      <c r="AI123" s="660">
        <f t="shared" si="63"/>
        <v>698609</v>
      </c>
      <c r="AJ123" s="660">
        <f t="shared" si="63"/>
        <v>-19791</v>
      </c>
      <c r="AK123" s="661">
        <f t="shared" si="63"/>
        <v>0</v>
      </c>
      <c r="AL123" s="661">
        <f t="shared" si="63"/>
        <v>0</v>
      </c>
      <c r="AM123" s="661">
        <f t="shared" si="63"/>
        <v>0.11</v>
      </c>
      <c r="AN123" s="661">
        <f t="shared" si="63"/>
        <v>0</v>
      </c>
      <c r="AO123" s="661">
        <f t="shared" si="63"/>
        <v>0</v>
      </c>
      <c r="AP123" s="661">
        <f t="shared" si="63"/>
        <v>0.11</v>
      </c>
      <c r="AQ123" s="661">
        <f t="shared" si="63"/>
        <v>0</v>
      </c>
      <c r="AR123" s="812">
        <f t="shared" si="63"/>
        <v>0.11</v>
      </c>
      <c r="AS123" s="659">
        <f t="shared" si="63"/>
        <v>317641279</v>
      </c>
      <c r="AT123" s="660">
        <f t="shared" si="63"/>
        <v>227826085</v>
      </c>
      <c r="AU123" s="660">
        <f>AU122+AU117+AU114+AU107+AU100+AU93+AU86+AU79+AU72+AU65+AU58+AU56+AU50+AU46+AU44+AU42+AU36+AU30+AU24+AU18+AU13</f>
        <v>0</v>
      </c>
      <c r="AV123" s="660">
        <f t="shared" si="63"/>
        <v>1478910</v>
      </c>
      <c r="AW123" s="660">
        <f t="shared" si="63"/>
        <v>77505088</v>
      </c>
      <c r="AX123" s="660">
        <f t="shared" si="63"/>
        <v>4556527</v>
      </c>
      <c r="AY123" s="660">
        <f t="shared" si="63"/>
        <v>6274669</v>
      </c>
      <c r="AZ123" s="661">
        <f t="shared" si="63"/>
        <v>497.8931</v>
      </c>
      <c r="BA123" s="661">
        <f t="shared" si="63"/>
        <v>348.82799999999997</v>
      </c>
      <c r="BB123" s="661">
        <f t="shared" si="63"/>
        <v>0</v>
      </c>
      <c r="BC123" s="777">
        <f t="shared" si="63"/>
        <v>149.06509999999997</v>
      </c>
    </row>
    <row r="124" spans="1:57" ht="12.75" customHeight="1" x14ac:dyDescent="0.25">
      <c r="B124" s="573"/>
      <c r="D124" s="573"/>
      <c r="E124" s="574"/>
      <c r="I124" s="94">
        <f>J123+L123+M123+N123+O123</f>
        <v>317661070</v>
      </c>
      <c r="J124" s="94"/>
      <c r="K124" s="94"/>
      <c r="L124" s="94"/>
      <c r="M124" s="94"/>
      <c r="N124" s="94"/>
      <c r="O124" s="94"/>
      <c r="P124" s="95">
        <f>Q123+S123</f>
        <v>497.78309999999993</v>
      </c>
      <c r="Q124" s="95"/>
      <c r="R124" s="95"/>
      <c r="S124" s="95"/>
      <c r="T124" s="576"/>
      <c r="U124" s="576"/>
      <c r="V124" s="576"/>
      <c r="W124" s="576"/>
      <c r="X124" s="577">
        <f>SUM(T123:W123)</f>
        <v>-547695</v>
      </c>
      <c r="Y124" s="578"/>
      <c r="Z124" s="578"/>
      <c r="AA124" s="578"/>
      <c r="AB124" s="577">
        <f>SUM(Y123:AA123)</f>
        <v>18960</v>
      </c>
      <c r="AC124" s="577">
        <f>X123+AB123</f>
        <v>-528735</v>
      </c>
      <c r="AD124" s="579"/>
      <c r="AE124" s="579"/>
      <c r="AF124" s="578"/>
      <c r="AG124" s="578"/>
      <c r="AH124" s="578"/>
      <c r="AI124" s="577">
        <f>SUM(AF123:AH123)</f>
        <v>698609</v>
      </c>
      <c r="AJ124" s="577">
        <f>AC123+AD123+AE123+AI123</f>
        <v>-19791</v>
      </c>
      <c r="AK124" s="580"/>
      <c r="AL124" s="580"/>
      <c r="AM124" s="580"/>
      <c r="AN124" s="580"/>
      <c r="AO124" s="580"/>
      <c r="AP124" s="138">
        <f>AK123+AM123+AN123</f>
        <v>0.11</v>
      </c>
      <c r="AQ124" s="138">
        <f>AL123+AO123</f>
        <v>0</v>
      </c>
      <c r="AR124" s="138">
        <f>SUM(AP123:AQ123)</f>
        <v>0.11</v>
      </c>
      <c r="AS124" s="94">
        <f>AT123+AV123+AW123+AX123+AY123</f>
        <v>317641279</v>
      </c>
      <c r="AT124" s="93"/>
      <c r="AU124" s="93"/>
      <c r="AV124" s="93"/>
      <c r="AW124" s="93"/>
      <c r="AX124" s="93"/>
      <c r="AY124" s="93"/>
      <c r="AZ124" s="95">
        <f>BA123+BC123</f>
        <v>497.89309999999995</v>
      </c>
      <c r="BA124" s="141"/>
      <c r="BB124" s="141"/>
      <c r="BC124" s="141"/>
    </row>
    <row r="125" spans="1:57" ht="12.75" customHeight="1" thickBot="1" x14ac:dyDescent="0.3">
      <c r="B125" s="573"/>
      <c r="D125" s="573"/>
      <c r="E125" s="477"/>
      <c r="I125" s="139">
        <f ca="1">J126+L126+M126+N126+O126</f>
        <v>317661070</v>
      </c>
      <c r="J125" s="91"/>
      <c r="K125" s="91"/>
      <c r="L125" s="91"/>
      <c r="M125" s="91"/>
      <c r="N125" s="91"/>
      <c r="O125" s="91"/>
      <c r="P125" s="140">
        <f ca="1">Q126+S126</f>
        <v>497.78309999999999</v>
      </c>
      <c r="Q125" s="266"/>
      <c r="R125" s="266"/>
      <c r="S125" s="266"/>
      <c r="T125" s="581"/>
      <c r="U125" s="581"/>
      <c r="V125" s="581"/>
      <c r="W125" s="581"/>
      <c r="X125" s="582">
        <f ca="1">SUM(T126:W126)</f>
        <v>-547695</v>
      </c>
      <c r="Y125" s="583"/>
      <c r="Z125" s="583"/>
      <c r="AA125" s="583"/>
      <c r="AB125" s="582">
        <f ca="1">SUM(Y126:AA126)</f>
        <v>18960</v>
      </c>
      <c r="AC125" s="582">
        <f ca="1">X126+AB126</f>
        <v>-528735</v>
      </c>
      <c r="AD125" s="584"/>
      <c r="AE125" s="584"/>
      <c r="AF125" s="583"/>
      <c r="AG125" s="583"/>
      <c r="AH125" s="583"/>
      <c r="AI125" s="582">
        <f ca="1">SUM(AF126:AH126)</f>
        <v>698609</v>
      </c>
      <c r="AJ125" s="582">
        <f ca="1">AC126+AD126+AE126+AI126</f>
        <v>-19791</v>
      </c>
      <c r="AK125" s="585"/>
      <c r="AL125" s="585"/>
      <c r="AM125" s="585"/>
      <c r="AN125" s="585"/>
      <c r="AO125" s="585"/>
      <c r="AP125" s="304">
        <f ca="1">AK126+AM126+AN126</f>
        <v>0.11</v>
      </c>
      <c r="AQ125" s="304">
        <f ca="1">AL126+AO126</f>
        <v>0</v>
      </c>
      <c r="AR125" s="304">
        <f ca="1">SUM(AP126:AQ126)</f>
        <v>0.11</v>
      </c>
      <c r="AS125" s="94">
        <f ca="1">AT126+AV126+AW126+AX126+AY126</f>
        <v>317641279</v>
      </c>
      <c r="AT125" s="93"/>
      <c r="AU125" s="93"/>
      <c r="AV125" s="93"/>
      <c r="AW125" s="93"/>
      <c r="AX125" s="93"/>
      <c r="AY125" s="93"/>
      <c r="AZ125" s="95">
        <f ca="1">BA126+BC126</f>
        <v>497.8931</v>
      </c>
      <c r="BA125" s="141"/>
      <c r="BB125" s="141"/>
      <c r="BC125" s="141"/>
    </row>
    <row r="126" spans="1:57" s="143" customFormat="1" ht="12.95" customHeight="1" thickBot="1" x14ac:dyDescent="0.3">
      <c r="D126" s="586"/>
      <c r="E126" s="587"/>
      <c r="F126" s="586"/>
      <c r="G126" s="588"/>
      <c r="H126" s="589" t="s">
        <v>0</v>
      </c>
      <c r="I126" s="590">
        <f t="shared" ref="I126:BC126" ca="1" si="64">SUM(I127:I136)</f>
        <v>317661070</v>
      </c>
      <c r="J126" s="591">
        <f t="shared" ca="1" si="64"/>
        <v>228373780</v>
      </c>
      <c r="K126" s="591">
        <f ca="1">SUM(K127:K136)</f>
        <v>0</v>
      </c>
      <c r="L126" s="591">
        <f ca="1">SUM(L127:L136)</f>
        <v>1459950</v>
      </c>
      <c r="M126" s="591">
        <f t="shared" ca="1" si="64"/>
        <v>77683799</v>
      </c>
      <c r="N126" s="591">
        <f t="shared" ca="1" si="64"/>
        <v>4567481</v>
      </c>
      <c r="O126" s="591">
        <f t="shared" ca="1" si="64"/>
        <v>5576060</v>
      </c>
      <c r="P126" s="592">
        <f t="shared" ca="1" si="64"/>
        <v>497.78309999999999</v>
      </c>
      <c r="Q126" s="592">
        <f t="shared" ca="1" si="64"/>
        <v>348.71800000000002</v>
      </c>
      <c r="R126" s="592">
        <f ca="1">SUM(R127:R136)</f>
        <v>0</v>
      </c>
      <c r="S126" s="665">
        <f t="shared" ca="1" si="64"/>
        <v>149.06509999999997</v>
      </c>
      <c r="T126" s="593">
        <f t="shared" ca="1" si="64"/>
        <v>-18960</v>
      </c>
      <c r="U126" s="593">
        <f t="shared" ca="1" si="64"/>
        <v>-15032</v>
      </c>
      <c r="V126" s="593">
        <f t="shared" ca="1" si="64"/>
        <v>-513703</v>
      </c>
      <c r="W126" s="593">
        <f t="shared" ca="1" si="64"/>
        <v>0</v>
      </c>
      <c r="X126" s="593">
        <f t="shared" ca="1" si="64"/>
        <v>-547695</v>
      </c>
      <c r="Y126" s="593">
        <f t="shared" ca="1" si="64"/>
        <v>18960</v>
      </c>
      <c r="Z126" s="593">
        <f t="shared" ca="1" si="64"/>
        <v>0</v>
      </c>
      <c r="AA126" s="593">
        <f t="shared" ca="1" si="64"/>
        <v>0</v>
      </c>
      <c r="AB126" s="593">
        <f t="shared" ca="1" si="64"/>
        <v>18960</v>
      </c>
      <c r="AC126" s="593">
        <f t="shared" ca="1" si="64"/>
        <v>-528735</v>
      </c>
      <c r="AD126" s="593">
        <f t="shared" ca="1" si="64"/>
        <v>-178711</v>
      </c>
      <c r="AE126" s="593">
        <f t="shared" ca="1" si="64"/>
        <v>-10954</v>
      </c>
      <c r="AF126" s="593">
        <f t="shared" ca="1" si="64"/>
        <v>1000</v>
      </c>
      <c r="AG126" s="593">
        <f t="shared" ca="1" si="64"/>
        <v>697609</v>
      </c>
      <c r="AH126" s="593">
        <f t="shared" ca="1" si="64"/>
        <v>0</v>
      </c>
      <c r="AI126" s="593">
        <f t="shared" ca="1" si="64"/>
        <v>698609</v>
      </c>
      <c r="AJ126" s="593">
        <f t="shared" ca="1" si="64"/>
        <v>-19791</v>
      </c>
      <c r="AK126" s="594">
        <f t="shared" ca="1" si="64"/>
        <v>0</v>
      </c>
      <c r="AL126" s="594">
        <f t="shared" ca="1" si="64"/>
        <v>0</v>
      </c>
      <c r="AM126" s="594">
        <f t="shared" ca="1" si="64"/>
        <v>0.11</v>
      </c>
      <c r="AN126" s="594">
        <f t="shared" ca="1" si="64"/>
        <v>0</v>
      </c>
      <c r="AO126" s="594">
        <f t="shared" ca="1" si="64"/>
        <v>0</v>
      </c>
      <c r="AP126" s="594">
        <f t="shared" ca="1" si="64"/>
        <v>0.11</v>
      </c>
      <c r="AQ126" s="594">
        <f t="shared" ca="1" si="64"/>
        <v>0</v>
      </c>
      <c r="AR126" s="595">
        <f t="shared" ca="1" si="64"/>
        <v>0.11</v>
      </c>
      <c r="AS126" s="590">
        <f t="shared" ca="1" si="64"/>
        <v>317641279</v>
      </c>
      <c r="AT126" s="593">
        <f t="shared" ca="1" si="64"/>
        <v>227826085</v>
      </c>
      <c r="AU126" s="593">
        <f ca="1">SUM(AU127:AU136)</f>
        <v>0</v>
      </c>
      <c r="AV126" s="593">
        <f t="shared" ca="1" si="64"/>
        <v>1478910</v>
      </c>
      <c r="AW126" s="593">
        <f t="shared" ca="1" si="64"/>
        <v>77505088</v>
      </c>
      <c r="AX126" s="593">
        <f t="shared" ca="1" si="64"/>
        <v>4556527</v>
      </c>
      <c r="AY126" s="593">
        <f t="shared" ca="1" si="64"/>
        <v>6274669</v>
      </c>
      <c r="AZ126" s="594">
        <f t="shared" ca="1" si="64"/>
        <v>497.8931</v>
      </c>
      <c r="BA126" s="594">
        <f t="shared" ca="1" si="64"/>
        <v>348.82800000000003</v>
      </c>
      <c r="BB126" s="594">
        <f ca="1">SUM(BB127:BB136)</f>
        <v>0</v>
      </c>
      <c r="BC126" s="596">
        <f t="shared" ca="1" si="64"/>
        <v>149.06509999999997</v>
      </c>
    </row>
    <row r="127" spans="1:57" s="143" customFormat="1" ht="12.95" customHeight="1" x14ac:dyDescent="0.25">
      <c r="D127" s="586"/>
      <c r="E127" s="587"/>
      <c r="F127" s="586"/>
      <c r="G127" s="588"/>
      <c r="H127" s="597">
        <v>3111</v>
      </c>
      <c r="I127" s="406">
        <f t="shared" ref="I127:BC127" ca="1" si="65">SUMIF($F$12:$F$427,"=3111",I$12:I$383)</f>
        <v>61779662</v>
      </c>
      <c r="J127" s="405">
        <f t="shared" ca="1" si="65"/>
        <v>44816180</v>
      </c>
      <c r="K127" s="405">
        <f t="shared" ca="1" si="65"/>
        <v>0</v>
      </c>
      <c r="L127" s="405">
        <f t="shared" ca="1" si="65"/>
        <v>282130</v>
      </c>
      <c r="M127" s="405">
        <f t="shared" ca="1" si="65"/>
        <v>15243228</v>
      </c>
      <c r="N127" s="405">
        <f t="shared" ca="1" si="65"/>
        <v>896325</v>
      </c>
      <c r="O127" s="405">
        <f t="shared" ca="1" si="65"/>
        <v>541799</v>
      </c>
      <c r="P127" s="407">
        <f t="shared" ca="1" si="65"/>
        <v>105.55189999999999</v>
      </c>
      <c r="Q127" s="407">
        <f t="shared" ca="1" si="65"/>
        <v>80.161200000000008</v>
      </c>
      <c r="R127" s="407">
        <f t="shared" ca="1" si="65"/>
        <v>0</v>
      </c>
      <c r="S127" s="408">
        <f t="shared" ca="1" si="65"/>
        <v>25.390699999999999</v>
      </c>
      <c r="T127" s="416">
        <f t="shared" ca="1" si="65"/>
        <v>0</v>
      </c>
      <c r="U127" s="416">
        <f t="shared" ca="1" si="65"/>
        <v>-46201</v>
      </c>
      <c r="V127" s="416">
        <f t="shared" ca="1" si="65"/>
        <v>-110979</v>
      </c>
      <c r="W127" s="416">
        <f t="shared" ca="1" si="65"/>
        <v>0</v>
      </c>
      <c r="X127" s="416">
        <f t="shared" ca="1" si="65"/>
        <v>-157180</v>
      </c>
      <c r="Y127" s="416">
        <f t="shared" ca="1" si="65"/>
        <v>0</v>
      </c>
      <c r="Z127" s="416">
        <f t="shared" ca="1" si="65"/>
        <v>0</v>
      </c>
      <c r="AA127" s="416">
        <f t="shared" ca="1" si="65"/>
        <v>0</v>
      </c>
      <c r="AB127" s="416">
        <f t="shared" ca="1" si="65"/>
        <v>0</v>
      </c>
      <c r="AC127" s="416">
        <f t="shared" ca="1" si="65"/>
        <v>-157180</v>
      </c>
      <c r="AD127" s="416">
        <f t="shared" ca="1" si="65"/>
        <v>-53127</v>
      </c>
      <c r="AE127" s="416">
        <f t="shared" ca="1" si="65"/>
        <v>-3144</v>
      </c>
      <c r="AF127" s="416">
        <f t="shared" ca="1" si="65"/>
        <v>0</v>
      </c>
      <c r="AG127" s="416">
        <f t="shared" ca="1" si="65"/>
        <v>150710</v>
      </c>
      <c r="AH127" s="416">
        <f t="shared" ca="1" si="65"/>
        <v>0</v>
      </c>
      <c r="AI127" s="416">
        <f t="shared" ca="1" si="65"/>
        <v>150710</v>
      </c>
      <c r="AJ127" s="416">
        <f t="shared" ca="1" si="65"/>
        <v>-62741</v>
      </c>
      <c r="AK127" s="598">
        <f t="shared" ca="1" si="65"/>
        <v>0</v>
      </c>
      <c r="AL127" s="598">
        <f t="shared" ca="1" si="65"/>
        <v>0</v>
      </c>
      <c r="AM127" s="598">
        <f t="shared" ca="1" si="65"/>
        <v>0</v>
      </c>
      <c r="AN127" s="598">
        <f t="shared" ca="1" si="65"/>
        <v>0</v>
      </c>
      <c r="AO127" s="598">
        <f t="shared" ca="1" si="65"/>
        <v>0</v>
      </c>
      <c r="AP127" s="598">
        <f t="shared" ca="1" si="65"/>
        <v>0</v>
      </c>
      <c r="AQ127" s="598">
        <f t="shared" ca="1" si="65"/>
        <v>0</v>
      </c>
      <c r="AR127" s="599">
        <f t="shared" ca="1" si="65"/>
        <v>0</v>
      </c>
      <c r="AS127" s="406">
        <f t="shared" ca="1" si="65"/>
        <v>61716921</v>
      </c>
      <c r="AT127" s="416">
        <f t="shared" ca="1" si="65"/>
        <v>44659000</v>
      </c>
      <c r="AU127" s="416">
        <f t="shared" ca="1" si="65"/>
        <v>0</v>
      </c>
      <c r="AV127" s="416">
        <f t="shared" ca="1" si="65"/>
        <v>282130</v>
      </c>
      <c r="AW127" s="416">
        <f t="shared" ca="1" si="65"/>
        <v>15190101</v>
      </c>
      <c r="AX127" s="416">
        <f t="shared" ca="1" si="65"/>
        <v>893181</v>
      </c>
      <c r="AY127" s="416">
        <f t="shared" ca="1" si="65"/>
        <v>692509</v>
      </c>
      <c r="AZ127" s="598">
        <f t="shared" ca="1" si="65"/>
        <v>105.55189999999999</v>
      </c>
      <c r="BA127" s="598">
        <f t="shared" ca="1" si="65"/>
        <v>80.161200000000008</v>
      </c>
      <c r="BB127" s="598">
        <f t="shared" ca="1" si="65"/>
        <v>0</v>
      </c>
      <c r="BC127" s="600">
        <f t="shared" ca="1" si="65"/>
        <v>25.390699999999999</v>
      </c>
      <c r="BE127" s="137"/>
    </row>
    <row r="128" spans="1:57" s="143" customFormat="1" ht="12.95" customHeight="1" x14ac:dyDescent="0.25">
      <c r="D128" s="586"/>
      <c r="E128" s="587"/>
      <c r="F128" s="586"/>
      <c r="G128" s="588"/>
      <c r="H128" s="601">
        <v>3113</v>
      </c>
      <c r="I128" s="112">
        <f t="shared" ref="I128:BC128" si="66">SUMIF($F$12:$F$427,"=3113",I$12:I$427)</f>
        <v>153352578</v>
      </c>
      <c r="J128" s="113">
        <f t="shared" si="66"/>
        <v>109527562</v>
      </c>
      <c r="K128" s="113">
        <f t="shared" si="66"/>
        <v>0</v>
      </c>
      <c r="L128" s="113">
        <f t="shared" si="66"/>
        <v>664650</v>
      </c>
      <c r="M128" s="113">
        <f t="shared" si="66"/>
        <v>37244968</v>
      </c>
      <c r="N128" s="113">
        <f t="shared" si="66"/>
        <v>2190552</v>
      </c>
      <c r="O128" s="113">
        <f t="shared" si="66"/>
        <v>3724846</v>
      </c>
      <c r="P128" s="115">
        <f t="shared" si="66"/>
        <v>214.7396</v>
      </c>
      <c r="Q128" s="115">
        <f t="shared" si="66"/>
        <v>173.3441</v>
      </c>
      <c r="R128" s="115">
        <f t="shared" si="66"/>
        <v>0</v>
      </c>
      <c r="S128" s="116">
        <f t="shared" si="66"/>
        <v>41.395499999999998</v>
      </c>
      <c r="T128" s="344">
        <f t="shared" si="66"/>
        <v>-10600</v>
      </c>
      <c r="U128" s="344">
        <f t="shared" si="66"/>
        <v>9516</v>
      </c>
      <c r="V128" s="344">
        <f t="shared" si="66"/>
        <v>-390279</v>
      </c>
      <c r="W128" s="344">
        <f t="shared" si="66"/>
        <v>0</v>
      </c>
      <c r="X128" s="344">
        <f t="shared" si="66"/>
        <v>-391363</v>
      </c>
      <c r="Y128" s="344">
        <f t="shared" si="66"/>
        <v>10600</v>
      </c>
      <c r="Z128" s="344">
        <f t="shared" si="66"/>
        <v>0</v>
      </c>
      <c r="AA128" s="344">
        <f t="shared" si="66"/>
        <v>0</v>
      </c>
      <c r="AB128" s="344">
        <f t="shared" si="66"/>
        <v>10600</v>
      </c>
      <c r="AC128" s="344">
        <f t="shared" si="66"/>
        <v>-380763</v>
      </c>
      <c r="AD128" s="344">
        <f t="shared" si="66"/>
        <v>-128697</v>
      </c>
      <c r="AE128" s="344">
        <f t="shared" si="66"/>
        <v>-7827</v>
      </c>
      <c r="AF128" s="344">
        <f t="shared" si="66"/>
        <v>1000</v>
      </c>
      <c r="AG128" s="344">
        <f t="shared" si="66"/>
        <v>529999</v>
      </c>
      <c r="AH128" s="344">
        <f t="shared" si="66"/>
        <v>0</v>
      </c>
      <c r="AI128" s="344">
        <f t="shared" si="66"/>
        <v>530999</v>
      </c>
      <c r="AJ128" s="344">
        <f t="shared" si="66"/>
        <v>13712</v>
      </c>
      <c r="AK128" s="602">
        <f t="shared" si="66"/>
        <v>0</v>
      </c>
      <c r="AL128" s="602">
        <f t="shared" si="66"/>
        <v>0</v>
      </c>
      <c r="AM128" s="602">
        <f t="shared" si="66"/>
        <v>0.05</v>
      </c>
      <c r="AN128" s="602">
        <f t="shared" si="66"/>
        <v>0</v>
      </c>
      <c r="AO128" s="602">
        <f t="shared" si="66"/>
        <v>0</v>
      </c>
      <c r="AP128" s="602">
        <f t="shared" si="66"/>
        <v>0.05</v>
      </c>
      <c r="AQ128" s="602">
        <f t="shared" si="66"/>
        <v>0</v>
      </c>
      <c r="AR128" s="603">
        <f t="shared" si="66"/>
        <v>0.05</v>
      </c>
      <c r="AS128" s="112">
        <f t="shared" si="66"/>
        <v>153366290</v>
      </c>
      <c r="AT128" s="344">
        <f t="shared" si="66"/>
        <v>109136199</v>
      </c>
      <c r="AU128" s="344">
        <f t="shared" si="66"/>
        <v>0</v>
      </c>
      <c r="AV128" s="344">
        <f t="shared" si="66"/>
        <v>675250</v>
      </c>
      <c r="AW128" s="344">
        <f t="shared" si="66"/>
        <v>37116271</v>
      </c>
      <c r="AX128" s="344">
        <f t="shared" si="66"/>
        <v>2182725</v>
      </c>
      <c r="AY128" s="344">
        <f t="shared" si="66"/>
        <v>4255845</v>
      </c>
      <c r="AZ128" s="602">
        <f t="shared" si="66"/>
        <v>214.78960000000001</v>
      </c>
      <c r="BA128" s="602">
        <f t="shared" si="66"/>
        <v>173.39410000000001</v>
      </c>
      <c r="BB128" s="602">
        <f t="shared" si="66"/>
        <v>0</v>
      </c>
      <c r="BC128" s="604">
        <f t="shared" si="66"/>
        <v>41.395499999999998</v>
      </c>
      <c r="BE128" s="137"/>
    </row>
    <row r="129" spans="4:57" s="143" customFormat="1" ht="12.95" customHeight="1" x14ac:dyDescent="0.25">
      <c r="D129" s="586"/>
      <c r="E129" s="587"/>
      <c r="F129" s="586"/>
      <c r="G129" s="588"/>
      <c r="H129" s="601">
        <v>3114</v>
      </c>
      <c r="I129" s="112">
        <f t="shared" ref="I129:BC129" si="67">SUMIF($F$12:$F$427,"=3114",I$12:I$427)</f>
        <v>9053648</v>
      </c>
      <c r="J129" s="113">
        <f t="shared" si="67"/>
        <v>6552834</v>
      </c>
      <c r="K129" s="113">
        <f t="shared" si="67"/>
        <v>0</v>
      </c>
      <c r="L129" s="113">
        <f t="shared" si="67"/>
        <v>0</v>
      </c>
      <c r="M129" s="113">
        <f t="shared" si="67"/>
        <v>2214857</v>
      </c>
      <c r="N129" s="113">
        <f t="shared" si="67"/>
        <v>131057</v>
      </c>
      <c r="O129" s="113">
        <f t="shared" si="67"/>
        <v>154900</v>
      </c>
      <c r="P129" s="115">
        <f t="shared" si="67"/>
        <v>12.329400000000001</v>
      </c>
      <c r="Q129" s="115">
        <f t="shared" si="67"/>
        <v>8.9670000000000005</v>
      </c>
      <c r="R129" s="115">
        <f t="shared" si="67"/>
        <v>0</v>
      </c>
      <c r="S129" s="116">
        <f t="shared" si="67"/>
        <v>3.3624000000000001</v>
      </c>
      <c r="T129" s="344">
        <f t="shared" si="67"/>
        <v>0</v>
      </c>
      <c r="U129" s="344">
        <f t="shared" si="67"/>
        <v>0</v>
      </c>
      <c r="V129" s="344">
        <f t="shared" si="67"/>
        <v>0</v>
      </c>
      <c r="W129" s="344">
        <f t="shared" si="67"/>
        <v>0</v>
      </c>
      <c r="X129" s="344">
        <f t="shared" si="67"/>
        <v>0</v>
      </c>
      <c r="Y129" s="344">
        <f t="shared" si="67"/>
        <v>0</v>
      </c>
      <c r="Z129" s="344">
        <f t="shared" si="67"/>
        <v>0</v>
      </c>
      <c r="AA129" s="344">
        <f t="shared" si="67"/>
        <v>0</v>
      </c>
      <c r="AB129" s="344">
        <f t="shared" si="67"/>
        <v>0</v>
      </c>
      <c r="AC129" s="344">
        <f t="shared" si="67"/>
        <v>0</v>
      </c>
      <c r="AD129" s="344">
        <f t="shared" si="67"/>
        <v>0</v>
      </c>
      <c r="AE129" s="344">
        <f t="shared" si="67"/>
        <v>0</v>
      </c>
      <c r="AF129" s="344">
        <f t="shared" si="67"/>
        <v>0</v>
      </c>
      <c r="AG129" s="344">
        <f t="shared" si="67"/>
        <v>0</v>
      </c>
      <c r="AH129" s="344">
        <f t="shared" si="67"/>
        <v>0</v>
      </c>
      <c r="AI129" s="344">
        <f t="shared" si="67"/>
        <v>0</v>
      </c>
      <c r="AJ129" s="344">
        <f t="shared" si="67"/>
        <v>0</v>
      </c>
      <c r="AK129" s="602">
        <f t="shared" si="67"/>
        <v>0</v>
      </c>
      <c r="AL129" s="602">
        <f t="shared" si="67"/>
        <v>0</v>
      </c>
      <c r="AM129" s="602">
        <f t="shared" si="67"/>
        <v>0</v>
      </c>
      <c r="AN129" s="602">
        <f t="shared" si="67"/>
        <v>0</v>
      </c>
      <c r="AO129" s="602">
        <f t="shared" si="67"/>
        <v>0</v>
      </c>
      <c r="AP129" s="602">
        <f t="shared" si="67"/>
        <v>0</v>
      </c>
      <c r="AQ129" s="602">
        <f t="shared" si="67"/>
        <v>0</v>
      </c>
      <c r="AR129" s="603">
        <f t="shared" si="67"/>
        <v>0</v>
      </c>
      <c r="AS129" s="112">
        <f t="shared" si="67"/>
        <v>9053648</v>
      </c>
      <c r="AT129" s="344">
        <f t="shared" si="67"/>
        <v>6552834</v>
      </c>
      <c r="AU129" s="344">
        <f t="shared" si="67"/>
        <v>0</v>
      </c>
      <c r="AV129" s="344">
        <f t="shared" si="67"/>
        <v>0</v>
      </c>
      <c r="AW129" s="344">
        <f t="shared" si="67"/>
        <v>2214857</v>
      </c>
      <c r="AX129" s="344">
        <f t="shared" si="67"/>
        <v>131057</v>
      </c>
      <c r="AY129" s="344">
        <f t="shared" si="67"/>
        <v>154900</v>
      </c>
      <c r="AZ129" s="602">
        <f t="shared" si="67"/>
        <v>12.329400000000001</v>
      </c>
      <c r="BA129" s="602">
        <f t="shared" si="67"/>
        <v>8.9670000000000005</v>
      </c>
      <c r="BB129" s="602">
        <f t="shared" si="67"/>
        <v>0</v>
      </c>
      <c r="BC129" s="604">
        <f t="shared" si="67"/>
        <v>3.3624000000000001</v>
      </c>
      <c r="BE129" s="137"/>
    </row>
    <row r="130" spans="4:57" s="143" customFormat="1" ht="12.95" customHeight="1" x14ac:dyDescent="0.25">
      <c r="D130" s="586"/>
      <c r="E130" s="587"/>
      <c r="F130" s="586"/>
      <c r="G130" s="588"/>
      <c r="H130" s="601">
        <v>3117</v>
      </c>
      <c r="I130" s="112">
        <f t="shared" ref="I130:BC130" si="68">SUMIF($F$12:$F$427,"=3117",I$12:I$427)</f>
        <v>34043710</v>
      </c>
      <c r="J130" s="113">
        <f t="shared" si="68"/>
        <v>24252304</v>
      </c>
      <c r="K130" s="113">
        <f t="shared" si="68"/>
        <v>0</v>
      </c>
      <c r="L130" s="113">
        <f t="shared" si="68"/>
        <v>180600</v>
      </c>
      <c r="M130" s="113">
        <f t="shared" si="68"/>
        <v>8258322</v>
      </c>
      <c r="N130" s="113">
        <f t="shared" si="68"/>
        <v>485046</v>
      </c>
      <c r="O130" s="113">
        <f t="shared" si="68"/>
        <v>867438</v>
      </c>
      <c r="P130" s="115">
        <f t="shared" si="68"/>
        <v>50.756900000000002</v>
      </c>
      <c r="Q130" s="115">
        <f t="shared" si="68"/>
        <v>38.74110000000001</v>
      </c>
      <c r="R130" s="115">
        <f t="shared" si="68"/>
        <v>0</v>
      </c>
      <c r="S130" s="116">
        <f t="shared" si="68"/>
        <v>12.0158</v>
      </c>
      <c r="T130" s="344">
        <f t="shared" si="68"/>
        <v>0</v>
      </c>
      <c r="U130" s="344">
        <f t="shared" si="68"/>
        <v>21653</v>
      </c>
      <c r="V130" s="344">
        <f t="shared" si="68"/>
        <v>-12445</v>
      </c>
      <c r="W130" s="344">
        <f t="shared" si="68"/>
        <v>0</v>
      </c>
      <c r="X130" s="344">
        <f t="shared" si="68"/>
        <v>9208</v>
      </c>
      <c r="Y130" s="344">
        <f t="shared" si="68"/>
        <v>0</v>
      </c>
      <c r="Z130" s="344">
        <f t="shared" si="68"/>
        <v>0</v>
      </c>
      <c r="AA130" s="344">
        <f t="shared" si="68"/>
        <v>0</v>
      </c>
      <c r="AB130" s="344">
        <f t="shared" si="68"/>
        <v>0</v>
      </c>
      <c r="AC130" s="344">
        <f t="shared" si="68"/>
        <v>9208</v>
      </c>
      <c r="AD130" s="344">
        <f t="shared" si="68"/>
        <v>3113</v>
      </c>
      <c r="AE130" s="344">
        <f t="shared" si="68"/>
        <v>184</v>
      </c>
      <c r="AF130" s="344">
        <f t="shared" si="68"/>
        <v>0</v>
      </c>
      <c r="AG130" s="344">
        <f t="shared" si="68"/>
        <v>16900</v>
      </c>
      <c r="AH130" s="344">
        <f t="shared" si="68"/>
        <v>0</v>
      </c>
      <c r="AI130" s="344">
        <f t="shared" si="68"/>
        <v>16900</v>
      </c>
      <c r="AJ130" s="344">
        <f t="shared" si="68"/>
        <v>29405</v>
      </c>
      <c r="AK130" s="602">
        <f t="shared" si="68"/>
        <v>0</v>
      </c>
      <c r="AL130" s="602">
        <f t="shared" si="68"/>
        <v>0</v>
      </c>
      <c r="AM130" s="602">
        <f t="shared" si="68"/>
        <v>0.06</v>
      </c>
      <c r="AN130" s="602">
        <f t="shared" si="68"/>
        <v>0</v>
      </c>
      <c r="AO130" s="602">
        <f t="shared" si="68"/>
        <v>0</v>
      </c>
      <c r="AP130" s="602">
        <f t="shared" si="68"/>
        <v>0.06</v>
      </c>
      <c r="AQ130" s="602">
        <f t="shared" si="68"/>
        <v>0</v>
      </c>
      <c r="AR130" s="603">
        <f t="shared" si="68"/>
        <v>0.06</v>
      </c>
      <c r="AS130" s="112">
        <f t="shared" si="68"/>
        <v>34073115</v>
      </c>
      <c r="AT130" s="344">
        <f t="shared" si="68"/>
        <v>24261512</v>
      </c>
      <c r="AU130" s="344">
        <f t="shared" si="68"/>
        <v>0</v>
      </c>
      <c r="AV130" s="344">
        <f t="shared" si="68"/>
        <v>180600</v>
      </c>
      <c r="AW130" s="344">
        <f t="shared" si="68"/>
        <v>8261435</v>
      </c>
      <c r="AX130" s="344">
        <f t="shared" si="68"/>
        <v>485230</v>
      </c>
      <c r="AY130" s="344">
        <f t="shared" si="68"/>
        <v>884338</v>
      </c>
      <c r="AZ130" s="602">
        <f t="shared" si="68"/>
        <v>50.816899999999997</v>
      </c>
      <c r="BA130" s="602">
        <f t="shared" si="68"/>
        <v>38.801100000000012</v>
      </c>
      <c r="BB130" s="602">
        <f t="shared" si="68"/>
        <v>0</v>
      </c>
      <c r="BC130" s="604">
        <f t="shared" si="68"/>
        <v>12.0158</v>
      </c>
      <c r="BE130" s="137"/>
    </row>
    <row r="131" spans="4:57" s="143" customFormat="1" ht="12.95" customHeight="1" x14ac:dyDescent="0.25">
      <c r="D131" s="586"/>
      <c r="E131" s="587"/>
      <c r="F131" s="586"/>
      <c r="G131" s="588"/>
      <c r="H131" s="601">
        <v>3122</v>
      </c>
      <c r="I131" s="112">
        <f t="shared" ref="I131:BC131" si="69">SUMIF($F$12:$F$383,"=3122",I$12:I$383)</f>
        <v>0</v>
      </c>
      <c r="J131" s="113">
        <f t="shared" si="69"/>
        <v>0</v>
      </c>
      <c r="K131" s="113">
        <f t="shared" si="69"/>
        <v>0</v>
      </c>
      <c r="L131" s="113">
        <f t="shared" si="69"/>
        <v>0</v>
      </c>
      <c r="M131" s="113">
        <f t="shared" si="69"/>
        <v>0</v>
      </c>
      <c r="N131" s="113">
        <f t="shared" si="69"/>
        <v>0</v>
      </c>
      <c r="O131" s="113">
        <f t="shared" si="69"/>
        <v>0</v>
      </c>
      <c r="P131" s="115">
        <f t="shared" si="69"/>
        <v>0</v>
      </c>
      <c r="Q131" s="115">
        <f t="shared" si="69"/>
        <v>0</v>
      </c>
      <c r="R131" s="115">
        <f t="shared" si="69"/>
        <v>0</v>
      </c>
      <c r="S131" s="116">
        <f t="shared" si="69"/>
        <v>0</v>
      </c>
      <c r="T131" s="344">
        <f t="shared" si="69"/>
        <v>0</v>
      </c>
      <c r="U131" s="344">
        <f t="shared" si="69"/>
        <v>0</v>
      </c>
      <c r="V131" s="344">
        <f t="shared" si="69"/>
        <v>0</v>
      </c>
      <c r="W131" s="344">
        <f t="shared" si="69"/>
        <v>0</v>
      </c>
      <c r="X131" s="344">
        <f t="shared" si="69"/>
        <v>0</v>
      </c>
      <c r="Y131" s="344">
        <f t="shared" si="69"/>
        <v>0</v>
      </c>
      <c r="Z131" s="344">
        <f t="shared" si="69"/>
        <v>0</v>
      </c>
      <c r="AA131" s="344">
        <f t="shared" si="69"/>
        <v>0</v>
      </c>
      <c r="AB131" s="344">
        <f t="shared" si="69"/>
        <v>0</v>
      </c>
      <c r="AC131" s="344">
        <f t="shared" si="69"/>
        <v>0</v>
      </c>
      <c r="AD131" s="344">
        <f t="shared" si="69"/>
        <v>0</v>
      </c>
      <c r="AE131" s="344">
        <f t="shared" si="69"/>
        <v>0</v>
      </c>
      <c r="AF131" s="344">
        <f t="shared" si="69"/>
        <v>0</v>
      </c>
      <c r="AG131" s="344">
        <f t="shared" si="69"/>
        <v>0</v>
      </c>
      <c r="AH131" s="344">
        <f t="shared" si="69"/>
        <v>0</v>
      </c>
      <c r="AI131" s="344">
        <f t="shared" si="69"/>
        <v>0</v>
      </c>
      <c r="AJ131" s="344">
        <f t="shared" si="69"/>
        <v>0</v>
      </c>
      <c r="AK131" s="602">
        <f t="shared" si="69"/>
        <v>0</v>
      </c>
      <c r="AL131" s="602">
        <f t="shared" si="69"/>
        <v>0</v>
      </c>
      <c r="AM131" s="602">
        <f t="shared" si="69"/>
        <v>0</v>
      </c>
      <c r="AN131" s="602">
        <f t="shared" si="69"/>
        <v>0</v>
      </c>
      <c r="AO131" s="602">
        <f t="shared" si="69"/>
        <v>0</v>
      </c>
      <c r="AP131" s="602">
        <f t="shared" si="69"/>
        <v>0</v>
      </c>
      <c r="AQ131" s="602">
        <f t="shared" si="69"/>
        <v>0</v>
      </c>
      <c r="AR131" s="603">
        <f t="shared" si="69"/>
        <v>0</v>
      </c>
      <c r="AS131" s="112">
        <f t="shared" si="69"/>
        <v>0</v>
      </c>
      <c r="AT131" s="344">
        <f t="shared" si="69"/>
        <v>0</v>
      </c>
      <c r="AU131" s="344">
        <f t="shared" si="69"/>
        <v>0</v>
      </c>
      <c r="AV131" s="344">
        <f t="shared" si="69"/>
        <v>0</v>
      </c>
      <c r="AW131" s="344">
        <f t="shared" si="69"/>
        <v>0</v>
      </c>
      <c r="AX131" s="344">
        <f t="shared" si="69"/>
        <v>0</v>
      </c>
      <c r="AY131" s="344">
        <f t="shared" si="69"/>
        <v>0</v>
      </c>
      <c r="AZ131" s="602">
        <f t="shared" si="69"/>
        <v>0</v>
      </c>
      <c r="BA131" s="602">
        <f t="shared" si="69"/>
        <v>0</v>
      </c>
      <c r="BB131" s="602">
        <f t="shared" si="69"/>
        <v>0</v>
      </c>
      <c r="BC131" s="604">
        <f t="shared" si="69"/>
        <v>0</v>
      </c>
      <c r="BE131" s="137"/>
    </row>
    <row r="132" spans="4:57" s="143" customFormat="1" ht="12.95" customHeight="1" x14ac:dyDescent="0.25">
      <c r="D132" s="586"/>
      <c r="E132" s="587"/>
      <c r="F132" s="586"/>
      <c r="G132" s="588"/>
      <c r="H132" s="601">
        <v>3124</v>
      </c>
      <c r="I132" s="112">
        <f t="shared" ref="I132:BC132" si="70">SUMIF($F$12:$F$383,"=3124",I$12:I$383)</f>
        <v>0</v>
      </c>
      <c r="J132" s="113">
        <f t="shared" si="70"/>
        <v>0</v>
      </c>
      <c r="K132" s="113">
        <f t="shared" si="70"/>
        <v>0</v>
      </c>
      <c r="L132" s="113">
        <f t="shared" si="70"/>
        <v>0</v>
      </c>
      <c r="M132" s="113">
        <f t="shared" si="70"/>
        <v>0</v>
      </c>
      <c r="N132" s="113">
        <f t="shared" si="70"/>
        <v>0</v>
      </c>
      <c r="O132" s="113">
        <f t="shared" si="70"/>
        <v>0</v>
      </c>
      <c r="P132" s="115">
        <f t="shared" si="70"/>
        <v>0</v>
      </c>
      <c r="Q132" s="115">
        <f t="shared" si="70"/>
        <v>0</v>
      </c>
      <c r="R132" s="115">
        <f t="shared" si="70"/>
        <v>0</v>
      </c>
      <c r="S132" s="116">
        <f t="shared" si="70"/>
        <v>0</v>
      </c>
      <c r="T132" s="344">
        <f t="shared" si="70"/>
        <v>0</v>
      </c>
      <c r="U132" s="344">
        <f t="shared" si="70"/>
        <v>0</v>
      </c>
      <c r="V132" s="344">
        <f t="shared" si="70"/>
        <v>0</v>
      </c>
      <c r="W132" s="344">
        <f t="shared" si="70"/>
        <v>0</v>
      </c>
      <c r="X132" s="344">
        <f t="shared" si="70"/>
        <v>0</v>
      </c>
      <c r="Y132" s="344">
        <f t="shared" si="70"/>
        <v>0</v>
      </c>
      <c r="Z132" s="344">
        <f t="shared" si="70"/>
        <v>0</v>
      </c>
      <c r="AA132" s="344">
        <f t="shared" si="70"/>
        <v>0</v>
      </c>
      <c r="AB132" s="344">
        <f t="shared" si="70"/>
        <v>0</v>
      </c>
      <c r="AC132" s="344">
        <f t="shared" si="70"/>
        <v>0</v>
      </c>
      <c r="AD132" s="344">
        <f t="shared" si="70"/>
        <v>0</v>
      </c>
      <c r="AE132" s="344">
        <f t="shared" si="70"/>
        <v>0</v>
      </c>
      <c r="AF132" s="344">
        <f t="shared" si="70"/>
        <v>0</v>
      </c>
      <c r="AG132" s="344">
        <f t="shared" si="70"/>
        <v>0</v>
      </c>
      <c r="AH132" s="344">
        <f t="shared" si="70"/>
        <v>0</v>
      </c>
      <c r="AI132" s="344">
        <f t="shared" si="70"/>
        <v>0</v>
      </c>
      <c r="AJ132" s="344">
        <f t="shared" si="70"/>
        <v>0</v>
      </c>
      <c r="AK132" s="602">
        <f t="shared" si="70"/>
        <v>0</v>
      </c>
      <c r="AL132" s="602">
        <f t="shared" si="70"/>
        <v>0</v>
      </c>
      <c r="AM132" s="602">
        <f t="shared" si="70"/>
        <v>0</v>
      </c>
      <c r="AN132" s="602">
        <f t="shared" si="70"/>
        <v>0</v>
      </c>
      <c r="AO132" s="602">
        <f t="shared" si="70"/>
        <v>0</v>
      </c>
      <c r="AP132" s="602">
        <f t="shared" si="70"/>
        <v>0</v>
      </c>
      <c r="AQ132" s="602">
        <f t="shared" si="70"/>
        <v>0</v>
      </c>
      <c r="AR132" s="603">
        <f t="shared" si="70"/>
        <v>0</v>
      </c>
      <c r="AS132" s="112">
        <f t="shared" si="70"/>
        <v>0</v>
      </c>
      <c r="AT132" s="344">
        <f t="shared" si="70"/>
        <v>0</v>
      </c>
      <c r="AU132" s="344">
        <f t="shared" si="70"/>
        <v>0</v>
      </c>
      <c r="AV132" s="344">
        <f t="shared" si="70"/>
        <v>0</v>
      </c>
      <c r="AW132" s="344">
        <f t="shared" si="70"/>
        <v>0</v>
      </c>
      <c r="AX132" s="344">
        <f t="shared" si="70"/>
        <v>0</v>
      </c>
      <c r="AY132" s="344">
        <f t="shared" si="70"/>
        <v>0</v>
      </c>
      <c r="AZ132" s="602">
        <f t="shared" si="70"/>
        <v>0</v>
      </c>
      <c r="BA132" s="602">
        <f t="shared" si="70"/>
        <v>0</v>
      </c>
      <c r="BB132" s="602">
        <f t="shared" si="70"/>
        <v>0</v>
      </c>
      <c r="BC132" s="604">
        <f t="shared" si="70"/>
        <v>0</v>
      </c>
      <c r="BE132" s="137"/>
    </row>
    <row r="133" spans="4:57" s="143" customFormat="1" ht="12.95" customHeight="1" x14ac:dyDescent="0.25">
      <c r="D133" s="586"/>
      <c r="E133" s="587"/>
      <c r="F133" s="586"/>
      <c r="G133" s="588"/>
      <c r="H133" s="601">
        <v>3141</v>
      </c>
      <c r="I133" s="112">
        <f t="shared" ref="I133:BC133" si="71">SUMIF($F$12:$F$427,"=3141",I$12:I$427)</f>
        <v>24213615</v>
      </c>
      <c r="J133" s="113">
        <f t="shared" si="71"/>
        <v>17598322</v>
      </c>
      <c r="K133" s="113">
        <f t="shared" si="71"/>
        <v>0</v>
      </c>
      <c r="L133" s="113">
        <f t="shared" si="71"/>
        <v>106150</v>
      </c>
      <c r="M133" s="113">
        <f t="shared" si="71"/>
        <v>5984112</v>
      </c>
      <c r="N133" s="113">
        <f t="shared" si="71"/>
        <v>351967</v>
      </c>
      <c r="O133" s="113">
        <f t="shared" si="71"/>
        <v>173064</v>
      </c>
      <c r="P133" s="115">
        <f t="shared" si="71"/>
        <v>60.11</v>
      </c>
      <c r="Q133" s="115">
        <f t="shared" si="71"/>
        <v>0</v>
      </c>
      <c r="R133" s="115">
        <f t="shared" si="71"/>
        <v>0</v>
      </c>
      <c r="S133" s="116">
        <f t="shared" si="71"/>
        <v>60.11</v>
      </c>
      <c r="T133" s="344">
        <f t="shared" si="71"/>
        <v>-60</v>
      </c>
      <c r="U133" s="344">
        <f t="shared" si="71"/>
        <v>0</v>
      </c>
      <c r="V133" s="344">
        <f t="shared" si="71"/>
        <v>0</v>
      </c>
      <c r="W133" s="344">
        <f t="shared" si="71"/>
        <v>0</v>
      </c>
      <c r="X133" s="344">
        <f t="shared" si="71"/>
        <v>-60</v>
      </c>
      <c r="Y133" s="344">
        <f t="shared" si="71"/>
        <v>60</v>
      </c>
      <c r="Z133" s="344">
        <f t="shared" si="71"/>
        <v>0</v>
      </c>
      <c r="AA133" s="344">
        <f t="shared" si="71"/>
        <v>0</v>
      </c>
      <c r="AB133" s="344">
        <f t="shared" si="71"/>
        <v>60</v>
      </c>
      <c r="AC133" s="344">
        <f t="shared" si="71"/>
        <v>0</v>
      </c>
      <c r="AD133" s="344">
        <f t="shared" si="71"/>
        <v>0</v>
      </c>
      <c r="AE133" s="344">
        <f t="shared" si="71"/>
        <v>-1</v>
      </c>
      <c r="AF133" s="344">
        <f t="shared" si="71"/>
        <v>0</v>
      </c>
      <c r="AG133" s="344">
        <f t="shared" si="71"/>
        <v>0</v>
      </c>
      <c r="AH133" s="344">
        <f t="shared" si="71"/>
        <v>0</v>
      </c>
      <c r="AI133" s="344">
        <f t="shared" si="71"/>
        <v>0</v>
      </c>
      <c r="AJ133" s="344">
        <f t="shared" si="71"/>
        <v>-1</v>
      </c>
      <c r="AK133" s="602">
        <f t="shared" si="71"/>
        <v>0</v>
      </c>
      <c r="AL133" s="602">
        <f t="shared" si="71"/>
        <v>0</v>
      </c>
      <c r="AM133" s="602">
        <f t="shared" si="71"/>
        <v>0</v>
      </c>
      <c r="AN133" s="602">
        <f t="shared" si="71"/>
        <v>0</v>
      </c>
      <c r="AO133" s="602">
        <f t="shared" si="71"/>
        <v>0</v>
      </c>
      <c r="AP133" s="602">
        <f t="shared" si="71"/>
        <v>0</v>
      </c>
      <c r="AQ133" s="602">
        <f t="shared" si="71"/>
        <v>0</v>
      </c>
      <c r="AR133" s="603">
        <f t="shared" si="71"/>
        <v>0</v>
      </c>
      <c r="AS133" s="112">
        <f t="shared" si="71"/>
        <v>24213614</v>
      </c>
      <c r="AT133" s="344">
        <f t="shared" si="71"/>
        <v>17598262</v>
      </c>
      <c r="AU133" s="344">
        <f t="shared" si="71"/>
        <v>0</v>
      </c>
      <c r="AV133" s="344">
        <f t="shared" si="71"/>
        <v>106210</v>
      </c>
      <c r="AW133" s="344">
        <f t="shared" si="71"/>
        <v>5984112</v>
      </c>
      <c r="AX133" s="344">
        <f t="shared" si="71"/>
        <v>351966</v>
      </c>
      <c r="AY133" s="344">
        <f t="shared" si="71"/>
        <v>173064</v>
      </c>
      <c r="AZ133" s="602">
        <f t="shared" si="71"/>
        <v>60.11</v>
      </c>
      <c r="BA133" s="602">
        <f t="shared" si="71"/>
        <v>0</v>
      </c>
      <c r="BB133" s="602">
        <f t="shared" si="71"/>
        <v>0</v>
      </c>
      <c r="BC133" s="604">
        <f t="shared" si="71"/>
        <v>60.11</v>
      </c>
      <c r="BE133" s="137"/>
    </row>
    <row r="134" spans="4:57" s="143" customFormat="1" ht="12.95" customHeight="1" x14ac:dyDescent="0.25">
      <c r="D134" s="586"/>
      <c r="E134" s="587"/>
      <c r="F134" s="586"/>
      <c r="G134" s="588"/>
      <c r="H134" s="601">
        <v>3143</v>
      </c>
      <c r="I134" s="112">
        <f t="shared" ref="I134:BC134" si="72">SUMIF($F$12:$F$427,"=3143",I$12:I$427)</f>
        <v>17142626</v>
      </c>
      <c r="J134" s="113">
        <f t="shared" si="72"/>
        <v>12486213</v>
      </c>
      <c r="K134" s="113">
        <f t="shared" si="72"/>
        <v>0</v>
      </c>
      <c r="L134" s="113">
        <f t="shared" si="72"/>
        <v>122680</v>
      </c>
      <c r="M134" s="113">
        <f t="shared" si="72"/>
        <v>4261805</v>
      </c>
      <c r="N134" s="113">
        <f t="shared" si="72"/>
        <v>249728</v>
      </c>
      <c r="O134" s="113">
        <f t="shared" si="72"/>
        <v>22200</v>
      </c>
      <c r="P134" s="115">
        <f t="shared" si="72"/>
        <v>27.436399999999995</v>
      </c>
      <c r="Q134" s="115">
        <f t="shared" si="72"/>
        <v>25.8064</v>
      </c>
      <c r="R134" s="115">
        <f t="shared" si="72"/>
        <v>0</v>
      </c>
      <c r="S134" s="116">
        <f t="shared" si="72"/>
        <v>1.6300000000000006</v>
      </c>
      <c r="T134" s="344">
        <f t="shared" si="72"/>
        <v>-8300</v>
      </c>
      <c r="U134" s="344">
        <f t="shared" si="72"/>
        <v>0</v>
      </c>
      <c r="V134" s="344">
        <f t="shared" si="72"/>
        <v>0</v>
      </c>
      <c r="W134" s="344">
        <f t="shared" si="72"/>
        <v>0</v>
      </c>
      <c r="X134" s="344">
        <f t="shared" si="72"/>
        <v>-8300</v>
      </c>
      <c r="Y134" s="344">
        <f t="shared" si="72"/>
        <v>8300</v>
      </c>
      <c r="Z134" s="344">
        <f t="shared" si="72"/>
        <v>0</v>
      </c>
      <c r="AA134" s="344">
        <f t="shared" si="72"/>
        <v>0</v>
      </c>
      <c r="AB134" s="344">
        <f t="shared" si="72"/>
        <v>8300</v>
      </c>
      <c r="AC134" s="344">
        <f t="shared" si="72"/>
        <v>0</v>
      </c>
      <c r="AD134" s="344">
        <f t="shared" si="72"/>
        <v>0</v>
      </c>
      <c r="AE134" s="344">
        <f t="shared" si="72"/>
        <v>-166</v>
      </c>
      <c r="AF134" s="344">
        <f t="shared" si="72"/>
        <v>0</v>
      </c>
      <c r="AG134" s="344">
        <f t="shared" si="72"/>
        <v>0</v>
      </c>
      <c r="AH134" s="344">
        <f t="shared" si="72"/>
        <v>0</v>
      </c>
      <c r="AI134" s="344">
        <f t="shared" si="72"/>
        <v>0</v>
      </c>
      <c r="AJ134" s="344">
        <f t="shared" si="72"/>
        <v>-166</v>
      </c>
      <c r="AK134" s="602">
        <f t="shared" si="72"/>
        <v>0</v>
      </c>
      <c r="AL134" s="602">
        <f t="shared" si="72"/>
        <v>0</v>
      </c>
      <c r="AM134" s="602">
        <f t="shared" si="72"/>
        <v>0</v>
      </c>
      <c r="AN134" s="602">
        <f t="shared" si="72"/>
        <v>0</v>
      </c>
      <c r="AO134" s="602">
        <f t="shared" si="72"/>
        <v>0</v>
      </c>
      <c r="AP134" s="602">
        <f t="shared" si="72"/>
        <v>0</v>
      </c>
      <c r="AQ134" s="602">
        <f t="shared" si="72"/>
        <v>0</v>
      </c>
      <c r="AR134" s="603">
        <f t="shared" si="72"/>
        <v>0</v>
      </c>
      <c r="AS134" s="112">
        <f t="shared" si="72"/>
        <v>17142460</v>
      </c>
      <c r="AT134" s="344">
        <f t="shared" si="72"/>
        <v>12477913</v>
      </c>
      <c r="AU134" s="344">
        <f t="shared" si="72"/>
        <v>0</v>
      </c>
      <c r="AV134" s="344">
        <f t="shared" si="72"/>
        <v>130980</v>
      </c>
      <c r="AW134" s="344">
        <f t="shared" si="72"/>
        <v>4261805</v>
      </c>
      <c r="AX134" s="344">
        <f t="shared" si="72"/>
        <v>249562</v>
      </c>
      <c r="AY134" s="344">
        <f t="shared" si="72"/>
        <v>22200</v>
      </c>
      <c r="AZ134" s="602">
        <f t="shared" si="72"/>
        <v>27.436399999999995</v>
      </c>
      <c r="BA134" s="602">
        <f t="shared" si="72"/>
        <v>25.8064</v>
      </c>
      <c r="BB134" s="602">
        <f t="shared" si="72"/>
        <v>0</v>
      </c>
      <c r="BC134" s="604">
        <f t="shared" si="72"/>
        <v>1.6300000000000006</v>
      </c>
      <c r="BE134" s="137"/>
    </row>
    <row r="135" spans="4:57" s="143" customFormat="1" ht="12.95" customHeight="1" x14ac:dyDescent="0.25">
      <c r="D135" s="586"/>
      <c r="E135" s="587"/>
      <c r="F135" s="586"/>
      <c r="G135" s="588"/>
      <c r="H135" s="601">
        <v>3231</v>
      </c>
      <c r="I135" s="112">
        <f t="shared" ref="I135:BC135" si="73">SUMIF($F$12:$F$427,"=3231",I$12:I$427)</f>
        <v>12254738</v>
      </c>
      <c r="J135" s="113">
        <f t="shared" si="73"/>
        <v>8989385</v>
      </c>
      <c r="K135" s="113">
        <f t="shared" si="73"/>
        <v>0</v>
      </c>
      <c r="L135" s="113">
        <f t="shared" si="73"/>
        <v>3740</v>
      </c>
      <c r="M135" s="113">
        <f t="shared" si="73"/>
        <v>3039676</v>
      </c>
      <c r="N135" s="113">
        <f t="shared" si="73"/>
        <v>179787</v>
      </c>
      <c r="O135" s="113">
        <f t="shared" si="73"/>
        <v>42150</v>
      </c>
      <c r="P135" s="115">
        <f t="shared" si="73"/>
        <v>17.418900000000001</v>
      </c>
      <c r="Q135" s="115">
        <f t="shared" si="73"/>
        <v>15.428199999999999</v>
      </c>
      <c r="R135" s="115">
        <f t="shared" si="73"/>
        <v>0</v>
      </c>
      <c r="S135" s="116">
        <f t="shared" si="73"/>
        <v>1.9907000000000001</v>
      </c>
      <c r="T135" s="344">
        <f t="shared" si="73"/>
        <v>0</v>
      </c>
      <c r="U135" s="344">
        <f t="shared" si="73"/>
        <v>0</v>
      </c>
      <c r="V135" s="344">
        <f t="shared" si="73"/>
        <v>0</v>
      </c>
      <c r="W135" s="344">
        <f t="shared" si="73"/>
        <v>0</v>
      </c>
      <c r="X135" s="344">
        <f t="shared" si="73"/>
        <v>0</v>
      </c>
      <c r="Y135" s="344">
        <f t="shared" si="73"/>
        <v>0</v>
      </c>
      <c r="Z135" s="344">
        <f t="shared" si="73"/>
        <v>0</v>
      </c>
      <c r="AA135" s="344">
        <f t="shared" si="73"/>
        <v>0</v>
      </c>
      <c r="AB135" s="344">
        <f t="shared" si="73"/>
        <v>0</v>
      </c>
      <c r="AC135" s="344">
        <f t="shared" si="73"/>
        <v>0</v>
      </c>
      <c r="AD135" s="344">
        <f t="shared" si="73"/>
        <v>0</v>
      </c>
      <c r="AE135" s="344">
        <f t="shared" si="73"/>
        <v>0</v>
      </c>
      <c r="AF135" s="344">
        <f t="shared" si="73"/>
        <v>0</v>
      </c>
      <c r="AG135" s="344">
        <f t="shared" si="73"/>
        <v>0</v>
      </c>
      <c r="AH135" s="344">
        <f t="shared" si="73"/>
        <v>0</v>
      </c>
      <c r="AI135" s="344">
        <f t="shared" si="73"/>
        <v>0</v>
      </c>
      <c r="AJ135" s="344">
        <f t="shared" si="73"/>
        <v>0</v>
      </c>
      <c r="AK135" s="602">
        <f t="shared" si="73"/>
        <v>0</v>
      </c>
      <c r="AL135" s="602">
        <f t="shared" si="73"/>
        <v>0</v>
      </c>
      <c r="AM135" s="602">
        <f t="shared" si="73"/>
        <v>0</v>
      </c>
      <c r="AN135" s="602">
        <f t="shared" si="73"/>
        <v>0</v>
      </c>
      <c r="AO135" s="602">
        <f t="shared" si="73"/>
        <v>0</v>
      </c>
      <c r="AP135" s="602">
        <f t="shared" si="73"/>
        <v>0</v>
      </c>
      <c r="AQ135" s="602">
        <f t="shared" si="73"/>
        <v>0</v>
      </c>
      <c r="AR135" s="603">
        <f t="shared" si="73"/>
        <v>0</v>
      </c>
      <c r="AS135" s="112">
        <f t="shared" si="73"/>
        <v>12254738</v>
      </c>
      <c r="AT135" s="344">
        <f t="shared" si="73"/>
        <v>8989385</v>
      </c>
      <c r="AU135" s="344">
        <f t="shared" si="73"/>
        <v>0</v>
      </c>
      <c r="AV135" s="344">
        <f t="shared" si="73"/>
        <v>3740</v>
      </c>
      <c r="AW135" s="344">
        <f t="shared" si="73"/>
        <v>3039676</v>
      </c>
      <c r="AX135" s="344">
        <f t="shared" si="73"/>
        <v>179787</v>
      </c>
      <c r="AY135" s="344">
        <f t="shared" si="73"/>
        <v>42150</v>
      </c>
      <c r="AZ135" s="602">
        <f t="shared" si="73"/>
        <v>17.418900000000001</v>
      </c>
      <c r="BA135" s="602">
        <f t="shared" si="73"/>
        <v>15.428199999999999</v>
      </c>
      <c r="BB135" s="602">
        <f t="shared" si="73"/>
        <v>0</v>
      </c>
      <c r="BC135" s="604">
        <f t="shared" si="73"/>
        <v>1.9907000000000001</v>
      </c>
      <c r="BE135" s="137"/>
    </row>
    <row r="136" spans="4:57" s="143" customFormat="1" ht="12.95" customHeight="1" thickBot="1" x14ac:dyDescent="0.3">
      <c r="D136" s="586"/>
      <c r="E136" s="587"/>
      <c r="F136" s="586"/>
      <c r="G136" s="588"/>
      <c r="H136" s="605">
        <v>3233</v>
      </c>
      <c r="I136" s="606">
        <f t="shared" ref="I136:BC136" si="74">SUMIF($F$12:$F$427,"=3233",I$12:I$427)</f>
        <v>5820493</v>
      </c>
      <c r="J136" s="607">
        <f t="shared" si="74"/>
        <v>4150980</v>
      </c>
      <c r="K136" s="607">
        <f t="shared" si="74"/>
        <v>0</v>
      </c>
      <c r="L136" s="607">
        <f t="shared" si="74"/>
        <v>100000</v>
      </c>
      <c r="M136" s="607">
        <f t="shared" si="74"/>
        <v>1436831</v>
      </c>
      <c r="N136" s="607">
        <f t="shared" si="74"/>
        <v>83019</v>
      </c>
      <c r="O136" s="607">
        <f t="shared" si="74"/>
        <v>49663</v>
      </c>
      <c r="P136" s="608">
        <f t="shared" si="74"/>
        <v>9.44</v>
      </c>
      <c r="Q136" s="608">
        <f t="shared" si="74"/>
        <v>6.27</v>
      </c>
      <c r="R136" s="608">
        <f t="shared" si="74"/>
        <v>0</v>
      </c>
      <c r="S136" s="668">
        <f t="shared" si="74"/>
        <v>3.17</v>
      </c>
      <c r="T136" s="609">
        <f t="shared" si="74"/>
        <v>0</v>
      </c>
      <c r="U136" s="609">
        <f t="shared" si="74"/>
        <v>0</v>
      </c>
      <c r="V136" s="609">
        <f t="shared" si="74"/>
        <v>0</v>
      </c>
      <c r="W136" s="609">
        <f t="shared" si="74"/>
        <v>0</v>
      </c>
      <c r="X136" s="609">
        <f t="shared" si="74"/>
        <v>0</v>
      </c>
      <c r="Y136" s="609">
        <f t="shared" si="74"/>
        <v>0</v>
      </c>
      <c r="Z136" s="609">
        <f t="shared" si="74"/>
        <v>0</v>
      </c>
      <c r="AA136" s="609">
        <f t="shared" si="74"/>
        <v>0</v>
      </c>
      <c r="AB136" s="609">
        <f t="shared" si="74"/>
        <v>0</v>
      </c>
      <c r="AC136" s="609">
        <f t="shared" si="74"/>
        <v>0</v>
      </c>
      <c r="AD136" s="609">
        <f t="shared" si="74"/>
        <v>0</v>
      </c>
      <c r="AE136" s="609">
        <f t="shared" si="74"/>
        <v>0</v>
      </c>
      <c r="AF136" s="609">
        <f t="shared" si="74"/>
        <v>0</v>
      </c>
      <c r="AG136" s="609">
        <f t="shared" si="74"/>
        <v>0</v>
      </c>
      <c r="AH136" s="609">
        <f t="shared" si="74"/>
        <v>0</v>
      </c>
      <c r="AI136" s="609">
        <f t="shared" si="74"/>
        <v>0</v>
      </c>
      <c r="AJ136" s="609">
        <f t="shared" si="74"/>
        <v>0</v>
      </c>
      <c r="AK136" s="610">
        <f t="shared" si="74"/>
        <v>0</v>
      </c>
      <c r="AL136" s="610">
        <f t="shared" si="74"/>
        <v>0</v>
      </c>
      <c r="AM136" s="610">
        <f t="shared" si="74"/>
        <v>0</v>
      </c>
      <c r="AN136" s="610">
        <f t="shared" si="74"/>
        <v>0</v>
      </c>
      <c r="AO136" s="610">
        <f t="shared" si="74"/>
        <v>0</v>
      </c>
      <c r="AP136" s="610">
        <f t="shared" si="74"/>
        <v>0</v>
      </c>
      <c r="AQ136" s="610">
        <f t="shared" si="74"/>
        <v>0</v>
      </c>
      <c r="AR136" s="611">
        <f t="shared" si="74"/>
        <v>0</v>
      </c>
      <c r="AS136" s="606">
        <f t="shared" si="74"/>
        <v>5820493</v>
      </c>
      <c r="AT136" s="609">
        <f t="shared" si="74"/>
        <v>4150980</v>
      </c>
      <c r="AU136" s="609">
        <f t="shared" si="74"/>
        <v>0</v>
      </c>
      <c r="AV136" s="609">
        <f t="shared" si="74"/>
        <v>100000</v>
      </c>
      <c r="AW136" s="609">
        <f t="shared" si="74"/>
        <v>1436831</v>
      </c>
      <c r="AX136" s="609">
        <f t="shared" si="74"/>
        <v>83019</v>
      </c>
      <c r="AY136" s="609">
        <f t="shared" si="74"/>
        <v>49663</v>
      </c>
      <c r="AZ136" s="610">
        <f t="shared" si="74"/>
        <v>9.44</v>
      </c>
      <c r="BA136" s="610">
        <f t="shared" si="74"/>
        <v>6.27</v>
      </c>
      <c r="BB136" s="610">
        <f t="shared" si="74"/>
        <v>0</v>
      </c>
      <c r="BC136" s="612">
        <f t="shared" si="74"/>
        <v>3.17</v>
      </c>
      <c r="BE136" s="137"/>
    </row>
    <row r="137" spans="4:57" ht="12.95" customHeight="1" x14ac:dyDescent="0.25">
      <c r="E137" s="477"/>
    </row>
    <row r="138" spans="4:57" ht="12.95" customHeight="1" x14ac:dyDescent="0.25">
      <c r="E138" s="477"/>
    </row>
    <row r="139" spans="4:57" ht="12.95" customHeight="1" x14ac:dyDescent="0.25">
      <c r="E139" s="477"/>
    </row>
    <row r="141" spans="4:57" x14ac:dyDescent="0.25">
      <c r="P141" s="613"/>
      <c r="Q141" s="613"/>
      <c r="R141" s="613"/>
      <c r="S141" s="613"/>
    </row>
    <row r="142" spans="4:57" x14ac:dyDescent="0.25">
      <c r="P142" s="613"/>
      <c r="Q142" s="613"/>
      <c r="R142" s="613"/>
      <c r="S142" s="613"/>
    </row>
    <row r="143" spans="4:57" x14ac:dyDescent="0.25">
      <c r="P143" s="613"/>
      <c r="Q143" s="613"/>
      <c r="R143" s="613"/>
      <c r="S143" s="613"/>
    </row>
  </sheetData>
  <mergeCells count="51">
    <mergeCell ref="A3:E3"/>
    <mergeCell ref="Y7:AB8"/>
    <mergeCell ref="T6:AR6"/>
    <mergeCell ref="AS6:BC7"/>
    <mergeCell ref="AK7:AR7"/>
    <mergeCell ref="AN8:AO9"/>
    <mergeCell ref="AP8:AR9"/>
    <mergeCell ref="AS8:AS10"/>
    <mergeCell ref="AT8:AY8"/>
    <mergeCell ref="AZ8:AZ10"/>
    <mergeCell ref="BA8:BC8"/>
    <mergeCell ref="AT9:AV9"/>
    <mergeCell ref="AW9:AW10"/>
    <mergeCell ref="BA9:BA10"/>
    <mergeCell ref="Z9:Z10"/>
    <mergeCell ref="W9:W10"/>
    <mergeCell ref="T9:T10"/>
    <mergeCell ref="U9:U10"/>
    <mergeCell ref="AA9:AA10"/>
    <mergeCell ref="T7:X8"/>
    <mergeCell ref="X9:X10"/>
    <mergeCell ref="Y9:Y10"/>
    <mergeCell ref="V9:V10"/>
    <mergeCell ref="I6:S7"/>
    <mergeCell ref="P8:P10"/>
    <mergeCell ref="J8:O8"/>
    <mergeCell ref="Q8:S8"/>
    <mergeCell ref="J9:L9"/>
    <mergeCell ref="M9:M10"/>
    <mergeCell ref="N9:N10"/>
    <mergeCell ref="O9:O10"/>
    <mergeCell ref="Q9:Q10"/>
    <mergeCell ref="S9:S10"/>
    <mergeCell ref="R9:R10"/>
    <mergeCell ref="I8:I10"/>
    <mergeCell ref="BC9:BC10"/>
    <mergeCell ref="AH9:AH10"/>
    <mergeCell ref="AX9:AX10"/>
    <mergeCell ref="AG9:AG10"/>
    <mergeCell ref="BB9:BB10"/>
    <mergeCell ref="AM8:AM9"/>
    <mergeCell ref="AF9:AF10"/>
    <mergeCell ref="AB9:AB10"/>
    <mergeCell ref="AI9:AI10"/>
    <mergeCell ref="AY9:AY10"/>
    <mergeCell ref="AE7:AE10"/>
    <mergeCell ref="AF7:AI8"/>
    <mergeCell ref="AJ7:AJ10"/>
    <mergeCell ref="AK8:AL9"/>
    <mergeCell ref="AD7:AD10"/>
    <mergeCell ref="AC7:AC10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E186"/>
  <sheetViews>
    <sheetView zoomScaleNormal="100" workbookViewId="0">
      <pane xSplit="8" ySplit="11" topLeftCell="AO160" activePane="bottomRight" state="frozen"/>
      <selection activeCell="BA176" sqref="BA176"/>
      <selection pane="topRight" activeCell="BA176" sqref="BA176"/>
      <selection pane="bottomLeft" activeCell="BA176" sqref="BA176"/>
      <selection pane="bottomRight" activeCell="AS6" sqref="AS6:BC7"/>
    </sheetView>
  </sheetViews>
  <sheetFormatPr defaultColWidth="9.140625" defaultRowHeight="15" x14ac:dyDescent="0.25"/>
  <cols>
    <col min="1" max="1" width="5" style="572" customWidth="1"/>
    <col min="2" max="2" width="7.140625" style="477" bestFit="1" customWidth="1"/>
    <col min="3" max="3" width="9.28515625" style="662" customWidth="1"/>
    <col min="4" max="4" width="7.85546875" style="477" bestFit="1" customWidth="1"/>
    <col min="5" max="5" width="38.140625" style="477" customWidth="1"/>
    <col min="6" max="6" width="4.42578125" style="477" bestFit="1" customWidth="1"/>
    <col min="7" max="7" width="10.28515625" style="477" bestFit="1" customWidth="1"/>
    <col min="8" max="8" width="8" style="477" customWidth="1"/>
    <col min="9" max="15" width="10.7109375" style="477" customWidth="1"/>
    <col min="16" max="16" width="11.7109375" style="614" customWidth="1"/>
    <col min="17" max="19" width="10.7109375" style="614" customWidth="1"/>
    <col min="20" max="36" width="10.7109375" style="613" customWidth="1"/>
    <col min="37" max="44" width="10.7109375" style="614" customWidth="1"/>
    <col min="45" max="51" width="10.7109375" style="613" customWidth="1"/>
    <col min="52" max="52" width="11.7109375" style="614" customWidth="1"/>
    <col min="53" max="55" width="10.7109375" style="614" customWidth="1"/>
    <col min="56" max="56" width="9.140625" style="615" customWidth="1"/>
    <col min="57" max="57" width="9.140625" style="615"/>
    <col min="58" max="16384" width="9.140625" style="477"/>
  </cols>
  <sheetData>
    <row r="1" spans="1:57" ht="12" customHeight="1" x14ac:dyDescent="0.25">
      <c r="A1" s="828" t="s">
        <v>2</v>
      </c>
      <c r="B1" s="828"/>
      <c r="C1" s="469"/>
      <c r="D1" s="828"/>
      <c r="E1" s="828"/>
      <c r="F1" s="470"/>
      <c r="G1" s="470"/>
      <c r="H1" s="470"/>
      <c r="I1" s="471"/>
      <c r="J1" s="472"/>
      <c r="K1" s="472"/>
      <c r="L1" s="472"/>
      <c r="M1" s="472"/>
      <c r="N1" s="472"/>
      <c r="O1" s="472"/>
      <c r="P1" s="473"/>
      <c r="Q1" s="474"/>
      <c r="R1" s="474"/>
      <c r="S1" s="474"/>
      <c r="T1" s="472"/>
      <c r="U1" s="471"/>
      <c r="V1" s="471"/>
      <c r="W1" s="475"/>
      <c r="X1" s="475"/>
      <c r="Y1" s="475"/>
      <c r="Z1" s="475"/>
      <c r="AA1" s="475"/>
      <c r="AB1" s="475"/>
      <c r="AC1" s="475"/>
      <c r="AD1" s="475"/>
      <c r="AE1" s="475"/>
      <c r="AF1" s="475"/>
      <c r="AG1" s="475"/>
      <c r="AH1" s="475"/>
      <c r="AI1" s="475"/>
      <c r="AJ1" s="475"/>
      <c r="AK1" s="476"/>
      <c r="AL1" s="476"/>
      <c r="AM1" s="476"/>
      <c r="AN1" s="473"/>
      <c r="AO1" s="473"/>
      <c r="AP1" s="473"/>
      <c r="AQ1" s="473"/>
      <c r="AR1" s="473"/>
      <c r="AS1" s="471"/>
      <c r="AT1" s="471"/>
      <c r="AU1" s="471"/>
      <c r="AV1" s="471"/>
      <c r="AW1" s="471"/>
      <c r="AX1" s="471"/>
      <c r="AY1" s="471"/>
      <c r="AZ1" s="473"/>
      <c r="BA1" s="473"/>
      <c r="BB1" s="473"/>
      <c r="BC1" s="473"/>
    </row>
    <row r="2" spans="1:57" ht="12" customHeight="1" x14ac:dyDescent="0.25">
      <c r="A2" s="828" t="s">
        <v>3</v>
      </c>
      <c r="B2" s="828"/>
      <c r="C2" s="469"/>
      <c r="D2" s="828"/>
      <c r="E2" s="828"/>
      <c r="F2" s="470"/>
      <c r="G2" s="470"/>
      <c r="H2" s="470"/>
      <c r="I2" s="478"/>
      <c r="J2" s="478"/>
      <c r="K2" s="478"/>
      <c r="L2" s="478"/>
      <c r="M2" s="478"/>
      <c r="N2" s="478"/>
      <c r="O2" s="478"/>
      <c r="P2" s="479"/>
      <c r="Q2" s="479"/>
      <c r="R2" s="479"/>
      <c r="S2" s="479"/>
      <c r="T2" s="478"/>
      <c r="U2" s="478"/>
      <c r="V2" s="478"/>
      <c r="W2" s="478"/>
      <c r="X2" s="478"/>
      <c r="Y2" s="478"/>
      <c r="Z2" s="478"/>
      <c r="AA2" s="478"/>
      <c r="AB2" s="478"/>
      <c r="AC2" s="478"/>
      <c r="AD2" s="478"/>
      <c r="AE2" s="478"/>
      <c r="AF2" s="478"/>
      <c r="AG2" s="478"/>
      <c r="AH2" s="478"/>
      <c r="AI2" s="478"/>
      <c r="AJ2" s="478"/>
      <c r="AK2" s="479"/>
      <c r="AL2" s="479"/>
      <c r="AM2" s="479"/>
      <c r="AN2" s="479"/>
      <c r="AO2" s="479"/>
      <c r="AP2" s="479"/>
      <c r="AQ2" s="479"/>
      <c r="AR2" s="479"/>
      <c r="AS2" s="478"/>
      <c r="AT2" s="478"/>
      <c r="AU2" s="478"/>
      <c r="AV2" s="478"/>
      <c r="AW2" s="478"/>
      <c r="AX2" s="478"/>
      <c r="AY2" s="478"/>
      <c r="AZ2" s="479"/>
      <c r="BA2" s="479"/>
      <c r="BB2" s="479"/>
      <c r="BC2" s="473"/>
    </row>
    <row r="3" spans="1:57" ht="12" customHeight="1" x14ac:dyDescent="0.25">
      <c r="A3" s="1049" t="s">
        <v>4</v>
      </c>
      <c r="B3" s="1049"/>
      <c r="C3" s="1049"/>
      <c r="D3" s="1049"/>
      <c r="E3" s="1049"/>
      <c r="F3" s="470"/>
      <c r="G3" s="470"/>
      <c r="H3" s="470"/>
      <c r="I3" s="478"/>
      <c r="J3" s="478"/>
      <c r="K3" s="478"/>
      <c r="L3" s="478"/>
      <c r="M3" s="478"/>
      <c r="N3" s="478"/>
      <c r="O3" s="478"/>
      <c r="P3" s="479"/>
      <c r="Q3" s="479"/>
      <c r="R3" s="479"/>
      <c r="S3" s="479"/>
      <c r="T3" s="480"/>
      <c r="U3" s="480"/>
      <c r="V3" s="480"/>
      <c r="W3" s="480"/>
      <c r="X3" s="480"/>
      <c r="Y3" s="480"/>
      <c r="Z3" s="480"/>
      <c r="AA3" s="480"/>
      <c r="AB3" s="481"/>
      <c r="AC3" s="481"/>
      <c r="AD3" s="481"/>
      <c r="AE3" s="482"/>
      <c r="AF3" s="482"/>
      <c r="AG3" s="482"/>
      <c r="AH3" s="482"/>
      <c r="AI3" s="481"/>
      <c r="AJ3" s="482"/>
      <c r="AK3" s="483"/>
      <c r="AL3" s="483"/>
      <c r="AM3" s="483"/>
      <c r="AN3" s="483"/>
      <c r="AO3" s="483"/>
      <c r="AP3" s="483"/>
      <c r="AQ3" s="483"/>
      <c r="AR3" s="479"/>
      <c r="AS3" s="478"/>
      <c r="AT3" s="478"/>
      <c r="AU3" s="478"/>
      <c r="AV3" s="478"/>
      <c r="AW3" s="478"/>
      <c r="AX3" s="478"/>
      <c r="AY3" s="478"/>
      <c r="AZ3" s="479"/>
      <c r="BA3" s="479"/>
      <c r="BB3" s="479"/>
      <c r="BC3" s="473"/>
    </row>
    <row r="4" spans="1:57" ht="12" customHeight="1" x14ac:dyDescent="0.25">
      <c r="A4" s="484"/>
      <c r="B4" s="828"/>
      <c r="C4" s="828"/>
      <c r="D4" s="828"/>
      <c r="E4" s="828"/>
      <c r="F4" s="470"/>
      <c r="G4" s="470"/>
      <c r="H4" s="470"/>
      <c r="I4" s="478"/>
      <c r="J4" s="478"/>
      <c r="K4" s="478"/>
      <c r="L4" s="478"/>
      <c r="M4" s="478"/>
      <c r="N4" s="478"/>
      <c r="O4" s="478"/>
      <c r="P4" s="479"/>
      <c r="Q4" s="479"/>
      <c r="R4" s="479"/>
      <c r="S4" s="479"/>
      <c r="T4" s="480"/>
      <c r="U4" s="480"/>
      <c r="V4" s="480"/>
      <c r="W4" s="480"/>
      <c r="X4" s="480"/>
      <c r="Y4" s="480"/>
      <c r="Z4" s="480"/>
      <c r="AA4" s="480"/>
      <c r="AB4" s="481"/>
      <c r="AC4" s="481"/>
      <c r="AD4" s="481"/>
      <c r="AE4" s="482"/>
      <c r="AF4" s="482"/>
      <c r="AG4" s="482"/>
      <c r="AH4" s="482"/>
      <c r="AI4" s="481"/>
      <c r="AJ4" s="482"/>
      <c r="AK4" s="483"/>
      <c r="AL4" s="483"/>
      <c r="AM4" s="483"/>
      <c r="AN4" s="483"/>
      <c r="AO4" s="483"/>
      <c r="AP4" s="483"/>
      <c r="AQ4" s="483"/>
      <c r="AR4" s="479"/>
      <c r="AS4" s="478"/>
      <c r="AT4" s="478"/>
      <c r="AU4" s="478"/>
      <c r="AV4" s="478"/>
      <c r="AW4" s="478"/>
      <c r="AX4" s="478"/>
      <c r="AY4" s="478"/>
      <c r="AZ4" s="479"/>
      <c r="BA4" s="479"/>
      <c r="BB4" s="479"/>
      <c r="BC4" s="473"/>
    </row>
    <row r="5" spans="1:57" ht="16.5" thickBot="1" x14ac:dyDescent="0.3">
      <c r="A5" s="290" t="s">
        <v>856</v>
      </c>
      <c r="B5" s="91"/>
      <c r="C5" s="91"/>
      <c r="D5" s="91"/>
      <c r="E5" s="92"/>
      <c r="F5" s="485"/>
      <c r="G5" s="485"/>
      <c r="H5" s="485"/>
      <c r="I5" s="486"/>
      <c r="J5" s="486"/>
      <c r="K5" s="486"/>
      <c r="L5" s="486"/>
      <c r="M5" s="486"/>
      <c r="N5" s="486"/>
      <c r="O5" s="486"/>
      <c r="P5" s="487"/>
      <c r="Q5" s="487"/>
      <c r="R5" s="487"/>
      <c r="S5" s="487"/>
      <c r="T5" s="480"/>
      <c r="U5" s="480"/>
      <c r="V5" s="480"/>
      <c r="W5" s="480"/>
      <c r="X5" s="471"/>
      <c r="Y5" s="480"/>
      <c r="Z5" s="480"/>
      <c r="AA5" s="480"/>
      <c r="AB5" s="481"/>
      <c r="AC5" s="481"/>
      <c r="AD5" s="481"/>
      <c r="AE5" s="482"/>
      <c r="AF5" s="482"/>
      <c r="AG5" s="482"/>
      <c r="AH5" s="482"/>
      <c r="AI5" s="481"/>
      <c r="AJ5" s="471"/>
      <c r="AK5" s="473"/>
      <c r="AL5" s="488"/>
      <c r="AM5" s="488"/>
      <c r="AN5" s="488"/>
      <c r="AO5" s="488"/>
      <c r="AP5" s="488"/>
      <c r="AQ5" s="488"/>
      <c r="AR5" s="487"/>
      <c r="AS5" s="486"/>
      <c r="AT5" s="486"/>
      <c r="AU5" s="486"/>
      <c r="AV5" s="486"/>
      <c r="AW5" s="486"/>
      <c r="AX5" s="486"/>
      <c r="AY5" s="486"/>
      <c r="AZ5" s="487"/>
      <c r="BA5" s="487"/>
      <c r="BB5" s="487"/>
      <c r="BC5" s="473"/>
    </row>
    <row r="6" spans="1:57" x14ac:dyDescent="0.25">
      <c r="A6" s="470"/>
      <c r="B6" s="484"/>
      <c r="C6" s="484"/>
      <c r="D6" s="484"/>
      <c r="E6" s="470"/>
      <c r="F6" s="470"/>
      <c r="G6" s="470"/>
      <c r="H6" s="470"/>
      <c r="I6" s="952" t="s">
        <v>849</v>
      </c>
      <c r="J6" s="953"/>
      <c r="K6" s="953"/>
      <c r="L6" s="953"/>
      <c r="M6" s="953"/>
      <c r="N6" s="953"/>
      <c r="O6" s="953"/>
      <c r="P6" s="953"/>
      <c r="Q6" s="953"/>
      <c r="R6" s="953"/>
      <c r="S6" s="954"/>
      <c r="T6" s="968" t="s">
        <v>829</v>
      </c>
      <c r="U6" s="969"/>
      <c r="V6" s="969"/>
      <c r="W6" s="969"/>
      <c r="X6" s="969"/>
      <c r="Y6" s="969"/>
      <c r="Z6" s="969"/>
      <c r="AA6" s="969"/>
      <c r="AB6" s="969"/>
      <c r="AC6" s="969"/>
      <c r="AD6" s="969"/>
      <c r="AE6" s="969"/>
      <c r="AF6" s="969"/>
      <c r="AG6" s="969"/>
      <c r="AH6" s="969"/>
      <c r="AI6" s="969"/>
      <c r="AJ6" s="969"/>
      <c r="AK6" s="969"/>
      <c r="AL6" s="969"/>
      <c r="AM6" s="969"/>
      <c r="AN6" s="969"/>
      <c r="AO6" s="969"/>
      <c r="AP6" s="969"/>
      <c r="AQ6" s="969"/>
      <c r="AR6" s="970"/>
      <c r="AS6" s="1015" t="s">
        <v>857</v>
      </c>
      <c r="AT6" s="1016"/>
      <c r="AU6" s="1016"/>
      <c r="AV6" s="1016"/>
      <c r="AW6" s="1016"/>
      <c r="AX6" s="1016"/>
      <c r="AY6" s="1016"/>
      <c r="AZ6" s="1016"/>
      <c r="BA6" s="1016"/>
      <c r="BB6" s="1016"/>
      <c r="BC6" s="1017"/>
    </row>
    <row r="7" spans="1:57" ht="16.5" thickBot="1" x14ac:dyDescent="0.3">
      <c r="A7" s="484"/>
      <c r="B7" s="489"/>
      <c r="C7" s="143"/>
      <c r="D7" s="490"/>
      <c r="E7" s="489"/>
      <c r="F7" s="470"/>
      <c r="G7" s="470"/>
      <c r="H7" s="470"/>
      <c r="I7" s="955"/>
      <c r="J7" s="956"/>
      <c r="K7" s="956"/>
      <c r="L7" s="956"/>
      <c r="M7" s="956"/>
      <c r="N7" s="956"/>
      <c r="O7" s="956"/>
      <c r="P7" s="956"/>
      <c r="Q7" s="956"/>
      <c r="R7" s="956"/>
      <c r="S7" s="957"/>
      <c r="T7" s="995" t="s">
        <v>287</v>
      </c>
      <c r="U7" s="996"/>
      <c r="V7" s="996"/>
      <c r="W7" s="996"/>
      <c r="X7" s="997"/>
      <c r="Y7" s="1007" t="s">
        <v>288</v>
      </c>
      <c r="Z7" s="996"/>
      <c r="AA7" s="996"/>
      <c r="AB7" s="997"/>
      <c r="AC7" s="959" t="s">
        <v>289</v>
      </c>
      <c r="AD7" s="959" t="s">
        <v>5</v>
      </c>
      <c r="AE7" s="959" t="s">
        <v>290</v>
      </c>
      <c r="AF7" s="1009" t="s">
        <v>291</v>
      </c>
      <c r="AG7" s="1010"/>
      <c r="AH7" s="1010"/>
      <c r="AI7" s="1011"/>
      <c r="AJ7" s="959" t="s">
        <v>313</v>
      </c>
      <c r="AK7" s="1021" t="s">
        <v>292</v>
      </c>
      <c r="AL7" s="1022"/>
      <c r="AM7" s="1022"/>
      <c r="AN7" s="1022"/>
      <c r="AO7" s="1022"/>
      <c r="AP7" s="1022"/>
      <c r="AQ7" s="1022"/>
      <c r="AR7" s="1023"/>
      <c r="AS7" s="1018"/>
      <c r="AT7" s="1019"/>
      <c r="AU7" s="1019"/>
      <c r="AV7" s="1019"/>
      <c r="AW7" s="1019"/>
      <c r="AX7" s="1019"/>
      <c r="AY7" s="1019"/>
      <c r="AZ7" s="1019"/>
      <c r="BA7" s="1019"/>
      <c r="BB7" s="1019"/>
      <c r="BC7" s="1020"/>
    </row>
    <row r="8" spans="1:57" ht="15" customHeight="1" x14ac:dyDescent="0.25">
      <c r="A8" s="491"/>
      <c r="B8" s="492"/>
      <c r="C8" s="492"/>
      <c r="D8" s="492"/>
      <c r="E8" s="492"/>
      <c r="F8" s="492"/>
      <c r="G8" s="492"/>
      <c r="H8" s="492"/>
      <c r="I8" s="962" t="s">
        <v>6</v>
      </c>
      <c r="J8" s="978" t="s">
        <v>823</v>
      </c>
      <c r="K8" s="979"/>
      <c r="L8" s="979"/>
      <c r="M8" s="979"/>
      <c r="N8" s="979"/>
      <c r="O8" s="980"/>
      <c r="P8" s="965" t="s">
        <v>284</v>
      </c>
      <c r="Q8" s="978" t="s">
        <v>824</v>
      </c>
      <c r="R8" s="979"/>
      <c r="S8" s="983"/>
      <c r="T8" s="998"/>
      <c r="U8" s="999"/>
      <c r="V8" s="999"/>
      <c r="W8" s="999"/>
      <c r="X8" s="1000"/>
      <c r="Y8" s="1008"/>
      <c r="Z8" s="999"/>
      <c r="AA8" s="999"/>
      <c r="AB8" s="1000"/>
      <c r="AC8" s="960"/>
      <c r="AD8" s="960"/>
      <c r="AE8" s="960"/>
      <c r="AF8" s="1012"/>
      <c r="AG8" s="1013"/>
      <c r="AH8" s="1013"/>
      <c r="AI8" s="1014"/>
      <c r="AJ8" s="960"/>
      <c r="AK8" s="1024" t="s">
        <v>293</v>
      </c>
      <c r="AL8" s="1025"/>
      <c r="AM8" s="993" t="s">
        <v>294</v>
      </c>
      <c r="AN8" s="1024" t="s">
        <v>295</v>
      </c>
      <c r="AO8" s="1025"/>
      <c r="AP8" s="1028" t="s">
        <v>296</v>
      </c>
      <c r="AQ8" s="1029"/>
      <c r="AR8" s="1030"/>
      <c r="AS8" s="962" t="s">
        <v>6</v>
      </c>
      <c r="AT8" s="990" t="s">
        <v>823</v>
      </c>
      <c r="AU8" s="991"/>
      <c r="AV8" s="991"/>
      <c r="AW8" s="991"/>
      <c r="AX8" s="991"/>
      <c r="AY8" s="992"/>
      <c r="AZ8" s="965" t="s">
        <v>284</v>
      </c>
      <c r="BA8" s="978" t="s">
        <v>825</v>
      </c>
      <c r="BB8" s="979"/>
      <c r="BC8" s="983"/>
    </row>
    <row r="9" spans="1:57" ht="15.75" customHeight="1" thickBot="1" x14ac:dyDescent="0.3">
      <c r="A9" s="493" t="s">
        <v>819</v>
      </c>
      <c r="B9" s="143"/>
      <c r="C9" s="143"/>
      <c r="D9" s="494"/>
      <c r="E9" s="143"/>
      <c r="F9" s="495"/>
      <c r="G9" s="496"/>
      <c r="H9" s="496"/>
      <c r="I9" s="963"/>
      <c r="J9" s="971" t="s">
        <v>830</v>
      </c>
      <c r="K9" s="972"/>
      <c r="L9" s="973"/>
      <c r="M9" s="974" t="s">
        <v>5</v>
      </c>
      <c r="N9" s="974" t="s">
        <v>1</v>
      </c>
      <c r="O9" s="976" t="s">
        <v>7</v>
      </c>
      <c r="P9" s="966"/>
      <c r="Q9" s="950" t="s">
        <v>285</v>
      </c>
      <c r="R9" s="950" t="s">
        <v>846</v>
      </c>
      <c r="S9" s="981" t="s">
        <v>286</v>
      </c>
      <c r="T9" s="1005" t="s">
        <v>297</v>
      </c>
      <c r="U9" s="1003" t="s">
        <v>294</v>
      </c>
      <c r="V9" s="1003" t="s">
        <v>842</v>
      </c>
      <c r="W9" s="1003" t="s">
        <v>295</v>
      </c>
      <c r="X9" s="1003" t="s">
        <v>788</v>
      </c>
      <c r="Y9" s="1001" t="s">
        <v>298</v>
      </c>
      <c r="Z9" s="1003" t="s">
        <v>822</v>
      </c>
      <c r="AA9" s="1001" t="s">
        <v>299</v>
      </c>
      <c r="AB9" s="1003" t="s">
        <v>789</v>
      </c>
      <c r="AC9" s="960"/>
      <c r="AD9" s="960"/>
      <c r="AE9" s="960"/>
      <c r="AF9" s="1003" t="s">
        <v>294</v>
      </c>
      <c r="AG9" s="988" t="s">
        <v>844</v>
      </c>
      <c r="AH9" s="1003" t="s">
        <v>300</v>
      </c>
      <c r="AI9" s="1003" t="s">
        <v>790</v>
      </c>
      <c r="AJ9" s="960"/>
      <c r="AK9" s="1026"/>
      <c r="AL9" s="1027"/>
      <c r="AM9" s="994"/>
      <c r="AN9" s="1026"/>
      <c r="AO9" s="1027"/>
      <c r="AP9" s="1031"/>
      <c r="AQ9" s="1032"/>
      <c r="AR9" s="1033"/>
      <c r="AS9" s="963"/>
      <c r="AT9" s="984" t="s">
        <v>830</v>
      </c>
      <c r="AU9" s="985"/>
      <c r="AV9" s="985"/>
      <c r="AW9" s="986" t="s">
        <v>5</v>
      </c>
      <c r="AX9" s="986" t="s">
        <v>1</v>
      </c>
      <c r="AY9" s="986" t="s">
        <v>7</v>
      </c>
      <c r="AZ9" s="966"/>
      <c r="BA9" s="950" t="s">
        <v>285</v>
      </c>
      <c r="BB9" s="950" t="s">
        <v>846</v>
      </c>
      <c r="BC9" s="981" t="s">
        <v>286</v>
      </c>
    </row>
    <row r="10" spans="1:57" ht="33.75" customHeight="1" thickBot="1" x14ac:dyDescent="0.3">
      <c r="A10" s="497" t="s">
        <v>797</v>
      </c>
      <c r="B10" s="498" t="s">
        <v>563</v>
      </c>
      <c r="C10" s="498" t="s">
        <v>564</v>
      </c>
      <c r="D10" s="498" t="s">
        <v>268</v>
      </c>
      <c r="E10" s="245" t="s">
        <v>799</v>
      </c>
      <c r="F10" s="498" t="s">
        <v>0</v>
      </c>
      <c r="G10" s="499" t="s">
        <v>269</v>
      </c>
      <c r="H10" s="71" t="s">
        <v>280</v>
      </c>
      <c r="I10" s="964"/>
      <c r="J10" s="72" t="s">
        <v>278</v>
      </c>
      <c r="K10" s="886" t="s">
        <v>843</v>
      </c>
      <c r="L10" s="72" t="s">
        <v>288</v>
      </c>
      <c r="M10" s="975"/>
      <c r="N10" s="975"/>
      <c r="O10" s="977"/>
      <c r="P10" s="967"/>
      <c r="Q10" s="951"/>
      <c r="R10" s="951"/>
      <c r="S10" s="982"/>
      <c r="T10" s="1006"/>
      <c r="U10" s="1004"/>
      <c r="V10" s="1004"/>
      <c r="W10" s="1004"/>
      <c r="X10" s="1004"/>
      <c r="Y10" s="1002"/>
      <c r="Z10" s="1004"/>
      <c r="AA10" s="1002"/>
      <c r="AB10" s="1004"/>
      <c r="AC10" s="961"/>
      <c r="AD10" s="961"/>
      <c r="AE10" s="961"/>
      <c r="AF10" s="1004"/>
      <c r="AG10" s="989"/>
      <c r="AH10" s="1004"/>
      <c r="AI10" s="1004"/>
      <c r="AJ10" s="961"/>
      <c r="AK10" s="250" t="s">
        <v>285</v>
      </c>
      <c r="AL10" s="267" t="s">
        <v>286</v>
      </c>
      <c r="AM10" s="250" t="s">
        <v>285</v>
      </c>
      <c r="AN10" s="250" t="s">
        <v>285</v>
      </c>
      <c r="AO10" s="267" t="s">
        <v>286</v>
      </c>
      <c r="AP10" s="250" t="s">
        <v>285</v>
      </c>
      <c r="AQ10" s="267" t="s">
        <v>286</v>
      </c>
      <c r="AR10" s="271" t="s">
        <v>309</v>
      </c>
      <c r="AS10" s="964"/>
      <c r="AT10" s="73" t="s">
        <v>278</v>
      </c>
      <c r="AU10" s="886" t="s">
        <v>843</v>
      </c>
      <c r="AV10" s="785" t="s">
        <v>288</v>
      </c>
      <c r="AW10" s="987"/>
      <c r="AX10" s="987"/>
      <c r="AY10" s="987"/>
      <c r="AZ10" s="967"/>
      <c r="BA10" s="951"/>
      <c r="BB10" s="951"/>
      <c r="BC10" s="982"/>
    </row>
    <row r="11" spans="1:57" s="511" customFormat="1" ht="11.25" customHeight="1" thickBot="1" x14ac:dyDescent="0.25">
      <c r="A11" s="500" t="s">
        <v>565</v>
      </c>
      <c r="B11" s="501" t="s">
        <v>566</v>
      </c>
      <c r="C11" s="501" t="s">
        <v>270</v>
      </c>
      <c r="D11" s="501" t="s">
        <v>271</v>
      </c>
      <c r="E11" s="501" t="s">
        <v>567</v>
      </c>
      <c r="F11" s="501" t="s">
        <v>0</v>
      </c>
      <c r="G11" s="501" t="s">
        <v>568</v>
      </c>
      <c r="H11" s="502" t="s">
        <v>793</v>
      </c>
      <c r="I11" s="206" t="s">
        <v>272</v>
      </c>
      <c r="J11" s="207" t="s">
        <v>273</v>
      </c>
      <c r="K11" s="207" t="s">
        <v>273</v>
      </c>
      <c r="L11" s="207" t="s">
        <v>279</v>
      </c>
      <c r="M11" s="207" t="s">
        <v>274</v>
      </c>
      <c r="N11" s="207" t="s">
        <v>275</v>
      </c>
      <c r="O11" s="207" t="s">
        <v>276</v>
      </c>
      <c r="P11" s="342" t="s">
        <v>277</v>
      </c>
      <c r="Q11" s="339" t="s">
        <v>569</v>
      </c>
      <c r="R11" s="339" t="s">
        <v>569</v>
      </c>
      <c r="S11" s="839" t="s">
        <v>570</v>
      </c>
      <c r="T11" s="617" t="s">
        <v>301</v>
      </c>
      <c r="U11" s="505" t="s">
        <v>301</v>
      </c>
      <c r="V11" s="213" t="s">
        <v>301</v>
      </c>
      <c r="W11" s="506" t="s">
        <v>301</v>
      </c>
      <c r="X11" s="506" t="s">
        <v>301</v>
      </c>
      <c r="Y11" s="506" t="s">
        <v>302</v>
      </c>
      <c r="Z11" s="506" t="s">
        <v>302</v>
      </c>
      <c r="AA11" s="506" t="s">
        <v>303</v>
      </c>
      <c r="AB11" s="506" t="s">
        <v>302</v>
      </c>
      <c r="AC11" s="506" t="s">
        <v>304</v>
      </c>
      <c r="AD11" s="506" t="s">
        <v>305</v>
      </c>
      <c r="AE11" s="506" t="s">
        <v>306</v>
      </c>
      <c r="AF11" s="506" t="s">
        <v>308</v>
      </c>
      <c r="AG11" s="213" t="s">
        <v>307</v>
      </c>
      <c r="AH11" s="506" t="s">
        <v>307</v>
      </c>
      <c r="AI11" s="506" t="s">
        <v>307</v>
      </c>
      <c r="AJ11" s="506" t="s">
        <v>314</v>
      </c>
      <c r="AK11" s="507" t="s">
        <v>310</v>
      </c>
      <c r="AL11" s="507" t="s">
        <v>311</v>
      </c>
      <c r="AM11" s="507" t="s">
        <v>310</v>
      </c>
      <c r="AN11" s="507" t="s">
        <v>310</v>
      </c>
      <c r="AO11" s="507" t="s">
        <v>311</v>
      </c>
      <c r="AP11" s="507" t="s">
        <v>310</v>
      </c>
      <c r="AQ11" s="507" t="s">
        <v>311</v>
      </c>
      <c r="AR11" s="508" t="s">
        <v>312</v>
      </c>
      <c r="AS11" s="617" t="s">
        <v>272</v>
      </c>
      <c r="AT11" s="506" t="s">
        <v>273</v>
      </c>
      <c r="AU11" s="213" t="s">
        <v>845</v>
      </c>
      <c r="AV11" s="506" t="s">
        <v>279</v>
      </c>
      <c r="AW11" s="506" t="s">
        <v>274</v>
      </c>
      <c r="AX11" s="506" t="s">
        <v>275</v>
      </c>
      <c r="AY11" s="506" t="s">
        <v>276</v>
      </c>
      <c r="AZ11" s="507" t="s">
        <v>277</v>
      </c>
      <c r="BA11" s="507" t="s">
        <v>569</v>
      </c>
      <c r="BB11" s="214" t="s">
        <v>569</v>
      </c>
      <c r="BC11" s="712" t="s">
        <v>570</v>
      </c>
      <c r="BD11" s="618"/>
      <c r="BE11" s="618"/>
    </row>
    <row r="12" spans="1:57" ht="13.5" customHeight="1" x14ac:dyDescent="0.25">
      <c r="A12" s="512">
        <v>1</v>
      </c>
      <c r="B12" s="619">
        <v>5489</v>
      </c>
      <c r="C12" s="620">
        <v>600099482</v>
      </c>
      <c r="D12" s="514">
        <v>71166289</v>
      </c>
      <c r="E12" s="621" t="s">
        <v>375</v>
      </c>
      <c r="F12" s="514">
        <v>3111</v>
      </c>
      <c r="G12" s="621" t="s">
        <v>329</v>
      </c>
      <c r="H12" s="622" t="s">
        <v>281</v>
      </c>
      <c r="I12" s="623">
        <v>3298398</v>
      </c>
      <c r="J12" s="518">
        <v>2369987</v>
      </c>
      <c r="K12" s="518">
        <v>0</v>
      </c>
      <c r="L12" s="518">
        <v>12000</v>
      </c>
      <c r="M12" s="624">
        <v>805112</v>
      </c>
      <c r="N12" s="624">
        <v>47400</v>
      </c>
      <c r="O12" s="518">
        <v>63899</v>
      </c>
      <c r="P12" s="519">
        <v>5.4398</v>
      </c>
      <c r="Q12" s="716">
        <v>4</v>
      </c>
      <c r="R12" s="810">
        <v>0</v>
      </c>
      <c r="S12" s="810">
        <v>1.4398</v>
      </c>
      <c r="T12" s="291">
        <f>Y12*-1</f>
        <v>0</v>
      </c>
      <c r="U12" s="219">
        <v>0</v>
      </c>
      <c r="V12" s="219">
        <v>0</v>
      </c>
      <c r="W12" s="219">
        <v>0</v>
      </c>
      <c r="X12" s="219">
        <f>SUM(T12:W12)</f>
        <v>0</v>
      </c>
      <c r="Y12" s="219">
        <v>0</v>
      </c>
      <c r="Z12" s="219">
        <v>0</v>
      </c>
      <c r="AA12" s="219">
        <v>0</v>
      </c>
      <c r="AB12" s="219">
        <f>SUM(Y12:AA12)</f>
        <v>0</v>
      </c>
      <c r="AC12" s="219">
        <f>X12+AB12</f>
        <v>0</v>
      </c>
      <c r="AD12" s="220">
        <f>ROUND((X12+Y12+Z12)*33.8%,0)</f>
        <v>0</v>
      </c>
      <c r="AE12" s="220">
        <f>ROUND(X12*2%,0)</f>
        <v>0</v>
      </c>
      <c r="AF12" s="219">
        <v>0</v>
      </c>
      <c r="AG12" s="219">
        <v>0</v>
      </c>
      <c r="AH12" s="219">
        <v>0</v>
      </c>
      <c r="AI12" s="219">
        <f>SUM(AF12:AH12)</f>
        <v>0</v>
      </c>
      <c r="AJ12" s="219">
        <f>AC12+AD12+AE12+AI12</f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f>AK12+AM12+AN12</f>
        <v>0</v>
      </c>
      <c r="AQ12" s="221">
        <f>AL12+AO12</f>
        <v>0</v>
      </c>
      <c r="AR12" s="887">
        <f>SUM(AP12:AQ12)</f>
        <v>0</v>
      </c>
      <c r="AS12" s="291">
        <f>I12+AJ12</f>
        <v>3298398</v>
      </c>
      <c r="AT12" s="219">
        <f>J12+X12</f>
        <v>2369987</v>
      </c>
      <c r="AU12" s="219">
        <f>K12</f>
        <v>0</v>
      </c>
      <c r="AV12" s="219">
        <f>L12+AB12</f>
        <v>12000</v>
      </c>
      <c r="AW12" s="219">
        <f>M12+AD12</f>
        <v>805112</v>
      </c>
      <c r="AX12" s="219">
        <f>N12+AE12</f>
        <v>47400</v>
      </c>
      <c r="AY12" s="219">
        <f>O12+AI12</f>
        <v>63899</v>
      </c>
      <c r="AZ12" s="221">
        <f>P12+AR12</f>
        <v>5.4398</v>
      </c>
      <c r="BA12" s="221">
        <f>Q12+AP12</f>
        <v>4</v>
      </c>
      <c r="BB12" s="221">
        <f>R12</f>
        <v>0</v>
      </c>
      <c r="BC12" s="222">
        <f>S12+AQ12</f>
        <v>1.4398</v>
      </c>
    </row>
    <row r="13" spans="1:57" ht="12.95" customHeight="1" x14ac:dyDescent="0.25">
      <c r="A13" s="532">
        <v>1</v>
      </c>
      <c r="B13" s="625">
        <v>5489</v>
      </c>
      <c r="C13" s="626">
        <v>600099482</v>
      </c>
      <c r="D13" s="533">
        <v>71166289</v>
      </c>
      <c r="E13" s="627" t="s">
        <v>375</v>
      </c>
      <c r="F13" s="533">
        <v>3111</v>
      </c>
      <c r="G13" s="627" t="s">
        <v>323</v>
      </c>
      <c r="H13" s="536" t="s">
        <v>282</v>
      </c>
      <c r="I13" s="517">
        <v>0</v>
      </c>
      <c r="J13" s="538">
        <v>0</v>
      </c>
      <c r="K13" s="538">
        <v>0</v>
      </c>
      <c r="L13" s="538">
        <v>0</v>
      </c>
      <c r="M13" s="338">
        <v>0</v>
      </c>
      <c r="N13" s="338">
        <v>0</v>
      </c>
      <c r="O13" s="538">
        <v>0</v>
      </c>
      <c r="P13" s="539">
        <v>0</v>
      </c>
      <c r="Q13" s="719">
        <v>0</v>
      </c>
      <c r="R13" s="808">
        <v>0</v>
      </c>
      <c r="S13" s="808">
        <v>0</v>
      </c>
      <c r="T13" s="112">
        <f t="shared" ref="T13:T76" si="0">Y13*-1</f>
        <v>0</v>
      </c>
      <c r="U13" s="113">
        <v>0</v>
      </c>
      <c r="V13" s="113">
        <v>0</v>
      </c>
      <c r="W13" s="113">
        <v>0</v>
      </c>
      <c r="X13" s="113">
        <f t="shared" ref="X13:X76" si="1">SUM(T13:W13)</f>
        <v>0</v>
      </c>
      <c r="Y13" s="113">
        <v>0</v>
      </c>
      <c r="Z13" s="113">
        <v>0</v>
      </c>
      <c r="AA13" s="113">
        <v>0</v>
      </c>
      <c r="AB13" s="113">
        <f t="shared" ref="AB13:AB76" si="2">SUM(Y13:AA13)</f>
        <v>0</v>
      </c>
      <c r="AC13" s="113">
        <f t="shared" ref="AC13:AC76" si="3">X13+AB13</f>
        <v>0</v>
      </c>
      <c r="AD13" s="114">
        <f t="shared" ref="AD13:AD76" si="4">ROUND((X13+Y13+Z13)*33.8%,0)</f>
        <v>0</v>
      </c>
      <c r="AE13" s="114">
        <f t="shared" ref="AE13:AE76" si="5">ROUND(X13*2%,0)</f>
        <v>0</v>
      </c>
      <c r="AF13" s="113">
        <v>0</v>
      </c>
      <c r="AG13" s="113">
        <v>0</v>
      </c>
      <c r="AH13" s="113">
        <v>0</v>
      </c>
      <c r="AI13" s="113">
        <f t="shared" ref="AI13:AI76" si="6">SUM(AF13:AH13)</f>
        <v>0</v>
      </c>
      <c r="AJ13" s="113">
        <f t="shared" ref="AJ13:AJ76" si="7">AC13+AD13+AE13+AI13</f>
        <v>0</v>
      </c>
      <c r="AK13" s="115">
        <v>0</v>
      </c>
      <c r="AL13" s="115">
        <v>0</v>
      </c>
      <c r="AM13" s="115">
        <v>0</v>
      </c>
      <c r="AN13" s="115">
        <v>0</v>
      </c>
      <c r="AO13" s="115">
        <v>0</v>
      </c>
      <c r="AP13" s="115">
        <f t="shared" ref="AP13:AP76" si="8">AK13+AM13+AN13</f>
        <v>0</v>
      </c>
      <c r="AQ13" s="115">
        <f t="shared" ref="AQ13:AQ76" si="9">AL13+AO13</f>
        <v>0</v>
      </c>
      <c r="AR13" s="370">
        <f t="shared" ref="AR13:AR76" si="10">SUM(AP13:AQ13)</f>
        <v>0</v>
      </c>
      <c r="AS13" s="112">
        <f t="shared" ref="AS13:AS76" si="11">I13+AJ13</f>
        <v>0</v>
      </c>
      <c r="AT13" s="113">
        <f t="shared" ref="AT13:AT76" si="12">J13+X13</f>
        <v>0</v>
      </c>
      <c r="AU13" s="113">
        <f t="shared" ref="AU13:AU76" si="13">K13</f>
        <v>0</v>
      </c>
      <c r="AV13" s="113">
        <f t="shared" ref="AV13:AV76" si="14">L13+AB13</f>
        <v>0</v>
      </c>
      <c r="AW13" s="113">
        <f t="shared" ref="AW13:AX76" si="15">M13+AD13</f>
        <v>0</v>
      </c>
      <c r="AX13" s="113">
        <f t="shared" si="15"/>
        <v>0</v>
      </c>
      <c r="AY13" s="113">
        <f t="shared" ref="AY13:AY76" si="16">O13+AI13</f>
        <v>0</v>
      </c>
      <c r="AZ13" s="115">
        <f t="shared" ref="AZ13:AZ76" si="17">P13+AR13</f>
        <v>0</v>
      </c>
      <c r="BA13" s="115">
        <f t="shared" ref="BA13:BA76" si="18">Q13+AP13</f>
        <v>0</v>
      </c>
      <c r="BB13" s="115">
        <f t="shared" ref="BB13:BB76" si="19">R13</f>
        <v>0</v>
      </c>
      <c r="BC13" s="116">
        <f t="shared" ref="BC13:BC76" si="20">S13+AQ13</f>
        <v>0</v>
      </c>
    </row>
    <row r="14" spans="1:57" ht="12.95" customHeight="1" x14ac:dyDescent="0.25">
      <c r="A14" s="532">
        <v>1</v>
      </c>
      <c r="B14" s="625">
        <v>5489</v>
      </c>
      <c r="C14" s="626">
        <v>600099482</v>
      </c>
      <c r="D14" s="533">
        <v>71166289</v>
      </c>
      <c r="E14" s="627" t="s">
        <v>375</v>
      </c>
      <c r="F14" s="533">
        <v>3141</v>
      </c>
      <c r="G14" s="627" t="s">
        <v>319</v>
      </c>
      <c r="H14" s="536" t="s">
        <v>282</v>
      </c>
      <c r="I14" s="517">
        <v>570888</v>
      </c>
      <c r="J14" s="538">
        <v>418595</v>
      </c>
      <c r="K14" s="538">
        <v>0</v>
      </c>
      <c r="L14" s="538">
        <v>0</v>
      </c>
      <c r="M14" s="338">
        <v>141485</v>
      </c>
      <c r="N14" s="338">
        <v>8372</v>
      </c>
      <c r="O14" s="538">
        <v>2436</v>
      </c>
      <c r="P14" s="539">
        <v>1.42</v>
      </c>
      <c r="Q14" s="719">
        <v>0</v>
      </c>
      <c r="R14" s="808">
        <v>0</v>
      </c>
      <c r="S14" s="808">
        <v>1.42</v>
      </c>
      <c r="T14" s="112">
        <f t="shared" si="0"/>
        <v>0</v>
      </c>
      <c r="U14" s="113">
        <v>0</v>
      </c>
      <c r="V14" s="113">
        <v>0</v>
      </c>
      <c r="W14" s="113">
        <v>0</v>
      </c>
      <c r="X14" s="113">
        <f t="shared" si="1"/>
        <v>0</v>
      </c>
      <c r="Y14" s="113">
        <v>0</v>
      </c>
      <c r="Z14" s="113">
        <v>0</v>
      </c>
      <c r="AA14" s="113">
        <v>0</v>
      </c>
      <c r="AB14" s="113">
        <f t="shared" si="2"/>
        <v>0</v>
      </c>
      <c r="AC14" s="113">
        <f t="shared" si="3"/>
        <v>0</v>
      </c>
      <c r="AD14" s="114">
        <f t="shared" si="4"/>
        <v>0</v>
      </c>
      <c r="AE14" s="114">
        <f t="shared" si="5"/>
        <v>0</v>
      </c>
      <c r="AF14" s="113">
        <v>0</v>
      </c>
      <c r="AG14" s="113">
        <v>0</v>
      </c>
      <c r="AH14" s="113">
        <v>0</v>
      </c>
      <c r="AI14" s="113">
        <f t="shared" si="6"/>
        <v>0</v>
      </c>
      <c r="AJ14" s="113">
        <f t="shared" si="7"/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f t="shared" si="8"/>
        <v>0</v>
      </c>
      <c r="AQ14" s="115">
        <f t="shared" si="9"/>
        <v>0</v>
      </c>
      <c r="AR14" s="370">
        <f t="shared" si="10"/>
        <v>0</v>
      </c>
      <c r="AS14" s="112">
        <f t="shared" si="11"/>
        <v>570888</v>
      </c>
      <c r="AT14" s="113">
        <f t="shared" si="12"/>
        <v>418595</v>
      </c>
      <c r="AU14" s="113">
        <f t="shared" si="13"/>
        <v>0</v>
      </c>
      <c r="AV14" s="113">
        <f t="shared" si="14"/>
        <v>0</v>
      </c>
      <c r="AW14" s="113">
        <f t="shared" si="15"/>
        <v>141485</v>
      </c>
      <c r="AX14" s="113">
        <f t="shared" si="15"/>
        <v>8372</v>
      </c>
      <c r="AY14" s="113">
        <f t="shared" si="16"/>
        <v>2436</v>
      </c>
      <c r="AZ14" s="115">
        <f t="shared" si="17"/>
        <v>1.42</v>
      </c>
      <c r="BA14" s="115">
        <f t="shared" si="18"/>
        <v>0</v>
      </c>
      <c r="BB14" s="115">
        <f t="shared" si="19"/>
        <v>0</v>
      </c>
      <c r="BC14" s="116">
        <f t="shared" si="20"/>
        <v>1.42</v>
      </c>
    </row>
    <row r="15" spans="1:57" ht="12.95" customHeight="1" x14ac:dyDescent="0.25">
      <c r="A15" s="628">
        <v>1</v>
      </c>
      <c r="B15" s="629">
        <v>5489</v>
      </c>
      <c r="C15" s="630">
        <v>600099482</v>
      </c>
      <c r="D15" s="629">
        <v>71166289</v>
      </c>
      <c r="E15" s="631" t="s">
        <v>376</v>
      </c>
      <c r="F15" s="522"/>
      <c r="G15" s="631"/>
      <c r="H15" s="543"/>
      <c r="I15" s="632">
        <v>3869286</v>
      </c>
      <c r="J15" s="633">
        <v>2788582</v>
      </c>
      <c r="K15" s="633">
        <v>0</v>
      </c>
      <c r="L15" s="633">
        <v>12000</v>
      </c>
      <c r="M15" s="633">
        <v>946597</v>
      </c>
      <c r="N15" s="633">
        <v>55772</v>
      </c>
      <c r="O15" s="633">
        <v>66335</v>
      </c>
      <c r="P15" s="634">
        <v>6.8597999999999999</v>
      </c>
      <c r="Q15" s="634">
        <v>4</v>
      </c>
      <c r="R15" s="635">
        <v>0</v>
      </c>
      <c r="S15" s="635">
        <v>2.8597999999999999</v>
      </c>
      <c r="T15" s="632">
        <f t="shared" ref="T15:BC15" si="21">SUM(T12:T14)</f>
        <v>0</v>
      </c>
      <c r="U15" s="633">
        <f t="shared" si="21"/>
        <v>0</v>
      </c>
      <c r="V15" s="633">
        <f t="shared" si="21"/>
        <v>0</v>
      </c>
      <c r="W15" s="633">
        <f t="shared" si="21"/>
        <v>0</v>
      </c>
      <c r="X15" s="633">
        <f t="shared" si="21"/>
        <v>0</v>
      </c>
      <c r="Y15" s="633">
        <f t="shared" si="21"/>
        <v>0</v>
      </c>
      <c r="Z15" s="633">
        <f t="shared" si="21"/>
        <v>0</v>
      </c>
      <c r="AA15" s="633">
        <f t="shared" si="21"/>
        <v>0</v>
      </c>
      <c r="AB15" s="633">
        <f t="shared" si="21"/>
        <v>0</v>
      </c>
      <c r="AC15" s="633">
        <f t="shared" si="21"/>
        <v>0</v>
      </c>
      <c r="AD15" s="633">
        <f t="shared" si="21"/>
        <v>0</v>
      </c>
      <c r="AE15" s="633">
        <f t="shared" si="21"/>
        <v>0</v>
      </c>
      <c r="AF15" s="633">
        <f t="shared" si="21"/>
        <v>0</v>
      </c>
      <c r="AG15" s="633">
        <f t="shared" si="21"/>
        <v>0</v>
      </c>
      <c r="AH15" s="633">
        <f t="shared" si="21"/>
        <v>0</v>
      </c>
      <c r="AI15" s="633">
        <f t="shared" si="21"/>
        <v>0</v>
      </c>
      <c r="AJ15" s="633">
        <f t="shared" si="21"/>
        <v>0</v>
      </c>
      <c r="AK15" s="634">
        <f t="shared" si="21"/>
        <v>0</v>
      </c>
      <c r="AL15" s="634">
        <f t="shared" si="21"/>
        <v>0</v>
      </c>
      <c r="AM15" s="634">
        <f t="shared" si="21"/>
        <v>0</v>
      </c>
      <c r="AN15" s="634">
        <f t="shared" si="21"/>
        <v>0</v>
      </c>
      <c r="AO15" s="634">
        <f t="shared" si="21"/>
        <v>0</v>
      </c>
      <c r="AP15" s="634">
        <f t="shared" si="21"/>
        <v>0</v>
      </c>
      <c r="AQ15" s="634">
        <f t="shared" si="21"/>
        <v>0</v>
      </c>
      <c r="AR15" s="635">
        <f t="shared" si="21"/>
        <v>0</v>
      </c>
      <c r="AS15" s="632">
        <f t="shared" si="21"/>
        <v>3869286</v>
      </c>
      <c r="AT15" s="633">
        <f t="shared" si="21"/>
        <v>2788582</v>
      </c>
      <c r="AU15" s="633">
        <f t="shared" si="21"/>
        <v>0</v>
      </c>
      <c r="AV15" s="633">
        <f t="shared" si="21"/>
        <v>12000</v>
      </c>
      <c r="AW15" s="633">
        <f t="shared" si="21"/>
        <v>946597</v>
      </c>
      <c r="AX15" s="633">
        <f t="shared" si="21"/>
        <v>55772</v>
      </c>
      <c r="AY15" s="633">
        <f t="shared" si="21"/>
        <v>66335</v>
      </c>
      <c r="AZ15" s="634">
        <f t="shared" si="21"/>
        <v>6.8597999999999999</v>
      </c>
      <c r="BA15" s="634">
        <f t="shared" si="21"/>
        <v>4</v>
      </c>
      <c r="BB15" s="634">
        <f t="shared" si="21"/>
        <v>0</v>
      </c>
      <c r="BC15" s="636">
        <f t="shared" si="21"/>
        <v>2.8597999999999999</v>
      </c>
    </row>
    <row r="16" spans="1:57" ht="12.95" customHeight="1" x14ac:dyDescent="0.25">
      <c r="A16" s="532">
        <v>2</v>
      </c>
      <c r="B16" s="625">
        <v>5451</v>
      </c>
      <c r="C16" s="626">
        <v>600098893</v>
      </c>
      <c r="D16" s="533">
        <v>70939331</v>
      </c>
      <c r="E16" s="627" t="s">
        <v>377</v>
      </c>
      <c r="F16" s="533">
        <v>3111</v>
      </c>
      <c r="G16" s="627" t="s">
        <v>329</v>
      </c>
      <c r="H16" s="536" t="s">
        <v>281</v>
      </c>
      <c r="I16" s="517">
        <v>10027396</v>
      </c>
      <c r="J16" s="538">
        <v>7233578</v>
      </c>
      <c r="K16" s="538">
        <v>0</v>
      </c>
      <c r="L16" s="538">
        <v>17000</v>
      </c>
      <c r="M16" s="338">
        <v>2450696</v>
      </c>
      <c r="N16" s="338">
        <v>144672</v>
      </c>
      <c r="O16" s="538">
        <v>181450</v>
      </c>
      <c r="P16" s="539">
        <v>16.621500000000001</v>
      </c>
      <c r="Q16" s="719">
        <v>12</v>
      </c>
      <c r="R16" s="808">
        <v>0</v>
      </c>
      <c r="S16" s="808">
        <v>4.6215000000000011</v>
      </c>
      <c r="T16" s="112">
        <f t="shared" si="0"/>
        <v>0</v>
      </c>
      <c r="U16" s="113">
        <v>0</v>
      </c>
      <c r="V16" s="113">
        <v>0</v>
      </c>
      <c r="W16" s="113">
        <v>0</v>
      </c>
      <c r="X16" s="113">
        <f t="shared" si="1"/>
        <v>0</v>
      </c>
      <c r="Y16" s="113">
        <v>0</v>
      </c>
      <c r="Z16" s="113">
        <v>0</v>
      </c>
      <c r="AA16" s="113">
        <v>0</v>
      </c>
      <c r="AB16" s="113">
        <f t="shared" si="2"/>
        <v>0</v>
      </c>
      <c r="AC16" s="113">
        <f t="shared" si="3"/>
        <v>0</v>
      </c>
      <c r="AD16" s="114">
        <f t="shared" si="4"/>
        <v>0</v>
      </c>
      <c r="AE16" s="114">
        <f t="shared" si="5"/>
        <v>0</v>
      </c>
      <c r="AF16" s="113">
        <v>0</v>
      </c>
      <c r="AG16" s="113">
        <v>0</v>
      </c>
      <c r="AH16" s="113">
        <v>0</v>
      </c>
      <c r="AI16" s="113">
        <f t="shared" si="6"/>
        <v>0</v>
      </c>
      <c r="AJ16" s="113">
        <f t="shared" si="7"/>
        <v>0</v>
      </c>
      <c r="AK16" s="115">
        <v>0</v>
      </c>
      <c r="AL16" s="115">
        <v>0</v>
      </c>
      <c r="AM16" s="115">
        <v>0</v>
      </c>
      <c r="AN16" s="115">
        <v>0</v>
      </c>
      <c r="AO16" s="115">
        <v>0</v>
      </c>
      <c r="AP16" s="115">
        <f t="shared" si="8"/>
        <v>0</v>
      </c>
      <c r="AQ16" s="115">
        <f t="shared" si="9"/>
        <v>0</v>
      </c>
      <c r="AR16" s="370">
        <f t="shared" si="10"/>
        <v>0</v>
      </c>
      <c r="AS16" s="112">
        <f t="shared" si="11"/>
        <v>10027396</v>
      </c>
      <c r="AT16" s="113">
        <f t="shared" si="12"/>
        <v>7233578</v>
      </c>
      <c r="AU16" s="113">
        <f t="shared" si="13"/>
        <v>0</v>
      </c>
      <c r="AV16" s="113">
        <f t="shared" si="14"/>
        <v>17000</v>
      </c>
      <c r="AW16" s="113">
        <f t="shared" si="15"/>
        <v>2450696</v>
      </c>
      <c r="AX16" s="113">
        <f t="shared" si="15"/>
        <v>144672</v>
      </c>
      <c r="AY16" s="113">
        <f t="shared" si="16"/>
        <v>181450</v>
      </c>
      <c r="AZ16" s="115">
        <f t="shared" si="17"/>
        <v>16.621500000000001</v>
      </c>
      <c r="BA16" s="115">
        <f t="shared" si="18"/>
        <v>12</v>
      </c>
      <c r="BB16" s="115">
        <f t="shared" si="19"/>
        <v>0</v>
      </c>
      <c r="BC16" s="116">
        <f t="shared" si="20"/>
        <v>4.6215000000000011</v>
      </c>
    </row>
    <row r="17" spans="1:55" ht="12.95" customHeight="1" x14ac:dyDescent="0.25">
      <c r="A17" s="532">
        <v>2</v>
      </c>
      <c r="B17" s="625">
        <v>5451</v>
      </c>
      <c r="C17" s="626">
        <v>600098893</v>
      </c>
      <c r="D17" s="533">
        <v>70939331</v>
      </c>
      <c r="E17" s="627" t="s">
        <v>377</v>
      </c>
      <c r="F17" s="533">
        <v>3111</v>
      </c>
      <c r="G17" s="627" t="s">
        <v>317</v>
      </c>
      <c r="H17" s="536" t="s">
        <v>281</v>
      </c>
      <c r="I17" s="517">
        <v>496164</v>
      </c>
      <c r="J17" s="538">
        <v>365364</v>
      </c>
      <c r="K17" s="538">
        <v>0</v>
      </c>
      <c r="L17" s="538">
        <v>0</v>
      </c>
      <c r="M17" s="338">
        <v>123493</v>
      </c>
      <c r="N17" s="338">
        <v>7307</v>
      </c>
      <c r="O17" s="538">
        <v>0</v>
      </c>
      <c r="P17" s="539">
        <v>1</v>
      </c>
      <c r="Q17" s="719">
        <v>1</v>
      </c>
      <c r="R17" s="808">
        <v>0</v>
      </c>
      <c r="S17" s="808">
        <v>0</v>
      </c>
      <c r="T17" s="112">
        <f t="shared" si="0"/>
        <v>0</v>
      </c>
      <c r="U17" s="113">
        <v>0</v>
      </c>
      <c r="V17" s="113">
        <v>0</v>
      </c>
      <c r="W17" s="113">
        <v>0</v>
      </c>
      <c r="X17" s="113">
        <f t="shared" si="1"/>
        <v>0</v>
      </c>
      <c r="Y17" s="113">
        <v>0</v>
      </c>
      <c r="Z17" s="113">
        <v>0</v>
      </c>
      <c r="AA17" s="113">
        <v>0</v>
      </c>
      <c r="AB17" s="113">
        <f t="shared" si="2"/>
        <v>0</v>
      </c>
      <c r="AC17" s="113">
        <f t="shared" si="3"/>
        <v>0</v>
      </c>
      <c r="AD17" s="114">
        <f t="shared" si="4"/>
        <v>0</v>
      </c>
      <c r="AE17" s="114">
        <f t="shared" si="5"/>
        <v>0</v>
      </c>
      <c r="AF17" s="113">
        <v>0</v>
      </c>
      <c r="AG17" s="113">
        <v>0</v>
      </c>
      <c r="AH17" s="113">
        <v>0</v>
      </c>
      <c r="AI17" s="113">
        <f t="shared" si="6"/>
        <v>0</v>
      </c>
      <c r="AJ17" s="113">
        <f t="shared" si="7"/>
        <v>0</v>
      </c>
      <c r="AK17" s="115"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f t="shared" si="8"/>
        <v>0</v>
      </c>
      <c r="AQ17" s="115">
        <f t="shared" si="9"/>
        <v>0</v>
      </c>
      <c r="AR17" s="370">
        <f t="shared" si="10"/>
        <v>0</v>
      </c>
      <c r="AS17" s="112">
        <f t="shared" si="11"/>
        <v>496164</v>
      </c>
      <c r="AT17" s="113">
        <f t="shared" si="12"/>
        <v>365364</v>
      </c>
      <c r="AU17" s="113">
        <f t="shared" si="13"/>
        <v>0</v>
      </c>
      <c r="AV17" s="113">
        <f t="shared" si="14"/>
        <v>0</v>
      </c>
      <c r="AW17" s="113">
        <f t="shared" si="15"/>
        <v>123493</v>
      </c>
      <c r="AX17" s="113">
        <f t="shared" si="15"/>
        <v>7307</v>
      </c>
      <c r="AY17" s="113">
        <f t="shared" si="16"/>
        <v>0</v>
      </c>
      <c r="AZ17" s="115">
        <f t="shared" si="17"/>
        <v>1</v>
      </c>
      <c r="BA17" s="115">
        <f t="shared" si="18"/>
        <v>1</v>
      </c>
      <c r="BB17" s="115">
        <f t="shared" si="19"/>
        <v>0</v>
      </c>
      <c r="BC17" s="116">
        <f t="shared" si="20"/>
        <v>0</v>
      </c>
    </row>
    <row r="18" spans="1:55" ht="12.95" customHeight="1" x14ac:dyDescent="0.25">
      <c r="A18" s="532">
        <v>2</v>
      </c>
      <c r="B18" s="625">
        <v>5451</v>
      </c>
      <c r="C18" s="626">
        <v>600098893</v>
      </c>
      <c r="D18" s="533">
        <v>70939331</v>
      </c>
      <c r="E18" s="627" t="s">
        <v>377</v>
      </c>
      <c r="F18" s="533">
        <v>3141</v>
      </c>
      <c r="G18" s="627" t="s">
        <v>319</v>
      </c>
      <c r="H18" s="536" t="s">
        <v>282</v>
      </c>
      <c r="I18" s="517">
        <v>1451809</v>
      </c>
      <c r="J18" s="538">
        <v>1063208</v>
      </c>
      <c r="K18" s="538">
        <v>0</v>
      </c>
      <c r="L18" s="538">
        <v>0</v>
      </c>
      <c r="M18" s="338">
        <v>359365</v>
      </c>
      <c r="N18" s="338">
        <v>21264</v>
      </c>
      <c r="O18" s="538">
        <v>7972</v>
      </c>
      <c r="P18" s="539">
        <v>3.61</v>
      </c>
      <c r="Q18" s="719">
        <v>0</v>
      </c>
      <c r="R18" s="808">
        <v>0</v>
      </c>
      <c r="S18" s="808">
        <v>3.61</v>
      </c>
      <c r="T18" s="112">
        <f t="shared" si="0"/>
        <v>0</v>
      </c>
      <c r="U18" s="113">
        <v>0</v>
      </c>
      <c r="V18" s="113">
        <v>0</v>
      </c>
      <c r="W18" s="113">
        <v>0</v>
      </c>
      <c r="X18" s="113">
        <f t="shared" si="1"/>
        <v>0</v>
      </c>
      <c r="Y18" s="113">
        <v>0</v>
      </c>
      <c r="Z18" s="113">
        <v>0</v>
      </c>
      <c r="AA18" s="113">
        <v>0</v>
      </c>
      <c r="AB18" s="113">
        <f t="shared" si="2"/>
        <v>0</v>
      </c>
      <c r="AC18" s="113">
        <f t="shared" si="3"/>
        <v>0</v>
      </c>
      <c r="AD18" s="114">
        <f t="shared" si="4"/>
        <v>0</v>
      </c>
      <c r="AE18" s="114">
        <f t="shared" si="5"/>
        <v>0</v>
      </c>
      <c r="AF18" s="113">
        <v>0</v>
      </c>
      <c r="AG18" s="113">
        <v>0</v>
      </c>
      <c r="AH18" s="113">
        <v>0</v>
      </c>
      <c r="AI18" s="113">
        <f t="shared" si="6"/>
        <v>0</v>
      </c>
      <c r="AJ18" s="113">
        <f t="shared" si="7"/>
        <v>0</v>
      </c>
      <c r="AK18" s="115">
        <v>0</v>
      </c>
      <c r="AL18" s="115">
        <v>0</v>
      </c>
      <c r="AM18" s="115">
        <v>0</v>
      </c>
      <c r="AN18" s="115">
        <v>0</v>
      </c>
      <c r="AO18" s="115">
        <v>0</v>
      </c>
      <c r="AP18" s="115">
        <f t="shared" si="8"/>
        <v>0</v>
      </c>
      <c r="AQ18" s="115">
        <f t="shared" si="9"/>
        <v>0</v>
      </c>
      <c r="AR18" s="370">
        <f t="shared" si="10"/>
        <v>0</v>
      </c>
      <c r="AS18" s="112">
        <f t="shared" si="11"/>
        <v>1451809</v>
      </c>
      <c r="AT18" s="113">
        <f t="shared" si="12"/>
        <v>1063208</v>
      </c>
      <c r="AU18" s="113">
        <f t="shared" si="13"/>
        <v>0</v>
      </c>
      <c r="AV18" s="113">
        <f t="shared" si="14"/>
        <v>0</v>
      </c>
      <c r="AW18" s="113">
        <f t="shared" si="15"/>
        <v>359365</v>
      </c>
      <c r="AX18" s="113">
        <f t="shared" si="15"/>
        <v>21264</v>
      </c>
      <c r="AY18" s="113">
        <f t="shared" si="16"/>
        <v>7972</v>
      </c>
      <c r="AZ18" s="115">
        <f t="shared" si="17"/>
        <v>3.61</v>
      </c>
      <c r="BA18" s="115">
        <f t="shared" si="18"/>
        <v>0</v>
      </c>
      <c r="BB18" s="115">
        <f t="shared" si="19"/>
        <v>0</v>
      </c>
      <c r="BC18" s="116">
        <f t="shared" si="20"/>
        <v>3.61</v>
      </c>
    </row>
    <row r="19" spans="1:55" ht="12.95" customHeight="1" x14ac:dyDescent="0.25">
      <c r="A19" s="628">
        <v>2</v>
      </c>
      <c r="B19" s="629">
        <v>5451</v>
      </c>
      <c r="C19" s="630">
        <v>600098893</v>
      </c>
      <c r="D19" s="629">
        <v>70939331</v>
      </c>
      <c r="E19" s="631" t="s">
        <v>378</v>
      </c>
      <c r="F19" s="522"/>
      <c r="G19" s="631"/>
      <c r="H19" s="543"/>
      <c r="I19" s="632">
        <v>11975369</v>
      </c>
      <c r="J19" s="633">
        <v>8662150</v>
      </c>
      <c r="K19" s="633">
        <v>0</v>
      </c>
      <c r="L19" s="633">
        <v>17000</v>
      </c>
      <c r="M19" s="633">
        <v>2933554</v>
      </c>
      <c r="N19" s="633">
        <v>173243</v>
      </c>
      <c r="O19" s="633">
        <v>189422</v>
      </c>
      <c r="P19" s="634">
        <v>21.2315</v>
      </c>
      <c r="Q19" s="634">
        <v>13</v>
      </c>
      <c r="R19" s="635">
        <v>0</v>
      </c>
      <c r="S19" s="635">
        <v>8.2315000000000005</v>
      </c>
      <c r="T19" s="632">
        <f t="shared" ref="T19:BC19" si="22">SUM(T16:T18)</f>
        <v>0</v>
      </c>
      <c r="U19" s="633">
        <f t="shared" si="22"/>
        <v>0</v>
      </c>
      <c r="V19" s="633">
        <f t="shared" si="22"/>
        <v>0</v>
      </c>
      <c r="W19" s="633">
        <f t="shared" si="22"/>
        <v>0</v>
      </c>
      <c r="X19" s="633">
        <f t="shared" si="22"/>
        <v>0</v>
      </c>
      <c r="Y19" s="633">
        <f t="shared" si="22"/>
        <v>0</v>
      </c>
      <c r="Z19" s="633">
        <f t="shared" si="22"/>
        <v>0</v>
      </c>
      <c r="AA19" s="633">
        <f t="shared" si="22"/>
        <v>0</v>
      </c>
      <c r="AB19" s="633">
        <f t="shared" si="22"/>
        <v>0</v>
      </c>
      <c r="AC19" s="633">
        <f t="shared" si="22"/>
        <v>0</v>
      </c>
      <c r="AD19" s="633">
        <f t="shared" si="22"/>
        <v>0</v>
      </c>
      <c r="AE19" s="633">
        <f t="shared" si="22"/>
        <v>0</v>
      </c>
      <c r="AF19" s="633">
        <f t="shared" si="22"/>
        <v>0</v>
      </c>
      <c r="AG19" s="633">
        <f t="shared" si="22"/>
        <v>0</v>
      </c>
      <c r="AH19" s="633">
        <f t="shared" si="22"/>
        <v>0</v>
      </c>
      <c r="AI19" s="633">
        <f t="shared" si="22"/>
        <v>0</v>
      </c>
      <c r="AJ19" s="633">
        <f t="shared" si="22"/>
        <v>0</v>
      </c>
      <c r="AK19" s="634">
        <f t="shared" si="22"/>
        <v>0</v>
      </c>
      <c r="AL19" s="634">
        <f t="shared" si="22"/>
        <v>0</v>
      </c>
      <c r="AM19" s="634">
        <f t="shared" si="22"/>
        <v>0</v>
      </c>
      <c r="AN19" s="634">
        <f t="shared" si="22"/>
        <v>0</v>
      </c>
      <c r="AO19" s="634">
        <f t="shared" si="22"/>
        <v>0</v>
      </c>
      <c r="AP19" s="634">
        <f t="shared" si="22"/>
        <v>0</v>
      </c>
      <c r="AQ19" s="634">
        <f t="shared" si="22"/>
        <v>0</v>
      </c>
      <c r="AR19" s="635">
        <f t="shared" si="22"/>
        <v>0</v>
      </c>
      <c r="AS19" s="632">
        <f t="shared" si="22"/>
        <v>11975369</v>
      </c>
      <c r="AT19" s="633">
        <f t="shared" si="22"/>
        <v>8662150</v>
      </c>
      <c r="AU19" s="633">
        <f t="shared" si="22"/>
        <v>0</v>
      </c>
      <c r="AV19" s="633">
        <f t="shared" si="22"/>
        <v>17000</v>
      </c>
      <c r="AW19" s="633">
        <f t="shared" si="22"/>
        <v>2933554</v>
      </c>
      <c r="AX19" s="633">
        <f t="shared" si="22"/>
        <v>173243</v>
      </c>
      <c r="AY19" s="633">
        <f t="shared" si="22"/>
        <v>189422</v>
      </c>
      <c r="AZ19" s="634">
        <f t="shared" si="22"/>
        <v>21.2315</v>
      </c>
      <c r="BA19" s="634">
        <f t="shared" si="22"/>
        <v>13</v>
      </c>
      <c r="BB19" s="634">
        <f t="shared" si="22"/>
        <v>0</v>
      </c>
      <c r="BC19" s="636">
        <f t="shared" si="22"/>
        <v>8.2315000000000005</v>
      </c>
    </row>
    <row r="20" spans="1:55" ht="12.95" customHeight="1" x14ac:dyDescent="0.25">
      <c r="A20" s="532">
        <v>3</v>
      </c>
      <c r="B20" s="625">
        <v>5450</v>
      </c>
      <c r="C20" s="626">
        <v>600098834</v>
      </c>
      <c r="D20" s="533">
        <v>70939322</v>
      </c>
      <c r="E20" s="627" t="s">
        <v>839</v>
      </c>
      <c r="F20" s="533">
        <v>3111</v>
      </c>
      <c r="G20" s="627" t="s">
        <v>329</v>
      </c>
      <c r="H20" s="536" t="s">
        <v>281</v>
      </c>
      <c r="I20" s="517">
        <v>6129381</v>
      </c>
      <c r="J20" s="538">
        <v>4461334</v>
      </c>
      <c r="K20" s="538">
        <v>0</v>
      </c>
      <c r="L20" s="538">
        <v>5000</v>
      </c>
      <c r="M20" s="338">
        <v>1509621</v>
      </c>
      <c r="N20" s="338">
        <v>89226</v>
      </c>
      <c r="O20" s="538">
        <v>64200</v>
      </c>
      <c r="P20" s="539">
        <v>10.7582</v>
      </c>
      <c r="Q20" s="719">
        <v>7.69</v>
      </c>
      <c r="R20" s="808">
        <v>0</v>
      </c>
      <c r="S20" s="808">
        <v>3.0682</v>
      </c>
      <c r="T20" s="112">
        <f t="shared" si="0"/>
        <v>-25000</v>
      </c>
      <c r="U20" s="113">
        <v>0</v>
      </c>
      <c r="V20" s="113">
        <v>0</v>
      </c>
      <c r="W20" s="113">
        <v>0</v>
      </c>
      <c r="X20" s="113">
        <f t="shared" si="1"/>
        <v>-25000</v>
      </c>
      <c r="Y20" s="113">
        <v>25000</v>
      </c>
      <c r="Z20" s="113">
        <v>0</v>
      </c>
      <c r="AA20" s="113">
        <v>0</v>
      </c>
      <c r="AB20" s="113">
        <f t="shared" si="2"/>
        <v>25000</v>
      </c>
      <c r="AC20" s="113">
        <f t="shared" si="3"/>
        <v>0</v>
      </c>
      <c r="AD20" s="114">
        <f t="shared" si="4"/>
        <v>0</v>
      </c>
      <c r="AE20" s="114">
        <f t="shared" si="5"/>
        <v>-500</v>
      </c>
      <c r="AF20" s="113">
        <v>0</v>
      </c>
      <c r="AG20" s="113">
        <v>0</v>
      </c>
      <c r="AH20" s="113">
        <v>0</v>
      </c>
      <c r="AI20" s="113">
        <f t="shared" si="6"/>
        <v>0</v>
      </c>
      <c r="AJ20" s="113">
        <f t="shared" si="7"/>
        <v>-500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f t="shared" si="8"/>
        <v>0</v>
      </c>
      <c r="AQ20" s="115">
        <f t="shared" si="9"/>
        <v>0</v>
      </c>
      <c r="AR20" s="370">
        <f t="shared" si="10"/>
        <v>0</v>
      </c>
      <c r="AS20" s="112">
        <f t="shared" si="11"/>
        <v>6128881</v>
      </c>
      <c r="AT20" s="113">
        <f t="shared" si="12"/>
        <v>4436334</v>
      </c>
      <c r="AU20" s="113">
        <f t="shared" si="13"/>
        <v>0</v>
      </c>
      <c r="AV20" s="113">
        <f t="shared" si="14"/>
        <v>30000</v>
      </c>
      <c r="AW20" s="113">
        <f t="shared" si="15"/>
        <v>1509621</v>
      </c>
      <c r="AX20" s="113">
        <f t="shared" si="15"/>
        <v>88726</v>
      </c>
      <c r="AY20" s="113">
        <f t="shared" si="16"/>
        <v>64200</v>
      </c>
      <c r="AZ20" s="115">
        <f t="shared" si="17"/>
        <v>10.7582</v>
      </c>
      <c r="BA20" s="115">
        <f t="shared" si="18"/>
        <v>7.69</v>
      </c>
      <c r="BB20" s="115">
        <f t="shared" si="19"/>
        <v>0</v>
      </c>
      <c r="BC20" s="116">
        <f t="shared" si="20"/>
        <v>3.0682</v>
      </c>
    </row>
    <row r="21" spans="1:55" ht="12.95" customHeight="1" x14ac:dyDescent="0.25">
      <c r="A21" s="532">
        <v>3</v>
      </c>
      <c r="B21" s="625">
        <v>5450</v>
      </c>
      <c r="C21" s="626">
        <v>600098834</v>
      </c>
      <c r="D21" s="533">
        <v>70939322</v>
      </c>
      <c r="E21" s="627" t="s">
        <v>839</v>
      </c>
      <c r="F21" s="533">
        <v>3111</v>
      </c>
      <c r="G21" s="627" t="s">
        <v>323</v>
      </c>
      <c r="H21" s="536" t="s">
        <v>282</v>
      </c>
      <c r="I21" s="517">
        <v>667412</v>
      </c>
      <c r="J21" s="538">
        <v>471585</v>
      </c>
      <c r="K21" s="538">
        <v>0</v>
      </c>
      <c r="L21" s="538">
        <v>0</v>
      </c>
      <c r="M21" s="338">
        <v>159395</v>
      </c>
      <c r="N21" s="338">
        <v>9432</v>
      </c>
      <c r="O21" s="538">
        <v>27000</v>
      </c>
      <c r="P21" s="539">
        <v>1.3399999999999999</v>
      </c>
      <c r="Q21" s="719">
        <v>1.3399999999999999</v>
      </c>
      <c r="R21" s="808">
        <v>0</v>
      </c>
      <c r="S21" s="808">
        <v>0</v>
      </c>
      <c r="T21" s="112">
        <f t="shared" si="0"/>
        <v>0</v>
      </c>
      <c r="U21" s="113">
        <v>0</v>
      </c>
      <c r="V21" s="113">
        <v>0</v>
      </c>
      <c r="W21" s="113">
        <v>0</v>
      </c>
      <c r="X21" s="113">
        <f t="shared" si="1"/>
        <v>0</v>
      </c>
      <c r="Y21" s="113">
        <v>0</v>
      </c>
      <c r="Z21" s="113">
        <v>0</v>
      </c>
      <c r="AA21" s="113">
        <v>0</v>
      </c>
      <c r="AB21" s="113">
        <f t="shared" si="2"/>
        <v>0</v>
      </c>
      <c r="AC21" s="113">
        <f t="shared" si="3"/>
        <v>0</v>
      </c>
      <c r="AD21" s="114">
        <f t="shared" si="4"/>
        <v>0</v>
      </c>
      <c r="AE21" s="114">
        <f t="shared" si="5"/>
        <v>0</v>
      </c>
      <c r="AF21" s="113">
        <v>0</v>
      </c>
      <c r="AG21" s="113">
        <v>0</v>
      </c>
      <c r="AH21" s="113">
        <v>0</v>
      </c>
      <c r="AI21" s="113">
        <f t="shared" si="6"/>
        <v>0</v>
      </c>
      <c r="AJ21" s="113">
        <f t="shared" si="7"/>
        <v>0</v>
      </c>
      <c r="AK21" s="115"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f t="shared" si="8"/>
        <v>0</v>
      </c>
      <c r="AQ21" s="115">
        <f t="shared" si="9"/>
        <v>0</v>
      </c>
      <c r="AR21" s="370">
        <f t="shared" si="10"/>
        <v>0</v>
      </c>
      <c r="AS21" s="112">
        <f t="shared" si="11"/>
        <v>667412</v>
      </c>
      <c r="AT21" s="113">
        <f t="shared" si="12"/>
        <v>471585</v>
      </c>
      <c r="AU21" s="113">
        <f t="shared" si="13"/>
        <v>0</v>
      </c>
      <c r="AV21" s="113">
        <f t="shared" si="14"/>
        <v>0</v>
      </c>
      <c r="AW21" s="113">
        <f t="shared" si="15"/>
        <v>159395</v>
      </c>
      <c r="AX21" s="113">
        <f t="shared" si="15"/>
        <v>9432</v>
      </c>
      <c r="AY21" s="113">
        <f t="shared" si="16"/>
        <v>27000</v>
      </c>
      <c r="AZ21" s="115">
        <f t="shared" si="17"/>
        <v>1.3399999999999999</v>
      </c>
      <c r="BA21" s="115">
        <f t="shared" si="18"/>
        <v>1.3399999999999999</v>
      </c>
      <c r="BB21" s="115">
        <f t="shared" si="19"/>
        <v>0</v>
      </c>
      <c r="BC21" s="116">
        <f t="shared" si="20"/>
        <v>0</v>
      </c>
    </row>
    <row r="22" spans="1:55" ht="12.95" customHeight="1" x14ac:dyDescent="0.25">
      <c r="A22" s="532">
        <v>3</v>
      </c>
      <c r="B22" s="625">
        <v>5450</v>
      </c>
      <c r="C22" s="626">
        <v>600098834</v>
      </c>
      <c r="D22" s="533">
        <v>70939322</v>
      </c>
      <c r="E22" s="627" t="s">
        <v>839</v>
      </c>
      <c r="F22" s="533">
        <v>3141</v>
      </c>
      <c r="G22" s="627" t="s">
        <v>319</v>
      </c>
      <c r="H22" s="536" t="s">
        <v>282</v>
      </c>
      <c r="I22" s="517">
        <v>907233</v>
      </c>
      <c r="J22" s="538">
        <v>665204</v>
      </c>
      <c r="K22" s="538">
        <v>0</v>
      </c>
      <c r="L22" s="538">
        <v>0</v>
      </c>
      <c r="M22" s="338">
        <v>224839</v>
      </c>
      <c r="N22" s="338">
        <v>13304</v>
      </c>
      <c r="O22" s="538">
        <v>3886</v>
      </c>
      <c r="P22" s="539">
        <v>2.2599999999999998</v>
      </c>
      <c r="Q22" s="719">
        <v>0</v>
      </c>
      <c r="R22" s="808">
        <v>0</v>
      </c>
      <c r="S22" s="808">
        <v>2.2599999999999998</v>
      </c>
      <c r="T22" s="112">
        <f t="shared" si="0"/>
        <v>0</v>
      </c>
      <c r="U22" s="113">
        <v>0</v>
      </c>
      <c r="V22" s="113">
        <v>0</v>
      </c>
      <c r="W22" s="113">
        <v>0</v>
      </c>
      <c r="X22" s="113">
        <f t="shared" si="1"/>
        <v>0</v>
      </c>
      <c r="Y22" s="113">
        <v>0</v>
      </c>
      <c r="Z22" s="113">
        <v>0</v>
      </c>
      <c r="AA22" s="113">
        <v>0</v>
      </c>
      <c r="AB22" s="113">
        <f t="shared" si="2"/>
        <v>0</v>
      </c>
      <c r="AC22" s="113">
        <f t="shared" si="3"/>
        <v>0</v>
      </c>
      <c r="AD22" s="114">
        <f t="shared" si="4"/>
        <v>0</v>
      </c>
      <c r="AE22" s="114">
        <f t="shared" si="5"/>
        <v>0</v>
      </c>
      <c r="AF22" s="113">
        <v>0</v>
      </c>
      <c r="AG22" s="113">
        <v>0</v>
      </c>
      <c r="AH22" s="113">
        <v>0</v>
      </c>
      <c r="AI22" s="113">
        <f t="shared" si="6"/>
        <v>0</v>
      </c>
      <c r="AJ22" s="113">
        <f t="shared" si="7"/>
        <v>0</v>
      </c>
      <c r="AK22" s="115">
        <v>0</v>
      </c>
      <c r="AL22" s="115">
        <v>0</v>
      </c>
      <c r="AM22" s="115">
        <v>0</v>
      </c>
      <c r="AN22" s="115">
        <v>0</v>
      </c>
      <c r="AO22" s="115">
        <v>0</v>
      </c>
      <c r="AP22" s="115">
        <f t="shared" si="8"/>
        <v>0</v>
      </c>
      <c r="AQ22" s="115">
        <f t="shared" si="9"/>
        <v>0</v>
      </c>
      <c r="AR22" s="370">
        <f t="shared" si="10"/>
        <v>0</v>
      </c>
      <c r="AS22" s="112">
        <f t="shared" si="11"/>
        <v>907233</v>
      </c>
      <c r="AT22" s="113">
        <f t="shared" si="12"/>
        <v>665204</v>
      </c>
      <c r="AU22" s="113">
        <f t="shared" si="13"/>
        <v>0</v>
      </c>
      <c r="AV22" s="113">
        <f t="shared" si="14"/>
        <v>0</v>
      </c>
      <c r="AW22" s="113">
        <f t="shared" si="15"/>
        <v>224839</v>
      </c>
      <c r="AX22" s="113">
        <f t="shared" si="15"/>
        <v>13304</v>
      </c>
      <c r="AY22" s="113">
        <f t="shared" si="16"/>
        <v>3886</v>
      </c>
      <c r="AZ22" s="115">
        <f t="shared" si="17"/>
        <v>2.2599999999999998</v>
      </c>
      <c r="BA22" s="115">
        <f t="shared" si="18"/>
        <v>0</v>
      </c>
      <c r="BB22" s="115">
        <f t="shared" si="19"/>
        <v>0</v>
      </c>
      <c r="BC22" s="116">
        <f t="shared" si="20"/>
        <v>2.2599999999999998</v>
      </c>
    </row>
    <row r="23" spans="1:55" ht="12.95" customHeight="1" x14ac:dyDescent="0.25">
      <c r="A23" s="628">
        <v>3</v>
      </c>
      <c r="B23" s="629">
        <v>5450</v>
      </c>
      <c r="C23" s="630">
        <v>600098834</v>
      </c>
      <c r="D23" s="629">
        <v>70939322</v>
      </c>
      <c r="E23" s="631" t="s">
        <v>379</v>
      </c>
      <c r="F23" s="548"/>
      <c r="G23" s="637"/>
      <c r="H23" s="549"/>
      <c r="I23" s="632">
        <v>7704026</v>
      </c>
      <c r="J23" s="633">
        <v>5598123</v>
      </c>
      <c r="K23" s="633">
        <v>0</v>
      </c>
      <c r="L23" s="633">
        <v>5000</v>
      </c>
      <c r="M23" s="633">
        <v>1893855</v>
      </c>
      <c r="N23" s="633">
        <v>111962</v>
      </c>
      <c r="O23" s="633">
        <v>95086</v>
      </c>
      <c r="P23" s="634">
        <v>14.3582</v>
      </c>
      <c r="Q23" s="634">
        <v>9.0300000000000011</v>
      </c>
      <c r="R23" s="635">
        <v>0</v>
      </c>
      <c r="S23" s="635">
        <v>5.3281999999999998</v>
      </c>
      <c r="T23" s="632">
        <f t="shared" ref="T23:BC23" si="23">SUM(T20:T22)</f>
        <v>-25000</v>
      </c>
      <c r="U23" s="633">
        <f t="shared" si="23"/>
        <v>0</v>
      </c>
      <c r="V23" s="633">
        <f t="shared" si="23"/>
        <v>0</v>
      </c>
      <c r="W23" s="633">
        <f t="shared" si="23"/>
        <v>0</v>
      </c>
      <c r="X23" s="633">
        <f t="shared" si="23"/>
        <v>-25000</v>
      </c>
      <c r="Y23" s="633">
        <f t="shared" si="23"/>
        <v>25000</v>
      </c>
      <c r="Z23" s="633">
        <f t="shared" si="23"/>
        <v>0</v>
      </c>
      <c r="AA23" s="633">
        <f t="shared" si="23"/>
        <v>0</v>
      </c>
      <c r="AB23" s="633">
        <f t="shared" si="23"/>
        <v>25000</v>
      </c>
      <c r="AC23" s="633">
        <f t="shared" si="23"/>
        <v>0</v>
      </c>
      <c r="AD23" s="633">
        <f t="shared" si="23"/>
        <v>0</v>
      </c>
      <c r="AE23" s="633">
        <f t="shared" si="23"/>
        <v>-500</v>
      </c>
      <c r="AF23" s="633">
        <f t="shared" si="23"/>
        <v>0</v>
      </c>
      <c r="AG23" s="633">
        <f t="shared" si="23"/>
        <v>0</v>
      </c>
      <c r="AH23" s="633">
        <f t="shared" si="23"/>
        <v>0</v>
      </c>
      <c r="AI23" s="633">
        <f t="shared" si="23"/>
        <v>0</v>
      </c>
      <c r="AJ23" s="633">
        <f t="shared" si="23"/>
        <v>-500</v>
      </c>
      <c r="AK23" s="634">
        <f t="shared" si="23"/>
        <v>0</v>
      </c>
      <c r="AL23" s="634">
        <f t="shared" si="23"/>
        <v>0</v>
      </c>
      <c r="AM23" s="634">
        <f t="shared" si="23"/>
        <v>0</v>
      </c>
      <c r="AN23" s="634">
        <f t="shared" si="23"/>
        <v>0</v>
      </c>
      <c r="AO23" s="634">
        <f t="shared" si="23"/>
        <v>0</v>
      </c>
      <c r="AP23" s="634">
        <f t="shared" si="23"/>
        <v>0</v>
      </c>
      <c r="AQ23" s="634">
        <f t="shared" si="23"/>
        <v>0</v>
      </c>
      <c r="AR23" s="635">
        <f t="shared" si="23"/>
        <v>0</v>
      </c>
      <c r="AS23" s="632">
        <f t="shared" si="23"/>
        <v>7703526</v>
      </c>
      <c r="AT23" s="633">
        <f t="shared" si="23"/>
        <v>5573123</v>
      </c>
      <c r="AU23" s="633">
        <f t="shared" si="23"/>
        <v>0</v>
      </c>
      <c r="AV23" s="633">
        <f t="shared" si="23"/>
        <v>30000</v>
      </c>
      <c r="AW23" s="633">
        <f t="shared" si="23"/>
        <v>1893855</v>
      </c>
      <c r="AX23" s="633">
        <f t="shared" si="23"/>
        <v>111462</v>
      </c>
      <c r="AY23" s="633">
        <f t="shared" si="23"/>
        <v>95086</v>
      </c>
      <c r="AZ23" s="634">
        <f t="shared" si="23"/>
        <v>14.3582</v>
      </c>
      <c r="BA23" s="634">
        <f t="shared" si="23"/>
        <v>9.0300000000000011</v>
      </c>
      <c r="BB23" s="634">
        <f t="shared" si="23"/>
        <v>0</v>
      </c>
      <c r="BC23" s="636">
        <f t="shared" si="23"/>
        <v>5.3281999999999998</v>
      </c>
    </row>
    <row r="24" spans="1:55" ht="12.95" customHeight="1" x14ac:dyDescent="0.25">
      <c r="A24" s="532">
        <v>5</v>
      </c>
      <c r="B24" s="625">
        <v>5447</v>
      </c>
      <c r="C24" s="638">
        <v>600099512</v>
      </c>
      <c r="D24" s="533">
        <v>854816</v>
      </c>
      <c r="E24" s="627" t="s">
        <v>380</v>
      </c>
      <c r="F24" s="533">
        <v>3233</v>
      </c>
      <c r="G24" s="627" t="s">
        <v>322</v>
      </c>
      <c r="H24" s="536" t="s">
        <v>282</v>
      </c>
      <c r="I24" s="517">
        <v>3309160</v>
      </c>
      <c r="J24" s="538">
        <v>2384834</v>
      </c>
      <c r="K24" s="538">
        <v>0</v>
      </c>
      <c r="L24" s="538">
        <v>30000</v>
      </c>
      <c r="M24" s="338">
        <v>816214</v>
      </c>
      <c r="N24" s="338">
        <v>47696</v>
      </c>
      <c r="O24" s="538">
        <v>30416</v>
      </c>
      <c r="P24" s="539">
        <v>5.4599999999999991</v>
      </c>
      <c r="Q24" s="719">
        <v>3.6</v>
      </c>
      <c r="R24" s="808">
        <v>0</v>
      </c>
      <c r="S24" s="808">
        <v>1.8599999999999999</v>
      </c>
      <c r="T24" s="112">
        <f t="shared" si="0"/>
        <v>0</v>
      </c>
      <c r="U24" s="113">
        <v>0</v>
      </c>
      <c r="V24" s="113">
        <v>0</v>
      </c>
      <c r="W24" s="113">
        <v>0</v>
      </c>
      <c r="X24" s="113">
        <f t="shared" si="1"/>
        <v>0</v>
      </c>
      <c r="Y24" s="113">
        <v>0</v>
      </c>
      <c r="Z24" s="113">
        <v>0</v>
      </c>
      <c r="AA24" s="113">
        <v>0</v>
      </c>
      <c r="AB24" s="113">
        <f t="shared" si="2"/>
        <v>0</v>
      </c>
      <c r="AC24" s="113">
        <f t="shared" si="3"/>
        <v>0</v>
      </c>
      <c r="AD24" s="114">
        <f t="shared" si="4"/>
        <v>0</v>
      </c>
      <c r="AE24" s="114">
        <f t="shared" si="5"/>
        <v>0</v>
      </c>
      <c r="AF24" s="113">
        <v>0</v>
      </c>
      <c r="AG24" s="113">
        <v>0</v>
      </c>
      <c r="AH24" s="113">
        <v>0</v>
      </c>
      <c r="AI24" s="113">
        <f t="shared" si="6"/>
        <v>0</v>
      </c>
      <c r="AJ24" s="113">
        <f t="shared" si="7"/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f t="shared" si="8"/>
        <v>0</v>
      </c>
      <c r="AQ24" s="115">
        <f t="shared" si="9"/>
        <v>0</v>
      </c>
      <c r="AR24" s="370">
        <f t="shared" si="10"/>
        <v>0</v>
      </c>
      <c r="AS24" s="112">
        <f t="shared" si="11"/>
        <v>3309160</v>
      </c>
      <c r="AT24" s="113">
        <f t="shared" si="12"/>
        <v>2384834</v>
      </c>
      <c r="AU24" s="113">
        <f t="shared" si="13"/>
        <v>0</v>
      </c>
      <c r="AV24" s="113">
        <f t="shared" si="14"/>
        <v>30000</v>
      </c>
      <c r="AW24" s="113">
        <f t="shared" si="15"/>
        <v>816214</v>
      </c>
      <c r="AX24" s="113">
        <f t="shared" si="15"/>
        <v>47696</v>
      </c>
      <c r="AY24" s="113">
        <f t="shared" si="16"/>
        <v>30416</v>
      </c>
      <c r="AZ24" s="115">
        <f t="shared" si="17"/>
        <v>5.4599999999999991</v>
      </c>
      <c r="BA24" s="115">
        <f t="shared" si="18"/>
        <v>3.6</v>
      </c>
      <c r="BB24" s="115">
        <f t="shared" si="19"/>
        <v>0</v>
      </c>
      <c r="BC24" s="116">
        <f t="shared" si="20"/>
        <v>1.8599999999999999</v>
      </c>
    </row>
    <row r="25" spans="1:55" ht="12.95" customHeight="1" x14ac:dyDescent="0.25">
      <c r="A25" s="628">
        <v>5</v>
      </c>
      <c r="B25" s="629">
        <v>5447</v>
      </c>
      <c r="C25" s="630">
        <v>600099512</v>
      </c>
      <c r="D25" s="629">
        <v>854816</v>
      </c>
      <c r="E25" s="631" t="s">
        <v>381</v>
      </c>
      <c r="F25" s="548"/>
      <c r="G25" s="637"/>
      <c r="H25" s="549"/>
      <c r="I25" s="632">
        <v>3309160</v>
      </c>
      <c r="J25" s="633">
        <v>2384834</v>
      </c>
      <c r="K25" s="633">
        <v>0</v>
      </c>
      <c r="L25" s="633">
        <v>30000</v>
      </c>
      <c r="M25" s="633">
        <v>816214</v>
      </c>
      <c r="N25" s="633">
        <v>47696</v>
      </c>
      <c r="O25" s="633">
        <v>30416</v>
      </c>
      <c r="P25" s="634">
        <v>5.4599999999999991</v>
      </c>
      <c r="Q25" s="634">
        <v>3.6</v>
      </c>
      <c r="R25" s="635">
        <v>0</v>
      </c>
      <c r="S25" s="635">
        <v>1.8599999999999999</v>
      </c>
      <c r="T25" s="632">
        <f t="shared" ref="T25:BC25" si="24">SUM(T24)</f>
        <v>0</v>
      </c>
      <c r="U25" s="633">
        <f t="shared" si="24"/>
        <v>0</v>
      </c>
      <c r="V25" s="633">
        <f t="shared" si="24"/>
        <v>0</v>
      </c>
      <c r="W25" s="633">
        <f t="shared" si="24"/>
        <v>0</v>
      </c>
      <c r="X25" s="633">
        <f t="shared" si="24"/>
        <v>0</v>
      </c>
      <c r="Y25" s="633">
        <f t="shared" si="24"/>
        <v>0</v>
      </c>
      <c r="Z25" s="633">
        <f t="shared" si="24"/>
        <v>0</v>
      </c>
      <c r="AA25" s="633">
        <f t="shared" si="24"/>
        <v>0</v>
      </c>
      <c r="AB25" s="633">
        <f t="shared" si="24"/>
        <v>0</v>
      </c>
      <c r="AC25" s="633">
        <f t="shared" si="24"/>
        <v>0</v>
      </c>
      <c r="AD25" s="633">
        <f t="shared" si="24"/>
        <v>0</v>
      </c>
      <c r="AE25" s="633">
        <f t="shared" si="24"/>
        <v>0</v>
      </c>
      <c r="AF25" s="633">
        <f t="shared" si="24"/>
        <v>0</v>
      </c>
      <c r="AG25" s="633">
        <f t="shared" si="24"/>
        <v>0</v>
      </c>
      <c r="AH25" s="633">
        <f t="shared" si="24"/>
        <v>0</v>
      </c>
      <c r="AI25" s="633">
        <f t="shared" si="24"/>
        <v>0</v>
      </c>
      <c r="AJ25" s="633">
        <f t="shared" si="24"/>
        <v>0</v>
      </c>
      <c r="AK25" s="634">
        <f t="shared" si="24"/>
        <v>0</v>
      </c>
      <c r="AL25" s="634">
        <f t="shared" si="24"/>
        <v>0</v>
      </c>
      <c r="AM25" s="634">
        <f t="shared" si="24"/>
        <v>0</v>
      </c>
      <c r="AN25" s="634">
        <f t="shared" si="24"/>
        <v>0</v>
      </c>
      <c r="AO25" s="634">
        <f t="shared" si="24"/>
        <v>0</v>
      </c>
      <c r="AP25" s="634">
        <f t="shared" si="24"/>
        <v>0</v>
      </c>
      <c r="AQ25" s="634">
        <f t="shared" si="24"/>
        <v>0</v>
      </c>
      <c r="AR25" s="635">
        <f t="shared" si="24"/>
        <v>0</v>
      </c>
      <c r="AS25" s="632">
        <f t="shared" si="24"/>
        <v>3309160</v>
      </c>
      <c r="AT25" s="633">
        <f t="shared" si="24"/>
        <v>2384834</v>
      </c>
      <c r="AU25" s="633">
        <f t="shared" si="24"/>
        <v>0</v>
      </c>
      <c r="AV25" s="633">
        <f t="shared" si="24"/>
        <v>30000</v>
      </c>
      <c r="AW25" s="633">
        <f t="shared" si="24"/>
        <v>816214</v>
      </c>
      <c r="AX25" s="633">
        <f t="shared" si="24"/>
        <v>47696</v>
      </c>
      <c r="AY25" s="633">
        <f t="shared" si="24"/>
        <v>30416</v>
      </c>
      <c r="AZ25" s="634">
        <f t="shared" si="24"/>
        <v>5.4599999999999991</v>
      </c>
      <c r="BA25" s="634">
        <f t="shared" si="24"/>
        <v>3.6</v>
      </c>
      <c r="BB25" s="634">
        <f t="shared" si="24"/>
        <v>0</v>
      </c>
      <c r="BC25" s="636">
        <f t="shared" si="24"/>
        <v>1.8599999999999999</v>
      </c>
    </row>
    <row r="26" spans="1:55" ht="12.95" customHeight="1" x14ac:dyDescent="0.25">
      <c r="A26" s="532">
        <v>6</v>
      </c>
      <c r="B26" s="625">
        <v>5444</v>
      </c>
      <c r="C26" s="626">
        <v>600099296</v>
      </c>
      <c r="D26" s="533">
        <v>854824</v>
      </c>
      <c r="E26" s="627" t="s">
        <v>382</v>
      </c>
      <c r="F26" s="533">
        <v>3113</v>
      </c>
      <c r="G26" s="627" t="s">
        <v>333</v>
      </c>
      <c r="H26" s="536" t="s">
        <v>281</v>
      </c>
      <c r="I26" s="517">
        <v>15067361</v>
      </c>
      <c r="J26" s="538">
        <v>10659419</v>
      </c>
      <c r="K26" s="538">
        <v>0</v>
      </c>
      <c r="L26" s="538">
        <v>200000</v>
      </c>
      <c r="M26" s="338">
        <v>3670484</v>
      </c>
      <c r="N26" s="338">
        <v>213188</v>
      </c>
      <c r="O26" s="538">
        <v>324270</v>
      </c>
      <c r="P26" s="539">
        <v>20.685299999999998</v>
      </c>
      <c r="Q26" s="719">
        <v>15.077299999999999</v>
      </c>
      <c r="R26" s="808">
        <v>0</v>
      </c>
      <c r="S26" s="808">
        <v>5.6079999999999997</v>
      </c>
      <c r="T26" s="112">
        <f t="shared" si="0"/>
        <v>0</v>
      </c>
      <c r="U26" s="113">
        <v>0</v>
      </c>
      <c r="V26" s="113">
        <v>-147275</v>
      </c>
      <c r="W26" s="113">
        <v>0</v>
      </c>
      <c r="X26" s="113">
        <f t="shared" si="1"/>
        <v>-147275</v>
      </c>
      <c r="Y26" s="113">
        <v>0</v>
      </c>
      <c r="Z26" s="113">
        <v>0</v>
      </c>
      <c r="AA26" s="113">
        <v>0</v>
      </c>
      <c r="AB26" s="113">
        <f t="shared" si="2"/>
        <v>0</v>
      </c>
      <c r="AC26" s="113">
        <f t="shared" si="3"/>
        <v>-147275</v>
      </c>
      <c r="AD26" s="114">
        <f t="shared" si="4"/>
        <v>-49779</v>
      </c>
      <c r="AE26" s="114">
        <f t="shared" si="5"/>
        <v>-2946</v>
      </c>
      <c r="AF26" s="113">
        <v>0</v>
      </c>
      <c r="AG26" s="113">
        <v>200000</v>
      </c>
      <c r="AH26" s="113">
        <v>0</v>
      </c>
      <c r="AI26" s="113">
        <f t="shared" si="6"/>
        <v>200000</v>
      </c>
      <c r="AJ26" s="113">
        <f t="shared" si="7"/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f t="shared" si="8"/>
        <v>0</v>
      </c>
      <c r="AQ26" s="115">
        <f t="shared" si="9"/>
        <v>0</v>
      </c>
      <c r="AR26" s="370">
        <f t="shared" si="10"/>
        <v>0</v>
      </c>
      <c r="AS26" s="112">
        <f t="shared" si="11"/>
        <v>15067361</v>
      </c>
      <c r="AT26" s="113">
        <f t="shared" si="12"/>
        <v>10512144</v>
      </c>
      <c r="AU26" s="113">
        <f t="shared" si="13"/>
        <v>0</v>
      </c>
      <c r="AV26" s="113">
        <f t="shared" si="14"/>
        <v>200000</v>
      </c>
      <c r="AW26" s="113">
        <f t="shared" si="15"/>
        <v>3620705</v>
      </c>
      <c r="AX26" s="113">
        <f t="shared" si="15"/>
        <v>210242</v>
      </c>
      <c r="AY26" s="113">
        <f t="shared" si="16"/>
        <v>524270</v>
      </c>
      <c r="AZ26" s="115">
        <f t="shared" si="17"/>
        <v>20.685299999999998</v>
      </c>
      <c r="BA26" s="115">
        <f t="shared" si="18"/>
        <v>15.077299999999999</v>
      </c>
      <c r="BB26" s="115">
        <f t="shared" si="19"/>
        <v>0</v>
      </c>
      <c r="BC26" s="116">
        <f t="shared" si="20"/>
        <v>5.6079999999999997</v>
      </c>
    </row>
    <row r="27" spans="1:55" ht="12.95" customHeight="1" x14ac:dyDescent="0.25">
      <c r="A27" s="532">
        <v>6</v>
      </c>
      <c r="B27" s="625">
        <v>5444</v>
      </c>
      <c r="C27" s="626">
        <v>600099296</v>
      </c>
      <c r="D27" s="533">
        <v>854824</v>
      </c>
      <c r="E27" s="627" t="s">
        <v>382</v>
      </c>
      <c r="F27" s="533">
        <v>3113</v>
      </c>
      <c r="G27" s="627" t="s">
        <v>323</v>
      </c>
      <c r="H27" s="536" t="s">
        <v>282</v>
      </c>
      <c r="I27" s="517">
        <v>714241</v>
      </c>
      <c r="J27" s="538">
        <v>525952</v>
      </c>
      <c r="K27" s="538">
        <v>0</v>
      </c>
      <c r="L27" s="538">
        <v>0</v>
      </c>
      <c r="M27" s="338">
        <v>177771</v>
      </c>
      <c r="N27" s="338">
        <v>10518</v>
      </c>
      <c r="O27" s="538">
        <v>0</v>
      </c>
      <c r="P27" s="539">
        <v>1.2899999999999998</v>
      </c>
      <c r="Q27" s="719">
        <v>1.2899999999999998</v>
      </c>
      <c r="R27" s="808">
        <v>0</v>
      </c>
      <c r="S27" s="808">
        <v>0</v>
      </c>
      <c r="T27" s="112">
        <f t="shared" si="0"/>
        <v>0</v>
      </c>
      <c r="U27" s="113">
        <v>0</v>
      </c>
      <c r="V27" s="113">
        <v>0</v>
      </c>
      <c r="W27" s="113">
        <v>0</v>
      </c>
      <c r="X27" s="113">
        <f t="shared" si="1"/>
        <v>0</v>
      </c>
      <c r="Y27" s="113">
        <v>0</v>
      </c>
      <c r="Z27" s="113">
        <v>0</v>
      </c>
      <c r="AA27" s="113">
        <v>0</v>
      </c>
      <c r="AB27" s="113">
        <f t="shared" si="2"/>
        <v>0</v>
      </c>
      <c r="AC27" s="113">
        <f t="shared" si="3"/>
        <v>0</v>
      </c>
      <c r="AD27" s="114">
        <f t="shared" si="4"/>
        <v>0</v>
      </c>
      <c r="AE27" s="114">
        <f t="shared" si="5"/>
        <v>0</v>
      </c>
      <c r="AF27" s="113">
        <v>0</v>
      </c>
      <c r="AG27" s="113">
        <v>0</v>
      </c>
      <c r="AH27" s="113">
        <v>0</v>
      </c>
      <c r="AI27" s="113">
        <f t="shared" si="6"/>
        <v>0</v>
      </c>
      <c r="AJ27" s="113">
        <f t="shared" si="7"/>
        <v>0</v>
      </c>
      <c r="AK27" s="115">
        <v>0</v>
      </c>
      <c r="AL27" s="115">
        <v>0</v>
      </c>
      <c r="AM27" s="115">
        <v>0</v>
      </c>
      <c r="AN27" s="115">
        <v>0</v>
      </c>
      <c r="AO27" s="115">
        <v>0</v>
      </c>
      <c r="AP27" s="115">
        <f t="shared" si="8"/>
        <v>0</v>
      </c>
      <c r="AQ27" s="115">
        <f t="shared" si="9"/>
        <v>0</v>
      </c>
      <c r="AR27" s="370">
        <f t="shared" si="10"/>
        <v>0</v>
      </c>
      <c r="AS27" s="112">
        <f t="shared" si="11"/>
        <v>714241</v>
      </c>
      <c r="AT27" s="113">
        <f t="shared" si="12"/>
        <v>525952</v>
      </c>
      <c r="AU27" s="113">
        <f t="shared" si="13"/>
        <v>0</v>
      </c>
      <c r="AV27" s="113">
        <f t="shared" si="14"/>
        <v>0</v>
      </c>
      <c r="AW27" s="113">
        <f t="shared" si="15"/>
        <v>177771</v>
      </c>
      <c r="AX27" s="113">
        <f t="shared" si="15"/>
        <v>10518</v>
      </c>
      <c r="AY27" s="113">
        <f t="shared" si="16"/>
        <v>0</v>
      </c>
      <c r="AZ27" s="115">
        <f t="shared" si="17"/>
        <v>1.2899999999999998</v>
      </c>
      <c r="BA27" s="115">
        <f t="shared" si="18"/>
        <v>1.2899999999999998</v>
      </c>
      <c r="BB27" s="115">
        <f t="shared" si="19"/>
        <v>0</v>
      </c>
      <c r="BC27" s="116">
        <f t="shared" si="20"/>
        <v>0</v>
      </c>
    </row>
    <row r="28" spans="1:55" ht="12.95" customHeight="1" x14ac:dyDescent="0.25">
      <c r="A28" s="532">
        <v>6</v>
      </c>
      <c r="B28" s="625">
        <v>5444</v>
      </c>
      <c r="C28" s="626">
        <v>600099296</v>
      </c>
      <c r="D28" s="533">
        <v>854824</v>
      </c>
      <c r="E28" s="627" t="s">
        <v>382</v>
      </c>
      <c r="F28" s="533">
        <v>3122</v>
      </c>
      <c r="G28" s="627" t="s">
        <v>324</v>
      </c>
      <c r="H28" s="536" t="s">
        <v>281</v>
      </c>
      <c r="I28" s="517">
        <v>8227221</v>
      </c>
      <c r="J28" s="538">
        <v>5800826</v>
      </c>
      <c r="K28" s="538">
        <v>0</v>
      </c>
      <c r="L28" s="538">
        <v>192600</v>
      </c>
      <c r="M28" s="338">
        <v>2025778</v>
      </c>
      <c r="N28" s="338">
        <v>116017</v>
      </c>
      <c r="O28" s="538">
        <v>92000</v>
      </c>
      <c r="P28" s="539">
        <v>10.052899999999999</v>
      </c>
      <c r="Q28" s="719">
        <v>8.7301000000000002</v>
      </c>
      <c r="R28" s="808">
        <v>0</v>
      </c>
      <c r="S28" s="808">
        <v>1.3228</v>
      </c>
      <c r="T28" s="112">
        <f t="shared" si="0"/>
        <v>0</v>
      </c>
      <c r="U28" s="113">
        <v>0</v>
      </c>
      <c r="V28" s="113">
        <v>0</v>
      </c>
      <c r="W28" s="113">
        <v>0</v>
      </c>
      <c r="X28" s="113">
        <f t="shared" si="1"/>
        <v>0</v>
      </c>
      <c r="Y28" s="113">
        <v>0</v>
      </c>
      <c r="Z28" s="113">
        <v>0</v>
      </c>
      <c r="AA28" s="113">
        <v>0</v>
      </c>
      <c r="AB28" s="113">
        <f t="shared" si="2"/>
        <v>0</v>
      </c>
      <c r="AC28" s="113">
        <f t="shared" si="3"/>
        <v>0</v>
      </c>
      <c r="AD28" s="114">
        <f t="shared" si="4"/>
        <v>0</v>
      </c>
      <c r="AE28" s="114">
        <f t="shared" si="5"/>
        <v>0</v>
      </c>
      <c r="AF28" s="113">
        <v>0</v>
      </c>
      <c r="AG28" s="113">
        <v>0</v>
      </c>
      <c r="AH28" s="113">
        <v>0</v>
      </c>
      <c r="AI28" s="113">
        <f t="shared" si="6"/>
        <v>0</v>
      </c>
      <c r="AJ28" s="113">
        <f t="shared" si="7"/>
        <v>0</v>
      </c>
      <c r="AK28" s="115"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f t="shared" si="8"/>
        <v>0</v>
      </c>
      <c r="AQ28" s="115">
        <f t="shared" si="9"/>
        <v>0</v>
      </c>
      <c r="AR28" s="370">
        <f t="shared" si="10"/>
        <v>0</v>
      </c>
      <c r="AS28" s="112">
        <f t="shared" si="11"/>
        <v>8227221</v>
      </c>
      <c r="AT28" s="113">
        <f t="shared" si="12"/>
        <v>5800826</v>
      </c>
      <c r="AU28" s="113">
        <f t="shared" si="13"/>
        <v>0</v>
      </c>
      <c r="AV28" s="113">
        <f t="shared" si="14"/>
        <v>192600</v>
      </c>
      <c r="AW28" s="113">
        <f t="shared" si="15"/>
        <v>2025778</v>
      </c>
      <c r="AX28" s="113">
        <f t="shared" si="15"/>
        <v>116017</v>
      </c>
      <c r="AY28" s="113">
        <f t="shared" si="16"/>
        <v>92000</v>
      </c>
      <c r="AZ28" s="115">
        <f t="shared" si="17"/>
        <v>10.052899999999999</v>
      </c>
      <c r="BA28" s="115">
        <f t="shared" si="18"/>
        <v>8.7301000000000002</v>
      </c>
      <c r="BB28" s="115">
        <f t="shared" si="19"/>
        <v>0</v>
      </c>
      <c r="BC28" s="116">
        <f t="shared" si="20"/>
        <v>1.3228</v>
      </c>
    </row>
    <row r="29" spans="1:55" ht="12.95" customHeight="1" x14ac:dyDescent="0.25">
      <c r="A29" s="532">
        <v>6</v>
      </c>
      <c r="B29" s="625">
        <v>5444</v>
      </c>
      <c r="C29" s="626">
        <v>600099296</v>
      </c>
      <c r="D29" s="533">
        <v>854824</v>
      </c>
      <c r="E29" s="627" t="s">
        <v>382</v>
      </c>
      <c r="F29" s="533">
        <v>3141</v>
      </c>
      <c r="G29" s="627" t="s">
        <v>319</v>
      </c>
      <c r="H29" s="536" t="s">
        <v>282</v>
      </c>
      <c r="I29" s="517">
        <v>483902</v>
      </c>
      <c r="J29" s="538">
        <v>351857</v>
      </c>
      <c r="K29" s="538">
        <v>0</v>
      </c>
      <c r="L29" s="538">
        <v>0</v>
      </c>
      <c r="M29" s="338">
        <v>118928</v>
      </c>
      <c r="N29" s="338">
        <v>7037</v>
      </c>
      <c r="O29" s="538">
        <v>6080</v>
      </c>
      <c r="P29" s="539">
        <v>1.2</v>
      </c>
      <c r="Q29" s="719">
        <v>0</v>
      </c>
      <c r="R29" s="808">
        <v>0</v>
      </c>
      <c r="S29" s="808">
        <v>1.2</v>
      </c>
      <c r="T29" s="112">
        <f t="shared" si="0"/>
        <v>0</v>
      </c>
      <c r="U29" s="113">
        <v>0</v>
      </c>
      <c r="V29" s="113">
        <v>0</v>
      </c>
      <c r="W29" s="113">
        <v>0</v>
      </c>
      <c r="X29" s="113">
        <f t="shared" si="1"/>
        <v>0</v>
      </c>
      <c r="Y29" s="113">
        <v>0</v>
      </c>
      <c r="Z29" s="113">
        <v>0</v>
      </c>
      <c r="AA29" s="113">
        <v>0</v>
      </c>
      <c r="AB29" s="113">
        <f t="shared" si="2"/>
        <v>0</v>
      </c>
      <c r="AC29" s="113">
        <f t="shared" si="3"/>
        <v>0</v>
      </c>
      <c r="AD29" s="114">
        <f t="shared" si="4"/>
        <v>0</v>
      </c>
      <c r="AE29" s="114">
        <f t="shared" si="5"/>
        <v>0</v>
      </c>
      <c r="AF29" s="113">
        <v>0</v>
      </c>
      <c r="AG29" s="113">
        <v>0</v>
      </c>
      <c r="AH29" s="113">
        <v>0</v>
      </c>
      <c r="AI29" s="113">
        <f t="shared" si="6"/>
        <v>0</v>
      </c>
      <c r="AJ29" s="113">
        <f t="shared" si="7"/>
        <v>0</v>
      </c>
      <c r="AK29" s="115"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f t="shared" si="8"/>
        <v>0</v>
      </c>
      <c r="AQ29" s="115">
        <f t="shared" si="9"/>
        <v>0</v>
      </c>
      <c r="AR29" s="370">
        <f t="shared" si="10"/>
        <v>0</v>
      </c>
      <c r="AS29" s="112">
        <f t="shared" si="11"/>
        <v>483902</v>
      </c>
      <c r="AT29" s="113">
        <f t="shared" si="12"/>
        <v>351857</v>
      </c>
      <c r="AU29" s="113">
        <f t="shared" si="13"/>
        <v>0</v>
      </c>
      <c r="AV29" s="113">
        <f t="shared" si="14"/>
        <v>0</v>
      </c>
      <c r="AW29" s="113">
        <f t="shared" si="15"/>
        <v>118928</v>
      </c>
      <c r="AX29" s="113">
        <f t="shared" si="15"/>
        <v>7037</v>
      </c>
      <c r="AY29" s="113">
        <f t="shared" si="16"/>
        <v>6080</v>
      </c>
      <c r="AZ29" s="115">
        <f t="shared" si="17"/>
        <v>1.2</v>
      </c>
      <c r="BA29" s="115">
        <f t="shared" si="18"/>
        <v>0</v>
      </c>
      <c r="BB29" s="115">
        <f t="shared" si="19"/>
        <v>0</v>
      </c>
      <c r="BC29" s="116">
        <f t="shared" si="20"/>
        <v>1.2</v>
      </c>
    </row>
    <row r="30" spans="1:55" ht="12.95" customHeight="1" x14ac:dyDescent="0.25">
      <c r="A30" s="532">
        <v>6</v>
      </c>
      <c r="B30" s="625">
        <v>5444</v>
      </c>
      <c r="C30" s="626">
        <v>600099296</v>
      </c>
      <c r="D30" s="533">
        <v>854824</v>
      </c>
      <c r="E30" s="627" t="s">
        <v>382</v>
      </c>
      <c r="F30" s="533">
        <v>3143</v>
      </c>
      <c r="G30" s="627" t="s">
        <v>632</v>
      </c>
      <c r="H30" s="536" t="s">
        <v>281</v>
      </c>
      <c r="I30" s="517">
        <v>1481905</v>
      </c>
      <c r="J30" s="538">
        <v>973008</v>
      </c>
      <c r="K30" s="538">
        <v>0</v>
      </c>
      <c r="L30" s="538">
        <v>120000</v>
      </c>
      <c r="M30" s="338">
        <v>369437</v>
      </c>
      <c r="N30" s="338">
        <v>19460</v>
      </c>
      <c r="O30" s="538">
        <v>0</v>
      </c>
      <c r="P30" s="539">
        <v>2.3757999999999999</v>
      </c>
      <c r="Q30" s="719">
        <v>2.3757999999999999</v>
      </c>
      <c r="R30" s="808">
        <v>0</v>
      </c>
      <c r="S30" s="808">
        <v>0</v>
      </c>
      <c r="T30" s="112">
        <f t="shared" si="0"/>
        <v>0</v>
      </c>
      <c r="U30" s="113">
        <v>0</v>
      </c>
      <c r="V30" s="113">
        <v>0</v>
      </c>
      <c r="W30" s="113">
        <v>0</v>
      </c>
      <c r="X30" s="113">
        <f t="shared" si="1"/>
        <v>0</v>
      </c>
      <c r="Y30" s="113">
        <v>0</v>
      </c>
      <c r="Z30" s="113">
        <v>0</v>
      </c>
      <c r="AA30" s="113">
        <v>0</v>
      </c>
      <c r="AB30" s="113">
        <f t="shared" si="2"/>
        <v>0</v>
      </c>
      <c r="AC30" s="113">
        <f t="shared" si="3"/>
        <v>0</v>
      </c>
      <c r="AD30" s="114">
        <f t="shared" si="4"/>
        <v>0</v>
      </c>
      <c r="AE30" s="114">
        <f t="shared" si="5"/>
        <v>0</v>
      </c>
      <c r="AF30" s="113">
        <v>0</v>
      </c>
      <c r="AG30" s="113">
        <v>0</v>
      </c>
      <c r="AH30" s="113">
        <v>0</v>
      </c>
      <c r="AI30" s="113">
        <f t="shared" si="6"/>
        <v>0</v>
      </c>
      <c r="AJ30" s="113">
        <f t="shared" si="7"/>
        <v>0</v>
      </c>
      <c r="AK30" s="115">
        <v>0</v>
      </c>
      <c r="AL30" s="115">
        <v>0</v>
      </c>
      <c r="AM30" s="115">
        <v>0</v>
      </c>
      <c r="AN30" s="115">
        <v>0</v>
      </c>
      <c r="AO30" s="115">
        <v>0</v>
      </c>
      <c r="AP30" s="115">
        <f t="shared" si="8"/>
        <v>0</v>
      </c>
      <c r="AQ30" s="115">
        <f t="shared" si="9"/>
        <v>0</v>
      </c>
      <c r="AR30" s="370">
        <f t="shared" si="10"/>
        <v>0</v>
      </c>
      <c r="AS30" s="112">
        <f t="shared" si="11"/>
        <v>1481905</v>
      </c>
      <c r="AT30" s="113">
        <f t="shared" si="12"/>
        <v>973008</v>
      </c>
      <c r="AU30" s="113">
        <f t="shared" si="13"/>
        <v>0</v>
      </c>
      <c r="AV30" s="113">
        <f t="shared" si="14"/>
        <v>120000</v>
      </c>
      <c r="AW30" s="113">
        <f t="shared" si="15"/>
        <v>369437</v>
      </c>
      <c r="AX30" s="113">
        <f t="shared" si="15"/>
        <v>19460</v>
      </c>
      <c r="AY30" s="113">
        <f t="shared" si="16"/>
        <v>0</v>
      </c>
      <c r="AZ30" s="115">
        <f t="shared" si="17"/>
        <v>2.3757999999999999</v>
      </c>
      <c r="BA30" s="115">
        <f t="shared" si="18"/>
        <v>2.3757999999999999</v>
      </c>
      <c r="BB30" s="115">
        <f t="shared" si="19"/>
        <v>0</v>
      </c>
      <c r="BC30" s="116">
        <f t="shared" si="20"/>
        <v>0</v>
      </c>
    </row>
    <row r="31" spans="1:55" ht="12.95" customHeight="1" x14ac:dyDescent="0.25">
      <c r="A31" s="532">
        <v>6</v>
      </c>
      <c r="B31" s="625">
        <v>5444</v>
      </c>
      <c r="C31" s="626">
        <v>600099296</v>
      </c>
      <c r="D31" s="533">
        <v>854824</v>
      </c>
      <c r="E31" s="627" t="s">
        <v>382</v>
      </c>
      <c r="F31" s="533">
        <v>3143</v>
      </c>
      <c r="G31" s="627" t="s">
        <v>633</v>
      </c>
      <c r="H31" s="536" t="s">
        <v>282</v>
      </c>
      <c r="I31" s="517">
        <v>50559</v>
      </c>
      <c r="J31" s="538">
        <v>35640</v>
      </c>
      <c r="K31" s="538">
        <v>0</v>
      </c>
      <c r="L31" s="538">
        <v>0</v>
      </c>
      <c r="M31" s="338">
        <v>12046</v>
      </c>
      <c r="N31" s="338">
        <v>713</v>
      </c>
      <c r="O31" s="538">
        <v>2160</v>
      </c>
      <c r="P31" s="539">
        <v>0.15</v>
      </c>
      <c r="Q31" s="719">
        <v>0</v>
      </c>
      <c r="R31" s="808">
        <v>0</v>
      </c>
      <c r="S31" s="808">
        <v>0.15</v>
      </c>
      <c r="T31" s="112">
        <f t="shared" si="0"/>
        <v>0</v>
      </c>
      <c r="U31" s="113">
        <v>0</v>
      </c>
      <c r="V31" s="113">
        <v>0</v>
      </c>
      <c r="W31" s="113">
        <v>0</v>
      </c>
      <c r="X31" s="113">
        <f t="shared" si="1"/>
        <v>0</v>
      </c>
      <c r="Y31" s="113">
        <v>0</v>
      </c>
      <c r="Z31" s="113">
        <v>0</v>
      </c>
      <c r="AA31" s="113">
        <v>0</v>
      </c>
      <c r="AB31" s="113">
        <f t="shared" si="2"/>
        <v>0</v>
      </c>
      <c r="AC31" s="113">
        <f t="shared" si="3"/>
        <v>0</v>
      </c>
      <c r="AD31" s="114">
        <f t="shared" si="4"/>
        <v>0</v>
      </c>
      <c r="AE31" s="114">
        <f t="shared" si="5"/>
        <v>0</v>
      </c>
      <c r="AF31" s="113">
        <v>0</v>
      </c>
      <c r="AG31" s="113">
        <v>0</v>
      </c>
      <c r="AH31" s="113">
        <v>0</v>
      </c>
      <c r="AI31" s="113">
        <f t="shared" si="6"/>
        <v>0</v>
      </c>
      <c r="AJ31" s="113">
        <f t="shared" si="7"/>
        <v>0</v>
      </c>
      <c r="AK31" s="115"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f t="shared" si="8"/>
        <v>0</v>
      </c>
      <c r="AQ31" s="115">
        <f t="shared" si="9"/>
        <v>0</v>
      </c>
      <c r="AR31" s="370">
        <f t="shared" si="10"/>
        <v>0</v>
      </c>
      <c r="AS31" s="112">
        <f t="shared" si="11"/>
        <v>50559</v>
      </c>
      <c r="AT31" s="113">
        <f t="shared" si="12"/>
        <v>35640</v>
      </c>
      <c r="AU31" s="113">
        <f t="shared" si="13"/>
        <v>0</v>
      </c>
      <c r="AV31" s="113">
        <f t="shared" si="14"/>
        <v>0</v>
      </c>
      <c r="AW31" s="113">
        <f t="shared" si="15"/>
        <v>12046</v>
      </c>
      <c r="AX31" s="113">
        <f t="shared" si="15"/>
        <v>713</v>
      </c>
      <c r="AY31" s="113">
        <f t="shared" si="16"/>
        <v>2160</v>
      </c>
      <c r="AZ31" s="115">
        <f t="shared" si="17"/>
        <v>0.15</v>
      </c>
      <c r="BA31" s="115">
        <f t="shared" si="18"/>
        <v>0</v>
      </c>
      <c r="BB31" s="115">
        <f t="shared" si="19"/>
        <v>0</v>
      </c>
      <c r="BC31" s="116">
        <f t="shared" si="20"/>
        <v>0.15</v>
      </c>
    </row>
    <row r="32" spans="1:55" ht="12.95" customHeight="1" x14ac:dyDescent="0.25">
      <c r="A32" s="628">
        <v>6</v>
      </c>
      <c r="B32" s="629">
        <v>5444</v>
      </c>
      <c r="C32" s="630">
        <v>600099296</v>
      </c>
      <c r="D32" s="629">
        <v>854824</v>
      </c>
      <c r="E32" s="631" t="s">
        <v>383</v>
      </c>
      <c r="F32" s="548"/>
      <c r="G32" s="637"/>
      <c r="H32" s="549"/>
      <c r="I32" s="632">
        <v>26025189</v>
      </c>
      <c r="J32" s="633">
        <v>18346702</v>
      </c>
      <c r="K32" s="633">
        <v>0</v>
      </c>
      <c r="L32" s="633">
        <v>512600</v>
      </c>
      <c r="M32" s="633">
        <v>6374444</v>
      </c>
      <c r="N32" s="633">
        <v>366933</v>
      </c>
      <c r="O32" s="633">
        <v>424510</v>
      </c>
      <c r="P32" s="634">
        <v>35.753999999999998</v>
      </c>
      <c r="Q32" s="634">
        <v>27.473199999999999</v>
      </c>
      <c r="R32" s="635">
        <v>0</v>
      </c>
      <c r="S32" s="635">
        <v>8.2807999999999993</v>
      </c>
      <c r="T32" s="632">
        <f t="shared" ref="T32:BC32" si="25">SUM(T26:T31)</f>
        <v>0</v>
      </c>
      <c r="U32" s="633">
        <f t="shared" si="25"/>
        <v>0</v>
      </c>
      <c r="V32" s="633">
        <f t="shared" si="25"/>
        <v>-147275</v>
      </c>
      <c r="W32" s="633">
        <f t="shared" si="25"/>
        <v>0</v>
      </c>
      <c r="X32" s="633">
        <f t="shared" si="25"/>
        <v>-147275</v>
      </c>
      <c r="Y32" s="633">
        <f t="shared" si="25"/>
        <v>0</v>
      </c>
      <c r="Z32" s="633">
        <f t="shared" si="25"/>
        <v>0</v>
      </c>
      <c r="AA32" s="633">
        <f t="shared" si="25"/>
        <v>0</v>
      </c>
      <c r="AB32" s="633">
        <f t="shared" si="25"/>
        <v>0</v>
      </c>
      <c r="AC32" s="633">
        <f t="shared" si="25"/>
        <v>-147275</v>
      </c>
      <c r="AD32" s="633">
        <f t="shared" si="25"/>
        <v>-49779</v>
      </c>
      <c r="AE32" s="633">
        <f t="shared" si="25"/>
        <v>-2946</v>
      </c>
      <c r="AF32" s="633">
        <f t="shared" si="25"/>
        <v>0</v>
      </c>
      <c r="AG32" s="633">
        <f t="shared" si="25"/>
        <v>200000</v>
      </c>
      <c r="AH32" s="633">
        <f t="shared" si="25"/>
        <v>0</v>
      </c>
      <c r="AI32" s="633">
        <f t="shared" si="25"/>
        <v>200000</v>
      </c>
      <c r="AJ32" s="633">
        <f t="shared" si="25"/>
        <v>0</v>
      </c>
      <c r="AK32" s="634">
        <f t="shared" si="25"/>
        <v>0</v>
      </c>
      <c r="AL32" s="634">
        <f t="shared" si="25"/>
        <v>0</v>
      </c>
      <c r="AM32" s="634">
        <f t="shared" si="25"/>
        <v>0</v>
      </c>
      <c r="AN32" s="634">
        <f t="shared" si="25"/>
        <v>0</v>
      </c>
      <c r="AO32" s="634">
        <f t="shared" si="25"/>
        <v>0</v>
      </c>
      <c r="AP32" s="634">
        <f t="shared" si="25"/>
        <v>0</v>
      </c>
      <c r="AQ32" s="634">
        <f t="shared" si="25"/>
        <v>0</v>
      </c>
      <c r="AR32" s="635">
        <f t="shared" si="25"/>
        <v>0</v>
      </c>
      <c r="AS32" s="632">
        <f t="shared" si="25"/>
        <v>26025189</v>
      </c>
      <c r="AT32" s="633">
        <f t="shared" si="25"/>
        <v>18199427</v>
      </c>
      <c r="AU32" s="633">
        <f t="shared" si="25"/>
        <v>0</v>
      </c>
      <c r="AV32" s="633">
        <f t="shared" si="25"/>
        <v>512600</v>
      </c>
      <c r="AW32" s="633">
        <f t="shared" si="25"/>
        <v>6324665</v>
      </c>
      <c r="AX32" s="633">
        <f t="shared" si="25"/>
        <v>363987</v>
      </c>
      <c r="AY32" s="633">
        <f t="shared" si="25"/>
        <v>624510</v>
      </c>
      <c r="AZ32" s="634">
        <f t="shared" si="25"/>
        <v>35.753999999999998</v>
      </c>
      <c r="BA32" s="634">
        <f t="shared" si="25"/>
        <v>27.473199999999999</v>
      </c>
      <c r="BB32" s="634">
        <f t="shared" si="25"/>
        <v>0</v>
      </c>
      <c r="BC32" s="636">
        <f t="shared" si="25"/>
        <v>8.2807999999999993</v>
      </c>
    </row>
    <row r="33" spans="1:55" ht="12.95" customHeight="1" x14ac:dyDescent="0.25">
      <c r="A33" s="532">
        <v>7</v>
      </c>
      <c r="B33" s="625">
        <v>5449</v>
      </c>
      <c r="C33" s="626">
        <v>600099458</v>
      </c>
      <c r="D33" s="533">
        <v>70188408</v>
      </c>
      <c r="E33" s="627" t="s">
        <v>384</v>
      </c>
      <c r="F33" s="533">
        <v>3114</v>
      </c>
      <c r="G33" s="639" t="s">
        <v>562</v>
      </c>
      <c r="H33" s="536" t="s">
        <v>281</v>
      </c>
      <c r="I33" s="517">
        <v>10344002</v>
      </c>
      <c r="J33" s="538">
        <v>7471835</v>
      </c>
      <c r="K33" s="538">
        <v>0</v>
      </c>
      <c r="L33" s="538">
        <v>75000</v>
      </c>
      <c r="M33" s="338">
        <v>2550830</v>
      </c>
      <c r="N33" s="338">
        <v>149437</v>
      </c>
      <c r="O33" s="538">
        <v>96900</v>
      </c>
      <c r="P33" s="539">
        <v>12.502699999999999</v>
      </c>
      <c r="Q33" s="719">
        <v>9</v>
      </c>
      <c r="R33" s="808">
        <v>0</v>
      </c>
      <c r="S33" s="808">
        <v>3.5026999999999995</v>
      </c>
      <c r="T33" s="112">
        <f t="shared" si="0"/>
        <v>0</v>
      </c>
      <c r="U33" s="113">
        <v>0</v>
      </c>
      <c r="V33" s="113">
        <v>0</v>
      </c>
      <c r="W33" s="113">
        <v>0</v>
      </c>
      <c r="X33" s="113">
        <f t="shared" si="1"/>
        <v>0</v>
      </c>
      <c r="Y33" s="113">
        <v>0</v>
      </c>
      <c r="Z33" s="113">
        <v>0</v>
      </c>
      <c r="AA33" s="113">
        <v>0</v>
      </c>
      <c r="AB33" s="113">
        <f t="shared" si="2"/>
        <v>0</v>
      </c>
      <c r="AC33" s="113">
        <f t="shared" si="3"/>
        <v>0</v>
      </c>
      <c r="AD33" s="114">
        <f t="shared" si="4"/>
        <v>0</v>
      </c>
      <c r="AE33" s="114">
        <f t="shared" si="5"/>
        <v>0</v>
      </c>
      <c r="AF33" s="113">
        <v>0</v>
      </c>
      <c r="AG33" s="113">
        <v>0</v>
      </c>
      <c r="AH33" s="113">
        <v>0</v>
      </c>
      <c r="AI33" s="113">
        <f t="shared" si="6"/>
        <v>0</v>
      </c>
      <c r="AJ33" s="113">
        <f t="shared" si="7"/>
        <v>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f t="shared" si="8"/>
        <v>0</v>
      </c>
      <c r="AQ33" s="115">
        <f t="shared" si="9"/>
        <v>0</v>
      </c>
      <c r="AR33" s="370">
        <f t="shared" si="10"/>
        <v>0</v>
      </c>
      <c r="AS33" s="112">
        <f t="shared" si="11"/>
        <v>10344002</v>
      </c>
      <c r="AT33" s="113">
        <f t="shared" si="12"/>
        <v>7471835</v>
      </c>
      <c r="AU33" s="113">
        <f t="shared" si="13"/>
        <v>0</v>
      </c>
      <c r="AV33" s="113">
        <f t="shared" si="14"/>
        <v>75000</v>
      </c>
      <c r="AW33" s="113">
        <f t="shared" si="15"/>
        <v>2550830</v>
      </c>
      <c r="AX33" s="113">
        <f t="shared" si="15"/>
        <v>149437</v>
      </c>
      <c r="AY33" s="113">
        <f t="shared" si="16"/>
        <v>96900</v>
      </c>
      <c r="AZ33" s="115">
        <f t="shared" si="17"/>
        <v>12.502699999999999</v>
      </c>
      <c r="BA33" s="115">
        <f t="shared" si="18"/>
        <v>9</v>
      </c>
      <c r="BB33" s="115">
        <f t="shared" si="19"/>
        <v>0</v>
      </c>
      <c r="BC33" s="116">
        <f t="shared" si="20"/>
        <v>3.5026999999999995</v>
      </c>
    </row>
    <row r="34" spans="1:55" ht="12.95" customHeight="1" x14ac:dyDescent="0.25">
      <c r="A34" s="532">
        <v>7</v>
      </c>
      <c r="B34" s="625">
        <v>5449</v>
      </c>
      <c r="C34" s="626">
        <v>600099458</v>
      </c>
      <c r="D34" s="533">
        <v>70188408</v>
      </c>
      <c r="E34" s="627" t="s">
        <v>384</v>
      </c>
      <c r="F34" s="533">
        <v>3114</v>
      </c>
      <c r="G34" s="639" t="s">
        <v>317</v>
      </c>
      <c r="H34" s="536" t="s">
        <v>281</v>
      </c>
      <c r="I34" s="517">
        <v>1736089</v>
      </c>
      <c r="J34" s="538">
        <v>1278416</v>
      </c>
      <c r="K34" s="538">
        <v>0</v>
      </c>
      <c r="L34" s="538">
        <v>0</v>
      </c>
      <c r="M34" s="338">
        <v>432105</v>
      </c>
      <c r="N34" s="338">
        <v>25568</v>
      </c>
      <c r="O34" s="538">
        <v>0</v>
      </c>
      <c r="P34" s="539">
        <v>3.3193999999999999</v>
      </c>
      <c r="Q34" s="719">
        <v>3.3193999999999999</v>
      </c>
      <c r="R34" s="808">
        <v>0</v>
      </c>
      <c r="S34" s="808">
        <v>0</v>
      </c>
      <c r="T34" s="112">
        <f t="shared" si="0"/>
        <v>0</v>
      </c>
      <c r="U34" s="113">
        <v>0</v>
      </c>
      <c r="V34" s="113">
        <v>0</v>
      </c>
      <c r="W34" s="113">
        <v>0</v>
      </c>
      <c r="X34" s="113">
        <f t="shared" si="1"/>
        <v>0</v>
      </c>
      <c r="Y34" s="113">
        <v>0</v>
      </c>
      <c r="Z34" s="113">
        <v>0</v>
      </c>
      <c r="AA34" s="113">
        <v>0</v>
      </c>
      <c r="AB34" s="113">
        <f t="shared" si="2"/>
        <v>0</v>
      </c>
      <c r="AC34" s="113">
        <f t="shared" si="3"/>
        <v>0</v>
      </c>
      <c r="AD34" s="114">
        <f t="shared" si="4"/>
        <v>0</v>
      </c>
      <c r="AE34" s="114">
        <f t="shared" si="5"/>
        <v>0</v>
      </c>
      <c r="AF34" s="113">
        <v>0</v>
      </c>
      <c r="AG34" s="113">
        <v>0</v>
      </c>
      <c r="AH34" s="113">
        <v>0</v>
      </c>
      <c r="AI34" s="113">
        <f t="shared" si="6"/>
        <v>0</v>
      </c>
      <c r="AJ34" s="113">
        <f t="shared" si="7"/>
        <v>0</v>
      </c>
      <c r="AK34" s="115">
        <v>0</v>
      </c>
      <c r="AL34" s="115">
        <v>0</v>
      </c>
      <c r="AM34" s="115">
        <v>0</v>
      </c>
      <c r="AN34" s="115">
        <v>0</v>
      </c>
      <c r="AO34" s="115">
        <v>0</v>
      </c>
      <c r="AP34" s="115">
        <f t="shared" si="8"/>
        <v>0</v>
      </c>
      <c r="AQ34" s="115">
        <f t="shared" si="9"/>
        <v>0</v>
      </c>
      <c r="AR34" s="370">
        <f t="shared" si="10"/>
        <v>0</v>
      </c>
      <c r="AS34" s="112">
        <f t="shared" si="11"/>
        <v>1736089</v>
      </c>
      <c r="AT34" s="113">
        <f t="shared" si="12"/>
        <v>1278416</v>
      </c>
      <c r="AU34" s="113">
        <f t="shared" si="13"/>
        <v>0</v>
      </c>
      <c r="AV34" s="113">
        <f t="shared" si="14"/>
        <v>0</v>
      </c>
      <c r="AW34" s="113">
        <f t="shared" si="15"/>
        <v>432105</v>
      </c>
      <c r="AX34" s="113">
        <f t="shared" si="15"/>
        <v>25568</v>
      </c>
      <c r="AY34" s="113">
        <f t="shared" si="16"/>
        <v>0</v>
      </c>
      <c r="AZ34" s="115">
        <f t="shared" si="17"/>
        <v>3.3193999999999999</v>
      </c>
      <c r="BA34" s="115">
        <f t="shared" si="18"/>
        <v>3.3193999999999999</v>
      </c>
      <c r="BB34" s="115">
        <f t="shared" si="19"/>
        <v>0</v>
      </c>
      <c r="BC34" s="116">
        <f t="shared" si="20"/>
        <v>0</v>
      </c>
    </row>
    <row r="35" spans="1:55" ht="12.95" customHeight="1" x14ac:dyDescent="0.25">
      <c r="A35" s="532">
        <v>7</v>
      </c>
      <c r="B35" s="625">
        <v>5449</v>
      </c>
      <c r="C35" s="626">
        <v>600099458</v>
      </c>
      <c r="D35" s="533">
        <v>70188408</v>
      </c>
      <c r="E35" s="627" t="s">
        <v>384</v>
      </c>
      <c r="F35" s="533">
        <v>3143</v>
      </c>
      <c r="G35" s="627" t="s">
        <v>632</v>
      </c>
      <c r="H35" s="536" t="s">
        <v>281</v>
      </c>
      <c r="I35" s="517">
        <v>421543</v>
      </c>
      <c r="J35" s="538">
        <v>310415</v>
      </c>
      <c r="K35" s="538">
        <v>0</v>
      </c>
      <c r="L35" s="538">
        <v>0</v>
      </c>
      <c r="M35" s="338">
        <v>104920</v>
      </c>
      <c r="N35" s="338">
        <v>6208</v>
      </c>
      <c r="O35" s="538">
        <v>0</v>
      </c>
      <c r="P35" s="539">
        <v>0.66669999999999996</v>
      </c>
      <c r="Q35" s="719">
        <v>0.66669999999999996</v>
      </c>
      <c r="R35" s="808">
        <v>0</v>
      </c>
      <c r="S35" s="808">
        <v>0</v>
      </c>
      <c r="T35" s="112">
        <f t="shared" si="0"/>
        <v>0</v>
      </c>
      <c r="U35" s="113">
        <v>0</v>
      </c>
      <c r="V35" s="113">
        <v>0</v>
      </c>
      <c r="W35" s="113">
        <v>0</v>
      </c>
      <c r="X35" s="113">
        <f t="shared" si="1"/>
        <v>0</v>
      </c>
      <c r="Y35" s="113">
        <v>0</v>
      </c>
      <c r="Z35" s="113">
        <v>0</v>
      </c>
      <c r="AA35" s="113">
        <v>0</v>
      </c>
      <c r="AB35" s="113">
        <f t="shared" si="2"/>
        <v>0</v>
      </c>
      <c r="AC35" s="113">
        <f t="shared" si="3"/>
        <v>0</v>
      </c>
      <c r="AD35" s="114">
        <f t="shared" si="4"/>
        <v>0</v>
      </c>
      <c r="AE35" s="114">
        <f t="shared" si="5"/>
        <v>0</v>
      </c>
      <c r="AF35" s="113">
        <v>0</v>
      </c>
      <c r="AG35" s="113">
        <v>0</v>
      </c>
      <c r="AH35" s="113">
        <v>0</v>
      </c>
      <c r="AI35" s="113">
        <f t="shared" si="6"/>
        <v>0</v>
      </c>
      <c r="AJ35" s="113">
        <f t="shared" si="7"/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f t="shared" si="8"/>
        <v>0</v>
      </c>
      <c r="AQ35" s="115">
        <f t="shared" si="9"/>
        <v>0</v>
      </c>
      <c r="AR35" s="370">
        <f t="shared" si="10"/>
        <v>0</v>
      </c>
      <c r="AS35" s="112">
        <f t="shared" si="11"/>
        <v>421543</v>
      </c>
      <c r="AT35" s="113">
        <f t="shared" si="12"/>
        <v>310415</v>
      </c>
      <c r="AU35" s="113">
        <f t="shared" si="13"/>
        <v>0</v>
      </c>
      <c r="AV35" s="113">
        <f t="shared" si="14"/>
        <v>0</v>
      </c>
      <c r="AW35" s="113">
        <f t="shared" si="15"/>
        <v>104920</v>
      </c>
      <c r="AX35" s="113">
        <f t="shared" si="15"/>
        <v>6208</v>
      </c>
      <c r="AY35" s="113">
        <f t="shared" si="16"/>
        <v>0</v>
      </c>
      <c r="AZ35" s="115">
        <f t="shared" si="17"/>
        <v>0.66669999999999996</v>
      </c>
      <c r="BA35" s="115">
        <f t="shared" si="18"/>
        <v>0.66669999999999996</v>
      </c>
      <c r="BB35" s="115">
        <f t="shared" si="19"/>
        <v>0</v>
      </c>
      <c r="BC35" s="116">
        <f t="shared" si="20"/>
        <v>0</v>
      </c>
    </row>
    <row r="36" spans="1:55" ht="12.95" customHeight="1" x14ac:dyDescent="0.25">
      <c r="A36" s="532">
        <v>7</v>
      </c>
      <c r="B36" s="625">
        <v>5449</v>
      </c>
      <c r="C36" s="626">
        <v>600099458</v>
      </c>
      <c r="D36" s="533">
        <v>70188408</v>
      </c>
      <c r="E36" s="627" t="s">
        <v>384</v>
      </c>
      <c r="F36" s="533">
        <v>3143</v>
      </c>
      <c r="G36" s="627" t="s">
        <v>810</v>
      </c>
      <c r="H36" s="536" t="s">
        <v>281</v>
      </c>
      <c r="I36" s="517">
        <v>186421</v>
      </c>
      <c r="J36" s="538">
        <v>137276</v>
      </c>
      <c r="K36" s="538">
        <v>0</v>
      </c>
      <c r="L36" s="538">
        <v>0</v>
      </c>
      <c r="M36" s="338">
        <v>46399</v>
      </c>
      <c r="N36" s="338">
        <v>2746</v>
      </c>
      <c r="O36" s="538">
        <v>0</v>
      </c>
      <c r="P36" s="539">
        <v>0.41670000000000001</v>
      </c>
      <c r="Q36" s="719">
        <v>0.41670000000000001</v>
      </c>
      <c r="R36" s="808">
        <v>0</v>
      </c>
      <c r="S36" s="808">
        <v>0</v>
      </c>
      <c r="T36" s="112">
        <f t="shared" si="0"/>
        <v>0</v>
      </c>
      <c r="U36" s="113">
        <v>0</v>
      </c>
      <c r="V36" s="113">
        <v>0</v>
      </c>
      <c r="W36" s="113">
        <v>0</v>
      </c>
      <c r="X36" s="113">
        <f t="shared" si="1"/>
        <v>0</v>
      </c>
      <c r="Y36" s="113">
        <v>0</v>
      </c>
      <c r="Z36" s="113">
        <v>0</v>
      </c>
      <c r="AA36" s="113">
        <v>0</v>
      </c>
      <c r="AB36" s="113">
        <f t="shared" si="2"/>
        <v>0</v>
      </c>
      <c r="AC36" s="113">
        <f t="shared" si="3"/>
        <v>0</v>
      </c>
      <c r="AD36" s="114">
        <f t="shared" si="4"/>
        <v>0</v>
      </c>
      <c r="AE36" s="114">
        <f t="shared" si="5"/>
        <v>0</v>
      </c>
      <c r="AF36" s="113">
        <v>0</v>
      </c>
      <c r="AG36" s="113">
        <v>0</v>
      </c>
      <c r="AH36" s="113">
        <v>0</v>
      </c>
      <c r="AI36" s="113">
        <f t="shared" si="6"/>
        <v>0</v>
      </c>
      <c r="AJ36" s="113">
        <f t="shared" si="7"/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f t="shared" si="8"/>
        <v>0</v>
      </c>
      <c r="AQ36" s="115">
        <f t="shared" si="9"/>
        <v>0</v>
      </c>
      <c r="AR36" s="370">
        <f t="shared" si="10"/>
        <v>0</v>
      </c>
      <c r="AS36" s="112">
        <f t="shared" si="11"/>
        <v>186421</v>
      </c>
      <c r="AT36" s="113">
        <f t="shared" si="12"/>
        <v>137276</v>
      </c>
      <c r="AU36" s="113">
        <f t="shared" si="13"/>
        <v>0</v>
      </c>
      <c r="AV36" s="113">
        <f t="shared" si="14"/>
        <v>0</v>
      </c>
      <c r="AW36" s="113">
        <f t="shared" si="15"/>
        <v>46399</v>
      </c>
      <c r="AX36" s="113">
        <f t="shared" si="15"/>
        <v>2746</v>
      </c>
      <c r="AY36" s="113">
        <f t="shared" si="16"/>
        <v>0</v>
      </c>
      <c r="AZ36" s="115">
        <f t="shared" si="17"/>
        <v>0.41670000000000001</v>
      </c>
      <c r="BA36" s="115">
        <f t="shared" si="18"/>
        <v>0.41670000000000001</v>
      </c>
      <c r="BB36" s="115">
        <f t="shared" si="19"/>
        <v>0</v>
      </c>
      <c r="BC36" s="116">
        <f t="shared" si="20"/>
        <v>0</v>
      </c>
    </row>
    <row r="37" spans="1:55" ht="12.95" customHeight="1" x14ac:dyDescent="0.25">
      <c r="A37" s="532">
        <v>7</v>
      </c>
      <c r="B37" s="625">
        <v>5449</v>
      </c>
      <c r="C37" s="626">
        <v>600099458</v>
      </c>
      <c r="D37" s="533">
        <v>70188408</v>
      </c>
      <c r="E37" s="627" t="s">
        <v>384</v>
      </c>
      <c r="F37" s="533">
        <v>3143</v>
      </c>
      <c r="G37" s="627" t="s">
        <v>633</v>
      </c>
      <c r="H37" s="536" t="s">
        <v>282</v>
      </c>
      <c r="I37" s="517">
        <v>2809</v>
      </c>
      <c r="J37" s="538">
        <v>1980</v>
      </c>
      <c r="K37" s="538">
        <v>0</v>
      </c>
      <c r="L37" s="538">
        <v>0</v>
      </c>
      <c r="M37" s="338">
        <v>669</v>
      </c>
      <c r="N37" s="338">
        <v>40</v>
      </c>
      <c r="O37" s="538">
        <v>120</v>
      </c>
      <c r="P37" s="539">
        <v>0.01</v>
      </c>
      <c r="Q37" s="719">
        <v>0</v>
      </c>
      <c r="R37" s="808">
        <v>0</v>
      </c>
      <c r="S37" s="808">
        <v>0.01</v>
      </c>
      <c r="T37" s="112">
        <f t="shared" si="0"/>
        <v>0</v>
      </c>
      <c r="U37" s="113">
        <v>0</v>
      </c>
      <c r="V37" s="113">
        <v>0</v>
      </c>
      <c r="W37" s="113">
        <v>0</v>
      </c>
      <c r="X37" s="113">
        <f t="shared" si="1"/>
        <v>0</v>
      </c>
      <c r="Y37" s="113">
        <v>0</v>
      </c>
      <c r="Z37" s="113">
        <v>0</v>
      </c>
      <c r="AA37" s="113">
        <v>0</v>
      </c>
      <c r="AB37" s="113">
        <f t="shared" si="2"/>
        <v>0</v>
      </c>
      <c r="AC37" s="113">
        <f t="shared" si="3"/>
        <v>0</v>
      </c>
      <c r="AD37" s="114">
        <f t="shared" si="4"/>
        <v>0</v>
      </c>
      <c r="AE37" s="114">
        <f t="shared" si="5"/>
        <v>0</v>
      </c>
      <c r="AF37" s="113">
        <v>0</v>
      </c>
      <c r="AG37" s="113">
        <v>0</v>
      </c>
      <c r="AH37" s="113">
        <v>0</v>
      </c>
      <c r="AI37" s="113">
        <f t="shared" si="6"/>
        <v>0</v>
      </c>
      <c r="AJ37" s="113">
        <f t="shared" si="7"/>
        <v>0</v>
      </c>
      <c r="AK37" s="115"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f t="shared" si="8"/>
        <v>0</v>
      </c>
      <c r="AQ37" s="115">
        <f t="shared" si="9"/>
        <v>0</v>
      </c>
      <c r="AR37" s="370">
        <f t="shared" si="10"/>
        <v>0</v>
      </c>
      <c r="AS37" s="112">
        <f t="shared" si="11"/>
        <v>2809</v>
      </c>
      <c r="AT37" s="113">
        <f t="shared" si="12"/>
        <v>1980</v>
      </c>
      <c r="AU37" s="113">
        <f t="shared" si="13"/>
        <v>0</v>
      </c>
      <c r="AV37" s="113">
        <f t="shared" si="14"/>
        <v>0</v>
      </c>
      <c r="AW37" s="113">
        <f t="shared" si="15"/>
        <v>669</v>
      </c>
      <c r="AX37" s="113">
        <f t="shared" si="15"/>
        <v>40</v>
      </c>
      <c r="AY37" s="113">
        <f t="shared" si="16"/>
        <v>120</v>
      </c>
      <c r="AZ37" s="115">
        <f t="shared" si="17"/>
        <v>0.01</v>
      </c>
      <c r="BA37" s="115">
        <f t="shared" si="18"/>
        <v>0</v>
      </c>
      <c r="BB37" s="115">
        <f t="shared" si="19"/>
        <v>0</v>
      </c>
      <c r="BC37" s="116">
        <f t="shared" si="20"/>
        <v>0.01</v>
      </c>
    </row>
    <row r="38" spans="1:55" ht="12.95" customHeight="1" x14ac:dyDescent="0.25">
      <c r="A38" s="628">
        <v>7</v>
      </c>
      <c r="B38" s="629">
        <v>5449</v>
      </c>
      <c r="C38" s="630">
        <v>600099458</v>
      </c>
      <c r="D38" s="629">
        <v>70188408</v>
      </c>
      <c r="E38" s="631" t="s">
        <v>385</v>
      </c>
      <c r="F38" s="548"/>
      <c r="G38" s="637"/>
      <c r="H38" s="549"/>
      <c r="I38" s="632">
        <v>12690864</v>
      </c>
      <c r="J38" s="633">
        <v>9199922</v>
      </c>
      <c r="K38" s="633">
        <v>0</v>
      </c>
      <c r="L38" s="633">
        <v>75000</v>
      </c>
      <c r="M38" s="633">
        <v>3134923</v>
      </c>
      <c r="N38" s="633">
        <v>183999</v>
      </c>
      <c r="O38" s="633">
        <v>97020</v>
      </c>
      <c r="P38" s="634">
        <v>16.915499999999998</v>
      </c>
      <c r="Q38" s="634">
        <v>13.402800000000001</v>
      </c>
      <c r="R38" s="635">
        <v>0</v>
      </c>
      <c r="S38" s="635">
        <v>3.5126999999999993</v>
      </c>
      <c r="T38" s="632">
        <f t="shared" ref="T38:BC38" si="26">SUM(T33:T37)</f>
        <v>0</v>
      </c>
      <c r="U38" s="633">
        <f t="shared" si="26"/>
        <v>0</v>
      </c>
      <c r="V38" s="633">
        <f t="shared" si="26"/>
        <v>0</v>
      </c>
      <c r="W38" s="633">
        <f t="shared" si="26"/>
        <v>0</v>
      </c>
      <c r="X38" s="633">
        <f t="shared" si="26"/>
        <v>0</v>
      </c>
      <c r="Y38" s="633">
        <f t="shared" si="26"/>
        <v>0</v>
      </c>
      <c r="Z38" s="633">
        <f t="shared" si="26"/>
        <v>0</v>
      </c>
      <c r="AA38" s="633">
        <f t="shared" si="26"/>
        <v>0</v>
      </c>
      <c r="AB38" s="633">
        <f t="shared" si="26"/>
        <v>0</v>
      </c>
      <c r="AC38" s="633">
        <f t="shared" si="26"/>
        <v>0</v>
      </c>
      <c r="AD38" s="633">
        <f t="shared" si="26"/>
        <v>0</v>
      </c>
      <c r="AE38" s="633">
        <f t="shared" si="26"/>
        <v>0</v>
      </c>
      <c r="AF38" s="633">
        <f t="shared" si="26"/>
        <v>0</v>
      </c>
      <c r="AG38" s="633">
        <f t="shared" si="26"/>
        <v>0</v>
      </c>
      <c r="AH38" s="633">
        <f t="shared" si="26"/>
        <v>0</v>
      </c>
      <c r="AI38" s="633">
        <f t="shared" si="26"/>
        <v>0</v>
      </c>
      <c r="AJ38" s="633">
        <f t="shared" si="26"/>
        <v>0</v>
      </c>
      <c r="AK38" s="634">
        <f t="shared" si="26"/>
        <v>0</v>
      </c>
      <c r="AL38" s="634">
        <f t="shared" si="26"/>
        <v>0</v>
      </c>
      <c r="AM38" s="634">
        <f t="shared" si="26"/>
        <v>0</v>
      </c>
      <c r="AN38" s="634">
        <f t="shared" si="26"/>
        <v>0</v>
      </c>
      <c r="AO38" s="634">
        <f t="shared" si="26"/>
        <v>0</v>
      </c>
      <c r="AP38" s="634">
        <f t="shared" si="26"/>
        <v>0</v>
      </c>
      <c r="AQ38" s="634">
        <f t="shared" si="26"/>
        <v>0</v>
      </c>
      <c r="AR38" s="635">
        <f t="shared" si="26"/>
        <v>0</v>
      </c>
      <c r="AS38" s="632">
        <f t="shared" si="26"/>
        <v>12690864</v>
      </c>
      <c r="AT38" s="633">
        <f t="shared" si="26"/>
        <v>9199922</v>
      </c>
      <c r="AU38" s="633">
        <f t="shared" si="26"/>
        <v>0</v>
      </c>
      <c r="AV38" s="633">
        <f t="shared" si="26"/>
        <v>75000</v>
      </c>
      <c r="AW38" s="633">
        <f t="shared" si="26"/>
        <v>3134923</v>
      </c>
      <c r="AX38" s="633">
        <f t="shared" si="26"/>
        <v>183999</v>
      </c>
      <c r="AY38" s="633">
        <f t="shared" si="26"/>
        <v>97020</v>
      </c>
      <c r="AZ38" s="634">
        <f t="shared" si="26"/>
        <v>16.915499999999998</v>
      </c>
      <c r="BA38" s="634">
        <f t="shared" si="26"/>
        <v>13.402800000000001</v>
      </c>
      <c r="BB38" s="634">
        <f t="shared" si="26"/>
        <v>0</v>
      </c>
      <c r="BC38" s="636">
        <f t="shared" si="26"/>
        <v>3.5126999999999993</v>
      </c>
    </row>
    <row r="39" spans="1:55" ht="12.95" customHeight="1" x14ac:dyDescent="0.25">
      <c r="A39" s="532">
        <v>8</v>
      </c>
      <c r="B39" s="625">
        <v>5443</v>
      </c>
      <c r="C39" s="626">
        <v>600099237</v>
      </c>
      <c r="D39" s="533">
        <v>854841</v>
      </c>
      <c r="E39" s="627" t="s">
        <v>386</v>
      </c>
      <c r="F39" s="533">
        <v>3113</v>
      </c>
      <c r="G39" s="627" t="s">
        <v>333</v>
      </c>
      <c r="H39" s="536" t="s">
        <v>281</v>
      </c>
      <c r="I39" s="517">
        <v>24017783</v>
      </c>
      <c r="J39" s="538">
        <v>17204435</v>
      </c>
      <c r="K39" s="538">
        <v>0</v>
      </c>
      <c r="L39" s="538">
        <v>115000</v>
      </c>
      <c r="M39" s="338">
        <v>5853969</v>
      </c>
      <c r="N39" s="338">
        <v>344089</v>
      </c>
      <c r="O39" s="538">
        <v>500290</v>
      </c>
      <c r="P39" s="539">
        <v>32.895399999999995</v>
      </c>
      <c r="Q39" s="719">
        <v>25.352799999999998</v>
      </c>
      <c r="R39" s="808">
        <v>0</v>
      </c>
      <c r="S39" s="808">
        <v>7.5426000000000002</v>
      </c>
      <c r="T39" s="112">
        <f t="shared" si="0"/>
        <v>15000</v>
      </c>
      <c r="U39" s="113">
        <v>0</v>
      </c>
      <c r="V39" s="113">
        <v>-36819</v>
      </c>
      <c r="W39" s="113">
        <v>-727324</v>
      </c>
      <c r="X39" s="113">
        <f t="shared" si="1"/>
        <v>-749143</v>
      </c>
      <c r="Y39" s="113">
        <v>-15000</v>
      </c>
      <c r="Z39" s="113">
        <v>0</v>
      </c>
      <c r="AA39" s="113">
        <v>0</v>
      </c>
      <c r="AB39" s="113">
        <f t="shared" si="2"/>
        <v>-15000</v>
      </c>
      <c r="AC39" s="113">
        <f t="shared" si="3"/>
        <v>-764143</v>
      </c>
      <c r="AD39" s="114">
        <f t="shared" si="4"/>
        <v>-258280</v>
      </c>
      <c r="AE39" s="114">
        <f t="shared" si="5"/>
        <v>-14983</v>
      </c>
      <c r="AF39" s="113">
        <v>0</v>
      </c>
      <c r="AG39" s="113">
        <v>50000</v>
      </c>
      <c r="AH39" s="113">
        <v>0</v>
      </c>
      <c r="AI39" s="113">
        <f t="shared" si="6"/>
        <v>50000</v>
      </c>
      <c r="AJ39" s="113">
        <f t="shared" si="7"/>
        <v>-987406</v>
      </c>
      <c r="AK39" s="115">
        <v>0</v>
      </c>
      <c r="AL39" s="115">
        <v>0</v>
      </c>
      <c r="AM39" s="115">
        <v>0</v>
      </c>
      <c r="AN39" s="115">
        <v>-1.24</v>
      </c>
      <c r="AO39" s="115">
        <v>0</v>
      </c>
      <c r="AP39" s="115">
        <f t="shared" si="8"/>
        <v>-1.24</v>
      </c>
      <c r="AQ39" s="115">
        <f t="shared" si="9"/>
        <v>0</v>
      </c>
      <c r="AR39" s="370">
        <f t="shared" si="10"/>
        <v>-1.24</v>
      </c>
      <c r="AS39" s="112">
        <f t="shared" si="11"/>
        <v>23030377</v>
      </c>
      <c r="AT39" s="113">
        <f t="shared" si="12"/>
        <v>16455292</v>
      </c>
      <c r="AU39" s="113">
        <f t="shared" si="13"/>
        <v>0</v>
      </c>
      <c r="AV39" s="113">
        <f t="shared" si="14"/>
        <v>100000</v>
      </c>
      <c r="AW39" s="113">
        <f t="shared" si="15"/>
        <v>5595689</v>
      </c>
      <c r="AX39" s="113">
        <f t="shared" si="15"/>
        <v>329106</v>
      </c>
      <c r="AY39" s="113">
        <f t="shared" si="16"/>
        <v>550290</v>
      </c>
      <c r="AZ39" s="115">
        <f t="shared" si="17"/>
        <v>31.655399999999997</v>
      </c>
      <c r="BA39" s="115">
        <f t="shared" si="18"/>
        <v>24.1128</v>
      </c>
      <c r="BB39" s="115">
        <f t="shared" si="19"/>
        <v>0</v>
      </c>
      <c r="BC39" s="116">
        <f t="shared" si="20"/>
        <v>7.5426000000000002</v>
      </c>
    </row>
    <row r="40" spans="1:55" ht="12.95" customHeight="1" x14ac:dyDescent="0.25">
      <c r="A40" s="532">
        <v>8</v>
      </c>
      <c r="B40" s="625">
        <v>5443</v>
      </c>
      <c r="C40" s="626">
        <v>600099237</v>
      </c>
      <c r="D40" s="533">
        <v>854841</v>
      </c>
      <c r="E40" s="627" t="s">
        <v>386</v>
      </c>
      <c r="F40" s="533">
        <v>3113</v>
      </c>
      <c r="G40" s="627" t="s">
        <v>323</v>
      </c>
      <c r="H40" s="536" t="s">
        <v>282</v>
      </c>
      <c r="I40" s="517">
        <v>2070372</v>
      </c>
      <c r="J40" s="538">
        <v>1521850</v>
      </c>
      <c r="K40" s="538">
        <v>0</v>
      </c>
      <c r="L40" s="538">
        <v>0</v>
      </c>
      <c r="M40" s="338">
        <v>514385</v>
      </c>
      <c r="N40" s="338">
        <v>30437</v>
      </c>
      <c r="O40" s="538">
        <v>3700</v>
      </c>
      <c r="P40" s="539">
        <v>4.16</v>
      </c>
      <c r="Q40" s="719">
        <v>4.16</v>
      </c>
      <c r="R40" s="808">
        <v>0</v>
      </c>
      <c r="S40" s="808">
        <v>0</v>
      </c>
      <c r="T40" s="112">
        <f t="shared" si="0"/>
        <v>0</v>
      </c>
      <c r="U40" s="113">
        <v>0</v>
      </c>
      <c r="V40" s="113">
        <v>0</v>
      </c>
      <c r="W40" s="113">
        <v>0</v>
      </c>
      <c r="X40" s="113">
        <f t="shared" si="1"/>
        <v>0</v>
      </c>
      <c r="Y40" s="113">
        <v>0</v>
      </c>
      <c r="Z40" s="113">
        <v>0</v>
      </c>
      <c r="AA40" s="113">
        <v>0</v>
      </c>
      <c r="AB40" s="113">
        <f t="shared" si="2"/>
        <v>0</v>
      </c>
      <c r="AC40" s="113">
        <f t="shared" si="3"/>
        <v>0</v>
      </c>
      <c r="AD40" s="114">
        <f t="shared" si="4"/>
        <v>0</v>
      </c>
      <c r="AE40" s="114">
        <f t="shared" si="5"/>
        <v>0</v>
      </c>
      <c r="AF40" s="113">
        <v>0</v>
      </c>
      <c r="AG40" s="113">
        <v>0</v>
      </c>
      <c r="AH40" s="113">
        <v>0</v>
      </c>
      <c r="AI40" s="113">
        <f t="shared" si="6"/>
        <v>0</v>
      </c>
      <c r="AJ40" s="113">
        <f t="shared" si="7"/>
        <v>0</v>
      </c>
      <c r="AK40" s="115"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f t="shared" si="8"/>
        <v>0</v>
      </c>
      <c r="AQ40" s="115">
        <f t="shared" si="9"/>
        <v>0</v>
      </c>
      <c r="AR40" s="370">
        <f t="shared" si="10"/>
        <v>0</v>
      </c>
      <c r="AS40" s="112">
        <f t="shared" si="11"/>
        <v>2070372</v>
      </c>
      <c r="AT40" s="113">
        <f t="shared" si="12"/>
        <v>1521850</v>
      </c>
      <c r="AU40" s="113">
        <f t="shared" si="13"/>
        <v>0</v>
      </c>
      <c r="AV40" s="113">
        <f t="shared" si="14"/>
        <v>0</v>
      </c>
      <c r="AW40" s="113">
        <f t="shared" si="15"/>
        <v>514385</v>
      </c>
      <c r="AX40" s="113">
        <f t="shared" si="15"/>
        <v>30437</v>
      </c>
      <c r="AY40" s="113">
        <f t="shared" si="16"/>
        <v>3700</v>
      </c>
      <c r="AZ40" s="115">
        <f t="shared" si="17"/>
        <v>4.16</v>
      </c>
      <c r="BA40" s="115">
        <f t="shared" si="18"/>
        <v>4.16</v>
      </c>
      <c r="BB40" s="115">
        <f t="shared" si="19"/>
        <v>0</v>
      </c>
      <c r="BC40" s="116">
        <f t="shared" si="20"/>
        <v>0</v>
      </c>
    </row>
    <row r="41" spans="1:55" ht="12.95" customHeight="1" x14ac:dyDescent="0.25">
      <c r="A41" s="532">
        <v>8</v>
      </c>
      <c r="B41" s="625">
        <v>5443</v>
      </c>
      <c r="C41" s="626">
        <v>600099237</v>
      </c>
      <c r="D41" s="533">
        <v>854841</v>
      </c>
      <c r="E41" s="627" t="s">
        <v>386</v>
      </c>
      <c r="F41" s="533">
        <v>3141</v>
      </c>
      <c r="G41" s="627" t="s">
        <v>319</v>
      </c>
      <c r="H41" s="536" t="s">
        <v>282</v>
      </c>
      <c r="I41" s="517">
        <v>3560605</v>
      </c>
      <c r="J41" s="538">
        <v>2578356</v>
      </c>
      <c r="K41" s="538">
        <v>0</v>
      </c>
      <c r="L41" s="538">
        <v>20000</v>
      </c>
      <c r="M41" s="338">
        <v>878244</v>
      </c>
      <c r="N41" s="338">
        <v>51567</v>
      </c>
      <c r="O41" s="538">
        <v>32438</v>
      </c>
      <c r="P41" s="539">
        <v>8.8500000000000014</v>
      </c>
      <c r="Q41" s="719">
        <v>0</v>
      </c>
      <c r="R41" s="808">
        <v>0</v>
      </c>
      <c r="S41" s="808">
        <v>8.8500000000000014</v>
      </c>
      <c r="T41" s="112">
        <f t="shared" si="0"/>
        <v>0</v>
      </c>
      <c r="U41" s="113">
        <v>0</v>
      </c>
      <c r="V41" s="113">
        <v>0</v>
      </c>
      <c r="W41" s="113">
        <v>0</v>
      </c>
      <c r="X41" s="113">
        <f t="shared" si="1"/>
        <v>0</v>
      </c>
      <c r="Y41" s="113">
        <v>0</v>
      </c>
      <c r="Z41" s="113">
        <v>0</v>
      </c>
      <c r="AA41" s="113">
        <v>0</v>
      </c>
      <c r="AB41" s="113">
        <f t="shared" si="2"/>
        <v>0</v>
      </c>
      <c r="AC41" s="113">
        <f t="shared" si="3"/>
        <v>0</v>
      </c>
      <c r="AD41" s="114">
        <f t="shared" si="4"/>
        <v>0</v>
      </c>
      <c r="AE41" s="114">
        <f t="shared" si="5"/>
        <v>0</v>
      </c>
      <c r="AF41" s="113">
        <v>0</v>
      </c>
      <c r="AG41" s="113">
        <v>0</v>
      </c>
      <c r="AH41" s="113">
        <v>0</v>
      </c>
      <c r="AI41" s="113">
        <f t="shared" si="6"/>
        <v>0</v>
      </c>
      <c r="AJ41" s="113">
        <f t="shared" si="7"/>
        <v>0</v>
      </c>
      <c r="AK41" s="115">
        <v>0</v>
      </c>
      <c r="AL41" s="115">
        <v>0</v>
      </c>
      <c r="AM41" s="115">
        <v>0</v>
      </c>
      <c r="AN41" s="115">
        <v>0</v>
      </c>
      <c r="AO41" s="115">
        <v>0</v>
      </c>
      <c r="AP41" s="115">
        <f t="shared" si="8"/>
        <v>0</v>
      </c>
      <c r="AQ41" s="115">
        <f t="shared" si="9"/>
        <v>0</v>
      </c>
      <c r="AR41" s="370">
        <f t="shared" si="10"/>
        <v>0</v>
      </c>
      <c r="AS41" s="112">
        <f t="shared" si="11"/>
        <v>3560605</v>
      </c>
      <c r="AT41" s="113">
        <f t="shared" si="12"/>
        <v>2578356</v>
      </c>
      <c r="AU41" s="113">
        <f t="shared" si="13"/>
        <v>0</v>
      </c>
      <c r="AV41" s="113">
        <f t="shared" si="14"/>
        <v>20000</v>
      </c>
      <c r="AW41" s="113">
        <f t="shared" si="15"/>
        <v>878244</v>
      </c>
      <c r="AX41" s="113">
        <f t="shared" si="15"/>
        <v>51567</v>
      </c>
      <c r="AY41" s="113">
        <f t="shared" si="16"/>
        <v>32438</v>
      </c>
      <c r="AZ41" s="115">
        <f t="shared" si="17"/>
        <v>8.8500000000000014</v>
      </c>
      <c r="BA41" s="115">
        <f t="shared" si="18"/>
        <v>0</v>
      </c>
      <c r="BB41" s="115">
        <f t="shared" si="19"/>
        <v>0</v>
      </c>
      <c r="BC41" s="116">
        <f t="shared" si="20"/>
        <v>8.8500000000000014</v>
      </c>
    </row>
    <row r="42" spans="1:55" ht="12.95" customHeight="1" x14ac:dyDescent="0.25">
      <c r="A42" s="532">
        <v>8</v>
      </c>
      <c r="B42" s="625">
        <v>5443</v>
      </c>
      <c r="C42" s="626">
        <v>600099237</v>
      </c>
      <c r="D42" s="533">
        <v>854841</v>
      </c>
      <c r="E42" s="627" t="s">
        <v>386</v>
      </c>
      <c r="F42" s="533">
        <v>3143</v>
      </c>
      <c r="G42" s="627" t="s">
        <v>632</v>
      </c>
      <c r="H42" s="536" t="s">
        <v>281</v>
      </c>
      <c r="I42" s="517">
        <v>1371879</v>
      </c>
      <c r="J42" s="538">
        <v>990515</v>
      </c>
      <c r="K42" s="538">
        <v>0</v>
      </c>
      <c r="L42" s="538">
        <v>20000</v>
      </c>
      <c r="M42" s="338">
        <v>341554</v>
      </c>
      <c r="N42" s="338">
        <v>19810</v>
      </c>
      <c r="O42" s="538">
        <v>0</v>
      </c>
      <c r="P42" s="539">
        <v>2.177</v>
      </c>
      <c r="Q42" s="719">
        <v>2.177</v>
      </c>
      <c r="R42" s="808">
        <v>0</v>
      </c>
      <c r="S42" s="808">
        <v>0</v>
      </c>
      <c r="T42" s="112">
        <f t="shared" si="0"/>
        <v>5000</v>
      </c>
      <c r="U42" s="113">
        <v>0</v>
      </c>
      <c r="V42" s="113">
        <v>0</v>
      </c>
      <c r="W42" s="113">
        <v>0</v>
      </c>
      <c r="X42" s="113">
        <f t="shared" si="1"/>
        <v>5000</v>
      </c>
      <c r="Y42" s="113">
        <v>-5000</v>
      </c>
      <c r="Z42" s="113">
        <v>0</v>
      </c>
      <c r="AA42" s="113">
        <v>0</v>
      </c>
      <c r="AB42" s="113">
        <f t="shared" si="2"/>
        <v>-5000</v>
      </c>
      <c r="AC42" s="113">
        <f t="shared" si="3"/>
        <v>0</v>
      </c>
      <c r="AD42" s="114">
        <f t="shared" si="4"/>
        <v>0</v>
      </c>
      <c r="AE42" s="114">
        <f t="shared" si="5"/>
        <v>100</v>
      </c>
      <c r="AF42" s="113">
        <v>0</v>
      </c>
      <c r="AG42" s="113">
        <v>0</v>
      </c>
      <c r="AH42" s="113">
        <v>0</v>
      </c>
      <c r="AI42" s="113">
        <f t="shared" si="6"/>
        <v>0</v>
      </c>
      <c r="AJ42" s="113">
        <f t="shared" si="7"/>
        <v>100</v>
      </c>
      <c r="AK42" s="115"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f t="shared" si="8"/>
        <v>0</v>
      </c>
      <c r="AQ42" s="115">
        <f t="shared" si="9"/>
        <v>0</v>
      </c>
      <c r="AR42" s="370">
        <f t="shared" si="10"/>
        <v>0</v>
      </c>
      <c r="AS42" s="112">
        <f t="shared" si="11"/>
        <v>1371979</v>
      </c>
      <c r="AT42" s="113">
        <f t="shared" si="12"/>
        <v>995515</v>
      </c>
      <c r="AU42" s="113">
        <f t="shared" si="13"/>
        <v>0</v>
      </c>
      <c r="AV42" s="113">
        <f t="shared" si="14"/>
        <v>15000</v>
      </c>
      <c r="AW42" s="113">
        <f t="shared" si="15"/>
        <v>341554</v>
      </c>
      <c r="AX42" s="113">
        <f t="shared" si="15"/>
        <v>19910</v>
      </c>
      <c r="AY42" s="113">
        <f t="shared" si="16"/>
        <v>0</v>
      </c>
      <c r="AZ42" s="115">
        <f t="shared" si="17"/>
        <v>2.177</v>
      </c>
      <c r="BA42" s="115">
        <f t="shared" si="18"/>
        <v>2.177</v>
      </c>
      <c r="BB42" s="115">
        <f t="shared" si="19"/>
        <v>0</v>
      </c>
      <c r="BC42" s="116">
        <f t="shared" si="20"/>
        <v>0</v>
      </c>
    </row>
    <row r="43" spans="1:55" ht="12.95" customHeight="1" x14ac:dyDescent="0.25">
      <c r="A43" s="532">
        <v>8</v>
      </c>
      <c r="B43" s="625">
        <v>5443</v>
      </c>
      <c r="C43" s="626">
        <v>600099237</v>
      </c>
      <c r="D43" s="533">
        <v>854841</v>
      </c>
      <c r="E43" s="627" t="s">
        <v>386</v>
      </c>
      <c r="F43" s="533">
        <v>3143</v>
      </c>
      <c r="G43" s="627" t="s">
        <v>633</v>
      </c>
      <c r="H43" s="536" t="s">
        <v>282</v>
      </c>
      <c r="I43" s="517">
        <v>49857</v>
      </c>
      <c r="J43" s="538">
        <v>35145</v>
      </c>
      <c r="K43" s="538">
        <v>0</v>
      </c>
      <c r="L43" s="538">
        <v>0</v>
      </c>
      <c r="M43" s="338">
        <v>11879</v>
      </c>
      <c r="N43" s="338">
        <v>703</v>
      </c>
      <c r="O43" s="538">
        <v>2130</v>
      </c>
      <c r="P43" s="539">
        <v>0.15</v>
      </c>
      <c r="Q43" s="719">
        <v>0</v>
      </c>
      <c r="R43" s="808">
        <v>0</v>
      </c>
      <c r="S43" s="808">
        <v>0.15</v>
      </c>
      <c r="T43" s="112">
        <f t="shared" si="0"/>
        <v>0</v>
      </c>
      <c r="U43" s="113">
        <v>0</v>
      </c>
      <c r="V43" s="113">
        <v>0</v>
      </c>
      <c r="W43" s="113">
        <v>0</v>
      </c>
      <c r="X43" s="113">
        <f t="shared" si="1"/>
        <v>0</v>
      </c>
      <c r="Y43" s="113">
        <v>0</v>
      </c>
      <c r="Z43" s="113">
        <v>0</v>
      </c>
      <c r="AA43" s="113">
        <v>0</v>
      </c>
      <c r="AB43" s="113">
        <f t="shared" si="2"/>
        <v>0</v>
      </c>
      <c r="AC43" s="113">
        <f t="shared" si="3"/>
        <v>0</v>
      </c>
      <c r="AD43" s="114">
        <f t="shared" si="4"/>
        <v>0</v>
      </c>
      <c r="AE43" s="114">
        <f t="shared" si="5"/>
        <v>0</v>
      </c>
      <c r="AF43" s="113">
        <v>0</v>
      </c>
      <c r="AG43" s="113">
        <v>0</v>
      </c>
      <c r="AH43" s="113">
        <v>0</v>
      </c>
      <c r="AI43" s="113">
        <f t="shared" si="6"/>
        <v>0</v>
      </c>
      <c r="AJ43" s="113">
        <f t="shared" si="7"/>
        <v>0</v>
      </c>
      <c r="AK43" s="115"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f t="shared" si="8"/>
        <v>0</v>
      </c>
      <c r="AQ43" s="115">
        <f t="shared" si="9"/>
        <v>0</v>
      </c>
      <c r="AR43" s="370">
        <f t="shared" si="10"/>
        <v>0</v>
      </c>
      <c r="AS43" s="112">
        <f t="shared" si="11"/>
        <v>49857</v>
      </c>
      <c r="AT43" s="113">
        <f t="shared" si="12"/>
        <v>35145</v>
      </c>
      <c r="AU43" s="113">
        <f t="shared" si="13"/>
        <v>0</v>
      </c>
      <c r="AV43" s="113">
        <f t="shared" si="14"/>
        <v>0</v>
      </c>
      <c r="AW43" s="113">
        <f t="shared" si="15"/>
        <v>11879</v>
      </c>
      <c r="AX43" s="113">
        <f t="shared" si="15"/>
        <v>703</v>
      </c>
      <c r="AY43" s="113">
        <f t="shared" si="16"/>
        <v>2130</v>
      </c>
      <c r="AZ43" s="115">
        <f t="shared" si="17"/>
        <v>0.15</v>
      </c>
      <c r="BA43" s="115">
        <f t="shared" si="18"/>
        <v>0</v>
      </c>
      <c r="BB43" s="115">
        <f t="shared" si="19"/>
        <v>0</v>
      </c>
      <c r="BC43" s="116">
        <f t="shared" si="20"/>
        <v>0.15</v>
      </c>
    </row>
    <row r="44" spans="1:55" ht="12.95" customHeight="1" x14ac:dyDescent="0.25">
      <c r="A44" s="628">
        <v>8</v>
      </c>
      <c r="B44" s="629">
        <v>5443</v>
      </c>
      <c r="C44" s="640">
        <v>600099237</v>
      </c>
      <c r="D44" s="629">
        <v>854841</v>
      </c>
      <c r="E44" s="631" t="s">
        <v>387</v>
      </c>
      <c r="F44" s="548"/>
      <c r="G44" s="637"/>
      <c r="H44" s="549"/>
      <c r="I44" s="641">
        <v>31070496</v>
      </c>
      <c r="J44" s="642">
        <v>22330301</v>
      </c>
      <c r="K44" s="642">
        <v>0</v>
      </c>
      <c r="L44" s="642">
        <v>155000</v>
      </c>
      <c r="M44" s="642">
        <v>7600031</v>
      </c>
      <c r="N44" s="642">
        <v>446606</v>
      </c>
      <c r="O44" s="642">
        <v>538558</v>
      </c>
      <c r="P44" s="643">
        <v>48.232399999999991</v>
      </c>
      <c r="Q44" s="643">
        <v>31.689799999999998</v>
      </c>
      <c r="R44" s="644">
        <v>0</v>
      </c>
      <c r="S44" s="644">
        <v>16.5426</v>
      </c>
      <c r="T44" s="641">
        <f t="shared" ref="T44:BC44" si="27">SUM(T39:T43)</f>
        <v>20000</v>
      </c>
      <c r="U44" s="642">
        <f t="shared" si="27"/>
        <v>0</v>
      </c>
      <c r="V44" s="642">
        <f t="shared" si="27"/>
        <v>-36819</v>
      </c>
      <c r="W44" s="642">
        <f t="shared" si="27"/>
        <v>-727324</v>
      </c>
      <c r="X44" s="642">
        <f t="shared" si="27"/>
        <v>-744143</v>
      </c>
      <c r="Y44" s="642">
        <f t="shared" si="27"/>
        <v>-20000</v>
      </c>
      <c r="Z44" s="642">
        <f t="shared" si="27"/>
        <v>0</v>
      </c>
      <c r="AA44" s="642">
        <f t="shared" si="27"/>
        <v>0</v>
      </c>
      <c r="AB44" s="642">
        <f t="shared" si="27"/>
        <v>-20000</v>
      </c>
      <c r="AC44" s="642">
        <f t="shared" si="27"/>
        <v>-764143</v>
      </c>
      <c r="AD44" s="642">
        <f t="shared" si="27"/>
        <v>-258280</v>
      </c>
      <c r="AE44" s="642">
        <f t="shared" si="27"/>
        <v>-14883</v>
      </c>
      <c r="AF44" s="642">
        <f t="shared" si="27"/>
        <v>0</v>
      </c>
      <c r="AG44" s="642">
        <f t="shared" si="27"/>
        <v>50000</v>
      </c>
      <c r="AH44" s="642">
        <f t="shared" si="27"/>
        <v>0</v>
      </c>
      <c r="AI44" s="642">
        <f t="shared" si="27"/>
        <v>50000</v>
      </c>
      <c r="AJ44" s="642">
        <f t="shared" si="27"/>
        <v>-987306</v>
      </c>
      <c r="AK44" s="643">
        <f t="shared" si="27"/>
        <v>0</v>
      </c>
      <c r="AL44" s="643">
        <f t="shared" si="27"/>
        <v>0</v>
      </c>
      <c r="AM44" s="643">
        <f t="shared" si="27"/>
        <v>0</v>
      </c>
      <c r="AN44" s="643">
        <f t="shared" si="27"/>
        <v>-1.24</v>
      </c>
      <c r="AO44" s="643">
        <f t="shared" si="27"/>
        <v>0</v>
      </c>
      <c r="AP44" s="643">
        <f t="shared" si="27"/>
        <v>-1.24</v>
      </c>
      <c r="AQ44" s="643">
        <f t="shared" si="27"/>
        <v>0</v>
      </c>
      <c r="AR44" s="644">
        <f t="shared" si="27"/>
        <v>-1.24</v>
      </c>
      <c r="AS44" s="641">
        <f t="shared" si="27"/>
        <v>30083190</v>
      </c>
      <c r="AT44" s="642">
        <f t="shared" si="27"/>
        <v>21586158</v>
      </c>
      <c r="AU44" s="642">
        <f t="shared" si="27"/>
        <v>0</v>
      </c>
      <c r="AV44" s="642">
        <f t="shared" si="27"/>
        <v>135000</v>
      </c>
      <c r="AW44" s="642">
        <f t="shared" si="27"/>
        <v>7341751</v>
      </c>
      <c r="AX44" s="642">
        <f t="shared" si="27"/>
        <v>431723</v>
      </c>
      <c r="AY44" s="642">
        <f t="shared" si="27"/>
        <v>588558</v>
      </c>
      <c r="AZ44" s="643">
        <f t="shared" si="27"/>
        <v>46.992399999999996</v>
      </c>
      <c r="BA44" s="643">
        <f t="shared" si="27"/>
        <v>30.4498</v>
      </c>
      <c r="BB44" s="643">
        <f t="shared" si="27"/>
        <v>0</v>
      </c>
      <c r="BC44" s="645">
        <f t="shared" si="27"/>
        <v>16.5426</v>
      </c>
    </row>
    <row r="45" spans="1:55" ht="12.95" customHeight="1" x14ac:dyDescent="0.25">
      <c r="A45" s="532">
        <v>9</v>
      </c>
      <c r="B45" s="625">
        <v>5445</v>
      </c>
      <c r="C45" s="626">
        <v>600099351</v>
      </c>
      <c r="D45" s="533">
        <v>70155771</v>
      </c>
      <c r="E45" s="627" t="s">
        <v>388</v>
      </c>
      <c r="F45" s="533">
        <v>3113</v>
      </c>
      <c r="G45" s="627" t="s">
        <v>333</v>
      </c>
      <c r="H45" s="536" t="s">
        <v>281</v>
      </c>
      <c r="I45" s="517">
        <v>23655708</v>
      </c>
      <c r="J45" s="538">
        <v>16811395</v>
      </c>
      <c r="K45" s="538">
        <v>115480</v>
      </c>
      <c r="L45" s="538">
        <v>55840</v>
      </c>
      <c r="M45" s="338">
        <v>5701125</v>
      </c>
      <c r="N45" s="338">
        <v>336228</v>
      </c>
      <c r="O45" s="538">
        <v>751120</v>
      </c>
      <c r="P45" s="539">
        <v>31.208499999999997</v>
      </c>
      <c r="Q45" s="719">
        <v>23.556699999999999</v>
      </c>
      <c r="R45" s="808">
        <v>0.33329999999999999</v>
      </c>
      <c r="S45" s="808">
        <v>7.6517999999999997</v>
      </c>
      <c r="T45" s="112">
        <f t="shared" si="0"/>
        <v>0</v>
      </c>
      <c r="U45" s="113">
        <v>0</v>
      </c>
      <c r="V45" s="113">
        <v>0</v>
      </c>
      <c r="W45" s="113">
        <v>0</v>
      </c>
      <c r="X45" s="113">
        <f t="shared" si="1"/>
        <v>0</v>
      </c>
      <c r="Y45" s="113">
        <v>0</v>
      </c>
      <c r="Z45" s="113">
        <v>0</v>
      </c>
      <c r="AA45" s="113">
        <v>0</v>
      </c>
      <c r="AB45" s="113">
        <f t="shared" si="2"/>
        <v>0</v>
      </c>
      <c r="AC45" s="113">
        <f t="shared" si="3"/>
        <v>0</v>
      </c>
      <c r="AD45" s="114">
        <f t="shared" si="4"/>
        <v>0</v>
      </c>
      <c r="AE45" s="114">
        <f t="shared" si="5"/>
        <v>0</v>
      </c>
      <c r="AF45" s="113">
        <v>0</v>
      </c>
      <c r="AG45" s="113">
        <v>0</v>
      </c>
      <c r="AH45" s="113">
        <v>0</v>
      </c>
      <c r="AI45" s="113">
        <f t="shared" si="6"/>
        <v>0</v>
      </c>
      <c r="AJ45" s="113">
        <f t="shared" si="7"/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f t="shared" si="8"/>
        <v>0</v>
      </c>
      <c r="AQ45" s="115">
        <f t="shared" si="9"/>
        <v>0</v>
      </c>
      <c r="AR45" s="370">
        <f t="shared" si="10"/>
        <v>0</v>
      </c>
      <c r="AS45" s="112">
        <f t="shared" si="11"/>
        <v>23655708</v>
      </c>
      <c r="AT45" s="113">
        <f t="shared" si="12"/>
        <v>16811395</v>
      </c>
      <c r="AU45" s="113">
        <f t="shared" si="13"/>
        <v>115480</v>
      </c>
      <c r="AV45" s="113">
        <f t="shared" si="14"/>
        <v>55840</v>
      </c>
      <c r="AW45" s="113">
        <f t="shared" si="15"/>
        <v>5701125</v>
      </c>
      <c r="AX45" s="113">
        <f t="shared" si="15"/>
        <v>336228</v>
      </c>
      <c r="AY45" s="113">
        <f t="shared" si="16"/>
        <v>751120</v>
      </c>
      <c r="AZ45" s="115">
        <f t="shared" si="17"/>
        <v>31.208499999999997</v>
      </c>
      <c r="BA45" s="115">
        <f t="shared" si="18"/>
        <v>23.556699999999999</v>
      </c>
      <c r="BB45" s="115">
        <f t="shared" si="19"/>
        <v>0.33329999999999999</v>
      </c>
      <c r="BC45" s="116">
        <f t="shared" si="20"/>
        <v>7.6517999999999997</v>
      </c>
    </row>
    <row r="46" spans="1:55" ht="12.95" customHeight="1" x14ac:dyDescent="0.25">
      <c r="A46" s="532">
        <v>9</v>
      </c>
      <c r="B46" s="625">
        <v>5445</v>
      </c>
      <c r="C46" s="626">
        <v>600099351</v>
      </c>
      <c r="D46" s="533">
        <v>70155771</v>
      </c>
      <c r="E46" s="627" t="s">
        <v>388</v>
      </c>
      <c r="F46" s="533">
        <v>3113</v>
      </c>
      <c r="G46" s="627" t="s">
        <v>323</v>
      </c>
      <c r="H46" s="536" t="s">
        <v>282</v>
      </c>
      <c r="I46" s="517">
        <v>371703</v>
      </c>
      <c r="J46" s="538">
        <v>271210</v>
      </c>
      <c r="K46" s="538">
        <v>0</v>
      </c>
      <c r="L46" s="538">
        <v>0</v>
      </c>
      <c r="M46" s="338">
        <v>91669</v>
      </c>
      <c r="N46" s="338">
        <v>5424</v>
      </c>
      <c r="O46" s="538">
        <v>3400</v>
      </c>
      <c r="P46" s="539">
        <v>0.70000000000000007</v>
      </c>
      <c r="Q46" s="719">
        <v>0.70000000000000007</v>
      </c>
      <c r="R46" s="808">
        <v>0</v>
      </c>
      <c r="S46" s="808">
        <v>0</v>
      </c>
      <c r="T46" s="112">
        <f t="shared" si="0"/>
        <v>0</v>
      </c>
      <c r="U46" s="113">
        <v>20373</v>
      </c>
      <c r="V46" s="113">
        <v>0</v>
      </c>
      <c r="W46" s="113">
        <v>0</v>
      </c>
      <c r="X46" s="113">
        <f t="shared" si="1"/>
        <v>20373</v>
      </c>
      <c r="Y46" s="113">
        <v>0</v>
      </c>
      <c r="Z46" s="113">
        <v>0</v>
      </c>
      <c r="AA46" s="113">
        <v>0</v>
      </c>
      <c r="AB46" s="113">
        <f t="shared" si="2"/>
        <v>0</v>
      </c>
      <c r="AC46" s="113">
        <f t="shared" si="3"/>
        <v>20373</v>
      </c>
      <c r="AD46" s="114">
        <f t="shared" si="4"/>
        <v>6886</v>
      </c>
      <c r="AE46" s="114">
        <f t="shared" si="5"/>
        <v>407</v>
      </c>
      <c r="AF46" s="113">
        <v>0</v>
      </c>
      <c r="AG46" s="113">
        <v>0</v>
      </c>
      <c r="AH46" s="113">
        <v>0</v>
      </c>
      <c r="AI46" s="113">
        <f t="shared" si="6"/>
        <v>0</v>
      </c>
      <c r="AJ46" s="113">
        <f t="shared" si="7"/>
        <v>27666</v>
      </c>
      <c r="AK46" s="115">
        <v>0</v>
      </c>
      <c r="AL46" s="115">
        <v>0</v>
      </c>
      <c r="AM46" s="115">
        <v>0.05</v>
      </c>
      <c r="AN46" s="115">
        <v>0</v>
      </c>
      <c r="AO46" s="115">
        <v>0</v>
      </c>
      <c r="AP46" s="115">
        <f t="shared" si="8"/>
        <v>0.05</v>
      </c>
      <c r="AQ46" s="115">
        <f t="shared" si="9"/>
        <v>0</v>
      </c>
      <c r="AR46" s="370">
        <f t="shared" si="10"/>
        <v>0.05</v>
      </c>
      <c r="AS46" s="112">
        <f t="shared" si="11"/>
        <v>399369</v>
      </c>
      <c r="AT46" s="113">
        <f t="shared" si="12"/>
        <v>291583</v>
      </c>
      <c r="AU46" s="113">
        <f t="shared" si="13"/>
        <v>0</v>
      </c>
      <c r="AV46" s="113">
        <f t="shared" si="14"/>
        <v>0</v>
      </c>
      <c r="AW46" s="113">
        <f t="shared" si="15"/>
        <v>98555</v>
      </c>
      <c r="AX46" s="113">
        <f t="shared" si="15"/>
        <v>5831</v>
      </c>
      <c r="AY46" s="113">
        <f t="shared" si="16"/>
        <v>3400</v>
      </c>
      <c r="AZ46" s="115">
        <f t="shared" si="17"/>
        <v>0.75000000000000011</v>
      </c>
      <c r="BA46" s="115">
        <f t="shared" si="18"/>
        <v>0.75000000000000011</v>
      </c>
      <c r="BB46" s="115">
        <f t="shared" si="19"/>
        <v>0</v>
      </c>
      <c r="BC46" s="116">
        <f t="shared" si="20"/>
        <v>0</v>
      </c>
    </row>
    <row r="47" spans="1:55" ht="12.95" customHeight="1" x14ac:dyDescent="0.25">
      <c r="A47" s="532">
        <v>9</v>
      </c>
      <c r="B47" s="625">
        <v>5445</v>
      </c>
      <c r="C47" s="626">
        <v>600099351</v>
      </c>
      <c r="D47" s="533">
        <v>70155771</v>
      </c>
      <c r="E47" s="627" t="s">
        <v>388</v>
      </c>
      <c r="F47" s="533">
        <v>3141</v>
      </c>
      <c r="G47" s="627" t="s">
        <v>319</v>
      </c>
      <c r="H47" s="536" t="s">
        <v>282</v>
      </c>
      <c r="I47" s="517">
        <v>1172936</v>
      </c>
      <c r="J47" s="538">
        <v>857188</v>
      </c>
      <c r="K47" s="538">
        <v>0</v>
      </c>
      <c r="L47" s="538">
        <v>0</v>
      </c>
      <c r="M47" s="338">
        <v>289730</v>
      </c>
      <c r="N47" s="338">
        <v>17144</v>
      </c>
      <c r="O47" s="538">
        <v>8874</v>
      </c>
      <c r="P47" s="539">
        <v>2.92</v>
      </c>
      <c r="Q47" s="719">
        <v>0</v>
      </c>
      <c r="R47" s="808">
        <v>0</v>
      </c>
      <c r="S47" s="808">
        <v>2.92</v>
      </c>
      <c r="T47" s="112">
        <f t="shared" si="0"/>
        <v>0</v>
      </c>
      <c r="U47" s="113">
        <v>0</v>
      </c>
      <c r="V47" s="113">
        <v>0</v>
      </c>
      <c r="W47" s="113">
        <v>0</v>
      </c>
      <c r="X47" s="113">
        <f t="shared" si="1"/>
        <v>0</v>
      </c>
      <c r="Y47" s="113">
        <v>0</v>
      </c>
      <c r="Z47" s="113">
        <v>0</v>
      </c>
      <c r="AA47" s="113">
        <v>0</v>
      </c>
      <c r="AB47" s="113">
        <f t="shared" si="2"/>
        <v>0</v>
      </c>
      <c r="AC47" s="113">
        <f t="shared" si="3"/>
        <v>0</v>
      </c>
      <c r="AD47" s="114">
        <f t="shared" si="4"/>
        <v>0</v>
      </c>
      <c r="AE47" s="114">
        <f t="shared" si="5"/>
        <v>0</v>
      </c>
      <c r="AF47" s="113">
        <v>0</v>
      </c>
      <c r="AG47" s="113">
        <v>0</v>
      </c>
      <c r="AH47" s="113">
        <v>0</v>
      </c>
      <c r="AI47" s="113">
        <f t="shared" si="6"/>
        <v>0</v>
      </c>
      <c r="AJ47" s="113">
        <f t="shared" si="7"/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f t="shared" si="8"/>
        <v>0</v>
      </c>
      <c r="AQ47" s="115">
        <f t="shared" si="9"/>
        <v>0</v>
      </c>
      <c r="AR47" s="370">
        <f t="shared" si="10"/>
        <v>0</v>
      </c>
      <c r="AS47" s="112">
        <f t="shared" si="11"/>
        <v>1172936</v>
      </c>
      <c r="AT47" s="113">
        <f t="shared" si="12"/>
        <v>857188</v>
      </c>
      <c r="AU47" s="113">
        <f t="shared" si="13"/>
        <v>0</v>
      </c>
      <c r="AV47" s="113">
        <f t="shared" si="14"/>
        <v>0</v>
      </c>
      <c r="AW47" s="113">
        <f t="shared" si="15"/>
        <v>289730</v>
      </c>
      <c r="AX47" s="113">
        <f t="shared" si="15"/>
        <v>17144</v>
      </c>
      <c r="AY47" s="113">
        <f t="shared" si="16"/>
        <v>8874</v>
      </c>
      <c r="AZ47" s="115">
        <f t="shared" si="17"/>
        <v>2.92</v>
      </c>
      <c r="BA47" s="115">
        <f t="shared" si="18"/>
        <v>0</v>
      </c>
      <c r="BB47" s="115">
        <f t="shared" si="19"/>
        <v>0</v>
      </c>
      <c r="BC47" s="116">
        <f t="shared" si="20"/>
        <v>2.92</v>
      </c>
    </row>
    <row r="48" spans="1:55" ht="12.95" customHeight="1" x14ac:dyDescent="0.25">
      <c r="A48" s="532">
        <v>9</v>
      </c>
      <c r="B48" s="625">
        <v>5445</v>
      </c>
      <c r="C48" s="626">
        <v>600099351</v>
      </c>
      <c r="D48" s="533">
        <v>70155771</v>
      </c>
      <c r="E48" s="627" t="s">
        <v>388</v>
      </c>
      <c r="F48" s="533">
        <v>3143</v>
      </c>
      <c r="G48" s="627" t="s">
        <v>632</v>
      </c>
      <c r="H48" s="536" t="s">
        <v>281</v>
      </c>
      <c r="I48" s="517">
        <v>1676232</v>
      </c>
      <c r="J48" s="538">
        <v>1234338</v>
      </c>
      <c r="K48" s="538">
        <v>0</v>
      </c>
      <c r="L48" s="538">
        <v>0</v>
      </c>
      <c r="M48" s="338">
        <v>417207</v>
      </c>
      <c r="N48" s="338">
        <v>24687</v>
      </c>
      <c r="O48" s="538">
        <v>0</v>
      </c>
      <c r="P48" s="539">
        <v>2.6896</v>
      </c>
      <c r="Q48" s="719">
        <v>2.6896</v>
      </c>
      <c r="R48" s="808">
        <v>0</v>
      </c>
      <c r="S48" s="808">
        <v>0</v>
      </c>
      <c r="T48" s="112">
        <f t="shared" si="0"/>
        <v>0</v>
      </c>
      <c r="U48" s="113">
        <v>0</v>
      </c>
      <c r="V48" s="113">
        <v>0</v>
      </c>
      <c r="W48" s="113">
        <v>0</v>
      </c>
      <c r="X48" s="113">
        <f t="shared" si="1"/>
        <v>0</v>
      </c>
      <c r="Y48" s="113">
        <v>0</v>
      </c>
      <c r="Z48" s="113">
        <v>0</v>
      </c>
      <c r="AA48" s="113">
        <v>0</v>
      </c>
      <c r="AB48" s="113">
        <f t="shared" si="2"/>
        <v>0</v>
      </c>
      <c r="AC48" s="113">
        <f t="shared" si="3"/>
        <v>0</v>
      </c>
      <c r="AD48" s="114">
        <f t="shared" si="4"/>
        <v>0</v>
      </c>
      <c r="AE48" s="114">
        <f t="shared" si="5"/>
        <v>0</v>
      </c>
      <c r="AF48" s="113">
        <v>0</v>
      </c>
      <c r="AG48" s="113">
        <v>0</v>
      </c>
      <c r="AH48" s="113">
        <v>0</v>
      </c>
      <c r="AI48" s="113">
        <f t="shared" si="6"/>
        <v>0</v>
      </c>
      <c r="AJ48" s="113">
        <f t="shared" si="7"/>
        <v>0</v>
      </c>
      <c r="AK48" s="115">
        <v>0</v>
      </c>
      <c r="AL48" s="115">
        <v>0</v>
      </c>
      <c r="AM48" s="115">
        <v>0</v>
      </c>
      <c r="AN48" s="115">
        <v>0</v>
      </c>
      <c r="AO48" s="115">
        <v>0</v>
      </c>
      <c r="AP48" s="115">
        <f t="shared" si="8"/>
        <v>0</v>
      </c>
      <c r="AQ48" s="115">
        <f t="shared" si="9"/>
        <v>0</v>
      </c>
      <c r="AR48" s="370">
        <f t="shared" si="10"/>
        <v>0</v>
      </c>
      <c r="AS48" s="112">
        <f t="shared" si="11"/>
        <v>1676232</v>
      </c>
      <c r="AT48" s="113">
        <f t="shared" si="12"/>
        <v>1234338</v>
      </c>
      <c r="AU48" s="113">
        <f t="shared" si="13"/>
        <v>0</v>
      </c>
      <c r="AV48" s="113">
        <f t="shared" si="14"/>
        <v>0</v>
      </c>
      <c r="AW48" s="113">
        <f t="shared" si="15"/>
        <v>417207</v>
      </c>
      <c r="AX48" s="113">
        <f t="shared" si="15"/>
        <v>24687</v>
      </c>
      <c r="AY48" s="113">
        <f t="shared" si="16"/>
        <v>0</v>
      </c>
      <c r="AZ48" s="115">
        <f t="shared" si="17"/>
        <v>2.6896</v>
      </c>
      <c r="BA48" s="115">
        <f t="shared" si="18"/>
        <v>2.6896</v>
      </c>
      <c r="BB48" s="115">
        <f t="shared" si="19"/>
        <v>0</v>
      </c>
      <c r="BC48" s="116">
        <f t="shared" si="20"/>
        <v>0</v>
      </c>
    </row>
    <row r="49" spans="1:55" ht="12.95" customHeight="1" x14ac:dyDescent="0.25">
      <c r="A49" s="532">
        <v>9</v>
      </c>
      <c r="B49" s="625">
        <v>5445</v>
      </c>
      <c r="C49" s="626">
        <v>600099351</v>
      </c>
      <c r="D49" s="533">
        <v>70155771</v>
      </c>
      <c r="E49" s="627" t="s">
        <v>388</v>
      </c>
      <c r="F49" s="533">
        <v>3143</v>
      </c>
      <c r="G49" s="627" t="s">
        <v>633</v>
      </c>
      <c r="H49" s="536" t="s">
        <v>282</v>
      </c>
      <c r="I49" s="517">
        <v>50559</v>
      </c>
      <c r="J49" s="538">
        <v>35640</v>
      </c>
      <c r="K49" s="538">
        <v>0</v>
      </c>
      <c r="L49" s="538">
        <v>0</v>
      </c>
      <c r="M49" s="338">
        <v>12046</v>
      </c>
      <c r="N49" s="338">
        <v>713</v>
      </c>
      <c r="O49" s="538">
        <v>2160</v>
      </c>
      <c r="P49" s="539">
        <v>0.15</v>
      </c>
      <c r="Q49" s="719">
        <v>0</v>
      </c>
      <c r="R49" s="808">
        <v>0</v>
      </c>
      <c r="S49" s="808">
        <v>0.15</v>
      </c>
      <c r="T49" s="112">
        <f t="shared" si="0"/>
        <v>0</v>
      </c>
      <c r="U49" s="113">
        <v>0</v>
      </c>
      <c r="V49" s="113">
        <v>0</v>
      </c>
      <c r="W49" s="113">
        <v>0</v>
      </c>
      <c r="X49" s="113">
        <f t="shared" si="1"/>
        <v>0</v>
      </c>
      <c r="Y49" s="113">
        <v>0</v>
      </c>
      <c r="Z49" s="113">
        <v>0</v>
      </c>
      <c r="AA49" s="113">
        <v>0</v>
      </c>
      <c r="AB49" s="113">
        <f t="shared" si="2"/>
        <v>0</v>
      </c>
      <c r="AC49" s="113">
        <f t="shared" si="3"/>
        <v>0</v>
      </c>
      <c r="AD49" s="114">
        <f t="shared" si="4"/>
        <v>0</v>
      </c>
      <c r="AE49" s="114">
        <f t="shared" si="5"/>
        <v>0</v>
      </c>
      <c r="AF49" s="113">
        <v>0</v>
      </c>
      <c r="AG49" s="113">
        <v>0</v>
      </c>
      <c r="AH49" s="113">
        <v>0</v>
      </c>
      <c r="AI49" s="113">
        <f t="shared" si="6"/>
        <v>0</v>
      </c>
      <c r="AJ49" s="113">
        <f t="shared" si="7"/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f t="shared" si="8"/>
        <v>0</v>
      </c>
      <c r="AQ49" s="115">
        <f t="shared" si="9"/>
        <v>0</v>
      </c>
      <c r="AR49" s="370">
        <f t="shared" si="10"/>
        <v>0</v>
      </c>
      <c r="AS49" s="112">
        <f t="shared" si="11"/>
        <v>50559</v>
      </c>
      <c r="AT49" s="113">
        <f t="shared" si="12"/>
        <v>35640</v>
      </c>
      <c r="AU49" s="113">
        <f t="shared" si="13"/>
        <v>0</v>
      </c>
      <c r="AV49" s="113">
        <f t="shared" si="14"/>
        <v>0</v>
      </c>
      <c r="AW49" s="113">
        <f t="shared" si="15"/>
        <v>12046</v>
      </c>
      <c r="AX49" s="113">
        <f t="shared" si="15"/>
        <v>713</v>
      </c>
      <c r="AY49" s="113">
        <f t="shared" si="16"/>
        <v>2160</v>
      </c>
      <c r="AZ49" s="115">
        <f t="shared" si="17"/>
        <v>0.15</v>
      </c>
      <c r="BA49" s="115">
        <f t="shared" si="18"/>
        <v>0</v>
      </c>
      <c r="BB49" s="115">
        <f t="shared" si="19"/>
        <v>0</v>
      </c>
      <c r="BC49" s="116">
        <f t="shared" si="20"/>
        <v>0.15</v>
      </c>
    </row>
    <row r="50" spans="1:55" ht="12.95" customHeight="1" x14ac:dyDescent="0.25">
      <c r="A50" s="532">
        <v>9</v>
      </c>
      <c r="B50" s="625">
        <v>5445</v>
      </c>
      <c r="C50" s="626">
        <v>600099351</v>
      </c>
      <c r="D50" s="533">
        <v>70155771</v>
      </c>
      <c r="E50" s="627" t="s">
        <v>388</v>
      </c>
      <c r="F50" s="533">
        <v>3143</v>
      </c>
      <c r="G50" s="627" t="s">
        <v>321</v>
      </c>
      <c r="H50" s="536" t="s">
        <v>282</v>
      </c>
      <c r="I50" s="517">
        <v>367390</v>
      </c>
      <c r="J50" s="538">
        <v>215243</v>
      </c>
      <c r="K50" s="538">
        <v>0</v>
      </c>
      <c r="L50" s="538">
        <v>55000</v>
      </c>
      <c r="M50" s="338">
        <v>91342</v>
      </c>
      <c r="N50" s="338">
        <v>4305</v>
      </c>
      <c r="O50" s="538">
        <v>1500</v>
      </c>
      <c r="P50" s="539">
        <v>0.51</v>
      </c>
      <c r="Q50" s="719">
        <v>0.41000000000000003</v>
      </c>
      <c r="R50" s="808">
        <v>0</v>
      </c>
      <c r="S50" s="808">
        <v>0.1</v>
      </c>
      <c r="T50" s="112">
        <f t="shared" si="0"/>
        <v>0</v>
      </c>
      <c r="U50" s="113">
        <v>0</v>
      </c>
      <c r="V50" s="113">
        <v>0</v>
      </c>
      <c r="W50" s="113">
        <v>0</v>
      </c>
      <c r="X50" s="113">
        <f t="shared" si="1"/>
        <v>0</v>
      </c>
      <c r="Y50" s="113">
        <v>0</v>
      </c>
      <c r="Z50" s="113">
        <v>0</v>
      </c>
      <c r="AA50" s="113">
        <v>0</v>
      </c>
      <c r="AB50" s="113">
        <f t="shared" si="2"/>
        <v>0</v>
      </c>
      <c r="AC50" s="113">
        <f t="shared" si="3"/>
        <v>0</v>
      </c>
      <c r="AD50" s="114">
        <f t="shared" si="4"/>
        <v>0</v>
      </c>
      <c r="AE50" s="114">
        <f t="shared" si="5"/>
        <v>0</v>
      </c>
      <c r="AF50" s="113">
        <v>0</v>
      </c>
      <c r="AG50" s="113">
        <v>0</v>
      </c>
      <c r="AH50" s="113">
        <v>0</v>
      </c>
      <c r="AI50" s="113">
        <f t="shared" si="6"/>
        <v>0</v>
      </c>
      <c r="AJ50" s="113">
        <f t="shared" si="7"/>
        <v>0</v>
      </c>
      <c r="AK50" s="115"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f t="shared" si="8"/>
        <v>0</v>
      </c>
      <c r="AQ50" s="115">
        <f t="shared" si="9"/>
        <v>0</v>
      </c>
      <c r="AR50" s="370">
        <f t="shared" si="10"/>
        <v>0</v>
      </c>
      <c r="AS50" s="112">
        <f t="shared" si="11"/>
        <v>367390</v>
      </c>
      <c r="AT50" s="113">
        <f t="shared" si="12"/>
        <v>215243</v>
      </c>
      <c r="AU50" s="113">
        <f t="shared" si="13"/>
        <v>0</v>
      </c>
      <c r="AV50" s="113">
        <f t="shared" si="14"/>
        <v>55000</v>
      </c>
      <c r="AW50" s="113">
        <f t="shared" si="15"/>
        <v>91342</v>
      </c>
      <c r="AX50" s="113">
        <f t="shared" si="15"/>
        <v>4305</v>
      </c>
      <c r="AY50" s="113">
        <f t="shared" si="16"/>
        <v>1500</v>
      </c>
      <c r="AZ50" s="115">
        <f t="shared" si="17"/>
        <v>0.51</v>
      </c>
      <c r="BA50" s="115">
        <f t="shared" si="18"/>
        <v>0.41000000000000003</v>
      </c>
      <c r="BB50" s="115">
        <f t="shared" si="19"/>
        <v>0</v>
      </c>
      <c r="BC50" s="116">
        <f t="shared" si="20"/>
        <v>0.1</v>
      </c>
    </row>
    <row r="51" spans="1:55" ht="12.95" customHeight="1" x14ac:dyDescent="0.25">
      <c r="A51" s="628">
        <v>9</v>
      </c>
      <c r="B51" s="629">
        <v>5445</v>
      </c>
      <c r="C51" s="630">
        <v>600099351</v>
      </c>
      <c r="D51" s="629">
        <v>70155771</v>
      </c>
      <c r="E51" s="631" t="s">
        <v>389</v>
      </c>
      <c r="F51" s="548"/>
      <c r="G51" s="637"/>
      <c r="H51" s="549"/>
      <c r="I51" s="632">
        <v>27294528</v>
      </c>
      <c r="J51" s="633">
        <v>19425014</v>
      </c>
      <c r="K51" s="633">
        <v>115480</v>
      </c>
      <c r="L51" s="633">
        <v>110840</v>
      </c>
      <c r="M51" s="633">
        <v>6603119</v>
      </c>
      <c r="N51" s="633">
        <v>388501</v>
      </c>
      <c r="O51" s="633">
        <v>767054</v>
      </c>
      <c r="P51" s="634">
        <v>38.178099999999993</v>
      </c>
      <c r="Q51" s="634">
        <v>27.356299999999997</v>
      </c>
      <c r="R51" s="635">
        <v>0.33329999999999999</v>
      </c>
      <c r="S51" s="635">
        <v>10.8218</v>
      </c>
      <c r="T51" s="632">
        <f t="shared" ref="T51:BC51" si="28">SUM(T45:T50)</f>
        <v>0</v>
      </c>
      <c r="U51" s="633">
        <f t="shared" si="28"/>
        <v>20373</v>
      </c>
      <c r="V51" s="633">
        <f t="shared" si="28"/>
        <v>0</v>
      </c>
      <c r="W51" s="633">
        <f t="shared" si="28"/>
        <v>0</v>
      </c>
      <c r="X51" s="633">
        <f t="shared" si="28"/>
        <v>20373</v>
      </c>
      <c r="Y51" s="633">
        <f t="shared" si="28"/>
        <v>0</v>
      </c>
      <c r="Z51" s="633">
        <f t="shared" si="28"/>
        <v>0</v>
      </c>
      <c r="AA51" s="633">
        <f t="shared" si="28"/>
        <v>0</v>
      </c>
      <c r="AB51" s="633">
        <f t="shared" si="28"/>
        <v>0</v>
      </c>
      <c r="AC51" s="633">
        <f t="shared" si="28"/>
        <v>20373</v>
      </c>
      <c r="AD51" s="633">
        <f t="shared" si="28"/>
        <v>6886</v>
      </c>
      <c r="AE51" s="633">
        <f t="shared" si="28"/>
        <v>407</v>
      </c>
      <c r="AF51" s="633">
        <f t="shared" si="28"/>
        <v>0</v>
      </c>
      <c r="AG51" s="633">
        <f t="shared" si="28"/>
        <v>0</v>
      </c>
      <c r="AH51" s="633">
        <f t="shared" si="28"/>
        <v>0</v>
      </c>
      <c r="AI51" s="633">
        <f t="shared" si="28"/>
        <v>0</v>
      </c>
      <c r="AJ51" s="633">
        <f t="shared" si="28"/>
        <v>27666</v>
      </c>
      <c r="AK51" s="634">
        <f t="shared" si="28"/>
        <v>0</v>
      </c>
      <c r="AL51" s="634">
        <f t="shared" si="28"/>
        <v>0</v>
      </c>
      <c r="AM51" s="634">
        <f t="shared" si="28"/>
        <v>0.05</v>
      </c>
      <c r="AN51" s="634">
        <f t="shared" si="28"/>
        <v>0</v>
      </c>
      <c r="AO51" s="634">
        <f t="shared" si="28"/>
        <v>0</v>
      </c>
      <c r="AP51" s="634">
        <f t="shared" si="28"/>
        <v>0.05</v>
      </c>
      <c r="AQ51" s="634">
        <f t="shared" si="28"/>
        <v>0</v>
      </c>
      <c r="AR51" s="635">
        <f t="shared" si="28"/>
        <v>0.05</v>
      </c>
      <c r="AS51" s="632">
        <f t="shared" si="28"/>
        <v>27322194</v>
      </c>
      <c r="AT51" s="633">
        <f t="shared" si="28"/>
        <v>19445387</v>
      </c>
      <c r="AU51" s="633">
        <f t="shared" si="28"/>
        <v>115480</v>
      </c>
      <c r="AV51" s="633">
        <f t="shared" si="28"/>
        <v>110840</v>
      </c>
      <c r="AW51" s="633">
        <f t="shared" si="28"/>
        <v>6610005</v>
      </c>
      <c r="AX51" s="633">
        <f t="shared" si="28"/>
        <v>388908</v>
      </c>
      <c r="AY51" s="633">
        <f t="shared" si="28"/>
        <v>767054</v>
      </c>
      <c r="AZ51" s="634">
        <f t="shared" si="28"/>
        <v>38.228099999999991</v>
      </c>
      <c r="BA51" s="634">
        <f t="shared" si="28"/>
        <v>27.406299999999998</v>
      </c>
      <c r="BB51" s="634">
        <f t="shared" si="28"/>
        <v>0.33329999999999999</v>
      </c>
      <c r="BC51" s="636">
        <f t="shared" si="28"/>
        <v>10.8218</v>
      </c>
    </row>
    <row r="52" spans="1:55" ht="12.95" customHeight="1" x14ac:dyDescent="0.25">
      <c r="A52" s="532">
        <v>10</v>
      </c>
      <c r="B52" s="625">
        <v>5446</v>
      </c>
      <c r="C52" s="646">
        <v>600099393</v>
      </c>
      <c r="D52" s="533">
        <v>856096</v>
      </c>
      <c r="E52" s="627" t="s">
        <v>390</v>
      </c>
      <c r="F52" s="533">
        <v>3231</v>
      </c>
      <c r="G52" s="627" t="s">
        <v>320</v>
      </c>
      <c r="H52" s="536" t="s">
        <v>281</v>
      </c>
      <c r="I52" s="517">
        <v>20609442</v>
      </c>
      <c r="J52" s="538">
        <v>15044497</v>
      </c>
      <c r="K52" s="538">
        <v>0</v>
      </c>
      <c r="L52" s="538">
        <v>80000</v>
      </c>
      <c r="M52" s="338">
        <v>5112080</v>
      </c>
      <c r="N52" s="338">
        <v>300890</v>
      </c>
      <c r="O52" s="538">
        <v>71975</v>
      </c>
      <c r="P52" s="539">
        <v>29.100100000000001</v>
      </c>
      <c r="Q52" s="719">
        <v>25.804200000000002</v>
      </c>
      <c r="R52" s="808">
        <v>0</v>
      </c>
      <c r="S52" s="808">
        <v>3.2959000000000005</v>
      </c>
      <c r="T52" s="112">
        <f t="shared" si="0"/>
        <v>0</v>
      </c>
      <c r="U52" s="113">
        <v>0</v>
      </c>
      <c r="V52" s="113">
        <v>-94275</v>
      </c>
      <c r="W52" s="113">
        <v>0</v>
      </c>
      <c r="X52" s="113">
        <f t="shared" si="1"/>
        <v>-94275</v>
      </c>
      <c r="Y52" s="113">
        <v>0</v>
      </c>
      <c r="Z52" s="113">
        <v>0</v>
      </c>
      <c r="AA52" s="113">
        <v>0</v>
      </c>
      <c r="AB52" s="113">
        <f t="shared" si="2"/>
        <v>0</v>
      </c>
      <c r="AC52" s="113">
        <f t="shared" si="3"/>
        <v>-94275</v>
      </c>
      <c r="AD52" s="114">
        <f t="shared" si="4"/>
        <v>-31865</v>
      </c>
      <c r="AE52" s="114">
        <f t="shared" si="5"/>
        <v>-1886</v>
      </c>
      <c r="AF52" s="113">
        <v>0</v>
      </c>
      <c r="AG52" s="113">
        <v>128026</v>
      </c>
      <c r="AH52" s="113">
        <v>0</v>
      </c>
      <c r="AI52" s="113">
        <f t="shared" si="6"/>
        <v>128026</v>
      </c>
      <c r="AJ52" s="113">
        <f t="shared" si="7"/>
        <v>0</v>
      </c>
      <c r="AK52" s="115">
        <v>0</v>
      </c>
      <c r="AL52" s="115">
        <v>0</v>
      </c>
      <c r="AM52" s="115">
        <v>0</v>
      </c>
      <c r="AN52" s="115">
        <v>0</v>
      </c>
      <c r="AO52" s="115">
        <v>0</v>
      </c>
      <c r="AP52" s="115">
        <f t="shared" si="8"/>
        <v>0</v>
      </c>
      <c r="AQ52" s="115">
        <f t="shared" si="9"/>
        <v>0</v>
      </c>
      <c r="AR52" s="370">
        <f t="shared" si="10"/>
        <v>0</v>
      </c>
      <c r="AS52" s="112">
        <f t="shared" si="11"/>
        <v>20609442</v>
      </c>
      <c r="AT52" s="113">
        <f t="shared" si="12"/>
        <v>14950222</v>
      </c>
      <c r="AU52" s="113">
        <f t="shared" si="13"/>
        <v>0</v>
      </c>
      <c r="AV52" s="113">
        <f t="shared" si="14"/>
        <v>80000</v>
      </c>
      <c r="AW52" s="113">
        <f t="shared" si="15"/>
        <v>5080215</v>
      </c>
      <c r="AX52" s="113">
        <f t="shared" si="15"/>
        <v>299004</v>
      </c>
      <c r="AY52" s="113">
        <f t="shared" si="16"/>
        <v>200001</v>
      </c>
      <c r="AZ52" s="115">
        <f t="shared" si="17"/>
        <v>29.100100000000001</v>
      </c>
      <c r="BA52" s="115">
        <f t="shared" si="18"/>
        <v>25.804200000000002</v>
      </c>
      <c r="BB52" s="115">
        <f t="shared" si="19"/>
        <v>0</v>
      </c>
      <c r="BC52" s="116">
        <f t="shared" si="20"/>
        <v>3.2959000000000005</v>
      </c>
    </row>
    <row r="53" spans="1:55" ht="12.95" customHeight="1" x14ac:dyDescent="0.25">
      <c r="A53" s="628">
        <v>10</v>
      </c>
      <c r="B53" s="629">
        <v>5446</v>
      </c>
      <c r="C53" s="630">
        <v>600099393</v>
      </c>
      <c r="D53" s="629">
        <v>856096</v>
      </c>
      <c r="E53" s="631" t="s">
        <v>391</v>
      </c>
      <c r="F53" s="548"/>
      <c r="G53" s="637"/>
      <c r="H53" s="549"/>
      <c r="I53" s="632">
        <v>20609442</v>
      </c>
      <c r="J53" s="633">
        <v>15044497</v>
      </c>
      <c r="K53" s="633">
        <v>0</v>
      </c>
      <c r="L53" s="633">
        <v>80000</v>
      </c>
      <c r="M53" s="633">
        <v>5112080</v>
      </c>
      <c r="N53" s="633">
        <v>300890</v>
      </c>
      <c r="O53" s="633">
        <v>71975</v>
      </c>
      <c r="P53" s="634">
        <v>29.100100000000001</v>
      </c>
      <c r="Q53" s="634">
        <v>25.804200000000002</v>
      </c>
      <c r="R53" s="635">
        <v>0</v>
      </c>
      <c r="S53" s="635">
        <v>3.2959000000000005</v>
      </c>
      <c r="T53" s="632">
        <f t="shared" ref="T53:BC53" si="29">SUM(T52)</f>
        <v>0</v>
      </c>
      <c r="U53" s="633">
        <f t="shared" si="29"/>
        <v>0</v>
      </c>
      <c r="V53" s="633">
        <f t="shared" si="29"/>
        <v>-94275</v>
      </c>
      <c r="W53" s="633">
        <f t="shared" si="29"/>
        <v>0</v>
      </c>
      <c r="X53" s="633">
        <f t="shared" si="29"/>
        <v>-94275</v>
      </c>
      <c r="Y53" s="633">
        <f t="shared" si="29"/>
        <v>0</v>
      </c>
      <c r="Z53" s="633">
        <f t="shared" si="29"/>
        <v>0</v>
      </c>
      <c r="AA53" s="633">
        <f t="shared" si="29"/>
        <v>0</v>
      </c>
      <c r="AB53" s="633">
        <f t="shared" si="29"/>
        <v>0</v>
      </c>
      <c r="AC53" s="633">
        <f t="shared" si="29"/>
        <v>-94275</v>
      </c>
      <c r="AD53" s="633">
        <f t="shared" si="29"/>
        <v>-31865</v>
      </c>
      <c r="AE53" s="633">
        <f t="shared" si="29"/>
        <v>-1886</v>
      </c>
      <c r="AF53" s="633">
        <f t="shared" si="29"/>
        <v>0</v>
      </c>
      <c r="AG53" s="633">
        <f t="shared" si="29"/>
        <v>128026</v>
      </c>
      <c r="AH53" s="633">
        <f t="shared" si="29"/>
        <v>0</v>
      </c>
      <c r="AI53" s="633">
        <f t="shared" si="29"/>
        <v>128026</v>
      </c>
      <c r="AJ53" s="633">
        <f t="shared" si="29"/>
        <v>0</v>
      </c>
      <c r="AK53" s="634">
        <f t="shared" si="29"/>
        <v>0</v>
      </c>
      <c r="AL53" s="634">
        <f t="shared" si="29"/>
        <v>0</v>
      </c>
      <c r="AM53" s="634">
        <f t="shared" si="29"/>
        <v>0</v>
      </c>
      <c r="AN53" s="634">
        <f t="shared" si="29"/>
        <v>0</v>
      </c>
      <c r="AO53" s="634">
        <f t="shared" si="29"/>
        <v>0</v>
      </c>
      <c r="AP53" s="634">
        <f t="shared" si="29"/>
        <v>0</v>
      </c>
      <c r="AQ53" s="634">
        <f t="shared" si="29"/>
        <v>0</v>
      </c>
      <c r="AR53" s="635">
        <f t="shared" si="29"/>
        <v>0</v>
      </c>
      <c r="AS53" s="632">
        <f t="shared" si="29"/>
        <v>20609442</v>
      </c>
      <c r="AT53" s="633">
        <f t="shared" si="29"/>
        <v>14950222</v>
      </c>
      <c r="AU53" s="633">
        <f t="shared" si="29"/>
        <v>0</v>
      </c>
      <c r="AV53" s="633">
        <f t="shared" si="29"/>
        <v>80000</v>
      </c>
      <c r="AW53" s="633">
        <f t="shared" si="29"/>
        <v>5080215</v>
      </c>
      <c r="AX53" s="633">
        <f t="shared" si="29"/>
        <v>299004</v>
      </c>
      <c r="AY53" s="633">
        <f t="shared" si="29"/>
        <v>200001</v>
      </c>
      <c r="AZ53" s="634">
        <f t="shared" si="29"/>
        <v>29.100100000000001</v>
      </c>
      <c r="BA53" s="634">
        <f t="shared" si="29"/>
        <v>25.804200000000002</v>
      </c>
      <c r="BB53" s="634">
        <f t="shared" si="29"/>
        <v>0</v>
      </c>
      <c r="BC53" s="636">
        <f t="shared" si="29"/>
        <v>3.2959000000000005</v>
      </c>
    </row>
    <row r="54" spans="1:55" ht="12.95" customHeight="1" x14ac:dyDescent="0.25">
      <c r="A54" s="532">
        <v>11</v>
      </c>
      <c r="B54" s="625">
        <v>5403</v>
      </c>
      <c r="C54" s="626">
        <v>600098966</v>
      </c>
      <c r="D54" s="533">
        <v>75016931</v>
      </c>
      <c r="E54" s="627" t="s">
        <v>392</v>
      </c>
      <c r="F54" s="533">
        <v>3111</v>
      </c>
      <c r="G54" s="627" t="s">
        <v>329</v>
      </c>
      <c r="H54" s="536" t="s">
        <v>281</v>
      </c>
      <c r="I54" s="517">
        <v>1556819</v>
      </c>
      <c r="J54" s="538">
        <v>1123665</v>
      </c>
      <c r="K54" s="538">
        <v>0</v>
      </c>
      <c r="L54" s="538">
        <v>14000</v>
      </c>
      <c r="M54" s="338">
        <v>384531</v>
      </c>
      <c r="N54" s="338">
        <v>22473</v>
      </c>
      <c r="O54" s="538">
        <v>12150</v>
      </c>
      <c r="P54" s="539">
        <v>2.4464000000000001</v>
      </c>
      <c r="Q54" s="719">
        <v>1.9355</v>
      </c>
      <c r="R54" s="808">
        <v>0</v>
      </c>
      <c r="S54" s="808">
        <v>0.51090000000000002</v>
      </c>
      <c r="T54" s="112">
        <f t="shared" si="0"/>
        <v>0</v>
      </c>
      <c r="U54" s="113">
        <v>0</v>
      </c>
      <c r="V54" s="113">
        <v>0</v>
      </c>
      <c r="W54" s="113">
        <v>0</v>
      </c>
      <c r="X54" s="113">
        <f t="shared" si="1"/>
        <v>0</v>
      </c>
      <c r="Y54" s="113">
        <v>0</v>
      </c>
      <c r="Z54" s="113">
        <v>0</v>
      </c>
      <c r="AA54" s="113">
        <v>0</v>
      </c>
      <c r="AB54" s="113">
        <f t="shared" si="2"/>
        <v>0</v>
      </c>
      <c r="AC54" s="113">
        <f t="shared" si="3"/>
        <v>0</v>
      </c>
      <c r="AD54" s="114">
        <f t="shared" si="4"/>
        <v>0</v>
      </c>
      <c r="AE54" s="114">
        <f t="shared" si="5"/>
        <v>0</v>
      </c>
      <c r="AF54" s="113">
        <v>0</v>
      </c>
      <c r="AG54" s="113">
        <v>0</v>
      </c>
      <c r="AH54" s="113">
        <v>0</v>
      </c>
      <c r="AI54" s="113">
        <f t="shared" si="6"/>
        <v>0</v>
      </c>
      <c r="AJ54" s="113">
        <f t="shared" si="7"/>
        <v>0</v>
      </c>
      <c r="AK54" s="115"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f t="shared" si="8"/>
        <v>0</v>
      </c>
      <c r="AQ54" s="115">
        <f t="shared" si="9"/>
        <v>0</v>
      </c>
      <c r="AR54" s="370">
        <f t="shared" si="10"/>
        <v>0</v>
      </c>
      <c r="AS54" s="112">
        <f t="shared" si="11"/>
        <v>1556819</v>
      </c>
      <c r="AT54" s="113">
        <f t="shared" si="12"/>
        <v>1123665</v>
      </c>
      <c r="AU54" s="113">
        <f t="shared" si="13"/>
        <v>0</v>
      </c>
      <c r="AV54" s="113">
        <f t="shared" si="14"/>
        <v>14000</v>
      </c>
      <c r="AW54" s="113">
        <f t="shared" si="15"/>
        <v>384531</v>
      </c>
      <c r="AX54" s="113">
        <f t="shared" si="15"/>
        <v>22473</v>
      </c>
      <c r="AY54" s="113">
        <f t="shared" si="16"/>
        <v>12150</v>
      </c>
      <c r="AZ54" s="115">
        <f t="shared" si="17"/>
        <v>2.4464000000000001</v>
      </c>
      <c r="BA54" s="115">
        <f t="shared" si="18"/>
        <v>1.9355</v>
      </c>
      <c r="BB54" s="115">
        <f t="shared" si="19"/>
        <v>0</v>
      </c>
      <c r="BC54" s="116">
        <f t="shared" si="20"/>
        <v>0.51090000000000002</v>
      </c>
    </row>
    <row r="55" spans="1:55" ht="12.95" customHeight="1" x14ac:dyDescent="0.25">
      <c r="A55" s="532">
        <v>11</v>
      </c>
      <c r="B55" s="625">
        <v>5403</v>
      </c>
      <c r="C55" s="626">
        <v>600098966</v>
      </c>
      <c r="D55" s="533">
        <v>75016931</v>
      </c>
      <c r="E55" s="627" t="s">
        <v>392</v>
      </c>
      <c r="F55" s="533">
        <v>3117</v>
      </c>
      <c r="G55" s="627" t="s">
        <v>318</v>
      </c>
      <c r="H55" s="536" t="s">
        <v>281</v>
      </c>
      <c r="I55" s="517">
        <v>3049003</v>
      </c>
      <c r="J55" s="538">
        <v>2182698</v>
      </c>
      <c r="K55" s="538">
        <v>0</v>
      </c>
      <c r="L55" s="538">
        <v>20000</v>
      </c>
      <c r="M55" s="338">
        <v>744511</v>
      </c>
      <c r="N55" s="338">
        <v>43654</v>
      </c>
      <c r="O55" s="538">
        <v>58140</v>
      </c>
      <c r="P55" s="539">
        <v>4.2373000000000003</v>
      </c>
      <c r="Q55" s="719">
        <v>2.8629000000000002</v>
      </c>
      <c r="R55" s="808">
        <v>0</v>
      </c>
      <c r="S55" s="808">
        <v>1.3744000000000001</v>
      </c>
      <c r="T55" s="112">
        <f t="shared" si="0"/>
        <v>0</v>
      </c>
      <c r="U55" s="113">
        <v>0</v>
      </c>
      <c r="V55" s="113">
        <v>0</v>
      </c>
      <c r="W55" s="113">
        <v>0</v>
      </c>
      <c r="X55" s="113">
        <f t="shared" si="1"/>
        <v>0</v>
      </c>
      <c r="Y55" s="113">
        <v>0</v>
      </c>
      <c r="Z55" s="113">
        <v>0</v>
      </c>
      <c r="AA55" s="113">
        <v>0</v>
      </c>
      <c r="AB55" s="113">
        <f t="shared" si="2"/>
        <v>0</v>
      </c>
      <c r="AC55" s="113">
        <f t="shared" si="3"/>
        <v>0</v>
      </c>
      <c r="AD55" s="114">
        <f t="shared" si="4"/>
        <v>0</v>
      </c>
      <c r="AE55" s="114">
        <f t="shared" si="5"/>
        <v>0</v>
      </c>
      <c r="AF55" s="113">
        <v>0</v>
      </c>
      <c r="AG55" s="113">
        <v>0</v>
      </c>
      <c r="AH55" s="113">
        <v>0</v>
      </c>
      <c r="AI55" s="113">
        <f t="shared" si="6"/>
        <v>0</v>
      </c>
      <c r="AJ55" s="113">
        <f t="shared" si="7"/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f t="shared" si="8"/>
        <v>0</v>
      </c>
      <c r="AQ55" s="115">
        <f t="shared" si="9"/>
        <v>0</v>
      </c>
      <c r="AR55" s="370">
        <f t="shared" si="10"/>
        <v>0</v>
      </c>
      <c r="AS55" s="112">
        <f t="shared" si="11"/>
        <v>3049003</v>
      </c>
      <c r="AT55" s="113">
        <f t="shared" si="12"/>
        <v>2182698</v>
      </c>
      <c r="AU55" s="113">
        <f t="shared" si="13"/>
        <v>0</v>
      </c>
      <c r="AV55" s="113">
        <f t="shared" si="14"/>
        <v>20000</v>
      </c>
      <c r="AW55" s="113">
        <f t="shared" si="15"/>
        <v>744511</v>
      </c>
      <c r="AX55" s="113">
        <f t="shared" si="15"/>
        <v>43654</v>
      </c>
      <c r="AY55" s="113">
        <f t="shared" si="16"/>
        <v>58140</v>
      </c>
      <c r="AZ55" s="115">
        <f t="shared" si="17"/>
        <v>4.2373000000000003</v>
      </c>
      <c r="BA55" s="115">
        <f t="shared" si="18"/>
        <v>2.8629000000000002</v>
      </c>
      <c r="BB55" s="115">
        <f t="shared" si="19"/>
        <v>0</v>
      </c>
      <c r="BC55" s="116">
        <f t="shared" si="20"/>
        <v>1.3744000000000001</v>
      </c>
    </row>
    <row r="56" spans="1:55" ht="12.95" customHeight="1" x14ac:dyDescent="0.25">
      <c r="A56" s="532">
        <v>11</v>
      </c>
      <c r="B56" s="625">
        <v>5403</v>
      </c>
      <c r="C56" s="626">
        <v>600098966</v>
      </c>
      <c r="D56" s="533">
        <v>75016931</v>
      </c>
      <c r="E56" s="627" t="s">
        <v>392</v>
      </c>
      <c r="F56" s="533">
        <v>3117</v>
      </c>
      <c r="G56" s="627" t="s">
        <v>323</v>
      </c>
      <c r="H56" s="536" t="s">
        <v>282</v>
      </c>
      <c r="I56" s="517">
        <v>10473</v>
      </c>
      <c r="J56" s="538">
        <v>7712</v>
      </c>
      <c r="K56" s="538">
        <v>0</v>
      </c>
      <c r="L56" s="538">
        <v>0</v>
      </c>
      <c r="M56" s="338">
        <v>2607</v>
      </c>
      <c r="N56" s="338">
        <v>154</v>
      </c>
      <c r="O56" s="538">
        <v>0</v>
      </c>
      <c r="P56" s="539">
        <v>0.02</v>
      </c>
      <c r="Q56" s="719">
        <v>0.02</v>
      </c>
      <c r="R56" s="808">
        <v>0</v>
      </c>
      <c r="S56" s="808">
        <v>0</v>
      </c>
      <c r="T56" s="112">
        <f t="shared" si="0"/>
        <v>0</v>
      </c>
      <c r="U56" s="113">
        <v>0</v>
      </c>
      <c r="V56" s="113">
        <v>0</v>
      </c>
      <c r="W56" s="113">
        <v>0</v>
      </c>
      <c r="X56" s="113">
        <f t="shared" si="1"/>
        <v>0</v>
      </c>
      <c r="Y56" s="113">
        <v>0</v>
      </c>
      <c r="Z56" s="113">
        <v>0</v>
      </c>
      <c r="AA56" s="113">
        <v>0</v>
      </c>
      <c r="AB56" s="113">
        <f t="shared" si="2"/>
        <v>0</v>
      </c>
      <c r="AC56" s="113">
        <f t="shared" si="3"/>
        <v>0</v>
      </c>
      <c r="AD56" s="114">
        <f t="shared" si="4"/>
        <v>0</v>
      </c>
      <c r="AE56" s="114">
        <f t="shared" si="5"/>
        <v>0</v>
      </c>
      <c r="AF56" s="113">
        <v>0</v>
      </c>
      <c r="AG56" s="113">
        <v>0</v>
      </c>
      <c r="AH56" s="113">
        <v>0</v>
      </c>
      <c r="AI56" s="113">
        <f t="shared" si="6"/>
        <v>0</v>
      </c>
      <c r="AJ56" s="113">
        <f t="shared" si="7"/>
        <v>0</v>
      </c>
      <c r="AK56" s="115">
        <v>0</v>
      </c>
      <c r="AL56" s="115">
        <v>0</v>
      </c>
      <c r="AM56" s="115">
        <v>0</v>
      </c>
      <c r="AN56" s="115">
        <v>0</v>
      </c>
      <c r="AO56" s="115">
        <v>0</v>
      </c>
      <c r="AP56" s="115">
        <f t="shared" si="8"/>
        <v>0</v>
      </c>
      <c r="AQ56" s="115">
        <f t="shared" si="9"/>
        <v>0</v>
      </c>
      <c r="AR56" s="370">
        <f t="shared" si="10"/>
        <v>0</v>
      </c>
      <c r="AS56" s="112">
        <f t="shared" si="11"/>
        <v>10473</v>
      </c>
      <c r="AT56" s="113">
        <f t="shared" si="12"/>
        <v>7712</v>
      </c>
      <c r="AU56" s="113">
        <f t="shared" si="13"/>
        <v>0</v>
      </c>
      <c r="AV56" s="113">
        <f t="shared" si="14"/>
        <v>0</v>
      </c>
      <c r="AW56" s="113">
        <f t="shared" si="15"/>
        <v>2607</v>
      </c>
      <c r="AX56" s="113">
        <f t="shared" si="15"/>
        <v>154</v>
      </c>
      <c r="AY56" s="113">
        <f t="shared" si="16"/>
        <v>0</v>
      </c>
      <c r="AZ56" s="115">
        <f t="shared" si="17"/>
        <v>0.02</v>
      </c>
      <c r="BA56" s="115">
        <f t="shared" si="18"/>
        <v>0.02</v>
      </c>
      <c r="BB56" s="115">
        <f t="shared" si="19"/>
        <v>0</v>
      </c>
      <c r="BC56" s="116">
        <f t="shared" si="20"/>
        <v>0</v>
      </c>
    </row>
    <row r="57" spans="1:55" ht="12.95" customHeight="1" x14ac:dyDescent="0.25">
      <c r="A57" s="532">
        <v>11</v>
      </c>
      <c r="B57" s="625">
        <v>5403</v>
      </c>
      <c r="C57" s="626">
        <v>600098966</v>
      </c>
      <c r="D57" s="533">
        <v>75016931</v>
      </c>
      <c r="E57" s="627" t="s">
        <v>392</v>
      </c>
      <c r="F57" s="533">
        <v>3141</v>
      </c>
      <c r="G57" s="627" t="s">
        <v>319</v>
      </c>
      <c r="H57" s="536" t="s">
        <v>282</v>
      </c>
      <c r="I57" s="517">
        <v>779771</v>
      </c>
      <c r="J57" s="538">
        <v>530219</v>
      </c>
      <c r="K57" s="538">
        <v>0</v>
      </c>
      <c r="L57" s="538">
        <v>42000</v>
      </c>
      <c r="M57" s="338">
        <v>193410</v>
      </c>
      <c r="N57" s="338">
        <v>10604</v>
      </c>
      <c r="O57" s="538">
        <v>3538</v>
      </c>
      <c r="P57" s="539">
        <v>1.95</v>
      </c>
      <c r="Q57" s="719">
        <v>0</v>
      </c>
      <c r="R57" s="808">
        <v>0</v>
      </c>
      <c r="S57" s="808">
        <v>1.95</v>
      </c>
      <c r="T57" s="112">
        <f t="shared" si="0"/>
        <v>0</v>
      </c>
      <c r="U57" s="113">
        <v>0</v>
      </c>
      <c r="V57" s="113">
        <v>0</v>
      </c>
      <c r="W57" s="113">
        <v>0</v>
      </c>
      <c r="X57" s="113">
        <f t="shared" si="1"/>
        <v>0</v>
      </c>
      <c r="Y57" s="113">
        <v>0</v>
      </c>
      <c r="Z57" s="113">
        <v>0</v>
      </c>
      <c r="AA57" s="113">
        <v>0</v>
      </c>
      <c r="AB57" s="113">
        <f t="shared" si="2"/>
        <v>0</v>
      </c>
      <c r="AC57" s="113">
        <f t="shared" si="3"/>
        <v>0</v>
      </c>
      <c r="AD57" s="114">
        <f t="shared" si="4"/>
        <v>0</v>
      </c>
      <c r="AE57" s="114">
        <f t="shared" si="5"/>
        <v>0</v>
      </c>
      <c r="AF57" s="113">
        <v>0</v>
      </c>
      <c r="AG57" s="113">
        <v>0</v>
      </c>
      <c r="AH57" s="113">
        <v>0</v>
      </c>
      <c r="AI57" s="113">
        <f t="shared" si="6"/>
        <v>0</v>
      </c>
      <c r="AJ57" s="113">
        <f t="shared" si="7"/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f t="shared" si="8"/>
        <v>0</v>
      </c>
      <c r="AQ57" s="115">
        <f t="shared" si="9"/>
        <v>0</v>
      </c>
      <c r="AR57" s="370">
        <f t="shared" si="10"/>
        <v>0</v>
      </c>
      <c r="AS57" s="112">
        <f t="shared" si="11"/>
        <v>779771</v>
      </c>
      <c r="AT57" s="113">
        <f t="shared" si="12"/>
        <v>530219</v>
      </c>
      <c r="AU57" s="113">
        <f t="shared" si="13"/>
        <v>0</v>
      </c>
      <c r="AV57" s="113">
        <f t="shared" si="14"/>
        <v>42000</v>
      </c>
      <c r="AW57" s="113">
        <f t="shared" si="15"/>
        <v>193410</v>
      </c>
      <c r="AX57" s="113">
        <f t="shared" si="15"/>
        <v>10604</v>
      </c>
      <c r="AY57" s="113">
        <f t="shared" si="16"/>
        <v>3538</v>
      </c>
      <c r="AZ57" s="115">
        <f t="shared" si="17"/>
        <v>1.95</v>
      </c>
      <c r="BA57" s="115">
        <f t="shared" si="18"/>
        <v>0</v>
      </c>
      <c r="BB57" s="115">
        <f t="shared" si="19"/>
        <v>0</v>
      </c>
      <c r="BC57" s="116">
        <f t="shared" si="20"/>
        <v>1.95</v>
      </c>
    </row>
    <row r="58" spans="1:55" ht="12.95" customHeight="1" x14ac:dyDescent="0.25">
      <c r="A58" s="532">
        <v>11</v>
      </c>
      <c r="B58" s="625">
        <v>5403</v>
      </c>
      <c r="C58" s="626">
        <v>600098966</v>
      </c>
      <c r="D58" s="533">
        <v>75016931</v>
      </c>
      <c r="E58" s="627" t="s">
        <v>392</v>
      </c>
      <c r="F58" s="533">
        <v>3143</v>
      </c>
      <c r="G58" s="627" t="s">
        <v>632</v>
      </c>
      <c r="H58" s="536" t="s">
        <v>281</v>
      </c>
      <c r="I58" s="517">
        <v>540881</v>
      </c>
      <c r="J58" s="538">
        <v>396322</v>
      </c>
      <c r="K58" s="538">
        <v>0</v>
      </c>
      <c r="L58" s="538">
        <v>2000</v>
      </c>
      <c r="M58" s="338">
        <v>134633</v>
      </c>
      <c r="N58" s="338">
        <v>7926</v>
      </c>
      <c r="O58" s="538">
        <v>0</v>
      </c>
      <c r="P58" s="539">
        <v>0.89280000000000004</v>
      </c>
      <c r="Q58" s="719">
        <v>0.89280000000000004</v>
      </c>
      <c r="R58" s="808">
        <v>0</v>
      </c>
      <c r="S58" s="808">
        <v>0</v>
      </c>
      <c r="T58" s="112">
        <f t="shared" si="0"/>
        <v>0</v>
      </c>
      <c r="U58" s="113">
        <v>0</v>
      </c>
      <c r="V58" s="113">
        <v>0</v>
      </c>
      <c r="W58" s="113">
        <v>0</v>
      </c>
      <c r="X58" s="113">
        <f t="shared" si="1"/>
        <v>0</v>
      </c>
      <c r="Y58" s="113">
        <v>0</v>
      </c>
      <c r="Z58" s="113">
        <v>0</v>
      </c>
      <c r="AA58" s="113">
        <v>0</v>
      </c>
      <c r="AB58" s="113">
        <f t="shared" si="2"/>
        <v>0</v>
      </c>
      <c r="AC58" s="113">
        <f t="shared" si="3"/>
        <v>0</v>
      </c>
      <c r="AD58" s="114">
        <f t="shared" si="4"/>
        <v>0</v>
      </c>
      <c r="AE58" s="114">
        <f t="shared" si="5"/>
        <v>0</v>
      </c>
      <c r="AF58" s="113">
        <v>0</v>
      </c>
      <c r="AG58" s="113">
        <v>0</v>
      </c>
      <c r="AH58" s="113">
        <v>0</v>
      </c>
      <c r="AI58" s="113">
        <f t="shared" si="6"/>
        <v>0</v>
      </c>
      <c r="AJ58" s="113">
        <f t="shared" si="7"/>
        <v>0</v>
      </c>
      <c r="AK58" s="115">
        <v>0</v>
      </c>
      <c r="AL58" s="115">
        <v>0</v>
      </c>
      <c r="AM58" s="115">
        <v>0</v>
      </c>
      <c r="AN58" s="115">
        <v>0</v>
      </c>
      <c r="AO58" s="115">
        <v>0</v>
      </c>
      <c r="AP58" s="115">
        <f t="shared" si="8"/>
        <v>0</v>
      </c>
      <c r="AQ58" s="115">
        <f t="shared" si="9"/>
        <v>0</v>
      </c>
      <c r="AR58" s="370">
        <f t="shared" si="10"/>
        <v>0</v>
      </c>
      <c r="AS58" s="112">
        <f t="shared" si="11"/>
        <v>540881</v>
      </c>
      <c r="AT58" s="113">
        <f t="shared" si="12"/>
        <v>396322</v>
      </c>
      <c r="AU58" s="113">
        <f t="shared" si="13"/>
        <v>0</v>
      </c>
      <c r="AV58" s="113">
        <f t="shared" si="14"/>
        <v>2000</v>
      </c>
      <c r="AW58" s="113">
        <f t="shared" si="15"/>
        <v>134633</v>
      </c>
      <c r="AX58" s="113">
        <f t="shared" si="15"/>
        <v>7926</v>
      </c>
      <c r="AY58" s="113">
        <f t="shared" si="16"/>
        <v>0</v>
      </c>
      <c r="AZ58" s="115">
        <f t="shared" si="17"/>
        <v>0.89280000000000004</v>
      </c>
      <c r="BA58" s="115">
        <f t="shared" si="18"/>
        <v>0.89280000000000004</v>
      </c>
      <c r="BB58" s="115">
        <f t="shared" si="19"/>
        <v>0</v>
      </c>
      <c r="BC58" s="116">
        <f t="shared" si="20"/>
        <v>0</v>
      </c>
    </row>
    <row r="59" spans="1:55" ht="12.95" customHeight="1" x14ac:dyDescent="0.25">
      <c r="A59" s="532">
        <v>11</v>
      </c>
      <c r="B59" s="625">
        <v>5403</v>
      </c>
      <c r="C59" s="626">
        <v>600098966</v>
      </c>
      <c r="D59" s="533">
        <v>75016931</v>
      </c>
      <c r="E59" s="627" t="s">
        <v>392</v>
      </c>
      <c r="F59" s="533">
        <v>3143</v>
      </c>
      <c r="G59" s="627" t="s">
        <v>633</v>
      </c>
      <c r="H59" s="536" t="s">
        <v>282</v>
      </c>
      <c r="I59" s="517">
        <v>16131</v>
      </c>
      <c r="J59" s="538">
        <v>10385</v>
      </c>
      <c r="K59" s="538">
        <v>0</v>
      </c>
      <c r="L59" s="538">
        <v>1000</v>
      </c>
      <c r="M59" s="338">
        <v>3848</v>
      </c>
      <c r="N59" s="338">
        <v>208</v>
      </c>
      <c r="O59" s="538">
        <v>690</v>
      </c>
      <c r="P59" s="539">
        <v>0.05</v>
      </c>
      <c r="Q59" s="719">
        <v>0</v>
      </c>
      <c r="R59" s="808">
        <v>0</v>
      </c>
      <c r="S59" s="808">
        <v>0.05</v>
      </c>
      <c r="T59" s="112">
        <f t="shared" si="0"/>
        <v>0</v>
      </c>
      <c r="U59" s="113">
        <v>0</v>
      </c>
      <c r="V59" s="113">
        <v>0</v>
      </c>
      <c r="W59" s="113">
        <v>0</v>
      </c>
      <c r="X59" s="113">
        <f t="shared" si="1"/>
        <v>0</v>
      </c>
      <c r="Y59" s="113">
        <v>0</v>
      </c>
      <c r="Z59" s="113">
        <v>0</v>
      </c>
      <c r="AA59" s="113">
        <v>0</v>
      </c>
      <c r="AB59" s="113">
        <f t="shared" si="2"/>
        <v>0</v>
      </c>
      <c r="AC59" s="113">
        <f t="shared" si="3"/>
        <v>0</v>
      </c>
      <c r="AD59" s="114">
        <f t="shared" si="4"/>
        <v>0</v>
      </c>
      <c r="AE59" s="114">
        <f t="shared" si="5"/>
        <v>0</v>
      </c>
      <c r="AF59" s="113">
        <v>0</v>
      </c>
      <c r="AG59" s="113">
        <v>0</v>
      </c>
      <c r="AH59" s="113">
        <v>0</v>
      </c>
      <c r="AI59" s="113">
        <f t="shared" si="6"/>
        <v>0</v>
      </c>
      <c r="AJ59" s="113">
        <f t="shared" si="7"/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f t="shared" si="8"/>
        <v>0</v>
      </c>
      <c r="AQ59" s="115">
        <f t="shared" si="9"/>
        <v>0</v>
      </c>
      <c r="AR59" s="370">
        <f t="shared" si="10"/>
        <v>0</v>
      </c>
      <c r="AS59" s="112">
        <f t="shared" si="11"/>
        <v>16131</v>
      </c>
      <c r="AT59" s="113">
        <f t="shared" si="12"/>
        <v>10385</v>
      </c>
      <c r="AU59" s="113">
        <f t="shared" si="13"/>
        <v>0</v>
      </c>
      <c r="AV59" s="113">
        <f t="shared" si="14"/>
        <v>1000</v>
      </c>
      <c r="AW59" s="113">
        <f t="shared" si="15"/>
        <v>3848</v>
      </c>
      <c r="AX59" s="113">
        <f t="shared" si="15"/>
        <v>208</v>
      </c>
      <c r="AY59" s="113">
        <f t="shared" si="16"/>
        <v>690</v>
      </c>
      <c r="AZ59" s="115">
        <f t="shared" si="17"/>
        <v>0.05</v>
      </c>
      <c r="BA59" s="115">
        <f t="shared" si="18"/>
        <v>0</v>
      </c>
      <c r="BB59" s="115">
        <f t="shared" si="19"/>
        <v>0</v>
      </c>
      <c r="BC59" s="116">
        <f t="shared" si="20"/>
        <v>0.05</v>
      </c>
    </row>
    <row r="60" spans="1:55" ht="12.95" customHeight="1" x14ac:dyDescent="0.25">
      <c r="A60" s="628">
        <v>11</v>
      </c>
      <c r="B60" s="629">
        <v>5403</v>
      </c>
      <c r="C60" s="630">
        <v>600098966</v>
      </c>
      <c r="D60" s="629">
        <v>75016931</v>
      </c>
      <c r="E60" s="631" t="s">
        <v>393</v>
      </c>
      <c r="F60" s="548"/>
      <c r="G60" s="637"/>
      <c r="H60" s="549"/>
      <c r="I60" s="632">
        <v>5953078</v>
      </c>
      <c r="J60" s="633">
        <v>4251001</v>
      </c>
      <c r="K60" s="633">
        <v>0</v>
      </c>
      <c r="L60" s="633">
        <v>79000</v>
      </c>
      <c r="M60" s="633">
        <v>1463540</v>
      </c>
      <c r="N60" s="633">
        <v>85019</v>
      </c>
      <c r="O60" s="633">
        <v>74518</v>
      </c>
      <c r="P60" s="634">
        <v>9.5964999999999989</v>
      </c>
      <c r="Q60" s="634">
        <v>5.7111999999999998</v>
      </c>
      <c r="R60" s="635">
        <v>0</v>
      </c>
      <c r="S60" s="635">
        <v>3.8853</v>
      </c>
      <c r="T60" s="632">
        <f t="shared" ref="T60:BC60" si="30">SUM(T54:T59)</f>
        <v>0</v>
      </c>
      <c r="U60" s="633">
        <f t="shared" si="30"/>
        <v>0</v>
      </c>
      <c r="V60" s="633">
        <f t="shared" si="30"/>
        <v>0</v>
      </c>
      <c r="W60" s="633">
        <f t="shared" si="30"/>
        <v>0</v>
      </c>
      <c r="X60" s="633">
        <f t="shared" si="30"/>
        <v>0</v>
      </c>
      <c r="Y60" s="633">
        <f t="shared" si="30"/>
        <v>0</v>
      </c>
      <c r="Z60" s="633">
        <f t="shared" si="30"/>
        <v>0</v>
      </c>
      <c r="AA60" s="633">
        <f t="shared" si="30"/>
        <v>0</v>
      </c>
      <c r="AB60" s="633">
        <f t="shared" si="30"/>
        <v>0</v>
      </c>
      <c r="AC60" s="633">
        <f t="shared" si="30"/>
        <v>0</v>
      </c>
      <c r="AD60" s="633">
        <f t="shared" si="30"/>
        <v>0</v>
      </c>
      <c r="AE60" s="633">
        <f t="shared" si="30"/>
        <v>0</v>
      </c>
      <c r="AF60" s="633">
        <f t="shared" si="30"/>
        <v>0</v>
      </c>
      <c r="AG60" s="633">
        <f t="shared" si="30"/>
        <v>0</v>
      </c>
      <c r="AH60" s="633">
        <f t="shared" si="30"/>
        <v>0</v>
      </c>
      <c r="AI60" s="633">
        <f t="shared" si="30"/>
        <v>0</v>
      </c>
      <c r="AJ60" s="633">
        <f t="shared" si="30"/>
        <v>0</v>
      </c>
      <c r="AK60" s="634">
        <f t="shared" si="30"/>
        <v>0</v>
      </c>
      <c r="AL60" s="634">
        <f t="shared" si="30"/>
        <v>0</v>
      </c>
      <c r="AM60" s="634">
        <f t="shared" si="30"/>
        <v>0</v>
      </c>
      <c r="AN60" s="634">
        <f t="shared" si="30"/>
        <v>0</v>
      </c>
      <c r="AO60" s="634">
        <f t="shared" si="30"/>
        <v>0</v>
      </c>
      <c r="AP60" s="634">
        <f t="shared" si="30"/>
        <v>0</v>
      </c>
      <c r="AQ60" s="634">
        <f t="shared" si="30"/>
        <v>0</v>
      </c>
      <c r="AR60" s="635">
        <f t="shared" si="30"/>
        <v>0</v>
      </c>
      <c r="AS60" s="632">
        <f t="shared" si="30"/>
        <v>5953078</v>
      </c>
      <c r="AT60" s="633">
        <f t="shared" si="30"/>
        <v>4251001</v>
      </c>
      <c r="AU60" s="633">
        <f t="shared" si="30"/>
        <v>0</v>
      </c>
      <c r="AV60" s="633">
        <f t="shared" si="30"/>
        <v>79000</v>
      </c>
      <c r="AW60" s="633">
        <f t="shared" si="30"/>
        <v>1463540</v>
      </c>
      <c r="AX60" s="633">
        <f t="shared" si="30"/>
        <v>85019</v>
      </c>
      <c r="AY60" s="633">
        <f t="shared" si="30"/>
        <v>74518</v>
      </c>
      <c r="AZ60" s="634">
        <f t="shared" si="30"/>
        <v>9.5964999999999989</v>
      </c>
      <c r="BA60" s="634">
        <f t="shared" si="30"/>
        <v>5.7111999999999998</v>
      </c>
      <c r="BB60" s="634">
        <f t="shared" si="30"/>
        <v>0</v>
      </c>
      <c r="BC60" s="636">
        <f t="shared" si="30"/>
        <v>3.8853</v>
      </c>
    </row>
    <row r="61" spans="1:55" ht="12.95" customHeight="1" x14ac:dyDescent="0.25">
      <c r="A61" s="532">
        <v>12</v>
      </c>
      <c r="B61" s="625">
        <v>5404</v>
      </c>
      <c r="C61" s="626">
        <v>600098974</v>
      </c>
      <c r="D61" s="533">
        <v>70979812</v>
      </c>
      <c r="E61" s="627" t="s">
        <v>394</v>
      </c>
      <c r="F61" s="533">
        <v>3111</v>
      </c>
      <c r="G61" s="627" t="s">
        <v>329</v>
      </c>
      <c r="H61" s="536" t="s">
        <v>281</v>
      </c>
      <c r="I61" s="517">
        <v>1646674</v>
      </c>
      <c r="J61" s="538">
        <v>1198046</v>
      </c>
      <c r="K61" s="538">
        <v>0</v>
      </c>
      <c r="L61" s="538">
        <v>6000</v>
      </c>
      <c r="M61" s="338">
        <v>406968</v>
      </c>
      <c r="N61" s="338">
        <v>23960</v>
      </c>
      <c r="O61" s="538">
        <v>11700</v>
      </c>
      <c r="P61" s="539">
        <v>2.4809000000000001</v>
      </c>
      <c r="Q61" s="719">
        <v>2</v>
      </c>
      <c r="R61" s="808">
        <v>0</v>
      </c>
      <c r="S61" s="808">
        <v>0.48089999999999999</v>
      </c>
      <c r="T61" s="112">
        <f t="shared" si="0"/>
        <v>0</v>
      </c>
      <c r="U61" s="113">
        <v>0</v>
      </c>
      <c r="V61" s="113">
        <v>0</v>
      </c>
      <c r="W61" s="113">
        <v>0</v>
      </c>
      <c r="X61" s="113">
        <f t="shared" si="1"/>
        <v>0</v>
      </c>
      <c r="Y61" s="113">
        <v>0</v>
      </c>
      <c r="Z61" s="113">
        <v>0</v>
      </c>
      <c r="AA61" s="113">
        <v>0</v>
      </c>
      <c r="AB61" s="113">
        <f t="shared" si="2"/>
        <v>0</v>
      </c>
      <c r="AC61" s="113">
        <f t="shared" si="3"/>
        <v>0</v>
      </c>
      <c r="AD61" s="114">
        <f t="shared" si="4"/>
        <v>0</v>
      </c>
      <c r="AE61" s="114">
        <f t="shared" si="5"/>
        <v>0</v>
      </c>
      <c r="AF61" s="113">
        <v>0</v>
      </c>
      <c r="AG61" s="113">
        <v>0</v>
      </c>
      <c r="AH61" s="113">
        <v>0</v>
      </c>
      <c r="AI61" s="113">
        <f t="shared" si="6"/>
        <v>0</v>
      </c>
      <c r="AJ61" s="113">
        <f t="shared" si="7"/>
        <v>0</v>
      </c>
      <c r="AK61" s="115"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f t="shared" si="8"/>
        <v>0</v>
      </c>
      <c r="AQ61" s="115">
        <f t="shared" si="9"/>
        <v>0</v>
      </c>
      <c r="AR61" s="370">
        <f t="shared" si="10"/>
        <v>0</v>
      </c>
      <c r="AS61" s="112">
        <f t="shared" si="11"/>
        <v>1646674</v>
      </c>
      <c r="AT61" s="113">
        <f t="shared" si="12"/>
        <v>1198046</v>
      </c>
      <c r="AU61" s="113">
        <f t="shared" si="13"/>
        <v>0</v>
      </c>
      <c r="AV61" s="113">
        <f t="shared" si="14"/>
        <v>6000</v>
      </c>
      <c r="AW61" s="113">
        <f t="shared" si="15"/>
        <v>406968</v>
      </c>
      <c r="AX61" s="113">
        <f t="shared" si="15"/>
        <v>23960</v>
      </c>
      <c r="AY61" s="113">
        <f t="shared" si="16"/>
        <v>11700</v>
      </c>
      <c r="AZ61" s="115">
        <f t="shared" si="17"/>
        <v>2.4809000000000001</v>
      </c>
      <c r="BA61" s="115">
        <f t="shared" si="18"/>
        <v>2</v>
      </c>
      <c r="BB61" s="115">
        <f t="shared" si="19"/>
        <v>0</v>
      </c>
      <c r="BC61" s="116">
        <f t="shared" si="20"/>
        <v>0.48089999999999999</v>
      </c>
    </row>
    <row r="62" spans="1:55" ht="12.95" customHeight="1" x14ac:dyDescent="0.25">
      <c r="A62" s="532">
        <v>12</v>
      </c>
      <c r="B62" s="625">
        <v>5404</v>
      </c>
      <c r="C62" s="626">
        <v>600098974</v>
      </c>
      <c r="D62" s="533">
        <v>70979812</v>
      </c>
      <c r="E62" s="627" t="s">
        <v>394</v>
      </c>
      <c r="F62" s="533">
        <v>3117</v>
      </c>
      <c r="G62" s="627" t="s">
        <v>318</v>
      </c>
      <c r="H62" s="536" t="s">
        <v>281</v>
      </c>
      <c r="I62" s="517">
        <v>2812991</v>
      </c>
      <c r="J62" s="538">
        <v>2043720</v>
      </c>
      <c r="K62" s="538">
        <v>0</v>
      </c>
      <c r="L62" s="538">
        <v>0</v>
      </c>
      <c r="M62" s="338">
        <v>690776</v>
      </c>
      <c r="N62" s="338">
        <v>40875</v>
      </c>
      <c r="O62" s="538">
        <v>37620</v>
      </c>
      <c r="P62" s="539">
        <v>4.0434999999999999</v>
      </c>
      <c r="Q62" s="719">
        <v>2.5817999999999999</v>
      </c>
      <c r="R62" s="808">
        <v>0</v>
      </c>
      <c r="S62" s="808">
        <v>1.4617</v>
      </c>
      <c r="T62" s="112">
        <f t="shared" si="0"/>
        <v>0</v>
      </c>
      <c r="U62" s="113">
        <v>0</v>
      </c>
      <c r="V62" s="113">
        <v>0</v>
      </c>
      <c r="W62" s="113">
        <v>0</v>
      </c>
      <c r="X62" s="113">
        <f t="shared" si="1"/>
        <v>0</v>
      </c>
      <c r="Y62" s="113">
        <v>0</v>
      </c>
      <c r="Z62" s="113">
        <v>0</v>
      </c>
      <c r="AA62" s="113">
        <v>0</v>
      </c>
      <c r="AB62" s="113">
        <f t="shared" si="2"/>
        <v>0</v>
      </c>
      <c r="AC62" s="113">
        <f t="shared" si="3"/>
        <v>0</v>
      </c>
      <c r="AD62" s="114">
        <f t="shared" si="4"/>
        <v>0</v>
      </c>
      <c r="AE62" s="114">
        <f t="shared" si="5"/>
        <v>0</v>
      </c>
      <c r="AF62" s="113">
        <v>0</v>
      </c>
      <c r="AG62" s="113">
        <v>0</v>
      </c>
      <c r="AH62" s="113">
        <v>0</v>
      </c>
      <c r="AI62" s="113">
        <f t="shared" si="6"/>
        <v>0</v>
      </c>
      <c r="AJ62" s="113">
        <f t="shared" si="7"/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f t="shared" si="8"/>
        <v>0</v>
      </c>
      <c r="AQ62" s="115">
        <f t="shared" si="9"/>
        <v>0</v>
      </c>
      <c r="AR62" s="370">
        <f t="shared" si="10"/>
        <v>0</v>
      </c>
      <c r="AS62" s="112">
        <f t="shared" si="11"/>
        <v>2812991</v>
      </c>
      <c r="AT62" s="113">
        <f t="shared" si="12"/>
        <v>2043720</v>
      </c>
      <c r="AU62" s="113">
        <f t="shared" si="13"/>
        <v>0</v>
      </c>
      <c r="AV62" s="113">
        <f t="shared" si="14"/>
        <v>0</v>
      </c>
      <c r="AW62" s="113">
        <f t="shared" si="15"/>
        <v>690776</v>
      </c>
      <c r="AX62" s="113">
        <f t="shared" si="15"/>
        <v>40875</v>
      </c>
      <c r="AY62" s="113">
        <f t="shared" si="16"/>
        <v>37620</v>
      </c>
      <c r="AZ62" s="115">
        <f t="shared" si="17"/>
        <v>4.0434999999999999</v>
      </c>
      <c r="BA62" s="115">
        <f t="shared" si="18"/>
        <v>2.5817999999999999</v>
      </c>
      <c r="BB62" s="115">
        <f t="shared" si="19"/>
        <v>0</v>
      </c>
      <c r="BC62" s="116">
        <f t="shared" si="20"/>
        <v>1.4617</v>
      </c>
    </row>
    <row r="63" spans="1:55" ht="12.95" customHeight="1" x14ac:dyDescent="0.25">
      <c r="A63" s="532">
        <v>12</v>
      </c>
      <c r="B63" s="625">
        <v>5404</v>
      </c>
      <c r="C63" s="626">
        <v>600098974</v>
      </c>
      <c r="D63" s="533">
        <v>70979812</v>
      </c>
      <c r="E63" s="627" t="s">
        <v>394</v>
      </c>
      <c r="F63" s="533">
        <v>3117</v>
      </c>
      <c r="G63" s="627" t="s">
        <v>323</v>
      </c>
      <c r="H63" s="536" t="s">
        <v>282</v>
      </c>
      <c r="I63" s="517">
        <v>361572</v>
      </c>
      <c r="J63" s="538">
        <v>266253</v>
      </c>
      <c r="K63" s="538">
        <v>0</v>
      </c>
      <c r="L63" s="538">
        <v>0</v>
      </c>
      <c r="M63" s="338">
        <v>89994</v>
      </c>
      <c r="N63" s="338">
        <v>5325</v>
      </c>
      <c r="O63" s="538">
        <v>0</v>
      </c>
      <c r="P63" s="539">
        <v>0.77</v>
      </c>
      <c r="Q63" s="719">
        <v>0.77</v>
      </c>
      <c r="R63" s="808">
        <v>0</v>
      </c>
      <c r="S63" s="808">
        <v>0</v>
      </c>
      <c r="T63" s="112">
        <f t="shared" si="0"/>
        <v>0</v>
      </c>
      <c r="U63" s="113">
        <v>0</v>
      </c>
      <c r="V63" s="113">
        <v>0</v>
      </c>
      <c r="W63" s="113">
        <v>0</v>
      </c>
      <c r="X63" s="113">
        <f t="shared" si="1"/>
        <v>0</v>
      </c>
      <c r="Y63" s="113">
        <v>0</v>
      </c>
      <c r="Z63" s="113">
        <v>0</v>
      </c>
      <c r="AA63" s="113">
        <v>0</v>
      </c>
      <c r="AB63" s="113">
        <f t="shared" si="2"/>
        <v>0</v>
      </c>
      <c r="AC63" s="113">
        <f t="shared" si="3"/>
        <v>0</v>
      </c>
      <c r="AD63" s="114">
        <f t="shared" si="4"/>
        <v>0</v>
      </c>
      <c r="AE63" s="114">
        <f t="shared" si="5"/>
        <v>0</v>
      </c>
      <c r="AF63" s="113">
        <v>0</v>
      </c>
      <c r="AG63" s="113">
        <v>0</v>
      </c>
      <c r="AH63" s="113">
        <v>0</v>
      </c>
      <c r="AI63" s="113">
        <f t="shared" si="6"/>
        <v>0</v>
      </c>
      <c r="AJ63" s="113">
        <f t="shared" si="7"/>
        <v>0</v>
      </c>
      <c r="AK63" s="115"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f t="shared" si="8"/>
        <v>0</v>
      </c>
      <c r="AQ63" s="115">
        <f t="shared" si="9"/>
        <v>0</v>
      </c>
      <c r="AR63" s="370">
        <f t="shared" si="10"/>
        <v>0</v>
      </c>
      <c r="AS63" s="112">
        <f t="shared" si="11"/>
        <v>361572</v>
      </c>
      <c r="AT63" s="113">
        <f t="shared" si="12"/>
        <v>266253</v>
      </c>
      <c r="AU63" s="113">
        <f t="shared" si="13"/>
        <v>0</v>
      </c>
      <c r="AV63" s="113">
        <f t="shared" si="14"/>
        <v>0</v>
      </c>
      <c r="AW63" s="113">
        <f t="shared" si="15"/>
        <v>89994</v>
      </c>
      <c r="AX63" s="113">
        <f t="shared" si="15"/>
        <v>5325</v>
      </c>
      <c r="AY63" s="113">
        <f t="shared" si="16"/>
        <v>0</v>
      </c>
      <c r="AZ63" s="115">
        <f t="shared" si="17"/>
        <v>0.77</v>
      </c>
      <c r="BA63" s="115">
        <f t="shared" si="18"/>
        <v>0.77</v>
      </c>
      <c r="BB63" s="115">
        <f t="shared" si="19"/>
        <v>0</v>
      </c>
      <c r="BC63" s="116">
        <f t="shared" si="20"/>
        <v>0</v>
      </c>
    </row>
    <row r="64" spans="1:55" ht="12.95" customHeight="1" x14ac:dyDescent="0.25">
      <c r="A64" s="532">
        <v>12</v>
      </c>
      <c r="B64" s="625">
        <v>5404</v>
      </c>
      <c r="C64" s="626">
        <v>600098974</v>
      </c>
      <c r="D64" s="533">
        <v>70979812</v>
      </c>
      <c r="E64" s="627" t="s">
        <v>394</v>
      </c>
      <c r="F64" s="533">
        <v>3141</v>
      </c>
      <c r="G64" s="627" t="s">
        <v>319</v>
      </c>
      <c r="H64" s="536" t="s">
        <v>282</v>
      </c>
      <c r="I64" s="517">
        <v>655995</v>
      </c>
      <c r="J64" s="538">
        <v>481010</v>
      </c>
      <c r="K64" s="538">
        <v>0</v>
      </c>
      <c r="L64" s="538">
        <v>0</v>
      </c>
      <c r="M64" s="338">
        <v>162581</v>
      </c>
      <c r="N64" s="338">
        <v>9620</v>
      </c>
      <c r="O64" s="538">
        <v>2784</v>
      </c>
      <c r="P64" s="539">
        <v>1.6300000000000001</v>
      </c>
      <c r="Q64" s="719">
        <v>0</v>
      </c>
      <c r="R64" s="808">
        <v>0</v>
      </c>
      <c r="S64" s="808">
        <v>1.6300000000000001</v>
      </c>
      <c r="T64" s="112">
        <f t="shared" si="0"/>
        <v>0</v>
      </c>
      <c r="U64" s="113">
        <v>0</v>
      </c>
      <c r="V64" s="113">
        <v>0</v>
      </c>
      <c r="W64" s="113">
        <v>0</v>
      </c>
      <c r="X64" s="113">
        <f t="shared" si="1"/>
        <v>0</v>
      </c>
      <c r="Y64" s="113">
        <v>0</v>
      </c>
      <c r="Z64" s="113">
        <v>0</v>
      </c>
      <c r="AA64" s="113">
        <v>0</v>
      </c>
      <c r="AB64" s="113">
        <f t="shared" si="2"/>
        <v>0</v>
      </c>
      <c r="AC64" s="113">
        <f t="shared" si="3"/>
        <v>0</v>
      </c>
      <c r="AD64" s="114">
        <f t="shared" si="4"/>
        <v>0</v>
      </c>
      <c r="AE64" s="114">
        <f t="shared" si="5"/>
        <v>0</v>
      </c>
      <c r="AF64" s="113">
        <v>0</v>
      </c>
      <c r="AG64" s="113">
        <v>0</v>
      </c>
      <c r="AH64" s="113">
        <v>0</v>
      </c>
      <c r="AI64" s="113">
        <f t="shared" si="6"/>
        <v>0</v>
      </c>
      <c r="AJ64" s="113">
        <f t="shared" si="7"/>
        <v>0</v>
      </c>
      <c r="AK64" s="115"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f t="shared" si="8"/>
        <v>0</v>
      </c>
      <c r="AQ64" s="115">
        <f t="shared" si="9"/>
        <v>0</v>
      </c>
      <c r="AR64" s="370">
        <f t="shared" si="10"/>
        <v>0</v>
      </c>
      <c r="AS64" s="112">
        <f t="shared" si="11"/>
        <v>655995</v>
      </c>
      <c r="AT64" s="113">
        <f t="shared" si="12"/>
        <v>481010</v>
      </c>
      <c r="AU64" s="113">
        <f t="shared" si="13"/>
        <v>0</v>
      </c>
      <c r="AV64" s="113">
        <f t="shared" si="14"/>
        <v>0</v>
      </c>
      <c r="AW64" s="113">
        <f t="shared" si="15"/>
        <v>162581</v>
      </c>
      <c r="AX64" s="113">
        <f t="shared" si="15"/>
        <v>9620</v>
      </c>
      <c r="AY64" s="113">
        <f t="shared" si="16"/>
        <v>2784</v>
      </c>
      <c r="AZ64" s="115">
        <f t="shared" si="17"/>
        <v>1.6300000000000001</v>
      </c>
      <c r="BA64" s="115">
        <f t="shared" si="18"/>
        <v>0</v>
      </c>
      <c r="BB64" s="115">
        <f t="shared" si="19"/>
        <v>0</v>
      </c>
      <c r="BC64" s="116">
        <f t="shared" si="20"/>
        <v>1.6300000000000001</v>
      </c>
    </row>
    <row r="65" spans="1:55" ht="12.95" customHeight="1" x14ac:dyDescent="0.25">
      <c r="A65" s="532">
        <v>12</v>
      </c>
      <c r="B65" s="625">
        <v>5404</v>
      </c>
      <c r="C65" s="626">
        <v>600098974</v>
      </c>
      <c r="D65" s="533">
        <v>70979812</v>
      </c>
      <c r="E65" s="627" t="s">
        <v>394</v>
      </c>
      <c r="F65" s="533">
        <v>3143</v>
      </c>
      <c r="G65" s="627" t="s">
        <v>632</v>
      </c>
      <c r="H65" s="536" t="s">
        <v>281</v>
      </c>
      <c r="I65" s="517">
        <v>454921</v>
      </c>
      <c r="J65" s="538">
        <v>334993</v>
      </c>
      <c r="K65" s="538">
        <v>0</v>
      </c>
      <c r="L65" s="538">
        <v>0</v>
      </c>
      <c r="M65" s="338">
        <v>113228</v>
      </c>
      <c r="N65" s="338">
        <v>6700</v>
      </c>
      <c r="O65" s="538">
        <v>0</v>
      </c>
      <c r="P65" s="539">
        <v>0.70520000000000005</v>
      </c>
      <c r="Q65" s="719">
        <v>0.70520000000000005</v>
      </c>
      <c r="R65" s="808">
        <v>0</v>
      </c>
      <c r="S65" s="808">
        <v>0</v>
      </c>
      <c r="T65" s="112">
        <f t="shared" si="0"/>
        <v>0</v>
      </c>
      <c r="U65" s="113">
        <v>0</v>
      </c>
      <c r="V65" s="113">
        <v>0</v>
      </c>
      <c r="W65" s="113">
        <v>0</v>
      </c>
      <c r="X65" s="113">
        <f t="shared" si="1"/>
        <v>0</v>
      </c>
      <c r="Y65" s="113">
        <v>0</v>
      </c>
      <c r="Z65" s="113">
        <v>0</v>
      </c>
      <c r="AA65" s="113">
        <v>0</v>
      </c>
      <c r="AB65" s="113">
        <f t="shared" si="2"/>
        <v>0</v>
      </c>
      <c r="AC65" s="113">
        <f t="shared" si="3"/>
        <v>0</v>
      </c>
      <c r="AD65" s="114">
        <f t="shared" si="4"/>
        <v>0</v>
      </c>
      <c r="AE65" s="114">
        <f t="shared" si="5"/>
        <v>0</v>
      </c>
      <c r="AF65" s="113">
        <v>0</v>
      </c>
      <c r="AG65" s="113">
        <v>0</v>
      </c>
      <c r="AH65" s="113">
        <v>0</v>
      </c>
      <c r="AI65" s="113">
        <f t="shared" si="6"/>
        <v>0</v>
      </c>
      <c r="AJ65" s="113">
        <f t="shared" si="7"/>
        <v>0</v>
      </c>
      <c r="AK65" s="115"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f t="shared" si="8"/>
        <v>0</v>
      </c>
      <c r="AQ65" s="115">
        <f t="shared" si="9"/>
        <v>0</v>
      </c>
      <c r="AR65" s="370">
        <f t="shared" si="10"/>
        <v>0</v>
      </c>
      <c r="AS65" s="112">
        <f t="shared" si="11"/>
        <v>454921</v>
      </c>
      <c r="AT65" s="113">
        <f t="shared" si="12"/>
        <v>334993</v>
      </c>
      <c r="AU65" s="113">
        <f t="shared" si="13"/>
        <v>0</v>
      </c>
      <c r="AV65" s="113">
        <f t="shared" si="14"/>
        <v>0</v>
      </c>
      <c r="AW65" s="113">
        <f t="shared" si="15"/>
        <v>113228</v>
      </c>
      <c r="AX65" s="113">
        <f t="shared" si="15"/>
        <v>6700</v>
      </c>
      <c r="AY65" s="113">
        <f t="shared" si="16"/>
        <v>0</v>
      </c>
      <c r="AZ65" s="115">
        <f t="shared" si="17"/>
        <v>0.70520000000000005</v>
      </c>
      <c r="BA65" s="115">
        <f t="shared" si="18"/>
        <v>0.70520000000000005</v>
      </c>
      <c r="BB65" s="115">
        <f t="shared" si="19"/>
        <v>0</v>
      </c>
      <c r="BC65" s="116">
        <f t="shared" si="20"/>
        <v>0</v>
      </c>
    </row>
    <row r="66" spans="1:55" ht="12.95" customHeight="1" x14ac:dyDescent="0.25">
      <c r="A66" s="532">
        <v>12</v>
      </c>
      <c r="B66" s="625">
        <v>5404</v>
      </c>
      <c r="C66" s="626">
        <v>600098974</v>
      </c>
      <c r="D66" s="533">
        <v>70979812</v>
      </c>
      <c r="E66" s="627" t="s">
        <v>394</v>
      </c>
      <c r="F66" s="533">
        <v>3143</v>
      </c>
      <c r="G66" s="627" t="s">
        <v>633</v>
      </c>
      <c r="H66" s="536" t="s">
        <v>282</v>
      </c>
      <c r="I66" s="517">
        <v>10534</v>
      </c>
      <c r="J66" s="538">
        <v>7425</v>
      </c>
      <c r="K66" s="538">
        <v>0</v>
      </c>
      <c r="L66" s="538">
        <v>0</v>
      </c>
      <c r="M66" s="338">
        <v>2510</v>
      </c>
      <c r="N66" s="338">
        <v>149</v>
      </c>
      <c r="O66" s="538">
        <v>450</v>
      </c>
      <c r="P66" s="539">
        <v>0.03</v>
      </c>
      <c r="Q66" s="719">
        <v>0</v>
      </c>
      <c r="R66" s="808">
        <v>0</v>
      </c>
      <c r="S66" s="808">
        <v>0.03</v>
      </c>
      <c r="T66" s="112">
        <f t="shared" si="0"/>
        <v>0</v>
      </c>
      <c r="U66" s="113">
        <v>0</v>
      </c>
      <c r="V66" s="113">
        <v>0</v>
      </c>
      <c r="W66" s="113">
        <v>0</v>
      </c>
      <c r="X66" s="113">
        <f t="shared" si="1"/>
        <v>0</v>
      </c>
      <c r="Y66" s="113">
        <v>0</v>
      </c>
      <c r="Z66" s="113">
        <v>0</v>
      </c>
      <c r="AA66" s="113">
        <v>0</v>
      </c>
      <c r="AB66" s="113">
        <f t="shared" si="2"/>
        <v>0</v>
      </c>
      <c r="AC66" s="113">
        <f t="shared" si="3"/>
        <v>0</v>
      </c>
      <c r="AD66" s="114">
        <f t="shared" si="4"/>
        <v>0</v>
      </c>
      <c r="AE66" s="114">
        <f t="shared" si="5"/>
        <v>0</v>
      </c>
      <c r="AF66" s="113">
        <v>0</v>
      </c>
      <c r="AG66" s="113">
        <v>0</v>
      </c>
      <c r="AH66" s="113">
        <v>0</v>
      </c>
      <c r="AI66" s="113">
        <f t="shared" si="6"/>
        <v>0</v>
      </c>
      <c r="AJ66" s="113">
        <f t="shared" si="7"/>
        <v>0</v>
      </c>
      <c r="AK66" s="115"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f t="shared" si="8"/>
        <v>0</v>
      </c>
      <c r="AQ66" s="115">
        <f t="shared" si="9"/>
        <v>0</v>
      </c>
      <c r="AR66" s="370">
        <f t="shared" si="10"/>
        <v>0</v>
      </c>
      <c r="AS66" s="112">
        <f t="shared" si="11"/>
        <v>10534</v>
      </c>
      <c r="AT66" s="113">
        <f t="shared" si="12"/>
        <v>7425</v>
      </c>
      <c r="AU66" s="113">
        <f t="shared" si="13"/>
        <v>0</v>
      </c>
      <c r="AV66" s="113">
        <f t="shared" si="14"/>
        <v>0</v>
      </c>
      <c r="AW66" s="113">
        <f t="shared" si="15"/>
        <v>2510</v>
      </c>
      <c r="AX66" s="113">
        <f t="shared" si="15"/>
        <v>149</v>
      </c>
      <c r="AY66" s="113">
        <f t="shared" si="16"/>
        <v>450</v>
      </c>
      <c r="AZ66" s="115">
        <f t="shared" si="17"/>
        <v>0.03</v>
      </c>
      <c r="BA66" s="115">
        <f t="shared" si="18"/>
        <v>0</v>
      </c>
      <c r="BB66" s="115">
        <f t="shared" si="19"/>
        <v>0</v>
      </c>
      <c r="BC66" s="116">
        <f t="shared" si="20"/>
        <v>0.03</v>
      </c>
    </row>
    <row r="67" spans="1:55" ht="12.95" customHeight="1" x14ac:dyDescent="0.25">
      <c r="A67" s="628">
        <v>12</v>
      </c>
      <c r="B67" s="629">
        <v>5404</v>
      </c>
      <c r="C67" s="630">
        <v>600098974</v>
      </c>
      <c r="D67" s="629">
        <v>70979812</v>
      </c>
      <c r="E67" s="631" t="s">
        <v>395</v>
      </c>
      <c r="F67" s="548"/>
      <c r="G67" s="637"/>
      <c r="H67" s="549"/>
      <c r="I67" s="632">
        <v>5942687</v>
      </c>
      <c r="J67" s="633">
        <v>4331447</v>
      </c>
      <c r="K67" s="633">
        <v>0</v>
      </c>
      <c r="L67" s="633">
        <v>6000</v>
      </c>
      <c r="M67" s="633">
        <v>1466057</v>
      </c>
      <c r="N67" s="633">
        <v>86629</v>
      </c>
      <c r="O67" s="633">
        <v>52554</v>
      </c>
      <c r="P67" s="634">
        <v>9.6595999999999993</v>
      </c>
      <c r="Q67" s="634">
        <v>6.0569999999999986</v>
      </c>
      <c r="R67" s="635">
        <v>0</v>
      </c>
      <c r="S67" s="635">
        <v>3.6026000000000002</v>
      </c>
      <c r="T67" s="632">
        <f t="shared" ref="T67:BC67" si="31">SUM(T61:T66)</f>
        <v>0</v>
      </c>
      <c r="U67" s="633">
        <f t="shared" si="31"/>
        <v>0</v>
      </c>
      <c r="V67" s="633">
        <f t="shared" si="31"/>
        <v>0</v>
      </c>
      <c r="W67" s="633">
        <f t="shared" si="31"/>
        <v>0</v>
      </c>
      <c r="X67" s="633">
        <f t="shared" si="31"/>
        <v>0</v>
      </c>
      <c r="Y67" s="633">
        <f t="shared" si="31"/>
        <v>0</v>
      </c>
      <c r="Z67" s="633">
        <f t="shared" si="31"/>
        <v>0</v>
      </c>
      <c r="AA67" s="633">
        <f t="shared" si="31"/>
        <v>0</v>
      </c>
      <c r="AB67" s="633">
        <f t="shared" si="31"/>
        <v>0</v>
      </c>
      <c r="AC67" s="633">
        <f t="shared" si="31"/>
        <v>0</v>
      </c>
      <c r="AD67" s="633">
        <f t="shared" si="31"/>
        <v>0</v>
      </c>
      <c r="AE67" s="633">
        <f t="shared" si="31"/>
        <v>0</v>
      </c>
      <c r="AF67" s="633">
        <f t="shared" si="31"/>
        <v>0</v>
      </c>
      <c r="AG67" s="633">
        <f t="shared" si="31"/>
        <v>0</v>
      </c>
      <c r="AH67" s="633">
        <f t="shared" si="31"/>
        <v>0</v>
      </c>
      <c r="AI67" s="633">
        <f t="shared" si="31"/>
        <v>0</v>
      </c>
      <c r="AJ67" s="633">
        <f t="shared" si="31"/>
        <v>0</v>
      </c>
      <c r="AK67" s="634">
        <f t="shared" si="31"/>
        <v>0</v>
      </c>
      <c r="AL67" s="634">
        <f t="shared" si="31"/>
        <v>0</v>
      </c>
      <c r="AM67" s="634">
        <f t="shared" si="31"/>
        <v>0</v>
      </c>
      <c r="AN67" s="634">
        <f t="shared" si="31"/>
        <v>0</v>
      </c>
      <c r="AO67" s="634">
        <f t="shared" si="31"/>
        <v>0</v>
      </c>
      <c r="AP67" s="634">
        <f t="shared" si="31"/>
        <v>0</v>
      </c>
      <c r="AQ67" s="634">
        <f t="shared" si="31"/>
        <v>0</v>
      </c>
      <c r="AR67" s="635">
        <f t="shared" si="31"/>
        <v>0</v>
      </c>
      <c r="AS67" s="632">
        <f t="shared" si="31"/>
        <v>5942687</v>
      </c>
      <c r="AT67" s="633">
        <f t="shared" si="31"/>
        <v>4331447</v>
      </c>
      <c r="AU67" s="633">
        <f t="shared" si="31"/>
        <v>0</v>
      </c>
      <c r="AV67" s="633">
        <f t="shared" si="31"/>
        <v>6000</v>
      </c>
      <c r="AW67" s="633">
        <f t="shared" si="31"/>
        <v>1466057</v>
      </c>
      <c r="AX67" s="633">
        <f t="shared" si="31"/>
        <v>86629</v>
      </c>
      <c r="AY67" s="633">
        <f t="shared" si="31"/>
        <v>52554</v>
      </c>
      <c r="AZ67" s="634">
        <f t="shared" si="31"/>
        <v>9.6595999999999993</v>
      </c>
      <c r="BA67" s="634">
        <f t="shared" si="31"/>
        <v>6.0569999999999986</v>
      </c>
      <c r="BB67" s="634">
        <f t="shared" si="31"/>
        <v>0</v>
      </c>
      <c r="BC67" s="636">
        <f t="shared" si="31"/>
        <v>3.6026000000000002</v>
      </c>
    </row>
    <row r="68" spans="1:55" ht="12.95" customHeight="1" x14ac:dyDescent="0.25">
      <c r="A68" s="532">
        <v>13</v>
      </c>
      <c r="B68" s="625">
        <v>5407</v>
      </c>
      <c r="C68" s="626">
        <v>600099148</v>
      </c>
      <c r="D68" s="533">
        <v>70939403</v>
      </c>
      <c r="E68" s="627" t="s">
        <v>396</v>
      </c>
      <c r="F68" s="533">
        <v>3111</v>
      </c>
      <c r="G68" s="627" t="s">
        <v>329</v>
      </c>
      <c r="H68" s="536" t="s">
        <v>281</v>
      </c>
      <c r="I68" s="517">
        <v>2312642</v>
      </c>
      <c r="J68" s="538">
        <v>1691046</v>
      </c>
      <c r="K68" s="538">
        <v>0</v>
      </c>
      <c r="L68" s="538">
        <v>0</v>
      </c>
      <c r="M68" s="338">
        <v>571574</v>
      </c>
      <c r="N68" s="338">
        <v>33822</v>
      </c>
      <c r="O68" s="538">
        <v>16200</v>
      </c>
      <c r="P68" s="539">
        <v>3.9218000000000002</v>
      </c>
      <c r="Q68" s="719">
        <v>3</v>
      </c>
      <c r="R68" s="808">
        <v>0</v>
      </c>
      <c r="S68" s="808">
        <v>0.92179999999999995</v>
      </c>
      <c r="T68" s="112">
        <f t="shared" si="0"/>
        <v>0</v>
      </c>
      <c r="U68" s="113">
        <v>0</v>
      </c>
      <c r="V68" s="113">
        <v>0</v>
      </c>
      <c r="W68" s="113">
        <v>0</v>
      </c>
      <c r="X68" s="113">
        <f t="shared" si="1"/>
        <v>0</v>
      </c>
      <c r="Y68" s="113">
        <v>0</v>
      </c>
      <c r="Z68" s="113">
        <v>0</v>
      </c>
      <c r="AA68" s="113">
        <v>0</v>
      </c>
      <c r="AB68" s="113">
        <f t="shared" si="2"/>
        <v>0</v>
      </c>
      <c r="AC68" s="113">
        <f t="shared" si="3"/>
        <v>0</v>
      </c>
      <c r="AD68" s="114">
        <f t="shared" si="4"/>
        <v>0</v>
      </c>
      <c r="AE68" s="114">
        <f t="shared" si="5"/>
        <v>0</v>
      </c>
      <c r="AF68" s="113">
        <v>0</v>
      </c>
      <c r="AG68" s="113">
        <v>0</v>
      </c>
      <c r="AH68" s="113">
        <v>0</v>
      </c>
      <c r="AI68" s="113">
        <f t="shared" si="6"/>
        <v>0</v>
      </c>
      <c r="AJ68" s="113">
        <f t="shared" si="7"/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f t="shared" si="8"/>
        <v>0</v>
      </c>
      <c r="AQ68" s="115">
        <f t="shared" si="9"/>
        <v>0</v>
      </c>
      <c r="AR68" s="370">
        <f t="shared" si="10"/>
        <v>0</v>
      </c>
      <c r="AS68" s="112">
        <f t="shared" si="11"/>
        <v>2312642</v>
      </c>
      <c r="AT68" s="113">
        <f t="shared" si="12"/>
        <v>1691046</v>
      </c>
      <c r="AU68" s="113">
        <f t="shared" si="13"/>
        <v>0</v>
      </c>
      <c r="AV68" s="113">
        <f t="shared" si="14"/>
        <v>0</v>
      </c>
      <c r="AW68" s="113">
        <f t="shared" si="15"/>
        <v>571574</v>
      </c>
      <c r="AX68" s="113">
        <f t="shared" si="15"/>
        <v>33822</v>
      </c>
      <c r="AY68" s="113">
        <f t="shared" si="16"/>
        <v>16200</v>
      </c>
      <c r="AZ68" s="115">
        <f t="shared" si="17"/>
        <v>3.9218000000000002</v>
      </c>
      <c r="BA68" s="115">
        <f t="shared" si="18"/>
        <v>3</v>
      </c>
      <c r="BB68" s="115">
        <f t="shared" si="19"/>
        <v>0</v>
      </c>
      <c r="BC68" s="116">
        <f t="shared" si="20"/>
        <v>0.92179999999999995</v>
      </c>
    </row>
    <row r="69" spans="1:55" ht="12.95" customHeight="1" x14ac:dyDescent="0.25">
      <c r="A69" s="532">
        <v>13</v>
      </c>
      <c r="B69" s="625">
        <v>5407</v>
      </c>
      <c r="C69" s="626">
        <v>600099148</v>
      </c>
      <c r="D69" s="533">
        <v>70939403</v>
      </c>
      <c r="E69" s="627" t="s">
        <v>396</v>
      </c>
      <c r="F69" s="533">
        <v>3113</v>
      </c>
      <c r="G69" s="627" t="s">
        <v>333</v>
      </c>
      <c r="H69" s="536" t="s">
        <v>281</v>
      </c>
      <c r="I69" s="517">
        <v>8728899</v>
      </c>
      <c r="J69" s="538">
        <v>6318850</v>
      </c>
      <c r="K69" s="538">
        <v>0</v>
      </c>
      <c r="L69" s="538">
        <v>10000</v>
      </c>
      <c r="M69" s="338">
        <v>2139152</v>
      </c>
      <c r="N69" s="338">
        <v>126377</v>
      </c>
      <c r="O69" s="538">
        <v>134520</v>
      </c>
      <c r="P69" s="539">
        <v>11.7524</v>
      </c>
      <c r="Q69" s="719">
        <v>8.9544999999999995</v>
      </c>
      <c r="R69" s="808">
        <v>0</v>
      </c>
      <c r="S69" s="808">
        <v>2.7978999999999998</v>
      </c>
      <c r="T69" s="112">
        <f t="shared" si="0"/>
        <v>0</v>
      </c>
      <c r="U69" s="113">
        <v>0</v>
      </c>
      <c r="V69" s="113">
        <v>0</v>
      </c>
      <c r="W69" s="113">
        <v>0</v>
      </c>
      <c r="X69" s="113">
        <f t="shared" si="1"/>
        <v>0</v>
      </c>
      <c r="Y69" s="113">
        <v>0</v>
      </c>
      <c r="Z69" s="113">
        <v>0</v>
      </c>
      <c r="AA69" s="113">
        <v>0</v>
      </c>
      <c r="AB69" s="113">
        <f t="shared" si="2"/>
        <v>0</v>
      </c>
      <c r="AC69" s="113">
        <f t="shared" si="3"/>
        <v>0</v>
      </c>
      <c r="AD69" s="114">
        <f t="shared" si="4"/>
        <v>0</v>
      </c>
      <c r="AE69" s="114">
        <f t="shared" si="5"/>
        <v>0</v>
      </c>
      <c r="AF69" s="113">
        <v>0</v>
      </c>
      <c r="AG69" s="113">
        <v>0</v>
      </c>
      <c r="AH69" s="113">
        <v>0</v>
      </c>
      <c r="AI69" s="113">
        <f t="shared" si="6"/>
        <v>0</v>
      </c>
      <c r="AJ69" s="113">
        <f t="shared" si="7"/>
        <v>0</v>
      </c>
      <c r="AK69" s="115"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f t="shared" si="8"/>
        <v>0</v>
      </c>
      <c r="AQ69" s="115">
        <f t="shared" si="9"/>
        <v>0</v>
      </c>
      <c r="AR69" s="370">
        <f t="shared" si="10"/>
        <v>0</v>
      </c>
      <c r="AS69" s="112">
        <f t="shared" si="11"/>
        <v>8728899</v>
      </c>
      <c r="AT69" s="113">
        <f t="shared" si="12"/>
        <v>6318850</v>
      </c>
      <c r="AU69" s="113">
        <f t="shared" si="13"/>
        <v>0</v>
      </c>
      <c r="AV69" s="113">
        <f t="shared" si="14"/>
        <v>10000</v>
      </c>
      <c r="AW69" s="113">
        <f t="shared" si="15"/>
        <v>2139152</v>
      </c>
      <c r="AX69" s="113">
        <f t="shared" si="15"/>
        <v>126377</v>
      </c>
      <c r="AY69" s="113">
        <f t="shared" si="16"/>
        <v>134520</v>
      </c>
      <c r="AZ69" s="115">
        <f t="shared" si="17"/>
        <v>11.7524</v>
      </c>
      <c r="BA69" s="115">
        <f t="shared" si="18"/>
        <v>8.9544999999999995</v>
      </c>
      <c r="BB69" s="115">
        <f t="shared" si="19"/>
        <v>0</v>
      </c>
      <c r="BC69" s="116">
        <f t="shared" si="20"/>
        <v>2.7978999999999998</v>
      </c>
    </row>
    <row r="70" spans="1:55" ht="12.95" customHeight="1" x14ac:dyDescent="0.25">
      <c r="A70" s="532">
        <v>13</v>
      </c>
      <c r="B70" s="625">
        <v>5407</v>
      </c>
      <c r="C70" s="626">
        <v>600099148</v>
      </c>
      <c r="D70" s="533">
        <v>70939403</v>
      </c>
      <c r="E70" s="627" t="s">
        <v>396</v>
      </c>
      <c r="F70" s="533">
        <v>3113</v>
      </c>
      <c r="G70" s="627" t="s">
        <v>323</v>
      </c>
      <c r="H70" s="536" t="s">
        <v>282</v>
      </c>
      <c r="I70" s="517">
        <v>895366</v>
      </c>
      <c r="J70" s="538">
        <v>657486</v>
      </c>
      <c r="K70" s="538">
        <v>0</v>
      </c>
      <c r="L70" s="538">
        <v>0</v>
      </c>
      <c r="M70" s="338">
        <v>222230</v>
      </c>
      <c r="N70" s="338">
        <v>13150</v>
      </c>
      <c r="O70" s="538">
        <v>2500</v>
      </c>
      <c r="P70" s="539">
        <v>1.95</v>
      </c>
      <c r="Q70" s="719">
        <v>1.95</v>
      </c>
      <c r="R70" s="808">
        <v>0</v>
      </c>
      <c r="S70" s="808">
        <v>0</v>
      </c>
      <c r="T70" s="112">
        <f t="shared" si="0"/>
        <v>0</v>
      </c>
      <c r="U70" s="113">
        <v>-25663</v>
      </c>
      <c r="V70" s="113">
        <v>0</v>
      </c>
      <c r="W70" s="113">
        <v>0</v>
      </c>
      <c r="X70" s="113">
        <f t="shared" si="1"/>
        <v>-25663</v>
      </c>
      <c r="Y70" s="113">
        <v>0</v>
      </c>
      <c r="Z70" s="113">
        <v>0</v>
      </c>
      <c r="AA70" s="113">
        <v>0</v>
      </c>
      <c r="AB70" s="113">
        <f t="shared" si="2"/>
        <v>0</v>
      </c>
      <c r="AC70" s="113">
        <f t="shared" si="3"/>
        <v>-25663</v>
      </c>
      <c r="AD70" s="114">
        <f t="shared" si="4"/>
        <v>-8674</v>
      </c>
      <c r="AE70" s="114">
        <f t="shared" si="5"/>
        <v>-513</v>
      </c>
      <c r="AF70" s="113">
        <v>0</v>
      </c>
      <c r="AG70" s="113">
        <v>0</v>
      </c>
      <c r="AH70" s="113">
        <v>0</v>
      </c>
      <c r="AI70" s="113">
        <f t="shared" si="6"/>
        <v>0</v>
      </c>
      <c r="AJ70" s="113">
        <f t="shared" si="7"/>
        <v>-34850</v>
      </c>
      <c r="AK70" s="115">
        <v>0</v>
      </c>
      <c r="AL70" s="115">
        <v>0</v>
      </c>
      <c r="AM70" s="115">
        <v>-7.0000000000000007E-2</v>
      </c>
      <c r="AN70" s="115">
        <v>0</v>
      </c>
      <c r="AO70" s="115">
        <v>0</v>
      </c>
      <c r="AP70" s="115">
        <f t="shared" si="8"/>
        <v>-7.0000000000000007E-2</v>
      </c>
      <c r="AQ70" s="115">
        <f t="shared" si="9"/>
        <v>0</v>
      </c>
      <c r="AR70" s="370">
        <f t="shared" si="10"/>
        <v>-7.0000000000000007E-2</v>
      </c>
      <c r="AS70" s="112">
        <f t="shared" si="11"/>
        <v>860516</v>
      </c>
      <c r="AT70" s="113">
        <f t="shared" si="12"/>
        <v>631823</v>
      </c>
      <c r="AU70" s="113">
        <f t="shared" si="13"/>
        <v>0</v>
      </c>
      <c r="AV70" s="113">
        <f t="shared" si="14"/>
        <v>0</v>
      </c>
      <c r="AW70" s="113">
        <f t="shared" si="15"/>
        <v>213556</v>
      </c>
      <c r="AX70" s="113">
        <f t="shared" si="15"/>
        <v>12637</v>
      </c>
      <c r="AY70" s="113">
        <f t="shared" si="16"/>
        <v>2500</v>
      </c>
      <c r="AZ70" s="115">
        <f t="shared" si="17"/>
        <v>1.88</v>
      </c>
      <c r="BA70" s="115">
        <f t="shared" si="18"/>
        <v>1.88</v>
      </c>
      <c r="BB70" s="115">
        <f t="shared" si="19"/>
        <v>0</v>
      </c>
      <c r="BC70" s="116">
        <f t="shared" si="20"/>
        <v>0</v>
      </c>
    </row>
    <row r="71" spans="1:55" ht="12.95" customHeight="1" x14ac:dyDescent="0.25">
      <c r="A71" s="532">
        <v>13</v>
      </c>
      <c r="B71" s="625">
        <v>5407</v>
      </c>
      <c r="C71" s="626">
        <v>600099148</v>
      </c>
      <c r="D71" s="533">
        <v>70939403</v>
      </c>
      <c r="E71" s="627" t="s">
        <v>396</v>
      </c>
      <c r="F71" s="533">
        <v>3141</v>
      </c>
      <c r="G71" s="627" t="s">
        <v>319</v>
      </c>
      <c r="H71" s="536" t="s">
        <v>282</v>
      </c>
      <c r="I71" s="517">
        <v>1359604</v>
      </c>
      <c r="J71" s="538">
        <v>995393</v>
      </c>
      <c r="K71" s="538">
        <v>0</v>
      </c>
      <c r="L71" s="538">
        <v>0</v>
      </c>
      <c r="M71" s="338">
        <v>336443</v>
      </c>
      <c r="N71" s="338">
        <v>19908</v>
      </c>
      <c r="O71" s="538">
        <v>7860</v>
      </c>
      <c r="P71" s="539">
        <v>3.39</v>
      </c>
      <c r="Q71" s="719">
        <v>0</v>
      </c>
      <c r="R71" s="808">
        <v>0</v>
      </c>
      <c r="S71" s="808">
        <v>3.39</v>
      </c>
      <c r="T71" s="112">
        <f t="shared" si="0"/>
        <v>0</v>
      </c>
      <c r="U71" s="113">
        <v>0</v>
      </c>
      <c r="V71" s="113">
        <v>0</v>
      </c>
      <c r="W71" s="113">
        <v>0</v>
      </c>
      <c r="X71" s="113">
        <f t="shared" si="1"/>
        <v>0</v>
      </c>
      <c r="Y71" s="113">
        <v>0</v>
      </c>
      <c r="Z71" s="113">
        <v>0</v>
      </c>
      <c r="AA71" s="113">
        <v>0</v>
      </c>
      <c r="AB71" s="113">
        <f t="shared" si="2"/>
        <v>0</v>
      </c>
      <c r="AC71" s="113">
        <f t="shared" si="3"/>
        <v>0</v>
      </c>
      <c r="AD71" s="114">
        <f t="shared" si="4"/>
        <v>0</v>
      </c>
      <c r="AE71" s="114">
        <f t="shared" si="5"/>
        <v>0</v>
      </c>
      <c r="AF71" s="113">
        <v>0</v>
      </c>
      <c r="AG71" s="113">
        <v>0</v>
      </c>
      <c r="AH71" s="113">
        <v>0</v>
      </c>
      <c r="AI71" s="113">
        <f t="shared" si="6"/>
        <v>0</v>
      </c>
      <c r="AJ71" s="113">
        <f t="shared" si="7"/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f t="shared" si="8"/>
        <v>0</v>
      </c>
      <c r="AQ71" s="115">
        <f t="shared" si="9"/>
        <v>0</v>
      </c>
      <c r="AR71" s="370">
        <f t="shared" si="10"/>
        <v>0</v>
      </c>
      <c r="AS71" s="112">
        <f t="shared" si="11"/>
        <v>1359604</v>
      </c>
      <c r="AT71" s="113">
        <f t="shared" si="12"/>
        <v>995393</v>
      </c>
      <c r="AU71" s="113">
        <f t="shared" si="13"/>
        <v>0</v>
      </c>
      <c r="AV71" s="113">
        <f t="shared" si="14"/>
        <v>0</v>
      </c>
      <c r="AW71" s="113">
        <f t="shared" si="15"/>
        <v>336443</v>
      </c>
      <c r="AX71" s="113">
        <f t="shared" si="15"/>
        <v>19908</v>
      </c>
      <c r="AY71" s="113">
        <f t="shared" si="16"/>
        <v>7860</v>
      </c>
      <c r="AZ71" s="115">
        <f t="shared" si="17"/>
        <v>3.39</v>
      </c>
      <c r="BA71" s="115">
        <f t="shared" si="18"/>
        <v>0</v>
      </c>
      <c r="BB71" s="115">
        <f t="shared" si="19"/>
        <v>0</v>
      </c>
      <c r="BC71" s="116">
        <f t="shared" si="20"/>
        <v>3.39</v>
      </c>
    </row>
    <row r="72" spans="1:55" ht="12.95" customHeight="1" x14ac:dyDescent="0.25">
      <c r="A72" s="532">
        <v>13</v>
      </c>
      <c r="B72" s="625">
        <v>5407</v>
      </c>
      <c r="C72" s="626">
        <v>600099148</v>
      </c>
      <c r="D72" s="533">
        <v>70939403</v>
      </c>
      <c r="E72" s="627" t="s">
        <v>396</v>
      </c>
      <c r="F72" s="533">
        <v>3143</v>
      </c>
      <c r="G72" s="627" t="s">
        <v>632</v>
      </c>
      <c r="H72" s="536" t="s">
        <v>281</v>
      </c>
      <c r="I72" s="517">
        <v>395002</v>
      </c>
      <c r="J72" s="538">
        <v>290871</v>
      </c>
      <c r="K72" s="538">
        <v>0</v>
      </c>
      <c r="L72" s="538">
        <v>0</v>
      </c>
      <c r="M72" s="338">
        <v>98314</v>
      </c>
      <c r="N72" s="338">
        <v>5817</v>
      </c>
      <c r="O72" s="538">
        <v>0</v>
      </c>
      <c r="P72" s="539">
        <v>0.65</v>
      </c>
      <c r="Q72" s="719">
        <v>0.65</v>
      </c>
      <c r="R72" s="808">
        <v>0</v>
      </c>
      <c r="S72" s="808">
        <v>0</v>
      </c>
      <c r="T72" s="112">
        <f t="shared" si="0"/>
        <v>0</v>
      </c>
      <c r="U72" s="113">
        <v>0</v>
      </c>
      <c r="V72" s="113">
        <v>0</v>
      </c>
      <c r="W72" s="113">
        <v>0</v>
      </c>
      <c r="X72" s="113">
        <f t="shared" si="1"/>
        <v>0</v>
      </c>
      <c r="Y72" s="113">
        <v>0</v>
      </c>
      <c r="Z72" s="113">
        <v>0</v>
      </c>
      <c r="AA72" s="113">
        <v>0</v>
      </c>
      <c r="AB72" s="113">
        <f t="shared" si="2"/>
        <v>0</v>
      </c>
      <c r="AC72" s="113">
        <f t="shared" si="3"/>
        <v>0</v>
      </c>
      <c r="AD72" s="114">
        <f t="shared" si="4"/>
        <v>0</v>
      </c>
      <c r="AE72" s="114">
        <f t="shared" si="5"/>
        <v>0</v>
      </c>
      <c r="AF72" s="113">
        <v>0</v>
      </c>
      <c r="AG72" s="113">
        <v>0</v>
      </c>
      <c r="AH72" s="113">
        <v>0</v>
      </c>
      <c r="AI72" s="113">
        <f t="shared" si="6"/>
        <v>0</v>
      </c>
      <c r="AJ72" s="113">
        <f t="shared" si="7"/>
        <v>0</v>
      </c>
      <c r="AK72" s="115"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f t="shared" si="8"/>
        <v>0</v>
      </c>
      <c r="AQ72" s="115">
        <f t="shared" si="9"/>
        <v>0</v>
      </c>
      <c r="AR72" s="370">
        <f t="shared" si="10"/>
        <v>0</v>
      </c>
      <c r="AS72" s="112">
        <f t="shared" si="11"/>
        <v>395002</v>
      </c>
      <c r="AT72" s="113">
        <f t="shared" si="12"/>
        <v>290871</v>
      </c>
      <c r="AU72" s="113">
        <f t="shared" si="13"/>
        <v>0</v>
      </c>
      <c r="AV72" s="113">
        <f t="shared" si="14"/>
        <v>0</v>
      </c>
      <c r="AW72" s="113">
        <f t="shared" si="15"/>
        <v>98314</v>
      </c>
      <c r="AX72" s="113">
        <f t="shared" si="15"/>
        <v>5817</v>
      </c>
      <c r="AY72" s="113">
        <f t="shared" si="16"/>
        <v>0</v>
      </c>
      <c r="AZ72" s="115">
        <f t="shared" si="17"/>
        <v>0.65</v>
      </c>
      <c r="BA72" s="115">
        <f t="shared" si="18"/>
        <v>0.65</v>
      </c>
      <c r="BB72" s="115">
        <f t="shared" si="19"/>
        <v>0</v>
      </c>
      <c r="BC72" s="116">
        <f t="shared" si="20"/>
        <v>0</v>
      </c>
    </row>
    <row r="73" spans="1:55" ht="12.95" customHeight="1" x14ac:dyDescent="0.25">
      <c r="A73" s="532">
        <v>13</v>
      </c>
      <c r="B73" s="625">
        <v>5407</v>
      </c>
      <c r="C73" s="626">
        <v>600099148</v>
      </c>
      <c r="D73" s="533">
        <v>70939403</v>
      </c>
      <c r="E73" s="627" t="s">
        <v>396</v>
      </c>
      <c r="F73" s="533">
        <v>3143</v>
      </c>
      <c r="G73" s="627" t="s">
        <v>633</v>
      </c>
      <c r="H73" s="536" t="s">
        <v>282</v>
      </c>
      <c r="I73" s="517">
        <v>14044</v>
      </c>
      <c r="J73" s="538">
        <v>9900</v>
      </c>
      <c r="K73" s="538">
        <v>0</v>
      </c>
      <c r="L73" s="538">
        <v>0</v>
      </c>
      <c r="M73" s="338">
        <v>3346</v>
      </c>
      <c r="N73" s="338">
        <v>198</v>
      </c>
      <c r="O73" s="538">
        <v>600</v>
      </c>
      <c r="P73" s="539">
        <v>0.04</v>
      </c>
      <c r="Q73" s="719">
        <v>0</v>
      </c>
      <c r="R73" s="808">
        <v>0</v>
      </c>
      <c r="S73" s="808">
        <v>0.04</v>
      </c>
      <c r="T73" s="112">
        <f t="shared" si="0"/>
        <v>0</v>
      </c>
      <c r="U73" s="113">
        <v>0</v>
      </c>
      <c r="V73" s="113">
        <v>0</v>
      </c>
      <c r="W73" s="113">
        <v>0</v>
      </c>
      <c r="X73" s="113">
        <f t="shared" si="1"/>
        <v>0</v>
      </c>
      <c r="Y73" s="113">
        <v>0</v>
      </c>
      <c r="Z73" s="113">
        <v>0</v>
      </c>
      <c r="AA73" s="113">
        <v>0</v>
      </c>
      <c r="AB73" s="113">
        <f t="shared" si="2"/>
        <v>0</v>
      </c>
      <c r="AC73" s="113">
        <f t="shared" si="3"/>
        <v>0</v>
      </c>
      <c r="AD73" s="114">
        <f t="shared" si="4"/>
        <v>0</v>
      </c>
      <c r="AE73" s="114">
        <f t="shared" si="5"/>
        <v>0</v>
      </c>
      <c r="AF73" s="113">
        <v>0</v>
      </c>
      <c r="AG73" s="113">
        <v>0</v>
      </c>
      <c r="AH73" s="113">
        <v>0</v>
      </c>
      <c r="AI73" s="113">
        <f t="shared" si="6"/>
        <v>0</v>
      </c>
      <c r="AJ73" s="113">
        <f t="shared" si="7"/>
        <v>0</v>
      </c>
      <c r="AK73" s="115"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f t="shared" si="8"/>
        <v>0</v>
      </c>
      <c r="AQ73" s="115">
        <f t="shared" si="9"/>
        <v>0</v>
      </c>
      <c r="AR73" s="370">
        <f t="shared" si="10"/>
        <v>0</v>
      </c>
      <c r="AS73" s="112">
        <f t="shared" si="11"/>
        <v>14044</v>
      </c>
      <c r="AT73" s="113">
        <f t="shared" si="12"/>
        <v>9900</v>
      </c>
      <c r="AU73" s="113">
        <f t="shared" si="13"/>
        <v>0</v>
      </c>
      <c r="AV73" s="113">
        <f t="shared" si="14"/>
        <v>0</v>
      </c>
      <c r="AW73" s="113">
        <f t="shared" si="15"/>
        <v>3346</v>
      </c>
      <c r="AX73" s="113">
        <f t="shared" si="15"/>
        <v>198</v>
      </c>
      <c r="AY73" s="113">
        <f t="shared" si="16"/>
        <v>600</v>
      </c>
      <c r="AZ73" s="115">
        <f t="shared" si="17"/>
        <v>0.04</v>
      </c>
      <c r="BA73" s="115">
        <f t="shared" si="18"/>
        <v>0</v>
      </c>
      <c r="BB73" s="115">
        <f t="shared" si="19"/>
        <v>0</v>
      </c>
      <c r="BC73" s="116">
        <f t="shared" si="20"/>
        <v>0.04</v>
      </c>
    </row>
    <row r="74" spans="1:55" ht="12.95" customHeight="1" x14ac:dyDescent="0.25">
      <c r="A74" s="628">
        <v>13</v>
      </c>
      <c r="B74" s="629">
        <v>5407</v>
      </c>
      <c r="C74" s="630">
        <v>600099148</v>
      </c>
      <c r="D74" s="629">
        <v>70939403</v>
      </c>
      <c r="E74" s="631" t="s">
        <v>397</v>
      </c>
      <c r="F74" s="548"/>
      <c r="G74" s="637"/>
      <c r="H74" s="549"/>
      <c r="I74" s="632">
        <v>13705557</v>
      </c>
      <c r="J74" s="633">
        <v>9963546</v>
      </c>
      <c r="K74" s="633">
        <v>0</v>
      </c>
      <c r="L74" s="633">
        <v>10000</v>
      </c>
      <c r="M74" s="633">
        <v>3371059</v>
      </c>
      <c r="N74" s="633">
        <v>199272</v>
      </c>
      <c r="O74" s="633">
        <v>161680</v>
      </c>
      <c r="P74" s="634">
        <v>21.704199999999997</v>
      </c>
      <c r="Q74" s="634">
        <v>14.554499999999999</v>
      </c>
      <c r="R74" s="635">
        <v>0</v>
      </c>
      <c r="S74" s="635">
        <v>7.1497000000000002</v>
      </c>
      <c r="T74" s="632">
        <f t="shared" ref="T74:BC74" si="32">SUM(T68:T73)</f>
        <v>0</v>
      </c>
      <c r="U74" s="633">
        <f t="shared" si="32"/>
        <v>-25663</v>
      </c>
      <c r="V74" s="633">
        <f t="shared" si="32"/>
        <v>0</v>
      </c>
      <c r="W74" s="633">
        <f t="shared" si="32"/>
        <v>0</v>
      </c>
      <c r="X74" s="633">
        <f t="shared" si="32"/>
        <v>-25663</v>
      </c>
      <c r="Y74" s="633">
        <f t="shared" si="32"/>
        <v>0</v>
      </c>
      <c r="Z74" s="633">
        <f t="shared" si="32"/>
        <v>0</v>
      </c>
      <c r="AA74" s="633">
        <f t="shared" si="32"/>
        <v>0</v>
      </c>
      <c r="AB74" s="633">
        <f t="shared" si="32"/>
        <v>0</v>
      </c>
      <c r="AC74" s="633">
        <f t="shared" si="32"/>
        <v>-25663</v>
      </c>
      <c r="AD74" s="633">
        <f t="shared" si="32"/>
        <v>-8674</v>
      </c>
      <c r="AE74" s="633">
        <f t="shared" si="32"/>
        <v>-513</v>
      </c>
      <c r="AF74" s="633">
        <f t="shared" si="32"/>
        <v>0</v>
      </c>
      <c r="AG74" s="633">
        <f t="shared" si="32"/>
        <v>0</v>
      </c>
      <c r="AH74" s="633">
        <f t="shared" si="32"/>
        <v>0</v>
      </c>
      <c r="AI74" s="633">
        <f t="shared" si="32"/>
        <v>0</v>
      </c>
      <c r="AJ74" s="633">
        <f t="shared" si="32"/>
        <v>-34850</v>
      </c>
      <c r="AK74" s="634">
        <f t="shared" si="32"/>
        <v>0</v>
      </c>
      <c r="AL74" s="634">
        <f t="shared" si="32"/>
        <v>0</v>
      </c>
      <c r="AM74" s="634">
        <f t="shared" si="32"/>
        <v>-7.0000000000000007E-2</v>
      </c>
      <c r="AN74" s="634">
        <f t="shared" si="32"/>
        <v>0</v>
      </c>
      <c r="AO74" s="634">
        <f t="shared" si="32"/>
        <v>0</v>
      </c>
      <c r="AP74" s="634">
        <f t="shared" si="32"/>
        <v>-7.0000000000000007E-2</v>
      </c>
      <c r="AQ74" s="634">
        <f t="shared" si="32"/>
        <v>0</v>
      </c>
      <c r="AR74" s="635">
        <f t="shared" si="32"/>
        <v>-7.0000000000000007E-2</v>
      </c>
      <c r="AS74" s="632">
        <f t="shared" si="32"/>
        <v>13670707</v>
      </c>
      <c r="AT74" s="633">
        <f t="shared" si="32"/>
        <v>9937883</v>
      </c>
      <c r="AU74" s="633">
        <f t="shared" si="32"/>
        <v>0</v>
      </c>
      <c r="AV74" s="633">
        <f t="shared" si="32"/>
        <v>10000</v>
      </c>
      <c r="AW74" s="633">
        <f t="shared" si="32"/>
        <v>3362385</v>
      </c>
      <c r="AX74" s="633">
        <f t="shared" si="32"/>
        <v>198759</v>
      </c>
      <c r="AY74" s="633">
        <f t="shared" si="32"/>
        <v>161680</v>
      </c>
      <c r="AZ74" s="634">
        <f t="shared" si="32"/>
        <v>21.634199999999996</v>
      </c>
      <c r="BA74" s="634">
        <f t="shared" si="32"/>
        <v>14.484499999999999</v>
      </c>
      <c r="BB74" s="634">
        <f t="shared" si="32"/>
        <v>0</v>
      </c>
      <c r="BC74" s="636">
        <f t="shared" si="32"/>
        <v>7.1497000000000002</v>
      </c>
    </row>
    <row r="75" spans="1:55" ht="12.95" customHeight="1" x14ac:dyDescent="0.25">
      <c r="A75" s="532">
        <v>14</v>
      </c>
      <c r="B75" s="625">
        <v>5411</v>
      </c>
      <c r="C75" s="626">
        <v>650034244</v>
      </c>
      <c r="D75" s="533">
        <v>70985375</v>
      </c>
      <c r="E75" s="627" t="s">
        <v>398</v>
      </c>
      <c r="F75" s="533">
        <v>3111</v>
      </c>
      <c r="G75" s="627" t="s">
        <v>329</v>
      </c>
      <c r="H75" s="536" t="s">
        <v>281</v>
      </c>
      <c r="I75" s="517">
        <v>2531674</v>
      </c>
      <c r="J75" s="538">
        <v>1835265</v>
      </c>
      <c r="K75" s="538">
        <v>0</v>
      </c>
      <c r="L75" s="538">
        <v>18000</v>
      </c>
      <c r="M75" s="338">
        <v>626404</v>
      </c>
      <c r="N75" s="338">
        <v>36705</v>
      </c>
      <c r="O75" s="538">
        <v>15300</v>
      </c>
      <c r="P75" s="539">
        <v>4.1150000000000002</v>
      </c>
      <c r="Q75" s="719">
        <v>3.1932000000000005</v>
      </c>
      <c r="R75" s="808">
        <v>0</v>
      </c>
      <c r="S75" s="808">
        <v>0.92179999999999995</v>
      </c>
      <c r="T75" s="112">
        <f t="shared" si="0"/>
        <v>0</v>
      </c>
      <c r="U75" s="113">
        <v>0</v>
      </c>
      <c r="V75" s="113">
        <v>0</v>
      </c>
      <c r="W75" s="113">
        <v>0</v>
      </c>
      <c r="X75" s="113">
        <f t="shared" si="1"/>
        <v>0</v>
      </c>
      <c r="Y75" s="113">
        <v>0</v>
      </c>
      <c r="Z75" s="113">
        <v>0</v>
      </c>
      <c r="AA75" s="113">
        <v>0</v>
      </c>
      <c r="AB75" s="113">
        <f t="shared" si="2"/>
        <v>0</v>
      </c>
      <c r="AC75" s="113">
        <f t="shared" si="3"/>
        <v>0</v>
      </c>
      <c r="AD75" s="114">
        <f t="shared" si="4"/>
        <v>0</v>
      </c>
      <c r="AE75" s="114">
        <f t="shared" si="5"/>
        <v>0</v>
      </c>
      <c r="AF75" s="113">
        <v>0</v>
      </c>
      <c r="AG75" s="113">
        <v>0</v>
      </c>
      <c r="AH75" s="113">
        <v>0</v>
      </c>
      <c r="AI75" s="113">
        <f t="shared" si="6"/>
        <v>0</v>
      </c>
      <c r="AJ75" s="113">
        <f t="shared" si="7"/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f t="shared" si="8"/>
        <v>0</v>
      </c>
      <c r="AQ75" s="115">
        <f t="shared" si="9"/>
        <v>0</v>
      </c>
      <c r="AR75" s="370">
        <f t="shared" si="10"/>
        <v>0</v>
      </c>
      <c r="AS75" s="112">
        <f t="shared" si="11"/>
        <v>2531674</v>
      </c>
      <c r="AT75" s="113">
        <f t="shared" si="12"/>
        <v>1835265</v>
      </c>
      <c r="AU75" s="113">
        <f t="shared" si="13"/>
        <v>0</v>
      </c>
      <c r="AV75" s="113">
        <f t="shared" si="14"/>
        <v>18000</v>
      </c>
      <c r="AW75" s="113">
        <f t="shared" si="15"/>
        <v>626404</v>
      </c>
      <c r="AX75" s="113">
        <f t="shared" si="15"/>
        <v>36705</v>
      </c>
      <c r="AY75" s="113">
        <f t="shared" si="16"/>
        <v>15300</v>
      </c>
      <c r="AZ75" s="115">
        <f t="shared" si="17"/>
        <v>4.1150000000000002</v>
      </c>
      <c r="BA75" s="115">
        <f t="shared" si="18"/>
        <v>3.1932000000000005</v>
      </c>
      <c r="BB75" s="115">
        <f t="shared" si="19"/>
        <v>0</v>
      </c>
      <c r="BC75" s="116">
        <f t="shared" si="20"/>
        <v>0.92179999999999995</v>
      </c>
    </row>
    <row r="76" spans="1:55" ht="12.95" customHeight="1" x14ac:dyDescent="0.25">
      <c r="A76" s="532">
        <v>14</v>
      </c>
      <c r="B76" s="625">
        <v>5411</v>
      </c>
      <c r="C76" s="626">
        <v>650034244</v>
      </c>
      <c r="D76" s="533">
        <v>70985375</v>
      </c>
      <c r="E76" s="627" t="s">
        <v>398</v>
      </c>
      <c r="F76" s="533">
        <v>3117</v>
      </c>
      <c r="G76" s="627" t="s">
        <v>318</v>
      </c>
      <c r="H76" s="536" t="s">
        <v>281</v>
      </c>
      <c r="I76" s="517">
        <v>3291572</v>
      </c>
      <c r="J76" s="538">
        <v>2379766</v>
      </c>
      <c r="K76" s="538">
        <v>0</v>
      </c>
      <c r="L76" s="538">
        <v>0</v>
      </c>
      <c r="M76" s="338">
        <v>804361</v>
      </c>
      <c r="N76" s="338">
        <v>47595</v>
      </c>
      <c r="O76" s="538">
        <v>59850</v>
      </c>
      <c r="P76" s="539">
        <v>4.1901999999999999</v>
      </c>
      <c r="Q76" s="719">
        <v>2.5926999999999998</v>
      </c>
      <c r="R76" s="808">
        <v>0</v>
      </c>
      <c r="S76" s="808">
        <v>1.5974999999999999</v>
      </c>
      <c r="T76" s="112">
        <f t="shared" si="0"/>
        <v>0</v>
      </c>
      <c r="U76" s="113">
        <v>0</v>
      </c>
      <c r="V76" s="113">
        <v>-29455</v>
      </c>
      <c r="W76" s="113">
        <v>0</v>
      </c>
      <c r="X76" s="113">
        <f t="shared" si="1"/>
        <v>-29455</v>
      </c>
      <c r="Y76" s="113">
        <v>0</v>
      </c>
      <c r="Z76" s="113">
        <v>0</v>
      </c>
      <c r="AA76" s="113">
        <v>0</v>
      </c>
      <c r="AB76" s="113">
        <f t="shared" si="2"/>
        <v>0</v>
      </c>
      <c r="AC76" s="113">
        <f t="shared" si="3"/>
        <v>-29455</v>
      </c>
      <c r="AD76" s="114">
        <f t="shared" si="4"/>
        <v>-9956</v>
      </c>
      <c r="AE76" s="114">
        <f t="shared" si="5"/>
        <v>-589</v>
      </c>
      <c r="AF76" s="113">
        <v>0</v>
      </c>
      <c r="AG76" s="113">
        <v>40000</v>
      </c>
      <c r="AH76" s="113">
        <v>0</v>
      </c>
      <c r="AI76" s="113">
        <f t="shared" si="6"/>
        <v>40000</v>
      </c>
      <c r="AJ76" s="113">
        <f t="shared" si="7"/>
        <v>0</v>
      </c>
      <c r="AK76" s="115">
        <v>0</v>
      </c>
      <c r="AL76" s="115">
        <v>0</v>
      </c>
      <c r="AM76" s="115">
        <v>0</v>
      </c>
      <c r="AN76" s="115">
        <v>0</v>
      </c>
      <c r="AO76" s="115">
        <v>0</v>
      </c>
      <c r="AP76" s="115">
        <f t="shared" si="8"/>
        <v>0</v>
      </c>
      <c r="AQ76" s="115">
        <f t="shared" si="9"/>
        <v>0</v>
      </c>
      <c r="AR76" s="370">
        <f t="shared" si="10"/>
        <v>0</v>
      </c>
      <c r="AS76" s="112">
        <f t="shared" si="11"/>
        <v>3291572</v>
      </c>
      <c r="AT76" s="113">
        <f t="shared" si="12"/>
        <v>2350311</v>
      </c>
      <c r="AU76" s="113">
        <f t="shared" si="13"/>
        <v>0</v>
      </c>
      <c r="AV76" s="113">
        <f t="shared" si="14"/>
        <v>0</v>
      </c>
      <c r="AW76" s="113">
        <f t="shared" si="15"/>
        <v>794405</v>
      </c>
      <c r="AX76" s="113">
        <f t="shared" si="15"/>
        <v>47006</v>
      </c>
      <c r="AY76" s="113">
        <f t="shared" si="16"/>
        <v>99850</v>
      </c>
      <c r="AZ76" s="115">
        <f t="shared" si="17"/>
        <v>4.1901999999999999</v>
      </c>
      <c r="BA76" s="115">
        <f t="shared" si="18"/>
        <v>2.5926999999999998</v>
      </c>
      <c r="BB76" s="115">
        <f t="shared" si="19"/>
        <v>0</v>
      </c>
      <c r="BC76" s="116">
        <f t="shared" si="20"/>
        <v>1.5974999999999999</v>
      </c>
    </row>
    <row r="77" spans="1:55" ht="12.95" customHeight="1" x14ac:dyDescent="0.25">
      <c r="A77" s="532">
        <v>14</v>
      </c>
      <c r="B77" s="625">
        <v>5411</v>
      </c>
      <c r="C77" s="626">
        <v>650034244</v>
      </c>
      <c r="D77" s="533">
        <v>70985375</v>
      </c>
      <c r="E77" s="627" t="s">
        <v>398</v>
      </c>
      <c r="F77" s="533">
        <v>3117</v>
      </c>
      <c r="G77" s="627" t="s">
        <v>323</v>
      </c>
      <c r="H77" s="536" t="s">
        <v>282</v>
      </c>
      <c r="I77" s="517">
        <v>0</v>
      </c>
      <c r="J77" s="538">
        <v>0</v>
      </c>
      <c r="K77" s="538">
        <v>0</v>
      </c>
      <c r="L77" s="538">
        <v>0</v>
      </c>
      <c r="M77" s="338">
        <v>0</v>
      </c>
      <c r="N77" s="338">
        <v>0</v>
      </c>
      <c r="O77" s="538">
        <v>0</v>
      </c>
      <c r="P77" s="539">
        <v>0</v>
      </c>
      <c r="Q77" s="719">
        <v>0</v>
      </c>
      <c r="R77" s="808">
        <v>0</v>
      </c>
      <c r="S77" s="808">
        <v>0</v>
      </c>
      <c r="T77" s="112">
        <f t="shared" ref="T77:T141" si="33">Y77*-1</f>
        <v>0</v>
      </c>
      <c r="U77" s="113">
        <v>0</v>
      </c>
      <c r="V77" s="113">
        <v>0</v>
      </c>
      <c r="W77" s="113">
        <v>0</v>
      </c>
      <c r="X77" s="113">
        <f t="shared" ref="X77:X141" si="34">SUM(T77:W77)</f>
        <v>0</v>
      </c>
      <c r="Y77" s="113">
        <v>0</v>
      </c>
      <c r="Z77" s="113">
        <v>0</v>
      </c>
      <c r="AA77" s="113">
        <v>0</v>
      </c>
      <c r="AB77" s="113">
        <f t="shared" ref="AB77:AB141" si="35">SUM(Y77:AA77)</f>
        <v>0</v>
      </c>
      <c r="AC77" s="113">
        <f t="shared" ref="AC77:AC141" si="36">X77+AB77</f>
        <v>0</v>
      </c>
      <c r="AD77" s="114">
        <f t="shared" ref="AD77:AD141" si="37">ROUND((X77+Y77+Z77)*33.8%,0)</f>
        <v>0</v>
      </c>
      <c r="AE77" s="114">
        <f t="shared" ref="AE77:AE141" si="38">ROUND(X77*2%,0)</f>
        <v>0</v>
      </c>
      <c r="AF77" s="113">
        <v>0</v>
      </c>
      <c r="AG77" s="113">
        <v>0</v>
      </c>
      <c r="AH77" s="113">
        <v>0</v>
      </c>
      <c r="AI77" s="113">
        <f t="shared" ref="AI77:AI141" si="39">SUM(AF77:AH77)</f>
        <v>0</v>
      </c>
      <c r="AJ77" s="113">
        <f t="shared" ref="AJ77:AJ141" si="40">AC77+AD77+AE77+AI77</f>
        <v>0</v>
      </c>
      <c r="AK77" s="115"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f t="shared" ref="AP77:AP141" si="41">AK77+AM77+AN77</f>
        <v>0</v>
      </c>
      <c r="AQ77" s="115">
        <f t="shared" ref="AQ77:AQ141" si="42">AL77+AO77</f>
        <v>0</v>
      </c>
      <c r="AR77" s="370">
        <f t="shared" ref="AR77:AR141" si="43">SUM(AP77:AQ77)</f>
        <v>0</v>
      </c>
      <c r="AS77" s="112">
        <f t="shared" ref="AS77:AS141" si="44">I77+AJ77</f>
        <v>0</v>
      </c>
      <c r="AT77" s="113">
        <f t="shared" ref="AT77:AT141" si="45">J77+X77</f>
        <v>0</v>
      </c>
      <c r="AU77" s="113">
        <f t="shared" ref="AU77:AU141" si="46">K77</f>
        <v>0</v>
      </c>
      <c r="AV77" s="113">
        <f t="shared" ref="AV77:AV141" si="47">L77+AB77</f>
        <v>0</v>
      </c>
      <c r="AW77" s="113">
        <f t="shared" ref="AW77:AX141" si="48">M77+AD77</f>
        <v>0</v>
      </c>
      <c r="AX77" s="113">
        <f t="shared" si="48"/>
        <v>0</v>
      </c>
      <c r="AY77" s="113">
        <f t="shared" ref="AY77:AY141" si="49">O77+AI77</f>
        <v>0</v>
      </c>
      <c r="AZ77" s="115">
        <f t="shared" ref="AZ77:AZ141" si="50">P77+AR77</f>
        <v>0</v>
      </c>
      <c r="BA77" s="115">
        <f t="shared" ref="BA77:BA141" si="51">Q77+AP77</f>
        <v>0</v>
      </c>
      <c r="BB77" s="115">
        <f t="shared" ref="BB77:BB141" si="52">R77</f>
        <v>0</v>
      </c>
      <c r="BC77" s="116">
        <f t="shared" ref="BC77:BC141" si="53">S77+AQ77</f>
        <v>0</v>
      </c>
    </row>
    <row r="78" spans="1:55" ht="12.95" customHeight="1" x14ac:dyDescent="0.25">
      <c r="A78" s="532">
        <v>14</v>
      </c>
      <c r="B78" s="625">
        <v>5411</v>
      </c>
      <c r="C78" s="626">
        <v>650034244</v>
      </c>
      <c r="D78" s="533">
        <v>70985375</v>
      </c>
      <c r="E78" s="627" t="s">
        <v>398</v>
      </c>
      <c r="F78" s="533">
        <v>3141</v>
      </c>
      <c r="G78" s="627" t="s">
        <v>319</v>
      </c>
      <c r="H78" s="536" t="s">
        <v>282</v>
      </c>
      <c r="I78" s="517">
        <v>881327</v>
      </c>
      <c r="J78" s="538">
        <v>646042</v>
      </c>
      <c r="K78" s="538">
        <v>0</v>
      </c>
      <c r="L78" s="538">
        <v>0</v>
      </c>
      <c r="M78" s="338">
        <v>218362</v>
      </c>
      <c r="N78" s="338">
        <v>12921</v>
      </c>
      <c r="O78" s="538">
        <v>4002</v>
      </c>
      <c r="P78" s="539">
        <v>2.19</v>
      </c>
      <c r="Q78" s="719">
        <v>0</v>
      </c>
      <c r="R78" s="808">
        <v>0</v>
      </c>
      <c r="S78" s="808">
        <v>2.19</v>
      </c>
      <c r="T78" s="112">
        <f t="shared" si="33"/>
        <v>0</v>
      </c>
      <c r="U78" s="113">
        <v>0</v>
      </c>
      <c r="V78" s="113">
        <v>0</v>
      </c>
      <c r="W78" s="113">
        <v>0</v>
      </c>
      <c r="X78" s="113">
        <f t="shared" si="34"/>
        <v>0</v>
      </c>
      <c r="Y78" s="113">
        <v>0</v>
      </c>
      <c r="Z78" s="113">
        <v>0</v>
      </c>
      <c r="AA78" s="113">
        <v>0</v>
      </c>
      <c r="AB78" s="113">
        <f t="shared" si="35"/>
        <v>0</v>
      </c>
      <c r="AC78" s="113">
        <f t="shared" si="36"/>
        <v>0</v>
      </c>
      <c r="AD78" s="114">
        <f t="shared" si="37"/>
        <v>0</v>
      </c>
      <c r="AE78" s="114">
        <f t="shared" si="38"/>
        <v>0</v>
      </c>
      <c r="AF78" s="113">
        <v>0</v>
      </c>
      <c r="AG78" s="113">
        <v>0</v>
      </c>
      <c r="AH78" s="113">
        <v>0</v>
      </c>
      <c r="AI78" s="113">
        <f t="shared" si="39"/>
        <v>0</v>
      </c>
      <c r="AJ78" s="113">
        <f t="shared" si="40"/>
        <v>0</v>
      </c>
      <c r="AK78" s="115">
        <v>0</v>
      </c>
      <c r="AL78" s="115">
        <v>0</v>
      </c>
      <c r="AM78" s="115">
        <v>0</v>
      </c>
      <c r="AN78" s="115">
        <v>0</v>
      </c>
      <c r="AO78" s="115">
        <v>0</v>
      </c>
      <c r="AP78" s="115">
        <f t="shared" si="41"/>
        <v>0</v>
      </c>
      <c r="AQ78" s="115">
        <f t="shared" si="42"/>
        <v>0</v>
      </c>
      <c r="AR78" s="370">
        <f t="shared" si="43"/>
        <v>0</v>
      </c>
      <c r="AS78" s="112">
        <f t="shared" si="44"/>
        <v>881327</v>
      </c>
      <c r="AT78" s="113">
        <f t="shared" si="45"/>
        <v>646042</v>
      </c>
      <c r="AU78" s="113">
        <f t="shared" si="46"/>
        <v>0</v>
      </c>
      <c r="AV78" s="113">
        <f t="shared" si="47"/>
        <v>0</v>
      </c>
      <c r="AW78" s="113">
        <f t="shared" si="48"/>
        <v>218362</v>
      </c>
      <c r="AX78" s="113">
        <f t="shared" si="48"/>
        <v>12921</v>
      </c>
      <c r="AY78" s="113">
        <f t="shared" si="49"/>
        <v>4002</v>
      </c>
      <c r="AZ78" s="115">
        <f t="shared" si="50"/>
        <v>2.19</v>
      </c>
      <c r="BA78" s="115">
        <f t="shared" si="51"/>
        <v>0</v>
      </c>
      <c r="BB78" s="115">
        <f t="shared" si="52"/>
        <v>0</v>
      </c>
      <c r="BC78" s="116">
        <f t="shared" si="53"/>
        <v>2.19</v>
      </c>
    </row>
    <row r="79" spans="1:55" ht="12.95" customHeight="1" x14ac:dyDescent="0.25">
      <c r="A79" s="532">
        <v>14</v>
      </c>
      <c r="B79" s="625">
        <v>5411</v>
      </c>
      <c r="C79" s="626">
        <v>650034244</v>
      </c>
      <c r="D79" s="533">
        <v>70985375</v>
      </c>
      <c r="E79" s="627" t="s">
        <v>398</v>
      </c>
      <c r="F79" s="533">
        <v>3143</v>
      </c>
      <c r="G79" s="627" t="s">
        <v>632</v>
      </c>
      <c r="H79" s="536" t="s">
        <v>281</v>
      </c>
      <c r="I79" s="517">
        <v>441831</v>
      </c>
      <c r="J79" s="538">
        <v>313531</v>
      </c>
      <c r="K79" s="538">
        <v>0</v>
      </c>
      <c r="L79" s="538">
        <v>12000</v>
      </c>
      <c r="M79" s="338">
        <v>110029</v>
      </c>
      <c r="N79" s="338">
        <v>6271</v>
      </c>
      <c r="O79" s="538">
        <v>0</v>
      </c>
      <c r="P79" s="539">
        <v>0.69729999999999992</v>
      </c>
      <c r="Q79" s="719">
        <v>0.69729999999999992</v>
      </c>
      <c r="R79" s="808">
        <v>0</v>
      </c>
      <c r="S79" s="808">
        <v>0</v>
      </c>
      <c r="T79" s="112">
        <f t="shared" si="33"/>
        <v>0</v>
      </c>
      <c r="U79" s="113">
        <v>0</v>
      </c>
      <c r="V79" s="113">
        <v>0</v>
      </c>
      <c r="W79" s="113">
        <v>0</v>
      </c>
      <c r="X79" s="113">
        <f t="shared" si="34"/>
        <v>0</v>
      </c>
      <c r="Y79" s="113">
        <v>0</v>
      </c>
      <c r="Z79" s="113">
        <v>0</v>
      </c>
      <c r="AA79" s="113">
        <v>0</v>
      </c>
      <c r="AB79" s="113">
        <f t="shared" si="35"/>
        <v>0</v>
      </c>
      <c r="AC79" s="113">
        <f t="shared" si="36"/>
        <v>0</v>
      </c>
      <c r="AD79" s="114">
        <f t="shared" si="37"/>
        <v>0</v>
      </c>
      <c r="AE79" s="114">
        <f t="shared" si="38"/>
        <v>0</v>
      </c>
      <c r="AF79" s="113">
        <v>0</v>
      </c>
      <c r="AG79" s="113">
        <v>0</v>
      </c>
      <c r="AH79" s="113">
        <v>0</v>
      </c>
      <c r="AI79" s="113">
        <f t="shared" si="39"/>
        <v>0</v>
      </c>
      <c r="AJ79" s="113">
        <f t="shared" si="40"/>
        <v>0</v>
      </c>
      <c r="AK79" s="115"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f t="shared" si="41"/>
        <v>0</v>
      </c>
      <c r="AQ79" s="115">
        <f t="shared" si="42"/>
        <v>0</v>
      </c>
      <c r="AR79" s="370">
        <f t="shared" si="43"/>
        <v>0</v>
      </c>
      <c r="AS79" s="112">
        <f t="shared" si="44"/>
        <v>441831</v>
      </c>
      <c r="AT79" s="113">
        <f t="shared" si="45"/>
        <v>313531</v>
      </c>
      <c r="AU79" s="113">
        <f t="shared" si="46"/>
        <v>0</v>
      </c>
      <c r="AV79" s="113">
        <f t="shared" si="47"/>
        <v>12000</v>
      </c>
      <c r="AW79" s="113">
        <f t="shared" si="48"/>
        <v>110029</v>
      </c>
      <c r="AX79" s="113">
        <f t="shared" si="48"/>
        <v>6271</v>
      </c>
      <c r="AY79" s="113">
        <f t="shared" si="49"/>
        <v>0</v>
      </c>
      <c r="AZ79" s="115">
        <f t="shared" si="50"/>
        <v>0.69729999999999992</v>
      </c>
      <c r="BA79" s="115">
        <f t="shared" si="51"/>
        <v>0.69729999999999992</v>
      </c>
      <c r="BB79" s="115">
        <f t="shared" si="52"/>
        <v>0</v>
      </c>
      <c r="BC79" s="116">
        <f t="shared" si="53"/>
        <v>0</v>
      </c>
    </row>
    <row r="80" spans="1:55" ht="12.95" customHeight="1" x14ac:dyDescent="0.25">
      <c r="A80" s="532">
        <v>14</v>
      </c>
      <c r="B80" s="625">
        <v>5411</v>
      </c>
      <c r="C80" s="626">
        <v>650034244</v>
      </c>
      <c r="D80" s="533">
        <v>70985375</v>
      </c>
      <c r="E80" s="627" t="s">
        <v>398</v>
      </c>
      <c r="F80" s="533">
        <v>3143</v>
      </c>
      <c r="G80" s="627" t="s">
        <v>633</v>
      </c>
      <c r="H80" s="536" t="s">
        <v>282</v>
      </c>
      <c r="I80" s="517">
        <v>16853</v>
      </c>
      <c r="J80" s="538">
        <v>11880</v>
      </c>
      <c r="K80" s="538">
        <v>0</v>
      </c>
      <c r="L80" s="538">
        <v>0</v>
      </c>
      <c r="M80" s="338">
        <v>4015</v>
      </c>
      <c r="N80" s="338">
        <v>238</v>
      </c>
      <c r="O80" s="538">
        <v>720</v>
      </c>
      <c r="P80" s="539">
        <v>0.05</v>
      </c>
      <c r="Q80" s="719">
        <v>0</v>
      </c>
      <c r="R80" s="808">
        <v>0</v>
      </c>
      <c r="S80" s="808">
        <v>0.05</v>
      </c>
      <c r="T80" s="112">
        <f t="shared" si="33"/>
        <v>0</v>
      </c>
      <c r="U80" s="113">
        <v>0</v>
      </c>
      <c r="V80" s="113">
        <v>0</v>
      </c>
      <c r="W80" s="113">
        <v>0</v>
      </c>
      <c r="X80" s="113">
        <f t="shared" si="34"/>
        <v>0</v>
      </c>
      <c r="Y80" s="113">
        <v>0</v>
      </c>
      <c r="Z80" s="113">
        <v>0</v>
      </c>
      <c r="AA80" s="113">
        <v>0</v>
      </c>
      <c r="AB80" s="113">
        <f t="shared" si="35"/>
        <v>0</v>
      </c>
      <c r="AC80" s="113">
        <f t="shared" si="36"/>
        <v>0</v>
      </c>
      <c r="AD80" s="114">
        <f t="shared" si="37"/>
        <v>0</v>
      </c>
      <c r="AE80" s="114">
        <f t="shared" si="38"/>
        <v>0</v>
      </c>
      <c r="AF80" s="113">
        <v>0</v>
      </c>
      <c r="AG80" s="113">
        <v>0</v>
      </c>
      <c r="AH80" s="113">
        <v>0</v>
      </c>
      <c r="AI80" s="113">
        <f t="shared" si="39"/>
        <v>0</v>
      </c>
      <c r="AJ80" s="113">
        <f t="shared" si="40"/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f t="shared" si="41"/>
        <v>0</v>
      </c>
      <c r="AQ80" s="115">
        <f t="shared" si="42"/>
        <v>0</v>
      </c>
      <c r="AR80" s="370">
        <f t="shared" si="43"/>
        <v>0</v>
      </c>
      <c r="AS80" s="112">
        <f t="shared" si="44"/>
        <v>16853</v>
      </c>
      <c r="AT80" s="113">
        <f t="shared" si="45"/>
        <v>11880</v>
      </c>
      <c r="AU80" s="113">
        <f t="shared" si="46"/>
        <v>0</v>
      </c>
      <c r="AV80" s="113">
        <f t="shared" si="47"/>
        <v>0</v>
      </c>
      <c r="AW80" s="113">
        <f t="shared" si="48"/>
        <v>4015</v>
      </c>
      <c r="AX80" s="113">
        <f t="shared" si="48"/>
        <v>238</v>
      </c>
      <c r="AY80" s="113">
        <f t="shared" si="49"/>
        <v>720</v>
      </c>
      <c r="AZ80" s="115">
        <f t="shared" si="50"/>
        <v>0.05</v>
      </c>
      <c r="BA80" s="115">
        <f t="shared" si="51"/>
        <v>0</v>
      </c>
      <c r="BB80" s="115">
        <f t="shared" si="52"/>
        <v>0</v>
      </c>
      <c r="BC80" s="116">
        <f t="shared" si="53"/>
        <v>0.05</v>
      </c>
    </row>
    <row r="81" spans="1:55" ht="12.95" customHeight="1" x14ac:dyDescent="0.25">
      <c r="A81" s="628">
        <v>14</v>
      </c>
      <c r="B81" s="629">
        <v>5411</v>
      </c>
      <c r="C81" s="630">
        <v>650034244</v>
      </c>
      <c r="D81" s="629">
        <v>70985375</v>
      </c>
      <c r="E81" s="631" t="s">
        <v>399</v>
      </c>
      <c r="F81" s="548"/>
      <c r="G81" s="637"/>
      <c r="H81" s="549"/>
      <c r="I81" s="632">
        <v>7163257</v>
      </c>
      <c r="J81" s="633">
        <v>5186484</v>
      </c>
      <c r="K81" s="633">
        <v>0</v>
      </c>
      <c r="L81" s="633">
        <v>30000</v>
      </c>
      <c r="M81" s="633">
        <v>1763171</v>
      </c>
      <c r="N81" s="633">
        <v>103730</v>
      </c>
      <c r="O81" s="633">
        <v>79872</v>
      </c>
      <c r="P81" s="634">
        <v>11.2425</v>
      </c>
      <c r="Q81" s="634">
        <v>6.4832000000000001</v>
      </c>
      <c r="R81" s="635">
        <v>0</v>
      </c>
      <c r="S81" s="635">
        <v>4.7592999999999996</v>
      </c>
      <c r="T81" s="632">
        <f t="shared" ref="T81:BC81" si="54">SUM(T75:T80)</f>
        <v>0</v>
      </c>
      <c r="U81" s="633">
        <f t="shared" si="54"/>
        <v>0</v>
      </c>
      <c r="V81" s="633">
        <f t="shared" si="54"/>
        <v>-29455</v>
      </c>
      <c r="W81" s="633">
        <f t="shared" si="54"/>
        <v>0</v>
      </c>
      <c r="X81" s="633">
        <f t="shared" si="54"/>
        <v>-29455</v>
      </c>
      <c r="Y81" s="633">
        <f t="shared" si="54"/>
        <v>0</v>
      </c>
      <c r="Z81" s="633">
        <f t="shared" si="54"/>
        <v>0</v>
      </c>
      <c r="AA81" s="633">
        <f t="shared" si="54"/>
        <v>0</v>
      </c>
      <c r="AB81" s="633">
        <f t="shared" si="54"/>
        <v>0</v>
      </c>
      <c r="AC81" s="633">
        <f t="shared" si="54"/>
        <v>-29455</v>
      </c>
      <c r="AD81" s="633">
        <f t="shared" si="54"/>
        <v>-9956</v>
      </c>
      <c r="AE81" s="633">
        <f t="shared" si="54"/>
        <v>-589</v>
      </c>
      <c r="AF81" s="633">
        <f t="shared" si="54"/>
        <v>0</v>
      </c>
      <c r="AG81" s="633">
        <f t="shared" si="54"/>
        <v>40000</v>
      </c>
      <c r="AH81" s="633">
        <f t="shared" si="54"/>
        <v>0</v>
      </c>
      <c r="AI81" s="633">
        <f t="shared" si="54"/>
        <v>40000</v>
      </c>
      <c r="AJ81" s="633">
        <f t="shared" si="54"/>
        <v>0</v>
      </c>
      <c r="AK81" s="634">
        <f t="shared" si="54"/>
        <v>0</v>
      </c>
      <c r="AL81" s="634">
        <f t="shared" si="54"/>
        <v>0</v>
      </c>
      <c r="AM81" s="634">
        <f t="shared" si="54"/>
        <v>0</v>
      </c>
      <c r="AN81" s="634">
        <f t="shared" si="54"/>
        <v>0</v>
      </c>
      <c r="AO81" s="634">
        <f t="shared" si="54"/>
        <v>0</v>
      </c>
      <c r="AP81" s="634">
        <f t="shared" si="54"/>
        <v>0</v>
      </c>
      <c r="AQ81" s="634">
        <f t="shared" si="54"/>
        <v>0</v>
      </c>
      <c r="AR81" s="635">
        <f t="shared" si="54"/>
        <v>0</v>
      </c>
      <c r="AS81" s="632">
        <f t="shared" si="54"/>
        <v>7163257</v>
      </c>
      <c r="AT81" s="633">
        <f t="shared" si="54"/>
        <v>5157029</v>
      </c>
      <c r="AU81" s="633">
        <f t="shared" si="54"/>
        <v>0</v>
      </c>
      <c r="AV81" s="633">
        <f t="shared" si="54"/>
        <v>30000</v>
      </c>
      <c r="AW81" s="633">
        <f t="shared" si="54"/>
        <v>1753215</v>
      </c>
      <c r="AX81" s="633">
        <f t="shared" si="54"/>
        <v>103141</v>
      </c>
      <c r="AY81" s="633">
        <f t="shared" si="54"/>
        <v>119872</v>
      </c>
      <c r="AZ81" s="634">
        <f t="shared" si="54"/>
        <v>11.2425</v>
      </c>
      <c r="BA81" s="634">
        <f t="shared" si="54"/>
        <v>6.4832000000000001</v>
      </c>
      <c r="BB81" s="634">
        <f t="shared" si="54"/>
        <v>0</v>
      </c>
      <c r="BC81" s="636">
        <f t="shared" si="54"/>
        <v>4.7592999999999996</v>
      </c>
    </row>
    <row r="82" spans="1:55" ht="12.95" customHeight="1" x14ac:dyDescent="0.25">
      <c r="A82" s="532">
        <v>15</v>
      </c>
      <c r="B82" s="625">
        <v>5412</v>
      </c>
      <c r="C82" s="626">
        <v>600099130</v>
      </c>
      <c r="D82" s="533">
        <v>70698066</v>
      </c>
      <c r="E82" s="627" t="s">
        <v>400</v>
      </c>
      <c r="F82" s="533">
        <v>3111</v>
      </c>
      <c r="G82" s="627" t="s">
        <v>329</v>
      </c>
      <c r="H82" s="536" t="s">
        <v>281</v>
      </c>
      <c r="I82" s="517">
        <v>1777201</v>
      </c>
      <c r="J82" s="538">
        <v>1267246</v>
      </c>
      <c r="K82" s="538">
        <v>0</v>
      </c>
      <c r="L82" s="538">
        <v>35000</v>
      </c>
      <c r="M82" s="338">
        <v>440160</v>
      </c>
      <c r="N82" s="338">
        <v>25345</v>
      </c>
      <c r="O82" s="538">
        <v>9450</v>
      </c>
      <c r="P82" s="539">
        <v>2.4409000000000001</v>
      </c>
      <c r="Q82" s="719">
        <v>1.93</v>
      </c>
      <c r="R82" s="808">
        <v>0</v>
      </c>
      <c r="S82" s="808">
        <v>0.51090000000000002</v>
      </c>
      <c r="T82" s="112">
        <f t="shared" si="33"/>
        <v>0</v>
      </c>
      <c r="U82" s="113">
        <v>0</v>
      </c>
      <c r="V82" s="113">
        <v>0</v>
      </c>
      <c r="W82" s="113">
        <v>0</v>
      </c>
      <c r="X82" s="113">
        <f t="shared" si="34"/>
        <v>0</v>
      </c>
      <c r="Y82" s="113">
        <v>0</v>
      </c>
      <c r="Z82" s="113">
        <v>0</v>
      </c>
      <c r="AA82" s="113">
        <v>0</v>
      </c>
      <c r="AB82" s="113">
        <f t="shared" si="35"/>
        <v>0</v>
      </c>
      <c r="AC82" s="113">
        <f t="shared" si="36"/>
        <v>0</v>
      </c>
      <c r="AD82" s="114">
        <f t="shared" si="37"/>
        <v>0</v>
      </c>
      <c r="AE82" s="114">
        <f t="shared" si="38"/>
        <v>0</v>
      </c>
      <c r="AF82" s="113">
        <v>0</v>
      </c>
      <c r="AG82" s="113">
        <v>0</v>
      </c>
      <c r="AH82" s="113">
        <v>0</v>
      </c>
      <c r="AI82" s="113">
        <f t="shared" si="39"/>
        <v>0</v>
      </c>
      <c r="AJ82" s="113">
        <f t="shared" si="40"/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f t="shared" si="41"/>
        <v>0</v>
      </c>
      <c r="AQ82" s="115">
        <f t="shared" si="42"/>
        <v>0</v>
      </c>
      <c r="AR82" s="370">
        <f t="shared" si="43"/>
        <v>0</v>
      </c>
      <c r="AS82" s="112">
        <f t="shared" si="44"/>
        <v>1777201</v>
      </c>
      <c r="AT82" s="113">
        <f t="shared" si="45"/>
        <v>1267246</v>
      </c>
      <c r="AU82" s="113">
        <f t="shared" si="46"/>
        <v>0</v>
      </c>
      <c r="AV82" s="113">
        <f t="shared" si="47"/>
        <v>35000</v>
      </c>
      <c r="AW82" s="113">
        <f t="shared" si="48"/>
        <v>440160</v>
      </c>
      <c r="AX82" s="113">
        <f t="shared" si="48"/>
        <v>25345</v>
      </c>
      <c r="AY82" s="113">
        <f t="shared" si="49"/>
        <v>9450</v>
      </c>
      <c r="AZ82" s="115">
        <f t="shared" si="50"/>
        <v>2.4409000000000001</v>
      </c>
      <c r="BA82" s="115">
        <f t="shared" si="51"/>
        <v>1.93</v>
      </c>
      <c r="BB82" s="115">
        <f t="shared" si="52"/>
        <v>0</v>
      </c>
      <c r="BC82" s="116">
        <f t="shared" si="53"/>
        <v>0.51090000000000002</v>
      </c>
    </row>
    <row r="83" spans="1:55" ht="12.95" customHeight="1" x14ac:dyDescent="0.25">
      <c r="A83" s="532">
        <v>15</v>
      </c>
      <c r="B83" s="625">
        <v>5412</v>
      </c>
      <c r="C83" s="626">
        <v>600099130</v>
      </c>
      <c r="D83" s="533">
        <v>70698066</v>
      </c>
      <c r="E83" s="627" t="s">
        <v>400</v>
      </c>
      <c r="F83" s="533">
        <v>3117</v>
      </c>
      <c r="G83" s="627" t="s">
        <v>318</v>
      </c>
      <c r="H83" s="536" t="s">
        <v>281</v>
      </c>
      <c r="I83" s="517">
        <v>2425622</v>
      </c>
      <c r="J83" s="538">
        <v>1755952</v>
      </c>
      <c r="K83" s="538">
        <v>0</v>
      </c>
      <c r="L83" s="538">
        <v>0</v>
      </c>
      <c r="M83" s="338">
        <v>593511</v>
      </c>
      <c r="N83" s="338">
        <v>35119</v>
      </c>
      <c r="O83" s="538">
        <v>41040</v>
      </c>
      <c r="P83" s="539">
        <v>3.3451</v>
      </c>
      <c r="Q83" s="719">
        <v>2.2726999999999999</v>
      </c>
      <c r="R83" s="808">
        <v>0</v>
      </c>
      <c r="S83" s="808">
        <v>1.0724</v>
      </c>
      <c r="T83" s="112">
        <f t="shared" si="33"/>
        <v>0</v>
      </c>
      <c r="U83" s="113">
        <v>0</v>
      </c>
      <c r="V83" s="113">
        <v>0</v>
      </c>
      <c r="W83" s="113">
        <v>0</v>
      </c>
      <c r="X83" s="113">
        <f t="shared" si="34"/>
        <v>0</v>
      </c>
      <c r="Y83" s="113">
        <v>0</v>
      </c>
      <c r="Z83" s="113">
        <v>0</v>
      </c>
      <c r="AA83" s="113">
        <v>0</v>
      </c>
      <c r="AB83" s="113">
        <f t="shared" si="35"/>
        <v>0</v>
      </c>
      <c r="AC83" s="113">
        <f t="shared" si="36"/>
        <v>0</v>
      </c>
      <c r="AD83" s="114">
        <f t="shared" si="37"/>
        <v>0</v>
      </c>
      <c r="AE83" s="114">
        <f t="shared" si="38"/>
        <v>0</v>
      </c>
      <c r="AF83" s="113">
        <v>0</v>
      </c>
      <c r="AG83" s="113">
        <v>0</v>
      </c>
      <c r="AH83" s="113">
        <v>0</v>
      </c>
      <c r="AI83" s="113">
        <f t="shared" si="39"/>
        <v>0</v>
      </c>
      <c r="AJ83" s="113">
        <f t="shared" si="40"/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f t="shared" si="41"/>
        <v>0</v>
      </c>
      <c r="AQ83" s="115">
        <f t="shared" si="42"/>
        <v>0</v>
      </c>
      <c r="AR83" s="370">
        <f t="shared" si="43"/>
        <v>0</v>
      </c>
      <c r="AS83" s="112">
        <f t="shared" si="44"/>
        <v>2425622</v>
      </c>
      <c r="AT83" s="113">
        <f t="shared" si="45"/>
        <v>1755952</v>
      </c>
      <c r="AU83" s="113">
        <f t="shared" si="46"/>
        <v>0</v>
      </c>
      <c r="AV83" s="113">
        <f t="shared" si="47"/>
        <v>0</v>
      </c>
      <c r="AW83" s="113">
        <f t="shared" si="48"/>
        <v>593511</v>
      </c>
      <c r="AX83" s="113">
        <f t="shared" si="48"/>
        <v>35119</v>
      </c>
      <c r="AY83" s="113">
        <f t="shared" si="49"/>
        <v>41040</v>
      </c>
      <c r="AZ83" s="115">
        <f t="shared" si="50"/>
        <v>3.3451</v>
      </c>
      <c r="BA83" s="115">
        <f t="shared" si="51"/>
        <v>2.2726999999999999</v>
      </c>
      <c r="BB83" s="115">
        <f t="shared" si="52"/>
        <v>0</v>
      </c>
      <c r="BC83" s="116">
        <f t="shared" si="53"/>
        <v>1.0724</v>
      </c>
    </row>
    <row r="84" spans="1:55" ht="12.95" customHeight="1" x14ac:dyDescent="0.25">
      <c r="A84" s="532">
        <v>15</v>
      </c>
      <c r="B84" s="625">
        <v>5412</v>
      </c>
      <c r="C84" s="626">
        <v>600099130</v>
      </c>
      <c r="D84" s="533">
        <v>70698066</v>
      </c>
      <c r="E84" s="627" t="s">
        <v>400</v>
      </c>
      <c r="F84" s="533">
        <v>3117</v>
      </c>
      <c r="G84" s="627" t="s">
        <v>323</v>
      </c>
      <c r="H84" s="536" t="s">
        <v>282</v>
      </c>
      <c r="I84" s="517">
        <v>0</v>
      </c>
      <c r="J84" s="538">
        <v>0</v>
      </c>
      <c r="K84" s="538">
        <v>0</v>
      </c>
      <c r="L84" s="538">
        <v>0</v>
      </c>
      <c r="M84" s="338">
        <v>0</v>
      </c>
      <c r="N84" s="338">
        <v>0</v>
      </c>
      <c r="O84" s="538">
        <v>0</v>
      </c>
      <c r="P84" s="539">
        <v>0</v>
      </c>
      <c r="Q84" s="719">
        <v>0</v>
      </c>
      <c r="R84" s="808">
        <v>0</v>
      </c>
      <c r="S84" s="808">
        <v>0</v>
      </c>
      <c r="T84" s="112">
        <f t="shared" si="33"/>
        <v>0</v>
      </c>
      <c r="U84" s="113">
        <v>0</v>
      </c>
      <c r="V84" s="113">
        <v>0</v>
      </c>
      <c r="W84" s="113">
        <v>0</v>
      </c>
      <c r="X84" s="113">
        <f t="shared" si="34"/>
        <v>0</v>
      </c>
      <c r="Y84" s="113">
        <v>0</v>
      </c>
      <c r="Z84" s="113">
        <v>0</v>
      </c>
      <c r="AA84" s="113">
        <v>0</v>
      </c>
      <c r="AB84" s="113">
        <f t="shared" si="35"/>
        <v>0</v>
      </c>
      <c r="AC84" s="113">
        <f t="shared" si="36"/>
        <v>0</v>
      </c>
      <c r="AD84" s="114">
        <f t="shared" si="37"/>
        <v>0</v>
      </c>
      <c r="AE84" s="114">
        <f t="shared" si="38"/>
        <v>0</v>
      </c>
      <c r="AF84" s="113">
        <v>0</v>
      </c>
      <c r="AG84" s="113">
        <v>0</v>
      </c>
      <c r="AH84" s="113">
        <v>0</v>
      </c>
      <c r="AI84" s="113">
        <f t="shared" si="39"/>
        <v>0</v>
      </c>
      <c r="AJ84" s="113">
        <f t="shared" si="40"/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f t="shared" si="41"/>
        <v>0</v>
      </c>
      <c r="AQ84" s="115">
        <f t="shared" si="42"/>
        <v>0</v>
      </c>
      <c r="AR84" s="370">
        <f t="shared" si="43"/>
        <v>0</v>
      </c>
      <c r="AS84" s="112">
        <f t="shared" si="44"/>
        <v>0</v>
      </c>
      <c r="AT84" s="113">
        <f t="shared" si="45"/>
        <v>0</v>
      </c>
      <c r="AU84" s="113">
        <f t="shared" si="46"/>
        <v>0</v>
      </c>
      <c r="AV84" s="113">
        <f t="shared" si="47"/>
        <v>0</v>
      </c>
      <c r="AW84" s="113">
        <f t="shared" si="48"/>
        <v>0</v>
      </c>
      <c r="AX84" s="113">
        <f t="shared" si="48"/>
        <v>0</v>
      </c>
      <c r="AY84" s="113">
        <f t="shared" si="49"/>
        <v>0</v>
      </c>
      <c r="AZ84" s="115">
        <f t="shared" si="50"/>
        <v>0</v>
      </c>
      <c r="BA84" s="115">
        <f t="shared" si="51"/>
        <v>0</v>
      </c>
      <c r="BB84" s="115">
        <f t="shared" si="52"/>
        <v>0</v>
      </c>
      <c r="BC84" s="116">
        <f t="shared" si="53"/>
        <v>0</v>
      </c>
    </row>
    <row r="85" spans="1:55" ht="12.95" customHeight="1" x14ac:dyDescent="0.25">
      <c r="A85" s="532">
        <v>15</v>
      </c>
      <c r="B85" s="625">
        <v>5412</v>
      </c>
      <c r="C85" s="626">
        <v>600099130</v>
      </c>
      <c r="D85" s="533">
        <v>70698066</v>
      </c>
      <c r="E85" s="627" t="s">
        <v>400</v>
      </c>
      <c r="F85" s="533">
        <v>3141</v>
      </c>
      <c r="G85" s="627" t="s">
        <v>319</v>
      </c>
      <c r="H85" s="536" t="s">
        <v>282</v>
      </c>
      <c r="I85" s="517">
        <v>606474</v>
      </c>
      <c r="J85" s="538">
        <v>444714</v>
      </c>
      <c r="K85" s="538">
        <v>0</v>
      </c>
      <c r="L85" s="538">
        <v>0</v>
      </c>
      <c r="M85" s="338">
        <v>150313</v>
      </c>
      <c r="N85" s="338">
        <v>8895</v>
      </c>
      <c r="O85" s="538">
        <v>2552</v>
      </c>
      <c r="P85" s="539">
        <v>1.51</v>
      </c>
      <c r="Q85" s="719">
        <v>0</v>
      </c>
      <c r="R85" s="808">
        <v>0</v>
      </c>
      <c r="S85" s="808">
        <v>1.51</v>
      </c>
      <c r="T85" s="112">
        <f t="shared" si="33"/>
        <v>0</v>
      </c>
      <c r="U85" s="113">
        <v>0</v>
      </c>
      <c r="V85" s="113">
        <v>0</v>
      </c>
      <c r="W85" s="113">
        <v>0</v>
      </c>
      <c r="X85" s="113">
        <f t="shared" si="34"/>
        <v>0</v>
      </c>
      <c r="Y85" s="113">
        <v>0</v>
      </c>
      <c r="Z85" s="113">
        <v>0</v>
      </c>
      <c r="AA85" s="113">
        <v>0</v>
      </c>
      <c r="AB85" s="113">
        <f t="shared" si="35"/>
        <v>0</v>
      </c>
      <c r="AC85" s="113">
        <f t="shared" si="36"/>
        <v>0</v>
      </c>
      <c r="AD85" s="114">
        <f t="shared" si="37"/>
        <v>0</v>
      </c>
      <c r="AE85" s="114">
        <f t="shared" si="38"/>
        <v>0</v>
      </c>
      <c r="AF85" s="113">
        <v>0</v>
      </c>
      <c r="AG85" s="113">
        <v>0</v>
      </c>
      <c r="AH85" s="113">
        <v>0</v>
      </c>
      <c r="AI85" s="113">
        <f t="shared" si="39"/>
        <v>0</v>
      </c>
      <c r="AJ85" s="113">
        <f t="shared" si="40"/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f t="shared" si="41"/>
        <v>0</v>
      </c>
      <c r="AQ85" s="115">
        <f t="shared" si="42"/>
        <v>0</v>
      </c>
      <c r="AR85" s="370">
        <f t="shared" si="43"/>
        <v>0</v>
      </c>
      <c r="AS85" s="112">
        <f t="shared" si="44"/>
        <v>606474</v>
      </c>
      <c r="AT85" s="113">
        <f t="shared" si="45"/>
        <v>444714</v>
      </c>
      <c r="AU85" s="113">
        <f t="shared" si="46"/>
        <v>0</v>
      </c>
      <c r="AV85" s="113">
        <f t="shared" si="47"/>
        <v>0</v>
      </c>
      <c r="AW85" s="113">
        <f t="shared" si="48"/>
        <v>150313</v>
      </c>
      <c r="AX85" s="113">
        <f t="shared" si="48"/>
        <v>8895</v>
      </c>
      <c r="AY85" s="113">
        <f t="shared" si="49"/>
        <v>2552</v>
      </c>
      <c r="AZ85" s="115">
        <f t="shared" si="50"/>
        <v>1.51</v>
      </c>
      <c r="BA85" s="115">
        <f t="shared" si="51"/>
        <v>0</v>
      </c>
      <c r="BB85" s="115">
        <f t="shared" si="52"/>
        <v>0</v>
      </c>
      <c r="BC85" s="116">
        <f t="shared" si="53"/>
        <v>1.51</v>
      </c>
    </row>
    <row r="86" spans="1:55" ht="12.95" customHeight="1" x14ac:dyDescent="0.25">
      <c r="A86" s="532">
        <v>15</v>
      </c>
      <c r="B86" s="625">
        <v>5412</v>
      </c>
      <c r="C86" s="626">
        <v>600099130</v>
      </c>
      <c r="D86" s="533">
        <v>70698066</v>
      </c>
      <c r="E86" s="627" t="s">
        <v>400</v>
      </c>
      <c r="F86" s="533">
        <v>3143</v>
      </c>
      <c r="G86" s="627" t="s">
        <v>632</v>
      </c>
      <c r="H86" s="536" t="s">
        <v>281</v>
      </c>
      <c r="I86" s="517">
        <v>286455</v>
      </c>
      <c r="J86" s="538">
        <v>210939</v>
      </c>
      <c r="K86" s="538">
        <v>0</v>
      </c>
      <c r="L86" s="538">
        <v>0</v>
      </c>
      <c r="M86" s="338">
        <v>71297</v>
      </c>
      <c r="N86" s="338">
        <v>4219</v>
      </c>
      <c r="O86" s="538">
        <v>0</v>
      </c>
      <c r="P86" s="539">
        <v>0.5</v>
      </c>
      <c r="Q86" s="719">
        <v>0.5</v>
      </c>
      <c r="R86" s="808">
        <v>0</v>
      </c>
      <c r="S86" s="808">
        <v>0</v>
      </c>
      <c r="T86" s="112">
        <f t="shared" si="33"/>
        <v>0</v>
      </c>
      <c r="U86" s="113">
        <v>0</v>
      </c>
      <c r="V86" s="113">
        <v>0</v>
      </c>
      <c r="W86" s="113">
        <v>0</v>
      </c>
      <c r="X86" s="113">
        <f t="shared" si="34"/>
        <v>0</v>
      </c>
      <c r="Y86" s="113">
        <v>0</v>
      </c>
      <c r="Z86" s="113">
        <v>0</v>
      </c>
      <c r="AA86" s="113">
        <v>0</v>
      </c>
      <c r="AB86" s="113">
        <f t="shared" si="35"/>
        <v>0</v>
      </c>
      <c r="AC86" s="113">
        <f t="shared" si="36"/>
        <v>0</v>
      </c>
      <c r="AD86" s="114">
        <f t="shared" si="37"/>
        <v>0</v>
      </c>
      <c r="AE86" s="114">
        <f t="shared" si="38"/>
        <v>0</v>
      </c>
      <c r="AF86" s="113">
        <v>0</v>
      </c>
      <c r="AG86" s="113">
        <v>0</v>
      </c>
      <c r="AH86" s="113">
        <v>0</v>
      </c>
      <c r="AI86" s="113">
        <f t="shared" si="39"/>
        <v>0</v>
      </c>
      <c r="AJ86" s="113">
        <f t="shared" si="40"/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f t="shared" si="41"/>
        <v>0</v>
      </c>
      <c r="AQ86" s="115">
        <f t="shared" si="42"/>
        <v>0</v>
      </c>
      <c r="AR86" s="370">
        <f t="shared" si="43"/>
        <v>0</v>
      </c>
      <c r="AS86" s="112">
        <f t="shared" si="44"/>
        <v>286455</v>
      </c>
      <c r="AT86" s="113">
        <f t="shared" si="45"/>
        <v>210939</v>
      </c>
      <c r="AU86" s="113">
        <f t="shared" si="46"/>
        <v>0</v>
      </c>
      <c r="AV86" s="113">
        <f t="shared" si="47"/>
        <v>0</v>
      </c>
      <c r="AW86" s="113">
        <f t="shared" si="48"/>
        <v>71297</v>
      </c>
      <c r="AX86" s="113">
        <f t="shared" si="48"/>
        <v>4219</v>
      </c>
      <c r="AY86" s="113">
        <f t="shared" si="49"/>
        <v>0</v>
      </c>
      <c r="AZ86" s="115">
        <f t="shared" si="50"/>
        <v>0.5</v>
      </c>
      <c r="BA86" s="115">
        <f t="shared" si="51"/>
        <v>0.5</v>
      </c>
      <c r="BB86" s="115">
        <f t="shared" si="52"/>
        <v>0</v>
      </c>
      <c r="BC86" s="116">
        <f t="shared" si="53"/>
        <v>0</v>
      </c>
    </row>
    <row r="87" spans="1:55" ht="12.95" customHeight="1" x14ac:dyDescent="0.25">
      <c r="A87" s="532">
        <v>15</v>
      </c>
      <c r="B87" s="625">
        <v>5412</v>
      </c>
      <c r="C87" s="626">
        <v>600099130</v>
      </c>
      <c r="D87" s="533">
        <v>70698066</v>
      </c>
      <c r="E87" s="627" t="s">
        <v>400</v>
      </c>
      <c r="F87" s="533">
        <v>3143</v>
      </c>
      <c r="G87" s="627" t="s">
        <v>633</v>
      </c>
      <c r="H87" s="536" t="s">
        <v>282</v>
      </c>
      <c r="I87" s="517">
        <v>7022</v>
      </c>
      <c r="J87" s="538">
        <v>4950</v>
      </c>
      <c r="K87" s="538">
        <v>0</v>
      </c>
      <c r="L87" s="538">
        <v>0</v>
      </c>
      <c r="M87" s="338">
        <v>1673</v>
      </c>
      <c r="N87" s="338">
        <v>99</v>
      </c>
      <c r="O87" s="538">
        <v>300</v>
      </c>
      <c r="P87" s="539">
        <v>0.02</v>
      </c>
      <c r="Q87" s="719">
        <v>0</v>
      </c>
      <c r="R87" s="808">
        <v>0</v>
      </c>
      <c r="S87" s="808">
        <v>0.02</v>
      </c>
      <c r="T87" s="112">
        <f t="shared" si="33"/>
        <v>0</v>
      </c>
      <c r="U87" s="113">
        <v>0</v>
      </c>
      <c r="V87" s="113">
        <v>0</v>
      </c>
      <c r="W87" s="113">
        <v>0</v>
      </c>
      <c r="X87" s="113">
        <f t="shared" si="34"/>
        <v>0</v>
      </c>
      <c r="Y87" s="113">
        <v>0</v>
      </c>
      <c r="Z87" s="113">
        <v>0</v>
      </c>
      <c r="AA87" s="113">
        <v>0</v>
      </c>
      <c r="AB87" s="113">
        <f t="shared" si="35"/>
        <v>0</v>
      </c>
      <c r="AC87" s="113">
        <f t="shared" si="36"/>
        <v>0</v>
      </c>
      <c r="AD87" s="114">
        <f t="shared" si="37"/>
        <v>0</v>
      </c>
      <c r="AE87" s="114">
        <f t="shared" si="38"/>
        <v>0</v>
      </c>
      <c r="AF87" s="113">
        <v>0</v>
      </c>
      <c r="AG87" s="113">
        <v>0</v>
      </c>
      <c r="AH87" s="113">
        <v>0</v>
      </c>
      <c r="AI87" s="113">
        <f t="shared" si="39"/>
        <v>0</v>
      </c>
      <c r="AJ87" s="113">
        <f t="shared" si="40"/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f t="shared" si="41"/>
        <v>0</v>
      </c>
      <c r="AQ87" s="115">
        <f t="shared" si="42"/>
        <v>0</v>
      </c>
      <c r="AR87" s="370">
        <f t="shared" si="43"/>
        <v>0</v>
      </c>
      <c r="AS87" s="112">
        <f t="shared" si="44"/>
        <v>7022</v>
      </c>
      <c r="AT87" s="113">
        <f t="shared" si="45"/>
        <v>4950</v>
      </c>
      <c r="AU87" s="113">
        <f t="shared" si="46"/>
        <v>0</v>
      </c>
      <c r="AV87" s="113">
        <f t="shared" si="47"/>
        <v>0</v>
      </c>
      <c r="AW87" s="113">
        <f t="shared" si="48"/>
        <v>1673</v>
      </c>
      <c r="AX87" s="113">
        <f t="shared" si="48"/>
        <v>99</v>
      </c>
      <c r="AY87" s="113">
        <f t="shared" si="49"/>
        <v>300</v>
      </c>
      <c r="AZ87" s="115">
        <f t="shared" si="50"/>
        <v>0.02</v>
      </c>
      <c r="BA87" s="115">
        <f t="shared" si="51"/>
        <v>0</v>
      </c>
      <c r="BB87" s="115">
        <f t="shared" si="52"/>
        <v>0</v>
      </c>
      <c r="BC87" s="116">
        <f t="shared" si="53"/>
        <v>0.02</v>
      </c>
    </row>
    <row r="88" spans="1:55" ht="12.95" customHeight="1" x14ac:dyDescent="0.25">
      <c r="A88" s="628">
        <v>15</v>
      </c>
      <c r="B88" s="629">
        <v>5412</v>
      </c>
      <c r="C88" s="630">
        <v>600099130</v>
      </c>
      <c r="D88" s="629">
        <v>70698066</v>
      </c>
      <c r="E88" s="631" t="s">
        <v>401</v>
      </c>
      <c r="F88" s="548"/>
      <c r="G88" s="637"/>
      <c r="H88" s="549"/>
      <c r="I88" s="632">
        <v>5102774</v>
      </c>
      <c r="J88" s="633">
        <v>3683801</v>
      </c>
      <c r="K88" s="633">
        <v>0</v>
      </c>
      <c r="L88" s="633">
        <v>35000</v>
      </c>
      <c r="M88" s="633">
        <v>1256954</v>
      </c>
      <c r="N88" s="633">
        <v>73677</v>
      </c>
      <c r="O88" s="633">
        <v>53342</v>
      </c>
      <c r="P88" s="634">
        <v>7.8159999999999989</v>
      </c>
      <c r="Q88" s="634">
        <v>4.7027000000000001</v>
      </c>
      <c r="R88" s="635">
        <v>0</v>
      </c>
      <c r="S88" s="635">
        <v>3.1133000000000002</v>
      </c>
      <c r="T88" s="632">
        <f t="shared" ref="T88:BC88" si="55">SUM(T82:T87)</f>
        <v>0</v>
      </c>
      <c r="U88" s="633">
        <f t="shared" si="55"/>
        <v>0</v>
      </c>
      <c r="V88" s="633">
        <f t="shared" si="55"/>
        <v>0</v>
      </c>
      <c r="W88" s="633">
        <f t="shared" si="55"/>
        <v>0</v>
      </c>
      <c r="X88" s="633">
        <f t="shared" si="55"/>
        <v>0</v>
      </c>
      <c r="Y88" s="633">
        <f t="shared" si="55"/>
        <v>0</v>
      </c>
      <c r="Z88" s="633">
        <f t="shared" si="55"/>
        <v>0</v>
      </c>
      <c r="AA88" s="633">
        <f t="shared" si="55"/>
        <v>0</v>
      </c>
      <c r="AB88" s="633">
        <f t="shared" si="55"/>
        <v>0</v>
      </c>
      <c r="AC88" s="633">
        <f t="shared" si="55"/>
        <v>0</v>
      </c>
      <c r="AD88" s="633">
        <f t="shared" si="55"/>
        <v>0</v>
      </c>
      <c r="AE88" s="633">
        <f t="shared" si="55"/>
        <v>0</v>
      </c>
      <c r="AF88" s="633">
        <f t="shared" si="55"/>
        <v>0</v>
      </c>
      <c r="AG88" s="633">
        <f t="shared" si="55"/>
        <v>0</v>
      </c>
      <c r="AH88" s="633">
        <f t="shared" si="55"/>
        <v>0</v>
      </c>
      <c r="AI88" s="633">
        <f t="shared" si="55"/>
        <v>0</v>
      </c>
      <c r="AJ88" s="633">
        <f t="shared" si="55"/>
        <v>0</v>
      </c>
      <c r="AK88" s="634">
        <f t="shared" si="55"/>
        <v>0</v>
      </c>
      <c r="AL88" s="634">
        <f t="shared" si="55"/>
        <v>0</v>
      </c>
      <c r="AM88" s="634">
        <f t="shared" si="55"/>
        <v>0</v>
      </c>
      <c r="AN88" s="634">
        <f t="shared" si="55"/>
        <v>0</v>
      </c>
      <c r="AO88" s="634">
        <f t="shared" si="55"/>
        <v>0</v>
      </c>
      <c r="AP88" s="634">
        <f t="shared" si="55"/>
        <v>0</v>
      </c>
      <c r="AQ88" s="634">
        <f t="shared" si="55"/>
        <v>0</v>
      </c>
      <c r="AR88" s="635">
        <f t="shared" si="55"/>
        <v>0</v>
      </c>
      <c r="AS88" s="632">
        <f t="shared" si="55"/>
        <v>5102774</v>
      </c>
      <c r="AT88" s="633">
        <f t="shared" si="55"/>
        <v>3683801</v>
      </c>
      <c r="AU88" s="633">
        <f t="shared" si="55"/>
        <v>0</v>
      </c>
      <c r="AV88" s="633">
        <f t="shared" si="55"/>
        <v>35000</v>
      </c>
      <c r="AW88" s="633">
        <f t="shared" si="55"/>
        <v>1256954</v>
      </c>
      <c r="AX88" s="633">
        <f t="shared" si="55"/>
        <v>73677</v>
      </c>
      <c r="AY88" s="633">
        <f t="shared" si="55"/>
        <v>53342</v>
      </c>
      <c r="AZ88" s="634">
        <f t="shared" si="55"/>
        <v>7.8159999999999989</v>
      </c>
      <c r="BA88" s="634">
        <f t="shared" si="55"/>
        <v>4.7027000000000001</v>
      </c>
      <c r="BB88" s="634">
        <f t="shared" si="55"/>
        <v>0</v>
      </c>
      <c r="BC88" s="636">
        <f t="shared" si="55"/>
        <v>3.1133000000000002</v>
      </c>
    </row>
    <row r="89" spans="1:55" ht="12.95" customHeight="1" x14ac:dyDescent="0.25">
      <c r="A89" s="532">
        <v>16</v>
      </c>
      <c r="B89" s="625">
        <v>5418</v>
      </c>
      <c r="C89" s="626">
        <v>600098508</v>
      </c>
      <c r="D89" s="533">
        <v>70156573</v>
      </c>
      <c r="E89" s="627" t="s">
        <v>402</v>
      </c>
      <c r="F89" s="533">
        <v>3111</v>
      </c>
      <c r="G89" s="627" t="s">
        <v>329</v>
      </c>
      <c r="H89" s="536" t="s">
        <v>281</v>
      </c>
      <c r="I89" s="517">
        <v>4142205</v>
      </c>
      <c r="J89" s="538">
        <v>3010902</v>
      </c>
      <c r="K89" s="538">
        <v>0</v>
      </c>
      <c r="L89" s="538">
        <v>0</v>
      </c>
      <c r="M89" s="338">
        <v>1017685</v>
      </c>
      <c r="N89" s="338">
        <v>60218</v>
      </c>
      <c r="O89" s="538">
        <v>53400</v>
      </c>
      <c r="P89" s="539">
        <v>7.3873999999999995</v>
      </c>
      <c r="Q89" s="719">
        <v>5.4032</v>
      </c>
      <c r="R89" s="808">
        <v>0</v>
      </c>
      <c r="S89" s="808">
        <v>1.9842</v>
      </c>
      <c r="T89" s="112">
        <f t="shared" si="33"/>
        <v>0</v>
      </c>
      <c r="U89" s="113">
        <v>0</v>
      </c>
      <c r="V89" s="113">
        <v>-22091</v>
      </c>
      <c r="W89" s="113">
        <v>0</v>
      </c>
      <c r="X89" s="113">
        <f t="shared" si="34"/>
        <v>-22091</v>
      </c>
      <c r="Y89" s="113">
        <v>0</v>
      </c>
      <c r="Z89" s="113">
        <v>0</v>
      </c>
      <c r="AA89" s="113">
        <v>0</v>
      </c>
      <c r="AB89" s="113">
        <f t="shared" si="35"/>
        <v>0</v>
      </c>
      <c r="AC89" s="113">
        <f t="shared" si="36"/>
        <v>-22091</v>
      </c>
      <c r="AD89" s="114">
        <f t="shared" si="37"/>
        <v>-7467</v>
      </c>
      <c r="AE89" s="114">
        <f t="shared" si="38"/>
        <v>-442</v>
      </c>
      <c r="AF89" s="113">
        <v>0</v>
      </c>
      <c r="AG89" s="113">
        <v>30000</v>
      </c>
      <c r="AH89" s="113">
        <v>0</v>
      </c>
      <c r="AI89" s="113">
        <f t="shared" si="39"/>
        <v>30000</v>
      </c>
      <c r="AJ89" s="113">
        <f t="shared" si="40"/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f t="shared" si="41"/>
        <v>0</v>
      </c>
      <c r="AQ89" s="115">
        <f t="shared" si="42"/>
        <v>0</v>
      </c>
      <c r="AR89" s="370">
        <f t="shared" si="43"/>
        <v>0</v>
      </c>
      <c r="AS89" s="112">
        <f t="shared" si="44"/>
        <v>4142205</v>
      </c>
      <c r="AT89" s="113">
        <f t="shared" si="45"/>
        <v>2988811</v>
      </c>
      <c r="AU89" s="113">
        <f t="shared" si="46"/>
        <v>0</v>
      </c>
      <c r="AV89" s="113">
        <f t="shared" si="47"/>
        <v>0</v>
      </c>
      <c r="AW89" s="113">
        <f t="shared" si="48"/>
        <v>1010218</v>
      </c>
      <c r="AX89" s="113">
        <f t="shared" si="48"/>
        <v>59776</v>
      </c>
      <c r="AY89" s="113">
        <f t="shared" si="49"/>
        <v>83400</v>
      </c>
      <c r="AZ89" s="115">
        <f t="shared" si="50"/>
        <v>7.3873999999999995</v>
      </c>
      <c r="BA89" s="115">
        <f t="shared" si="51"/>
        <v>5.4032</v>
      </c>
      <c r="BB89" s="115">
        <f t="shared" si="52"/>
        <v>0</v>
      </c>
      <c r="BC89" s="116">
        <f t="shared" si="53"/>
        <v>1.9842</v>
      </c>
    </row>
    <row r="90" spans="1:55" ht="12.95" customHeight="1" x14ac:dyDescent="0.25">
      <c r="A90" s="532">
        <v>16</v>
      </c>
      <c r="B90" s="625">
        <v>5418</v>
      </c>
      <c r="C90" s="626">
        <v>600098508</v>
      </c>
      <c r="D90" s="533">
        <v>70156573</v>
      </c>
      <c r="E90" s="627" t="s">
        <v>402</v>
      </c>
      <c r="F90" s="533">
        <v>3111</v>
      </c>
      <c r="G90" s="627" t="s">
        <v>323</v>
      </c>
      <c r="H90" s="536" t="s">
        <v>282</v>
      </c>
      <c r="I90" s="517">
        <v>0</v>
      </c>
      <c r="J90" s="538">
        <v>0</v>
      </c>
      <c r="K90" s="538">
        <v>0</v>
      </c>
      <c r="L90" s="538">
        <v>0</v>
      </c>
      <c r="M90" s="338">
        <v>0</v>
      </c>
      <c r="N90" s="338">
        <v>0</v>
      </c>
      <c r="O90" s="538">
        <v>0</v>
      </c>
      <c r="P90" s="539">
        <v>0</v>
      </c>
      <c r="Q90" s="719">
        <v>0</v>
      </c>
      <c r="R90" s="808">
        <v>0</v>
      </c>
      <c r="S90" s="808"/>
      <c r="T90" s="112">
        <f t="shared" si="33"/>
        <v>0</v>
      </c>
      <c r="U90" s="113">
        <v>14435</v>
      </c>
      <c r="V90" s="113">
        <v>0</v>
      </c>
      <c r="W90" s="113">
        <v>0</v>
      </c>
      <c r="X90" s="113">
        <f t="shared" si="34"/>
        <v>14435</v>
      </c>
      <c r="Y90" s="113">
        <v>0</v>
      </c>
      <c r="Z90" s="113">
        <v>0</v>
      </c>
      <c r="AA90" s="113">
        <v>0</v>
      </c>
      <c r="AB90" s="113">
        <f t="shared" si="35"/>
        <v>0</v>
      </c>
      <c r="AC90" s="113">
        <f t="shared" si="36"/>
        <v>14435</v>
      </c>
      <c r="AD90" s="114">
        <f t="shared" si="37"/>
        <v>4879</v>
      </c>
      <c r="AE90" s="114">
        <f t="shared" si="38"/>
        <v>289</v>
      </c>
      <c r="AF90" s="113">
        <v>0</v>
      </c>
      <c r="AG90" s="113">
        <v>0</v>
      </c>
      <c r="AH90" s="113">
        <v>0</v>
      </c>
      <c r="AI90" s="113">
        <f t="shared" si="39"/>
        <v>0</v>
      </c>
      <c r="AJ90" s="113">
        <f t="shared" si="40"/>
        <v>19603</v>
      </c>
      <c r="AK90" s="115">
        <v>0</v>
      </c>
      <c r="AL90" s="115">
        <v>0</v>
      </c>
      <c r="AM90" s="115">
        <v>0.04</v>
      </c>
      <c r="AN90" s="115">
        <v>0</v>
      </c>
      <c r="AO90" s="115">
        <v>0</v>
      </c>
      <c r="AP90" s="115">
        <f t="shared" si="41"/>
        <v>0.04</v>
      </c>
      <c r="AQ90" s="115">
        <f t="shared" si="42"/>
        <v>0</v>
      </c>
      <c r="AR90" s="370">
        <f t="shared" si="43"/>
        <v>0.04</v>
      </c>
      <c r="AS90" s="112">
        <f t="shared" si="44"/>
        <v>19603</v>
      </c>
      <c r="AT90" s="113">
        <f t="shared" si="45"/>
        <v>14435</v>
      </c>
      <c r="AU90" s="113">
        <f t="shared" si="46"/>
        <v>0</v>
      </c>
      <c r="AV90" s="113">
        <f t="shared" si="47"/>
        <v>0</v>
      </c>
      <c r="AW90" s="113">
        <f t="shared" si="48"/>
        <v>4879</v>
      </c>
      <c r="AX90" s="113">
        <f t="shared" si="48"/>
        <v>289</v>
      </c>
      <c r="AY90" s="113">
        <f t="shared" si="49"/>
        <v>0</v>
      </c>
      <c r="AZ90" s="115">
        <f t="shared" si="50"/>
        <v>0.04</v>
      </c>
      <c r="BA90" s="115">
        <f t="shared" si="51"/>
        <v>0.04</v>
      </c>
      <c r="BB90" s="115">
        <f t="shared" si="52"/>
        <v>0</v>
      </c>
      <c r="BC90" s="116">
        <f t="shared" si="53"/>
        <v>0</v>
      </c>
    </row>
    <row r="91" spans="1:55" ht="12.95" customHeight="1" x14ac:dyDescent="0.25">
      <c r="A91" s="532">
        <v>16</v>
      </c>
      <c r="B91" s="625">
        <v>5418</v>
      </c>
      <c r="C91" s="626">
        <v>600098508</v>
      </c>
      <c r="D91" s="533">
        <v>70156573</v>
      </c>
      <c r="E91" s="627" t="s">
        <v>402</v>
      </c>
      <c r="F91" s="533">
        <v>3141</v>
      </c>
      <c r="G91" s="627" t="s">
        <v>319</v>
      </c>
      <c r="H91" s="536" t="s">
        <v>282</v>
      </c>
      <c r="I91" s="517">
        <v>678979</v>
      </c>
      <c r="J91" s="538">
        <v>497764</v>
      </c>
      <c r="K91" s="538">
        <v>0</v>
      </c>
      <c r="L91" s="538">
        <v>0</v>
      </c>
      <c r="M91" s="338">
        <v>168244</v>
      </c>
      <c r="N91" s="338">
        <v>9955</v>
      </c>
      <c r="O91" s="538">
        <v>3016</v>
      </c>
      <c r="P91" s="539">
        <v>1.7</v>
      </c>
      <c r="Q91" s="719">
        <v>0</v>
      </c>
      <c r="R91" s="808">
        <v>0</v>
      </c>
      <c r="S91" s="808">
        <v>1.7</v>
      </c>
      <c r="T91" s="112">
        <f t="shared" si="33"/>
        <v>0</v>
      </c>
      <c r="U91" s="113">
        <v>0</v>
      </c>
      <c r="V91" s="113">
        <v>0</v>
      </c>
      <c r="W91" s="113">
        <v>0</v>
      </c>
      <c r="X91" s="113">
        <f t="shared" si="34"/>
        <v>0</v>
      </c>
      <c r="Y91" s="113">
        <v>0</v>
      </c>
      <c r="Z91" s="113">
        <v>0</v>
      </c>
      <c r="AA91" s="113">
        <v>0</v>
      </c>
      <c r="AB91" s="113">
        <f t="shared" si="35"/>
        <v>0</v>
      </c>
      <c r="AC91" s="113">
        <f t="shared" si="36"/>
        <v>0</v>
      </c>
      <c r="AD91" s="114">
        <f t="shared" si="37"/>
        <v>0</v>
      </c>
      <c r="AE91" s="114">
        <f t="shared" si="38"/>
        <v>0</v>
      </c>
      <c r="AF91" s="113">
        <v>0</v>
      </c>
      <c r="AG91" s="113">
        <v>0</v>
      </c>
      <c r="AH91" s="113">
        <v>0</v>
      </c>
      <c r="AI91" s="113">
        <f t="shared" si="39"/>
        <v>0</v>
      </c>
      <c r="AJ91" s="113">
        <f t="shared" si="40"/>
        <v>0</v>
      </c>
      <c r="AK91" s="115"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f t="shared" si="41"/>
        <v>0</v>
      </c>
      <c r="AQ91" s="115">
        <f t="shared" si="42"/>
        <v>0</v>
      </c>
      <c r="AR91" s="370">
        <f t="shared" si="43"/>
        <v>0</v>
      </c>
      <c r="AS91" s="112">
        <f t="shared" si="44"/>
        <v>678979</v>
      </c>
      <c r="AT91" s="113">
        <f t="shared" si="45"/>
        <v>497764</v>
      </c>
      <c r="AU91" s="113">
        <f t="shared" si="46"/>
        <v>0</v>
      </c>
      <c r="AV91" s="113">
        <f t="shared" si="47"/>
        <v>0</v>
      </c>
      <c r="AW91" s="113">
        <f t="shared" si="48"/>
        <v>168244</v>
      </c>
      <c r="AX91" s="113">
        <f t="shared" si="48"/>
        <v>9955</v>
      </c>
      <c r="AY91" s="113">
        <f t="shared" si="49"/>
        <v>3016</v>
      </c>
      <c r="AZ91" s="115">
        <f t="shared" si="50"/>
        <v>1.7</v>
      </c>
      <c r="BA91" s="115">
        <f t="shared" si="51"/>
        <v>0</v>
      </c>
      <c r="BB91" s="115">
        <f t="shared" si="52"/>
        <v>0</v>
      </c>
      <c r="BC91" s="116">
        <f t="shared" si="53"/>
        <v>1.7</v>
      </c>
    </row>
    <row r="92" spans="1:55" ht="12.95" customHeight="1" x14ac:dyDescent="0.25">
      <c r="A92" s="628">
        <v>16</v>
      </c>
      <c r="B92" s="629">
        <v>5418</v>
      </c>
      <c r="C92" s="630">
        <v>600098508</v>
      </c>
      <c r="D92" s="629">
        <v>70156573</v>
      </c>
      <c r="E92" s="631" t="s">
        <v>403</v>
      </c>
      <c r="F92" s="548"/>
      <c r="G92" s="637"/>
      <c r="H92" s="549"/>
      <c r="I92" s="632">
        <v>4821184</v>
      </c>
      <c r="J92" s="633">
        <v>3508666</v>
      </c>
      <c r="K92" s="633">
        <v>0</v>
      </c>
      <c r="L92" s="633">
        <v>0</v>
      </c>
      <c r="M92" s="633">
        <v>1185929</v>
      </c>
      <c r="N92" s="633">
        <v>70173</v>
      </c>
      <c r="O92" s="633">
        <v>56416</v>
      </c>
      <c r="P92" s="634">
        <v>9.0873999999999988</v>
      </c>
      <c r="Q92" s="634">
        <v>5.4032</v>
      </c>
      <c r="R92" s="635">
        <v>0</v>
      </c>
      <c r="S92" s="635">
        <v>3.6841999999999997</v>
      </c>
      <c r="T92" s="632">
        <f t="shared" ref="T92:BC92" si="56">SUM(T89:T91)</f>
        <v>0</v>
      </c>
      <c r="U92" s="633">
        <f t="shared" si="56"/>
        <v>14435</v>
      </c>
      <c r="V92" s="633">
        <f t="shared" si="56"/>
        <v>-22091</v>
      </c>
      <c r="W92" s="633">
        <f t="shared" si="56"/>
        <v>0</v>
      </c>
      <c r="X92" s="633">
        <f t="shared" si="56"/>
        <v>-7656</v>
      </c>
      <c r="Y92" s="633">
        <f t="shared" si="56"/>
        <v>0</v>
      </c>
      <c r="Z92" s="633">
        <f t="shared" si="56"/>
        <v>0</v>
      </c>
      <c r="AA92" s="633">
        <f t="shared" si="56"/>
        <v>0</v>
      </c>
      <c r="AB92" s="633">
        <f t="shared" si="56"/>
        <v>0</v>
      </c>
      <c r="AC92" s="633">
        <f t="shared" si="56"/>
        <v>-7656</v>
      </c>
      <c r="AD92" s="633">
        <f t="shared" si="56"/>
        <v>-2588</v>
      </c>
      <c r="AE92" s="633">
        <f t="shared" si="56"/>
        <v>-153</v>
      </c>
      <c r="AF92" s="633">
        <f t="shared" si="56"/>
        <v>0</v>
      </c>
      <c r="AG92" s="633">
        <f t="shared" si="56"/>
        <v>30000</v>
      </c>
      <c r="AH92" s="633">
        <f t="shared" si="56"/>
        <v>0</v>
      </c>
      <c r="AI92" s="633">
        <f t="shared" si="56"/>
        <v>30000</v>
      </c>
      <c r="AJ92" s="633">
        <f t="shared" si="56"/>
        <v>19603</v>
      </c>
      <c r="AK92" s="634">
        <f t="shared" si="56"/>
        <v>0</v>
      </c>
      <c r="AL92" s="634">
        <f t="shared" si="56"/>
        <v>0</v>
      </c>
      <c r="AM92" s="634">
        <f t="shared" si="56"/>
        <v>0.04</v>
      </c>
      <c r="AN92" s="634">
        <f t="shared" si="56"/>
        <v>0</v>
      </c>
      <c r="AO92" s="634">
        <f t="shared" si="56"/>
        <v>0</v>
      </c>
      <c r="AP92" s="634">
        <f t="shared" si="56"/>
        <v>0.04</v>
      </c>
      <c r="AQ92" s="634">
        <f t="shared" si="56"/>
        <v>0</v>
      </c>
      <c r="AR92" s="635">
        <f t="shared" si="56"/>
        <v>0.04</v>
      </c>
      <c r="AS92" s="632">
        <f t="shared" si="56"/>
        <v>4840787</v>
      </c>
      <c r="AT92" s="633">
        <f t="shared" si="56"/>
        <v>3501010</v>
      </c>
      <c r="AU92" s="633">
        <f t="shared" si="56"/>
        <v>0</v>
      </c>
      <c r="AV92" s="633">
        <f t="shared" si="56"/>
        <v>0</v>
      </c>
      <c r="AW92" s="633">
        <f t="shared" si="56"/>
        <v>1183341</v>
      </c>
      <c r="AX92" s="633">
        <f t="shared" si="56"/>
        <v>70020</v>
      </c>
      <c r="AY92" s="633">
        <f t="shared" si="56"/>
        <v>86416</v>
      </c>
      <c r="AZ92" s="634">
        <f t="shared" si="56"/>
        <v>9.1273999999999997</v>
      </c>
      <c r="BA92" s="634">
        <f t="shared" si="56"/>
        <v>5.4432</v>
      </c>
      <c r="BB92" s="634">
        <f t="shared" si="56"/>
        <v>0</v>
      </c>
      <c r="BC92" s="636">
        <f t="shared" si="56"/>
        <v>3.6841999999999997</v>
      </c>
    </row>
    <row r="93" spans="1:55" ht="12.95" customHeight="1" x14ac:dyDescent="0.25">
      <c r="A93" s="532">
        <v>17</v>
      </c>
      <c r="B93" s="625">
        <v>5417</v>
      </c>
      <c r="C93" s="626">
        <v>600099113</v>
      </c>
      <c r="D93" s="533">
        <v>70156565</v>
      </c>
      <c r="E93" s="627" t="s">
        <v>404</v>
      </c>
      <c r="F93" s="533">
        <v>3117</v>
      </c>
      <c r="G93" s="627" t="s">
        <v>318</v>
      </c>
      <c r="H93" s="536" t="s">
        <v>281</v>
      </c>
      <c r="I93" s="517">
        <v>5531926</v>
      </c>
      <c r="J93" s="538">
        <v>3963436</v>
      </c>
      <c r="K93" s="538">
        <v>0</v>
      </c>
      <c r="L93" s="538">
        <v>30000</v>
      </c>
      <c r="M93" s="338">
        <v>1349781</v>
      </c>
      <c r="N93" s="338">
        <v>79269</v>
      </c>
      <c r="O93" s="538">
        <v>109440</v>
      </c>
      <c r="P93" s="539">
        <v>7.6913</v>
      </c>
      <c r="Q93" s="719">
        <v>5.7454999999999998</v>
      </c>
      <c r="R93" s="808">
        <v>0</v>
      </c>
      <c r="S93" s="808">
        <v>1.9457999999999998</v>
      </c>
      <c r="T93" s="112">
        <f t="shared" si="33"/>
        <v>0</v>
      </c>
      <c r="U93" s="113">
        <v>0</v>
      </c>
      <c r="V93" s="113">
        <v>0</v>
      </c>
      <c r="W93" s="113">
        <v>0</v>
      </c>
      <c r="X93" s="113">
        <f t="shared" si="34"/>
        <v>0</v>
      </c>
      <c r="Y93" s="113">
        <v>0</v>
      </c>
      <c r="Z93" s="113">
        <v>0</v>
      </c>
      <c r="AA93" s="113">
        <v>0</v>
      </c>
      <c r="AB93" s="113">
        <f t="shared" si="35"/>
        <v>0</v>
      </c>
      <c r="AC93" s="113">
        <f t="shared" si="36"/>
        <v>0</v>
      </c>
      <c r="AD93" s="114">
        <f t="shared" si="37"/>
        <v>0</v>
      </c>
      <c r="AE93" s="114">
        <f t="shared" si="38"/>
        <v>0</v>
      </c>
      <c r="AF93" s="113">
        <v>0</v>
      </c>
      <c r="AG93" s="113">
        <v>0</v>
      </c>
      <c r="AH93" s="113">
        <v>0</v>
      </c>
      <c r="AI93" s="113">
        <f t="shared" si="39"/>
        <v>0</v>
      </c>
      <c r="AJ93" s="113">
        <f t="shared" si="40"/>
        <v>0</v>
      </c>
      <c r="AK93" s="115"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f t="shared" si="41"/>
        <v>0</v>
      </c>
      <c r="AQ93" s="115">
        <f t="shared" si="42"/>
        <v>0</v>
      </c>
      <c r="AR93" s="370">
        <f t="shared" si="43"/>
        <v>0</v>
      </c>
      <c r="AS93" s="112">
        <f t="shared" si="44"/>
        <v>5531926</v>
      </c>
      <c r="AT93" s="113">
        <f t="shared" si="45"/>
        <v>3963436</v>
      </c>
      <c r="AU93" s="113">
        <f t="shared" si="46"/>
        <v>0</v>
      </c>
      <c r="AV93" s="113">
        <f t="shared" si="47"/>
        <v>30000</v>
      </c>
      <c r="AW93" s="113">
        <f t="shared" si="48"/>
        <v>1349781</v>
      </c>
      <c r="AX93" s="113">
        <f t="shared" si="48"/>
        <v>79269</v>
      </c>
      <c r="AY93" s="113">
        <f t="shared" si="49"/>
        <v>109440</v>
      </c>
      <c r="AZ93" s="115">
        <f t="shared" si="50"/>
        <v>7.6913</v>
      </c>
      <c r="BA93" s="115">
        <f t="shared" si="51"/>
        <v>5.7454999999999998</v>
      </c>
      <c r="BB93" s="115">
        <f t="shared" si="52"/>
        <v>0</v>
      </c>
      <c r="BC93" s="116">
        <f t="shared" si="53"/>
        <v>1.9457999999999998</v>
      </c>
    </row>
    <row r="94" spans="1:55" ht="12.95" customHeight="1" x14ac:dyDescent="0.25">
      <c r="A94" s="532">
        <v>17</v>
      </c>
      <c r="B94" s="625">
        <v>5417</v>
      </c>
      <c r="C94" s="626">
        <v>600099113</v>
      </c>
      <c r="D94" s="533">
        <v>70156565</v>
      </c>
      <c r="E94" s="627" t="s">
        <v>404</v>
      </c>
      <c r="F94" s="533">
        <v>3117</v>
      </c>
      <c r="G94" s="627" t="s">
        <v>323</v>
      </c>
      <c r="H94" s="536" t="s">
        <v>282</v>
      </c>
      <c r="I94" s="517">
        <v>300583</v>
      </c>
      <c r="J94" s="538">
        <v>221342</v>
      </c>
      <c r="K94" s="538">
        <v>0</v>
      </c>
      <c r="L94" s="538">
        <v>0</v>
      </c>
      <c r="M94" s="338">
        <v>74814</v>
      </c>
      <c r="N94" s="338">
        <v>4427</v>
      </c>
      <c r="O94" s="538">
        <v>0</v>
      </c>
      <c r="P94" s="539">
        <v>0.64</v>
      </c>
      <c r="Q94" s="719">
        <v>0.64</v>
      </c>
      <c r="R94" s="808">
        <v>0</v>
      </c>
      <c r="S94" s="808">
        <v>0</v>
      </c>
      <c r="T94" s="112">
        <f t="shared" si="33"/>
        <v>0</v>
      </c>
      <c r="U94" s="113">
        <v>-73781</v>
      </c>
      <c r="V94" s="113">
        <v>0</v>
      </c>
      <c r="W94" s="113">
        <v>0</v>
      </c>
      <c r="X94" s="113">
        <f t="shared" si="34"/>
        <v>-73781</v>
      </c>
      <c r="Y94" s="113">
        <v>0</v>
      </c>
      <c r="Z94" s="113">
        <v>0</v>
      </c>
      <c r="AA94" s="113">
        <v>0</v>
      </c>
      <c r="AB94" s="113">
        <f t="shared" si="35"/>
        <v>0</v>
      </c>
      <c r="AC94" s="113">
        <f t="shared" si="36"/>
        <v>-73781</v>
      </c>
      <c r="AD94" s="114">
        <f t="shared" si="37"/>
        <v>-24938</v>
      </c>
      <c r="AE94" s="114">
        <f t="shared" si="38"/>
        <v>-1476</v>
      </c>
      <c r="AF94" s="113">
        <v>0</v>
      </c>
      <c r="AG94" s="113">
        <v>0</v>
      </c>
      <c r="AH94" s="113">
        <v>0</v>
      </c>
      <c r="AI94" s="113">
        <f t="shared" si="39"/>
        <v>0</v>
      </c>
      <c r="AJ94" s="113">
        <f t="shared" si="40"/>
        <v>-100195</v>
      </c>
      <c r="AK94" s="115">
        <v>0</v>
      </c>
      <c r="AL94" s="115">
        <v>0</v>
      </c>
      <c r="AM94" s="115">
        <v>-0.21</v>
      </c>
      <c r="AN94" s="115">
        <v>0</v>
      </c>
      <c r="AO94" s="115">
        <v>0</v>
      </c>
      <c r="AP94" s="115">
        <f t="shared" si="41"/>
        <v>-0.21</v>
      </c>
      <c r="AQ94" s="115">
        <f t="shared" si="42"/>
        <v>0</v>
      </c>
      <c r="AR94" s="370">
        <f t="shared" si="43"/>
        <v>-0.21</v>
      </c>
      <c r="AS94" s="112">
        <f t="shared" si="44"/>
        <v>200388</v>
      </c>
      <c r="AT94" s="113">
        <f t="shared" si="45"/>
        <v>147561</v>
      </c>
      <c r="AU94" s="113">
        <f t="shared" si="46"/>
        <v>0</v>
      </c>
      <c r="AV94" s="113">
        <f t="shared" si="47"/>
        <v>0</v>
      </c>
      <c r="AW94" s="113">
        <f t="shared" si="48"/>
        <v>49876</v>
      </c>
      <c r="AX94" s="113">
        <f t="shared" si="48"/>
        <v>2951</v>
      </c>
      <c r="AY94" s="113">
        <f t="shared" si="49"/>
        <v>0</v>
      </c>
      <c r="AZ94" s="115">
        <f t="shared" si="50"/>
        <v>0.43000000000000005</v>
      </c>
      <c r="BA94" s="115">
        <f t="shared" si="51"/>
        <v>0.43000000000000005</v>
      </c>
      <c r="BB94" s="115">
        <f t="shared" si="52"/>
        <v>0</v>
      </c>
      <c r="BC94" s="116">
        <f t="shared" si="53"/>
        <v>0</v>
      </c>
    </row>
    <row r="95" spans="1:55" ht="12.95" customHeight="1" x14ac:dyDescent="0.25">
      <c r="A95" s="532">
        <v>17</v>
      </c>
      <c r="B95" s="625">
        <v>5417</v>
      </c>
      <c r="C95" s="626">
        <v>600099113</v>
      </c>
      <c r="D95" s="533">
        <v>70156565</v>
      </c>
      <c r="E95" s="627" t="s">
        <v>404</v>
      </c>
      <c r="F95" s="533">
        <v>3141</v>
      </c>
      <c r="G95" s="627" t="s">
        <v>319</v>
      </c>
      <c r="H95" s="536" t="s">
        <v>282</v>
      </c>
      <c r="I95" s="517">
        <v>587465</v>
      </c>
      <c r="J95" s="538">
        <v>365819</v>
      </c>
      <c r="K95" s="538">
        <v>0</v>
      </c>
      <c r="L95" s="538">
        <v>65000</v>
      </c>
      <c r="M95" s="338">
        <v>145617</v>
      </c>
      <c r="N95" s="338">
        <v>7317</v>
      </c>
      <c r="O95" s="538">
        <v>3712</v>
      </c>
      <c r="P95" s="539">
        <v>1.25</v>
      </c>
      <c r="Q95" s="719">
        <v>0</v>
      </c>
      <c r="R95" s="808">
        <v>0</v>
      </c>
      <c r="S95" s="808">
        <v>1.25</v>
      </c>
      <c r="T95" s="112">
        <f t="shared" si="33"/>
        <v>0</v>
      </c>
      <c r="U95" s="113">
        <v>0</v>
      </c>
      <c r="V95" s="113">
        <v>0</v>
      </c>
      <c r="W95" s="113">
        <v>0</v>
      </c>
      <c r="X95" s="113">
        <f t="shared" si="34"/>
        <v>0</v>
      </c>
      <c r="Y95" s="113">
        <v>0</v>
      </c>
      <c r="Z95" s="113">
        <v>0</v>
      </c>
      <c r="AA95" s="113">
        <v>0</v>
      </c>
      <c r="AB95" s="113">
        <f t="shared" si="35"/>
        <v>0</v>
      </c>
      <c r="AC95" s="113">
        <f t="shared" si="36"/>
        <v>0</v>
      </c>
      <c r="AD95" s="114">
        <f t="shared" si="37"/>
        <v>0</v>
      </c>
      <c r="AE95" s="114">
        <f t="shared" si="38"/>
        <v>0</v>
      </c>
      <c r="AF95" s="113">
        <v>0</v>
      </c>
      <c r="AG95" s="113">
        <v>0</v>
      </c>
      <c r="AH95" s="113">
        <v>0</v>
      </c>
      <c r="AI95" s="113">
        <f t="shared" si="39"/>
        <v>0</v>
      </c>
      <c r="AJ95" s="113">
        <f t="shared" si="40"/>
        <v>0</v>
      </c>
      <c r="AK95" s="115">
        <v>0</v>
      </c>
      <c r="AL95" s="115">
        <v>0</v>
      </c>
      <c r="AM95" s="115">
        <v>0</v>
      </c>
      <c r="AN95" s="115">
        <v>0</v>
      </c>
      <c r="AO95" s="115">
        <v>0</v>
      </c>
      <c r="AP95" s="115">
        <f t="shared" si="41"/>
        <v>0</v>
      </c>
      <c r="AQ95" s="115">
        <f t="shared" si="42"/>
        <v>0</v>
      </c>
      <c r="AR95" s="370">
        <f t="shared" si="43"/>
        <v>0</v>
      </c>
      <c r="AS95" s="112">
        <f t="shared" si="44"/>
        <v>587465</v>
      </c>
      <c r="AT95" s="113">
        <f t="shared" si="45"/>
        <v>365819</v>
      </c>
      <c r="AU95" s="113">
        <f t="shared" si="46"/>
        <v>0</v>
      </c>
      <c r="AV95" s="113">
        <f t="shared" si="47"/>
        <v>65000</v>
      </c>
      <c r="AW95" s="113">
        <f t="shared" si="48"/>
        <v>145617</v>
      </c>
      <c r="AX95" s="113">
        <f t="shared" si="48"/>
        <v>7317</v>
      </c>
      <c r="AY95" s="113">
        <f t="shared" si="49"/>
        <v>3712</v>
      </c>
      <c r="AZ95" s="115">
        <f t="shared" si="50"/>
        <v>1.25</v>
      </c>
      <c r="BA95" s="115">
        <f t="shared" si="51"/>
        <v>0</v>
      </c>
      <c r="BB95" s="115">
        <f t="shared" si="52"/>
        <v>0</v>
      </c>
      <c r="BC95" s="116">
        <f t="shared" si="53"/>
        <v>1.25</v>
      </c>
    </row>
    <row r="96" spans="1:55" ht="12.95" customHeight="1" x14ac:dyDescent="0.25">
      <c r="A96" s="532">
        <v>17</v>
      </c>
      <c r="B96" s="625">
        <v>5417</v>
      </c>
      <c r="C96" s="626">
        <v>600099113</v>
      </c>
      <c r="D96" s="533">
        <v>70156565</v>
      </c>
      <c r="E96" s="627" t="s">
        <v>404</v>
      </c>
      <c r="F96" s="533">
        <v>3143</v>
      </c>
      <c r="G96" s="627" t="s">
        <v>632</v>
      </c>
      <c r="H96" s="536" t="s">
        <v>281</v>
      </c>
      <c r="I96" s="517">
        <v>459663</v>
      </c>
      <c r="J96" s="538">
        <v>338485</v>
      </c>
      <c r="K96" s="538">
        <v>0</v>
      </c>
      <c r="L96" s="538">
        <v>0</v>
      </c>
      <c r="M96" s="338">
        <v>114408</v>
      </c>
      <c r="N96" s="338">
        <v>6770</v>
      </c>
      <c r="O96" s="538">
        <v>0</v>
      </c>
      <c r="P96" s="539">
        <v>0.71060000000000012</v>
      </c>
      <c r="Q96" s="719">
        <v>0.71060000000000012</v>
      </c>
      <c r="R96" s="808">
        <v>0</v>
      </c>
      <c r="S96" s="808">
        <v>0</v>
      </c>
      <c r="T96" s="112">
        <f t="shared" si="33"/>
        <v>0</v>
      </c>
      <c r="U96" s="113">
        <v>0</v>
      </c>
      <c r="V96" s="113">
        <v>0</v>
      </c>
      <c r="W96" s="113">
        <v>0</v>
      </c>
      <c r="X96" s="113">
        <f t="shared" si="34"/>
        <v>0</v>
      </c>
      <c r="Y96" s="113">
        <v>0</v>
      </c>
      <c r="Z96" s="113">
        <v>0</v>
      </c>
      <c r="AA96" s="113">
        <v>0</v>
      </c>
      <c r="AB96" s="113">
        <f t="shared" si="35"/>
        <v>0</v>
      </c>
      <c r="AC96" s="113">
        <f t="shared" si="36"/>
        <v>0</v>
      </c>
      <c r="AD96" s="114">
        <f t="shared" si="37"/>
        <v>0</v>
      </c>
      <c r="AE96" s="114">
        <f t="shared" si="38"/>
        <v>0</v>
      </c>
      <c r="AF96" s="113">
        <v>0</v>
      </c>
      <c r="AG96" s="113">
        <v>0</v>
      </c>
      <c r="AH96" s="113">
        <v>0</v>
      </c>
      <c r="AI96" s="113">
        <f t="shared" si="39"/>
        <v>0</v>
      </c>
      <c r="AJ96" s="113">
        <f t="shared" si="40"/>
        <v>0</v>
      </c>
      <c r="AK96" s="115">
        <v>0</v>
      </c>
      <c r="AL96" s="115">
        <v>0</v>
      </c>
      <c r="AM96" s="115">
        <v>0</v>
      </c>
      <c r="AN96" s="115">
        <v>0</v>
      </c>
      <c r="AO96" s="115">
        <v>0</v>
      </c>
      <c r="AP96" s="115">
        <f t="shared" si="41"/>
        <v>0</v>
      </c>
      <c r="AQ96" s="115">
        <f t="shared" si="42"/>
        <v>0</v>
      </c>
      <c r="AR96" s="370">
        <f t="shared" si="43"/>
        <v>0</v>
      </c>
      <c r="AS96" s="112">
        <f t="shared" si="44"/>
        <v>459663</v>
      </c>
      <c r="AT96" s="113">
        <f t="shared" si="45"/>
        <v>338485</v>
      </c>
      <c r="AU96" s="113">
        <f t="shared" si="46"/>
        <v>0</v>
      </c>
      <c r="AV96" s="113">
        <f t="shared" si="47"/>
        <v>0</v>
      </c>
      <c r="AW96" s="113">
        <f t="shared" si="48"/>
        <v>114408</v>
      </c>
      <c r="AX96" s="113">
        <f t="shared" si="48"/>
        <v>6770</v>
      </c>
      <c r="AY96" s="113">
        <f t="shared" si="49"/>
        <v>0</v>
      </c>
      <c r="AZ96" s="115">
        <f t="shared" si="50"/>
        <v>0.71060000000000012</v>
      </c>
      <c r="BA96" s="115">
        <f t="shared" si="51"/>
        <v>0.71060000000000012</v>
      </c>
      <c r="BB96" s="115">
        <f t="shared" si="52"/>
        <v>0</v>
      </c>
      <c r="BC96" s="116">
        <f t="shared" si="53"/>
        <v>0</v>
      </c>
    </row>
    <row r="97" spans="1:55" ht="12.95" customHeight="1" x14ac:dyDescent="0.25">
      <c r="A97" s="532">
        <v>17</v>
      </c>
      <c r="B97" s="625">
        <v>5417</v>
      </c>
      <c r="C97" s="626">
        <v>600099113</v>
      </c>
      <c r="D97" s="533">
        <v>70156565</v>
      </c>
      <c r="E97" s="627" t="s">
        <v>404</v>
      </c>
      <c r="F97" s="533">
        <v>3143</v>
      </c>
      <c r="G97" s="627" t="s">
        <v>633</v>
      </c>
      <c r="H97" s="536" t="s">
        <v>282</v>
      </c>
      <c r="I97" s="517">
        <v>21066</v>
      </c>
      <c r="J97" s="538">
        <v>14850</v>
      </c>
      <c r="K97" s="538">
        <v>0</v>
      </c>
      <c r="L97" s="538">
        <v>0</v>
      </c>
      <c r="M97" s="338">
        <v>5019</v>
      </c>
      <c r="N97" s="338">
        <v>297</v>
      </c>
      <c r="O97" s="538">
        <v>900</v>
      </c>
      <c r="P97" s="539">
        <v>0.06</v>
      </c>
      <c r="Q97" s="719">
        <v>0</v>
      </c>
      <c r="R97" s="808">
        <v>0</v>
      </c>
      <c r="S97" s="808">
        <v>0.06</v>
      </c>
      <c r="T97" s="112">
        <f t="shared" si="33"/>
        <v>0</v>
      </c>
      <c r="U97" s="113">
        <v>0</v>
      </c>
      <c r="V97" s="113">
        <v>0</v>
      </c>
      <c r="W97" s="113">
        <v>0</v>
      </c>
      <c r="X97" s="113">
        <f t="shared" si="34"/>
        <v>0</v>
      </c>
      <c r="Y97" s="113">
        <v>0</v>
      </c>
      <c r="Z97" s="113">
        <v>0</v>
      </c>
      <c r="AA97" s="113">
        <v>0</v>
      </c>
      <c r="AB97" s="113">
        <f t="shared" si="35"/>
        <v>0</v>
      </c>
      <c r="AC97" s="113">
        <f t="shared" si="36"/>
        <v>0</v>
      </c>
      <c r="AD97" s="114">
        <f t="shared" si="37"/>
        <v>0</v>
      </c>
      <c r="AE97" s="114">
        <f t="shared" si="38"/>
        <v>0</v>
      </c>
      <c r="AF97" s="113">
        <v>0</v>
      </c>
      <c r="AG97" s="113">
        <v>0</v>
      </c>
      <c r="AH97" s="113">
        <v>0</v>
      </c>
      <c r="AI97" s="113">
        <f t="shared" si="39"/>
        <v>0</v>
      </c>
      <c r="AJ97" s="113">
        <f t="shared" si="40"/>
        <v>0</v>
      </c>
      <c r="AK97" s="115">
        <v>0</v>
      </c>
      <c r="AL97" s="115">
        <v>0</v>
      </c>
      <c r="AM97" s="115">
        <v>0</v>
      </c>
      <c r="AN97" s="115">
        <v>0</v>
      </c>
      <c r="AO97" s="115">
        <v>0</v>
      </c>
      <c r="AP97" s="115">
        <f t="shared" si="41"/>
        <v>0</v>
      </c>
      <c r="AQ97" s="115">
        <f t="shared" si="42"/>
        <v>0</v>
      </c>
      <c r="AR97" s="370">
        <f t="shared" si="43"/>
        <v>0</v>
      </c>
      <c r="AS97" s="112">
        <f t="shared" si="44"/>
        <v>21066</v>
      </c>
      <c r="AT97" s="113">
        <f t="shared" si="45"/>
        <v>14850</v>
      </c>
      <c r="AU97" s="113">
        <f t="shared" si="46"/>
        <v>0</v>
      </c>
      <c r="AV97" s="113">
        <f t="shared" si="47"/>
        <v>0</v>
      </c>
      <c r="AW97" s="113">
        <f t="shared" si="48"/>
        <v>5019</v>
      </c>
      <c r="AX97" s="113">
        <f t="shared" si="48"/>
        <v>297</v>
      </c>
      <c r="AY97" s="113">
        <f t="shared" si="49"/>
        <v>900</v>
      </c>
      <c r="AZ97" s="115">
        <f t="shared" si="50"/>
        <v>0.06</v>
      </c>
      <c r="BA97" s="115">
        <f t="shared" si="51"/>
        <v>0</v>
      </c>
      <c r="BB97" s="115">
        <f t="shared" si="52"/>
        <v>0</v>
      </c>
      <c r="BC97" s="116">
        <f t="shared" si="53"/>
        <v>0.06</v>
      </c>
    </row>
    <row r="98" spans="1:55" ht="12.95" customHeight="1" x14ac:dyDescent="0.25">
      <c r="A98" s="628">
        <v>17</v>
      </c>
      <c r="B98" s="629">
        <v>5417</v>
      </c>
      <c r="C98" s="630">
        <v>600099113</v>
      </c>
      <c r="D98" s="629">
        <v>70156565</v>
      </c>
      <c r="E98" s="631" t="s">
        <v>405</v>
      </c>
      <c r="F98" s="548"/>
      <c r="G98" s="637"/>
      <c r="H98" s="549"/>
      <c r="I98" s="641">
        <v>6900703</v>
      </c>
      <c r="J98" s="642">
        <v>4903932</v>
      </c>
      <c r="K98" s="642">
        <v>0</v>
      </c>
      <c r="L98" s="642">
        <v>95000</v>
      </c>
      <c r="M98" s="642">
        <v>1689639</v>
      </c>
      <c r="N98" s="642">
        <v>98080</v>
      </c>
      <c r="O98" s="642">
        <v>114052</v>
      </c>
      <c r="P98" s="643">
        <v>10.351900000000001</v>
      </c>
      <c r="Q98" s="643">
        <v>7.0960999999999999</v>
      </c>
      <c r="R98" s="644">
        <v>0</v>
      </c>
      <c r="S98" s="644">
        <v>3.2557999999999998</v>
      </c>
      <c r="T98" s="641">
        <f t="shared" ref="T98:BC98" si="57">SUM(T93:T97)</f>
        <v>0</v>
      </c>
      <c r="U98" s="642">
        <f t="shared" si="57"/>
        <v>-73781</v>
      </c>
      <c r="V98" s="642">
        <f t="shared" si="57"/>
        <v>0</v>
      </c>
      <c r="W98" s="642">
        <f t="shared" si="57"/>
        <v>0</v>
      </c>
      <c r="X98" s="642">
        <f t="shared" si="57"/>
        <v>-73781</v>
      </c>
      <c r="Y98" s="642">
        <f t="shared" si="57"/>
        <v>0</v>
      </c>
      <c r="Z98" s="642">
        <f t="shared" si="57"/>
        <v>0</v>
      </c>
      <c r="AA98" s="642">
        <f t="shared" si="57"/>
        <v>0</v>
      </c>
      <c r="AB98" s="642">
        <f t="shared" si="57"/>
        <v>0</v>
      </c>
      <c r="AC98" s="642">
        <f t="shared" si="57"/>
        <v>-73781</v>
      </c>
      <c r="AD98" s="642">
        <f t="shared" si="57"/>
        <v>-24938</v>
      </c>
      <c r="AE98" s="642">
        <f t="shared" si="57"/>
        <v>-1476</v>
      </c>
      <c r="AF98" s="642">
        <f t="shared" si="57"/>
        <v>0</v>
      </c>
      <c r="AG98" s="642">
        <f t="shared" si="57"/>
        <v>0</v>
      </c>
      <c r="AH98" s="642">
        <f t="shared" si="57"/>
        <v>0</v>
      </c>
      <c r="AI98" s="642">
        <f t="shared" si="57"/>
        <v>0</v>
      </c>
      <c r="AJ98" s="642">
        <f t="shared" si="57"/>
        <v>-100195</v>
      </c>
      <c r="AK98" s="643">
        <f t="shared" si="57"/>
        <v>0</v>
      </c>
      <c r="AL98" s="643">
        <f t="shared" si="57"/>
        <v>0</v>
      </c>
      <c r="AM98" s="643">
        <f t="shared" si="57"/>
        <v>-0.21</v>
      </c>
      <c r="AN98" s="643">
        <f t="shared" si="57"/>
        <v>0</v>
      </c>
      <c r="AO98" s="643">
        <f t="shared" si="57"/>
        <v>0</v>
      </c>
      <c r="AP98" s="643">
        <f t="shared" si="57"/>
        <v>-0.21</v>
      </c>
      <c r="AQ98" s="643">
        <f t="shared" si="57"/>
        <v>0</v>
      </c>
      <c r="AR98" s="644">
        <f t="shared" si="57"/>
        <v>-0.21</v>
      </c>
      <c r="AS98" s="641">
        <f t="shared" si="57"/>
        <v>6800508</v>
      </c>
      <c r="AT98" s="642">
        <f t="shared" si="57"/>
        <v>4830151</v>
      </c>
      <c r="AU98" s="642">
        <f t="shared" si="57"/>
        <v>0</v>
      </c>
      <c r="AV98" s="642">
        <f t="shared" si="57"/>
        <v>95000</v>
      </c>
      <c r="AW98" s="642">
        <f t="shared" si="57"/>
        <v>1664701</v>
      </c>
      <c r="AX98" s="642">
        <f t="shared" si="57"/>
        <v>96604</v>
      </c>
      <c r="AY98" s="642">
        <f t="shared" si="57"/>
        <v>114052</v>
      </c>
      <c r="AZ98" s="643">
        <f t="shared" si="57"/>
        <v>10.1419</v>
      </c>
      <c r="BA98" s="643">
        <f t="shared" si="57"/>
        <v>6.8860999999999999</v>
      </c>
      <c r="BB98" s="643">
        <f t="shared" si="57"/>
        <v>0</v>
      </c>
      <c r="BC98" s="645">
        <f t="shared" si="57"/>
        <v>3.2557999999999998</v>
      </c>
    </row>
    <row r="99" spans="1:55" ht="12.95" customHeight="1" x14ac:dyDescent="0.25">
      <c r="A99" s="532">
        <v>18</v>
      </c>
      <c r="B99" s="625">
        <v>5420</v>
      </c>
      <c r="C99" s="626">
        <v>600098745</v>
      </c>
      <c r="D99" s="533">
        <v>75016249</v>
      </c>
      <c r="E99" s="627" t="s">
        <v>406</v>
      </c>
      <c r="F99" s="533">
        <v>3111</v>
      </c>
      <c r="G99" s="627" t="s">
        <v>329</v>
      </c>
      <c r="H99" s="536" t="s">
        <v>281</v>
      </c>
      <c r="I99" s="517">
        <v>3413552</v>
      </c>
      <c r="J99" s="538">
        <v>2468963</v>
      </c>
      <c r="K99" s="538">
        <v>0</v>
      </c>
      <c r="L99" s="538">
        <v>0</v>
      </c>
      <c r="M99" s="338">
        <v>834510</v>
      </c>
      <c r="N99" s="338">
        <v>49379</v>
      </c>
      <c r="O99" s="538">
        <v>60700</v>
      </c>
      <c r="P99" s="539">
        <v>5.5542999999999996</v>
      </c>
      <c r="Q99" s="719">
        <v>4.0644999999999998</v>
      </c>
      <c r="R99" s="808">
        <v>0</v>
      </c>
      <c r="S99" s="808">
        <v>1.4898</v>
      </c>
      <c r="T99" s="112">
        <f t="shared" si="33"/>
        <v>0</v>
      </c>
      <c r="U99" s="113">
        <v>0</v>
      </c>
      <c r="V99" s="113">
        <v>0</v>
      </c>
      <c r="W99" s="113">
        <v>0</v>
      </c>
      <c r="X99" s="113">
        <f t="shared" si="34"/>
        <v>0</v>
      </c>
      <c r="Y99" s="113">
        <v>0</v>
      </c>
      <c r="Z99" s="113">
        <v>0</v>
      </c>
      <c r="AA99" s="113">
        <v>0</v>
      </c>
      <c r="AB99" s="113">
        <f t="shared" si="35"/>
        <v>0</v>
      </c>
      <c r="AC99" s="113">
        <f t="shared" si="36"/>
        <v>0</v>
      </c>
      <c r="AD99" s="114">
        <f t="shared" si="37"/>
        <v>0</v>
      </c>
      <c r="AE99" s="114">
        <f t="shared" si="38"/>
        <v>0</v>
      </c>
      <c r="AF99" s="113">
        <v>0</v>
      </c>
      <c r="AG99" s="113">
        <v>0</v>
      </c>
      <c r="AH99" s="113">
        <v>0</v>
      </c>
      <c r="AI99" s="113">
        <f t="shared" si="39"/>
        <v>0</v>
      </c>
      <c r="AJ99" s="113">
        <f t="shared" si="40"/>
        <v>0</v>
      </c>
      <c r="AK99" s="115">
        <v>0</v>
      </c>
      <c r="AL99" s="115">
        <v>0</v>
      </c>
      <c r="AM99" s="115">
        <v>0</v>
      </c>
      <c r="AN99" s="115">
        <v>0</v>
      </c>
      <c r="AO99" s="115">
        <v>0</v>
      </c>
      <c r="AP99" s="115">
        <f t="shared" si="41"/>
        <v>0</v>
      </c>
      <c r="AQ99" s="115">
        <f t="shared" si="42"/>
        <v>0</v>
      </c>
      <c r="AR99" s="370">
        <f t="shared" si="43"/>
        <v>0</v>
      </c>
      <c r="AS99" s="112">
        <f t="shared" si="44"/>
        <v>3413552</v>
      </c>
      <c r="AT99" s="113">
        <f t="shared" si="45"/>
        <v>2468963</v>
      </c>
      <c r="AU99" s="113">
        <f t="shared" si="46"/>
        <v>0</v>
      </c>
      <c r="AV99" s="113">
        <f t="shared" si="47"/>
        <v>0</v>
      </c>
      <c r="AW99" s="113">
        <f t="shared" si="48"/>
        <v>834510</v>
      </c>
      <c r="AX99" s="113">
        <f t="shared" si="48"/>
        <v>49379</v>
      </c>
      <c r="AY99" s="113">
        <f t="shared" si="49"/>
        <v>60700</v>
      </c>
      <c r="AZ99" s="115">
        <f t="shared" si="50"/>
        <v>5.5542999999999996</v>
      </c>
      <c r="BA99" s="115">
        <f t="shared" si="51"/>
        <v>4.0644999999999998</v>
      </c>
      <c r="BB99" s="115">
        <f t="shared" si="52"/>
        <v>0</v>
      </c>
      <c r="BC99" s="116">
        <f t="shared" si="53"/>
        <v>1.4898</v>
      </c>
    </row>
    <row r="100" spans="1:55" ht="12.95" customHeight="1" x14ac:dyDescent="0.25">
      <c r="A100" s="532">
        <v>18</v>
      </c>
      <c r="B100" s="625">
        <v>5420</v>
      </c>
      <c r="C100" s="626">
        <v>600098745</v>
      </c>
      <c r="D100" s="533">
        <v>75016249</v>
      </c>
      <c r="E100" s="627" t="s">
        <v>406</v>
      </c>
      <c r="F100" s="533">
        <v>3111</v>
      </c>
      <c r="G100" s="627" t="s">
        <v>323</v>
      </c>
      <c r="H100" s="536" t="s">
        <v>282</v>
      </c>
      <c r="I100" s="517">
        <v>343054</v>
      </c>
      <c r="J100" s="538">
        <v>252617</v>
      </c>
      <c r="K100" s="538">
        <v>0</v>
      </c>
      <c r="L100" s="538">
        <v>0</v>
      </c>
      <c r="M100" s="338">
        <v>85385</v>
      </c>
      <c r="N100" s="338">
        <v>5052</v>
      </c>
      <c r="O100" s="538">
        <v>0</v>
      </c>
      <c r="P100" s="539">
        <v>0.73</v>
      </c>
      <c r="Q100" s="719">
        <v>0.73</v>
      </c>
      <c r="R100" s="808">
        <v>0</v>
      </c>
      <c r="S100" s="808">
        <v>0</v>
      </c>
      <c r="T100" s="112">
        <f t="shared" si="33"/>
        <v>0</v>
      </c>
      <c r="U100" s="113">
        <v>0</v>
      </c>
      <c r="V100" s="113">
        <v>0</v>
      </c>
      <c r="W100" s="113">
        <v>0</v>
      </c>
      <c r="X100" s="113">
        <f t="shared" si="34"/>
        <v>0</v>
      </c>
      <c r="Y100" s="113">
        <v>0</v>
      </c>
      <c r="Z100" s="113">
        <v>0</v>
      </c>
      <c r="AA100" s="113">
        <v>0</v>
      </c>
      <c r="AB100" s="113">
        <f t="shared" si="35"/>
        <v>0</v>
      </c>
      <c r="AC100" s="113">
        <f t="shared" si="36"/>
        <v>0</v>
      </c>
      <c r="AD100" s="114">
        <f t="shared" si="37"/>
        <v>0</v>
      </c>
      <c r="AE100" s="114">
        <f t="shared" si="38"/>
        <v>0</v>
      </c>
      <c r="AF100" s="113">
        <v>0</v>
      </c>
      <c r="AG100" s="113">
        <v>0</v>
      </c>
      <c r="AH100" s="113">
        <v>0</v>
      </c>
      <c r="AI100" s="113">
        <f t="shared" si="39"/>
        <v>0</v>
      </c>
      <c r="AJ100" s="113">
        <f t="shared" si="40"/>
        <v>0</v>
      </c>
      <c r="AK100" s="115">
        <v>0</v>
      </c>
      <c r="AL100" s="115">
        <v>0</v>
      </c>
      <c r="AM100" s="115">
        <v>0</v>
      </c>
      <c r="AN100" s="115">
        <v>0</v>
      </c>
      <c r="AO100" s="115">
        <v>0</v>
      </c>
      <c r="AP100" s="115">
        <f t="shared" si="41"/>
        <v>0</v>
      </c>
      <c r="AQ100" s="115">
        <f t="shared" si="42"/>
        <v>0</v>
      </c>
      <c r="AR100" s="370">
        <f t="shared" si="43"/>
        <v>0</v>
      </c>
      <c r="AS100" s="112">
        <f t="shared" si="44"/>
        <v>343054</v>
      </c>
      <c r="AT100" s="113">
        <f t="shared" si="45"/>
        <v>252617</v>
      </c>
      <c r="AU100" s="113">
        <f t="shared" si="46"/>
        <v>0</v>
      </c>
      <c r="AV100" s="113">
        <f t="shared" si="47"/>
        <v>0</v>
      </c>
      <c r="AW100" s="113">
        <f t="shared" si="48"/>
        <v>85385</v>
      </c>
      <c r="AX100" s="113">
        <f t="shared" si="48"/>
        <v>5052</v>
      </c>
      <c r="AY100" s="113">
        <f t="shared" si="49"/>
        <v>0</v>
      </c>
      <c r="AZ100" s="115">
        <f t="shared" si="50"/>
        <v>0.73</v>
      </c>
      <c r="BA100" s="115">
        <f t="shared" si="51"/>
        <v>0.73</v>
      </c>
      <c r="BB100" s="115">
        <f t="shared" si="52"/>
        <v>0</v>
      </c>
      <c r="BC100" s="116">
        <f t="shared" si="53"/>
        <v>0</v>
      </c>
    </row>
    <row r="101" spans="1:55" ht="12.95" customHeight="1" x14ac:dyDescent="0.25">
      <c r="A101" s="532">
        <v>18</v>
      </c>
      <c r="B101" s="625">
        <v>5420</v>
      </c>
      <c r="C101" s="626">
        <v>600098745</v>
      </c>
      <c r="D101" s="533">
        <v>75016249</v>
      </c>
      <c r="E101" s="627" t="s">
        <v>406</v>
      </c>
      <c r="F101" s="533">
        <v>3141</v>
      </c>
      <c r="G101" s="627" t="s">
        <v>319</v>
      </c>
      <c r="H101" s="536" t="s">
        <v>282</v>
      </c>
      <c r="I101" s="517">
        <v>586221</v>
      </c>
      <c r="J101" s="538">
        <v>429715</v>
      </c>
      <c r="K101" s="538">
        <v>0</v>
      </c>
      <c r="L101" s="538">
        <v>0</v>
      </c>
      <c r="M101" s="338">
        <v>145244</v>
      </c>
      <c r="N101" s="338">
        <v>8594</v>
      </c>
      <c r="O101" s="538">
        <v>2668</v>
      </c>
      <c r="P101" s="539">
        <v>1.46</v>
      </c>
      <c r="Q101" s="719">
        <v>0</v>
      </c>
      <c r="R101" s="808">
        <v>0</v>
      </c>
      <c r="S101" s="808">
        <v>1.46</v>
      </c>
      <c r="T101" s="112">
        <f t="shared" si="33"/>
        <v>0</v>
      </c>
      <c r="U101" s="113">
        <v>0</v>
      </c>
      <c r="V101" s="113">
        <v>0</v>
      </c>
      <c r="W101" s="113">
        <v>0</v>
      </c>
      <c r="X101" s="113">
        <f t="shared" si="34"/>
        <v>0</v>
      </c>
      <c r="Y101" s="113">
        <v>0</v>
      </c>
      <c r="Z101" s="113">
        <v>0</v>
      </c>
      <c r="AA101" s="113">
        <v>0</v>
      </c>
      <c r="AB101" s="113">
        <f t="shared" si="35"/>
        <v>0</v>
      </c>
      <c r="AC101" s="113">
        <f t="shared" si="36"/>
        <v>0</v>
      </c>
      <c r="AD101" s="114">
        <f t="shared" si="37"/>
        <v>0</v>
      </c>
      <c r="AE101" s="114">
        <f t="shared" si="38"/>
        <v>0</v>
      </c>
      <c r="AF101" s="113">
        <v>0</v>
      </c>
      <c r="AG101" s="113">
        <v>0</v>
      </c>
      <c r="AH101" s="113">
        <v>0</v>
      </c>
      <c r="AI101" s="113">
        <f t="shared" si="39"/>
        <v>0</v>
      </c>
      <c r="AJ101" s="113">
        <f t="shared" si="40"/>
        <v>0</v>
      </c>
      <c r="AK101" s="115">
        <v>0</v>
      </c>
      <c r="AL101" s="115">
        <v>0</v>
      </c>
      <c r="AM101" s="115">
        <v>0</v>
      </c>
      <c r="AN101" s="115">
        <v>0</v>
      </c>
      <c r="AO101" s="115">
        <v>0</v>
      </c>
      <c r="AP101" s="115">
        <f t="shared" si="41"/>
        <v>0</v>
      </c>
      <c r="AQ101" s="115">
        <f t="shared" si="42"/>
        <v>0</v>
      </c>
      <c r="AR101" s="370">
        <f t="shared" si="43"/>
        <v>0</v>
      </c>
      <c r="AS101" s="112">
        <f t="shared" si="44"/>
        <v>586221</v>
      </c>
      <c r="AT101" s="113">
        <f t="shared" si="45"/>
        <v>429715</v>
      </c>
      <c r="AU101" s="113">
        <f t="shared" si="46"/>
        <v>0</v>
      </c>
      <c r="AV101" s="113">
        <f t="shared" si="47"/>
        <v>0</v>
      </c>
      <c r="AW101" s="113">
        <f t="shared" si="48"/>
        <v>145244</v>
      </c>
      <c r="AX101" s="113">
        <f t="shared" si="48"/>
        <v>8594</v>
      </c>
      <c r="AY101" s="113">
        <f t="shared" si="49"/>
        <v>2668</v>
      </c>
      <c r="AZ101" s="115">
        <f t="shared" si="50"/>
        <v>1.46</v>
      </c>
      <c r="BA101" s="115">
        <f t="shared" si="51"/>
        <v>0</v>
      </c>
      <c r="BB101" s="115">
        <f t="shared" si="52"/>
        <v>0</v>
      </c>
      <c r="BC101" s="116">
        <f t="shared" si="53"/>
        <v>1.46</v>
      </c>
    </row>
    <row r="102" spans="1:55" ht="12.95" customHeight="1" x14ac:dyDescent="0.25">
      <c r="A102" s="628">
        <v>18</v>
      </c>
      <c r="B102" s="629">
        <v>5420</v>
      </c>
      <c r="C102" s="630">
        <v>600098745</v>
      </c>
      <c r="D102" s="629">
        <v>75016249</v>
      </c>
      <c r="E102" s="631" t="s">
        <v>407</v>
      </c>
      <c r="F102" s="548"/>
      <c r="G102" s="637"/>
      <c r="H102" s="549"/>
      <c r="I102" s="632">
        <v>4342827</v>
      </c>
      <c r="J102" s="633">
        <v>3151295</v>
      </c>
      <c r="K102" s="633">
        <v>0</v>
      </c>
      <c r="L102" s="633">
        <v>0</v>
      </c>
      <c r="M102" s="633">
        <v>1065139</v>
      </c>
      <c r="N102" s="633">
        <v>63025</v>
      </c>
      <c r="O102" s="633">
        <v>63368</v>
      </c>
      <c r="P102" s="634">
        <v>7.7443</v>
      </c>
      <c r="Q102" s="634">
        <v>4.7944999999999993</v>
      </c>
      <c r="R102" s="635">
        <v>0</v>
      </c>
      <c r="S102" s="635">
        <v>2.9497999999999998</v>
      </c>
      <c r="T102" s="632">
        <f t="shared" ref="T102:BC102" si="58">SUM(T99:T101)</f>
        <v>0</v>
      </c>
      <c r="U102" s="633">
        <f t="shared" si="58"/>
        <v>0</v>
      </c>
      <c r="V102" s="633">
        <f t="shared" si="58"/>
        <v>0</v>
      </c>
      <c r="W102" s="633">
        <f t="shared" si="58"/>
        <v>0</v>
      </c>
      <c r="X102" s="633">
        <f t="shared" si="58"/>
        <v>0</v>
      </c>
      <c r="Y102" s="633">
        <f t="shared" si="58"/>
        <v>0</v>
      </c>
      <c r="Z102" s="633">
        <f t="shared" si="58"/>
        <v>0</v>
      </c>
      <c r="AA102" s="633">
        <f t="shared" si="58"/>
        <v>0</v>
      </c>
      <c r="AB102" s="633">
        <f t="shared" si="58"/>
        <v>0</v>
      </c>
      <c r="AC102" s="633">
        <f t="shared" si="58"/>
        <v>0</v>
      </c>
      <c r="AD102" s="633">
        <f t="shared" si="58"/>
        <v>0</v>
      </c>
      <c r="AE102" s="633">
        <f t="shared" si="58"/>
        <v>0</v>
      </c>
      <c r="AF102" s="633">
        <f t="shared" si="58"/>
        <v>0</v>
      </c>
      <c r="AG102" s="633">
        <f t="shared" si="58"/>
        <v>0</v>
      </c>
      <c r="AH102" s="633">
        <f t="shared" si="58"/>
        <v>0</v>
      </c>
      <c r="AI102" s="633">
        <f t="shared" si="58"/>
        <v>0</v>
      </c>
      <c r="AJ102" s="633">
        <f t="shared" si="58"/>
        <v>0</v>
      </c>
      <c r="AK102" s="634">
        <f t="shared" si="58"/>
        <v>0</v>
      </c>
      <c r="AL102" s="634">
        <f t="shared" si="58"/>
        <v>0</v>
      </c>
      <c r="AM102" s="634">
        <f t="shared" si="58"/>
        <v>0</v>
      </c>
      <c r="AN102" s="634">
        <f t="shared" si="58"/>
        <v>0</v>
      </c>
      <c r="AO102" s="634">
        <f t="shared" si="58"/>
        <v>0</v>
      </c>
      <c r="AP102" s="634">
        <f t="shared" si="58"/>
        <v>0</v>
      </c>
      <c r="AQ102" s="634">
        <f t="shared" si="58"/>
        <v>0</v>
      </c>
      <c r="AR102" s="635">
        <f t="shared" si="58"/>
        <v>0</v>
      </c>
      <c r="AS102" s="632">
        <f t="shared" si="58"/>
        <v>4342827</v>
      </c>
      <c r="AT102" s="633">
        <f t="shared" si="58"/>
        <v>3151295</v>
      </c>
      <c r="AU102" s="633">
        <f t="shared" si="58"/>
        <v>0</v>
      </c>
      <c r="AV102" s="633">
        <f t="shared" si="58"/>
        <v>0</v>
      </c>
      <c r="AW102" s="633">
        <f t="shared" si="58"/>
        <v>1065139</v>
      </c>
      <c r="AX102" s="633">
        <f t="shared" si="58"/>
        <v>63025</v>
      </c>
      <c r="AY102" s="633">
        <f t="shared" si="58"/>
        <v>63368</v>
      </c>
      <c r="AZ102" s="634">
        <f t="shared" si="58"/>
        <v>7.7443</v>
      </c>
      <c r="BA102" s="634">
        <f t="shared" si="58"/>
        <v>4.7944999999999993</v>
      </c>
      <c r="BB102" s="634">
        <f t="shared" si="58"/>
        <v>0</v>
      </c>
      <c r="BC102" s="636">
        <f t="shared" si="58"/>
        <v>2.9497999999999998</v>
      </c>
    </row>
    <row r="103" spans="1:55" ht="12.95" customHeight="1" x14ac:dyDescent="0.25">
      <c r="A103" s="532">
        <v>19</v>
      </c>
      <c r="B103" s="625">
        <v>5419</v>
      </c>
      <c r="C103" s="626">
        <v>600099261</v>
      </c>
      <c r="D103" s="533">
        <v>70946752</v>
      </c>
      <c r="E103" s="627" t="s">
        <v>408</v>
      </c>
      <c r="F103" s="533">
        <v>3113</v>
      </c>
      <c r="G103" s="627" t="s">
        <v>333</v>
      </c>
      <c r="H103" s="536" t="s">
        <v>281</v>
      </c>
      <c r="I103" s="517">
        <v>14326699</v>
      </c>
      <c r="J103" s="538">
        <v>10257691</v>
      </c>
      <c r="K103" s="538">
        <v>0</v>
      </c>
      <c r="L103" s="538">
        <v>56000</v>
      </c>
      <c r="M103" s="338">
        <v>3474444</v>
      </c>
      <c r="N103" s="338">
        <v>205154</v>
      </c>
      <c r="O103" s="538">
        <v>333410</v>
      </c>
      <c r="P103" s="539">
        <v>20.575499999999998</v>
      </c>
      <c r="Q103" s="719">
        <v>15.6479</v>
      </c>
      <c r="R103" s="808">
        <v>0</v>
      </c>
      <c r="S103" s="808">
        <v>4.9276</v>
      </c>
      <c r="T103" s="112">
        <f t="shared" si="33"/>
        <v>0</v>
      </c>
      <c r="U103" s="113">
        <v>0</v>
      </c>
      <c r="V103" s="113">
        <v>0</v>
      </c>
      <c r="W103" s="113">
        <v>0</v>
      </c>
      <c r="X103" s="113">
        <f t="shared" si="34"/>
        <v>0</v>
      </c>
      <c r="Y103" s="113">
        <v>0</v>
      </c>
      <c r="Z103" s="113">
        <v>0</v>
      </c>
      <c r="AA103" s="113">
        <v>-34272</v>
      </c>
      <c r="AB103" s="113">
        <f t="shared" si="35"/>
        <v>-34272</v>
      </c>
      <c r="AC103" s="113">
        <f t="shared" si="36"/>
        <v>-34272</v>
      </c>
      <c r="AD103" s="114">
        <f t="shared" si="37"/>
        <v>0</v>
      </c>
      <c r="AE103" s="114">
        <f t="shared" si="38"/>
        <v>0</v>
      </c>
      <c r="AF103" s="113">
        <v>0</v>
      </c>
      <c r="AG103" s="113">
        <v>0</v>
      </c>
      <c r="AH103" s="113">
        <v>0</v>
      </c>
      <c r="AI103" s="113">
        <f t="shared" si="39"/>
        <v>0</v>
      </c>
      <c r="AJ103" s="113">
        <f t="shared" si="40"/>
        <v>-34272</v>
      </c>
      <c r="AK103" s="115">
        <v>0</v>
      </c>
      <c r="AL103" s="115">
        <v>0</v>
      </c>
      <c r="AM103" s="115">
        <v>0</v>
      </c>
      <c r="AN103" s="115">
        <v>0</v>
      </c>
      <c r="AO103" s="115">
        <v>0</v>
      </c>
      <c r="AP103" s="115">
        <f t="shared" si="41"/>
        <v>0</v>
      </c>
      <c r="AQ103" s="115">
        <f t="shared" si="42"/>
        <v>0</v>
      </c>
      <c r="AR103" s="370">
        <f t="shared" si="43"/>
        <v>0</v>
      </c>
      <c r="AS103" s="112">
        <f t="shared" si="44"/>
        <v>14292427</v>
      </c>
      <c r="AT103" s="113">
        <f t="shared" si="45"/>
        <v>10257691</v>
      </c>
      <c r="AU103" s="113">
        <f t="shared" si="46"/>
        <v>0</v>
      </c>
      <c r="AV103" s="113">
        <f t="shared" si="47"/>
        <v>21728</v>
      </c>
      <c r="AW103" s="113">
        <f t="shared" si="48"/>
        <v>3474444</v>
      </c>
      <c r="AX103" s="113">
        <f t="shared" si="48"/>
        <v>205154</v>
      </c>
      <c r="AY103" s="113">
        <f t="shared" si="49"/>
        <v>333410</v>
      </c>
      <c r="AZ103" s="115">
        <f t="shared" si="50"/>
        <v>20.575499999999998</v>
      </c>
      <c r="BA103" s="115">
        <f t="shared" si="51"/>
        <v>15.6479</v>
      </c>
      <c r="BB103" s="115">
        <f t="shared" si="52"/>
        <v>0</v>
      </c>
      <c r="BC103" s="116">
        <f t="shared" si="53"/>
        <v>4.9276</v>
      </c>
    </row>
    <row r="104" spans="1:55" ht="12.95" customHeight="1" x14ac:dyDescent="0.25">
      <c r="A104" s="532">
        <v>19</v>
      </c>
      <c r="B104" s="625">
        <v>5419</v>
      </c>
      <c r="C104" s="626">
        <v>600099261</v>
      </c>
      <c r="D104" s="533">
        <v>70946752</v>
      </c>
      <c r="E104" s="627" t="s">
        <v>408</v>
      </c>
      <c r="F104" s="533">
        <v>3113</v>
      </c>
      <c r="G104" s="627" t="s">
        <v>323</v>
      </c>
      <c r="H104" s="536" t="s">
        <v>282</v>
      </c>
      <c r="I104" s="517">
        <v>919474</v>
      </c>
      <c r="J104" s="538">
        <v>676049</v>
      </c>
      <c r="K104" s="538">
        <v>0</v>
      </c>
      <c r="L104" s="538">
        <v>0</v>
      </c>
      <c r="M104" s="338">
        <v>228504</v>
      </c>
      <c r="N104" s="338">
        <v>13521</v>
      </c>
      <c r="O104" s="538">
        <v>1400</v>
      </c>
      <c r="P104" s="539">
        <v>1.95</v>
      </c>
      <c r="Q104" s="719">
        <v>1.95</v>
      </c>
      <c r="R104" s="808">
        <v>0</v>
      </c>
      <c r="S104" s="808">
        <v>0</v>
      </c>
      <c r="T104" s="112">
        <f t="shared" si="33"/>
        <v>0</v>
      </c>
      <c r="U104" s="113">
        <v>-14435</v>
      </c>
      <c r="V104" s="113">
        <v>0</v>
      </c>
      <c r="W104" s="113">
        <v>0</v>
      </c>
      <c r="X104" s="113">
        <f t="shared" si="34"/>
        <v>-14435</v>
      </c>
      <c r="Y104" s="113">
        <v>0</v>
      </c>
      <c r="Z104" s="113">
        <v>0</v>
      </c>
      <c r="AA104" s="113">
        <v>0</v>
      </c>
      <c r="AB104" s="113">
        <f t="shared" si="35"/>
        <v>0</v>
      </c>
      <c r="AC104" s="113">
        <f t="shared" si="36"/>
        <v>-14435</v>
      </c>
      <c r="AD104" s="114">
        <f t="shared" si="37"/>
        <v>-4879</v>
      </c>
      <c r="AE104" s="114">
        <f t="shared" si="38"/>
        <v>-289</v>
      </c>
      <c r="AF104" s="113">
        <v>0</v>
      </c>
      <c r="AG104" s="113">
        <v>0</v>
      </c>
      <c r="AH104" s="113">
        <v>0</v>
      </c>
      <c r="AI104" s="113">
        <f t="shared" si="39"/>
        <v>0</v>
      </c>
      <c r="AJ104" s="113">
        <f t="shared" si="40"/>
        <v>-19603</v>
      </c>
      <c r="AK104" s="115">
        <v>0</v>
      </c>
      <c r="AL104" s="115">
        <v>0</v>
      </c>
      <c r="AM104" s="115">
        <v>-0.04</v>
      </c>
      <c r="AN104" s="115">
        <v>0</v>
      </c>
      <c r="AO104" s="115">
        <v>0</v>
      </c>
      <c r="AP104" s="115">
        <f t="shared" si="41"/>
        <v>-0.04</v>
      </c>
      <c r="AQ104" s="115">
        <f t="shared" si="42"/>
        <v>0</v>
      </c>
      <c r="AR104" s="370">
        <f t="shared" si="43"/>
        <v>-0.04</v>
      </c>
      <c r="AS104" s="112">
        <f t="shared" si="44"/>
        <v>899871</v>
      </c>
      <c r="AT104" s="113">
        <f t="shared" si="45"/>
        <v>661614</v>
      </c>
      <c r="AU104" s="113">
        <f t="shared" si="46"/>
        <v>0</v>
      </c>
      <c r="AV104" s="113">
        <f t="shared" si="47"/>
        <v>0</v>
      </c>
      <c r="AW104" s="113">
        <f t="shared" si="48"/>
        <v>223625</v>
      </c>
      <c r="AX104" s="113">
        <f t="shared" si="48"/>
        <v>13232</v>
      </c>
      <c r="AY104" s="113">
        <f t="shared" si="49"/>
        <v>1400</v>
      </c>
      <c r="AZ104" s="115">
        <f t="shared" si="50"/>
        <v>1.91</v>
      </c>
      <c r="BA104" s="115">
        <f t="shared" si="51"/>
        <v>1.91</v>
      </c>
      <c r="BB104" s="115">
        <f t="shared" si="52"/>
        <v>0</v>
      </c>
      <c r="BC104" s="116">
        <f t="shared" si="53"/>
        <v>0</v>
      </c>
    </row>
    <row r="105" spans="1:55" ht="12.95" customHeight="1" x14ac:dyDescent="0.25">
      <c r="A105" s="532">
        <v>19</v>
      </c>
      <c r="B105" s="625">
        <v>5419</v>
      </c>
      <c r="C105" s="626">
        <v>600099261</v>
      </c>
      <c r="D105" s="533">
        <v>70946752</v>
      </c>
      <c r="E105" s="627" t="s">
        <v>408</v>
      </c>
      <c r="F105" s="533">
        <v>3141</v>
      </c>
      <c r="G105" s="627" t="s">
        <v>319</v>
      </c>
      <c r="H105" s="536" t="s">
        <v>282</v>
      </c>
      <c r="I105" s="517">
        <v>1238651</v>
      </c>
      <c r="J105" s="538">
        <v>904725</v>
      </c>
      <c r="K105" s="538">
        <v>0</v>
      </c>
      <c r="L105" s="538">
        <v>0</v>
      </c>
      <c r="M105" s="338">
        <v>305797</v>
      </c>
      <c r="N105" s="338">
        <v>18095</v>
      </c>
      <c r="O105" s="538">
        <v>10034</v>
      </c>
      <c r="P105" s="539">
        <v>3.07</v>
      </c>
      <c r="Q105" s="719">
        <v>0</v>
      </c>
      <c r="R105" s="808">
        <v>0</v>
      </c>
      <c r="S105" s="808">
        <v>3.07</v>
      </c>
      <c r="T105" s="112">
        <f t="shared" si="33"/>
        <v>0</v>
      </c>
      <c r="U105" s="113">
        <v>0</v>
      </c>
      <c r="V105" s="113">
        <v>0</v>
      </c>
      <c r="W105" s="113">
        <v>0</v>
      </c>
      <c r="X105" s="113">
        <f t="shared" si="34"/>
        <v>0</v>
      </c>
      <c r="Y105" s="113">
        <v>0</v>
      </c>
      <c r="Z105" s="113">
        <v>0</v>
      </c>
      <c r="AA105" s="113">
        <v>0</v>
      </c>
      <c r="AB105" s="113">
        <f t="shared" si="35"/>
        <v>0</v>
      </c>
      <c r="AC105" s="113">
        <f t="shared" si="36"/>
        <v>0</v>
      </c>
      <c r="AD105" s="114">
        <f t="shared" si="37"/>
        <v>0</v>
      </c>
      <c r="AE105" s="114">
        <f t="shared" si="38"/>
        <v>0</v>
      </c>
      <c r="AF105" s="113">
        <v>0</v>
      </c>
      <c r="AG105" s="113">
        <v>0</v>
      </c>
      <c r="AH105" s="113">
        <v>0</v>
      </c>
      <c r="AI105" s="113">
        <f t="shared" si="39"/>
        <v>0</v>
      </c>
      <c r="AJ105" s="113">
        <f t="shared" si="40"/>
        <v>0</v>
      </c>
      <c r="AK105" s="115">
        <v>0</v>
      </c>
      <c r="AL105" s="115">
        <v>0</v>
      </c>
      <c r="AM105" s="115">
        <v>0</v>
      </c>
      <c r="AN105" s="115">
        <v>0</v>
      </c>
      <c r="AO105" s="115">
        <v>0</v>
      </c>
      <c r="AP105" s="115">
        <f t="shared" si="41"/>
        <v>0</v>
      </c>
      <c r="AQ105" s="115">
        <f t="shared" si="42"/>
        <v>0</v>
      </c>
      <c r="AR105" s="370">
        <f t="shared" si="43"/>
        <v>0</v>
      </c>
      <c r="AS105" s="112">
        <f t="shared" si="44"/>
        <v>1238651</v>
      </c>
      <c r="AT105" s="113">
        <f t="shared" si="45"/>
        <v>904725</v>
      </c>
      <c r="AU105" s="113">
        <f t="shared" si="46"/>
        <v>0</v>
      </c>
      <c r="AV105" s="113">
        <f t="shared" si="47"/>
        <v>0</v>
      </c>
      <c r="AW105" s="113">
        <f t="shared" si="48"/>
        <v>305797</v>
      </c>
      <c r="AX105" s="113">
        <f t="shared" si="48"/>
        <v>18095</v>
      </c>
      <c r="AY105" s="113">
        <f t="shared" si="49"/>
        <v>10034</v>
      </c>
      <c r="AZ105" s="115">
        <f t="shared" si="50"/>
        <v>3.07</v>
      </c>
      <c r="BA105" s="115">
        <f t="shared" si="51"/>
        <v>0</v>
      </c>
      <c r="BB105" s="115">
        <f t="shared" si="52"/>
        <v>0</v>
      </c>
      <c r="BC105" s="116">
        <f t="shared" si="53"/>
        <v>3.07</v>
      </c>
    </row>
    <row r="106" spans="1:55" ht="12.95" customHeight="1" x14ac:dyDescent="0.25">
      <c r="A106" s="532">
        <v>19</v>
      </c>
      <c r="B106" s="625">
        <v>5419</v>
      </c>
      <c r="C106" s="626">
        <v>600099261</v>
      </c>
      <c r="D106" s="533">
        <v>70946752</v>
      </c>
      <c r="E106" s="627" t="s">
        <v>408</v>
      </c>
      <c r="F106" s="533">
        <v>3143</v>
      </c>
      <c r="G106" s="627" t="s">
        <v>632</v>
      </c>
      <c r="H106" s="536" t="s">
        <v>281</v>
      </c>
      <c r="I106" s="517">
        <v>571574</v>
      </c>
      <c r="J106" s="538">
        <v>401188</v>
      </c>
      <c r="K106" s="538">
        <v>0</v>
      </c>
      <c r="L106" s="538">
        <v>20000</v>
      </c>
      <c r="M106" s="338">
        <v>142362</v>
      </c>
      <c r="N106" s="338">
        <v>8024</v>
      </c>
      <c r="O106" s="538">
        <v>0</v>
      </c>
      <c r="P106" s="539">
        <v>0.82</v>
      </c>
      <c r="Q106" s="719">
        <v>0.82</v>
      </c>
      <c r="R106" s="808">
        <v>0</v>
      </c>
      <c r="S106" s="808">
        <v>0</v>
      </c>
      <c r="T106" s="112">
        <f t="shared" si="33"/>
        <v>0</v>
      </c>
      <c r="U106" s="113">
        <v>0</v>
      </c>
      <c r="V106" s="113">
        <v>0</v>
      </c>
      <c r="W106" s="113">
        <v>0</v>
      </c>
      <c r="X106" s="113">
        <f t="shared" si="34"/>
        <v>0</v>
      </c>
      <c r="Y106" s="113">
        <v>0</v>
      </c>
      <c r="Z106" s="113">
        <v>0</v>
      </c>
      <c r="AA106" s="113">
        <v>0</v>
      </c>
      <c r="AB106" s="113">
        <f t="shared" si="35"/>
        <v>0</v>
      </c>
      <c r="AC106" s="113">
        <f t="shared" si="36"/>
        <v>0</v>
      </c>
      <c r="AD106" s="114">
        <f t="shared" si="37"/>
        <v>0</v>
      </c>
      <c r="AE106" s="114">
        <f t="shared" si="38"/>
        <v>0</v>
      </c>
      <c r="AF106" s="113">
        <v>0</v>
      </c>
      <c r="AG106" s="113">
        <v>0</v>
      </c>
      <c r="AH106" s="113">
        <v>0</v>
      </c>
      <c r="AI106" s="113">
        <f t="shared" si="39"/>
        <v>0</v>
      </c>
      <c r="AJ106" s="113">
        <f t="shared" si="40"/>
        <v>0</v>
      </c>
      <c r="AK106" s="115"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f t="shared" si="41"/>
        <v>0</v>
      </c>
      <c r="AQ106" s="115">
        <f t="shared" si="42"/>
        <v>0</v>
      </c>
      <c r="AR106" s="370">
        <f t="shared" si="43"/>
        <v>0</v>
      </c>
      <c r="AS106" s="112">
        <f t="shared" si="44"/>
        <v>571574</v>
      </c>
      <c r="AT106" s="113">
        <f t="shared" si="45"/>
        <v>401188</v>
      </c>
      <c r="AU106" s="113">
        <f t="shared" si="46"/>
        <v>0</v>
      </c>
      <c r="AV106" s="113">
        <f t="shared" si="47"/>
        <v>20000</v>
      </c>
      <c r="AW106" s="113">
        <f t="shared" si="48"/>
        <v>142362</v>
      </c>
      <c r="AX106" s="113">
        <f t="shared" si="48"/>
        <v>8024</v>
      </c>
      <c r="AY106" s="113">
        <f t="shared" si="49"/>
        <v>0</v>
      </c>
      <c r="AZ106" s="115">
        <f t="shared" si="50"/>
        <v>0.82</v>
      </c>
      <c r="BA106" s="115">
        <f t="shared" si="51"/>
        <v>0.82</v>
      </c>
      <c r="BB106" s="115">
        <f t="shared" si="52"/>
        <v>0</v>
      </c>
      <c r="BC106" s="116">
        <f t="shared" si="53"/>
        <v>0</v>
      </c>
    </row>
    <row r="107" spans="1:55" ht="12.95" customHeight="1" x14ac:dyDescent="0.25">
      <c r="A107" s="532">
        <v>19</v>
      </c>
      <c r="B107" s="625">
        <v>5419</v>
      </c>
      <c r="C107" s="626">
        <v>600099261</v>
      </c>
      <c r="D107" s="533">
        <v>70946752</v>
      </c>
      <c r="E107" s="627" t="s">
        <v>408</v>
      </c>
      <c r="F107" s="533">
        <v>3143</v>
      </c>
      <c r="G107" s="627" t="s">
        <v>633</v>
      </c>
      <c r="H107" s="536" t="s">
        <v>282</v>
      </c>
      <c r="I107" s="517">
        <v>18959</v>
      </c>
      <c r="J107" s="538">
        <v>13365</v>
      </c>
      <c r="K107" s="538">
        <v>0</v>
      </c>
      <c r="L107" s="538">
        <v>0</v>
      </c>
      <c r="M107" s="338">
        <v>4517</v>
      </c>
      <c r="N107" s="338">
        <v>267</v>
      </c>
      <c r="O107" s="538">
        <v>810</v>
      </c>
      <c r="P107" s="539">
        <v>0.06</v>
      </c>
      <c r="Q107" s="719">
        <v>0</v>
      </c>
      <c r="R107" s="808">
        <v>0</v>
      </c>
      <c r="S107" s="808">
        <v>0.06</v>
      </c>
      <c r="T107" s="112">
        <f t="shared" si="33"/>
        <v>0</v>
      </c>
      <c r="U107" s="113">
        <v>0</v>
      </c>
      <c r="V107" s="113">
        <v>0</v>
      </c>
      <c r="W107" s="113">
        <v>0</v>
      </c>
      <c r="X107" s="113">
        <f t="shared" si="34"/>
        <v>0</v>
      </c>
      <c r="Y107" s="113">
        <v>0</v>
      </c>
      <c r="Z107" s="113">
        <v>0</v>
      </c>
      <c r="AA107" s="113">
        <v>0</v>
      </c>
      <c r="AB107" s="113">
        <f t="shared" si="35"/>
        <v>0</v>
      </c>
      <c r="AC107" s="113">
        <f t="shared" si="36"/>
        <v>0</v>
      </c>
      <c r="AD107" s="114">
        <f t="shared" si="37"/>
        <v>0</v>
      </c>
      <c r="AE107" s="114">
        <f t="shared" si="38"/>
        <v>0</v>
      </c>
      <c r="AF107" s="113">
        <v>0</v>
      </c>
      <c r="AG107" s="113">
        <v>0</v>
      </c>
      <c r="AH107" s="113">
        <v>0</v>
      </c>
      <c r="AI107" s="113">
        <f t="shared" si="39"/>
        <v>0</v>
      </c>
      <c r="AJ107" s="113">
        <f t="shared" si="40"/>
        <v>0</v>
      </c>
      <c r="AK107" s="115">
        <v>0</v>
      </c>
      <c r="AL107" s="115">
        <v>0</v>
      </c>
      <c r="AM107" s="115">
        <v>0</v>
      </c>
      <c r="AN107" s="115">
        <v>0</v>
      </c>
      <c r="AO107" s="115">
        <v>0</v>
      </c>
      <c r="AP107" s="115">
        <f t="shared" si="41"/>
        <v>0</v>
      </c>
      <c r="AQ107" s="115">
        <f t="shared" si="42"/>
        <v>0</v>
      </c>
      <c r="AR107" s="370">
        <f t="shared" si="43"/>
        <v>0</v>
      </c>
      <c r="AS107" s="112">
        <f t="shared" si="44"/>
        <v>18959</v>
      </c>
      <c r="AT107" s="113">
        <f t="shared" si="45"/>
        <v>13365</v>
      </c>
      <c r="AU107" s="113">
        <f t="shared" si="46"/>
        <v>0</v>
      </c>
      <c r="AV107" s="113">
        <f t="shared" si="47"/>
        <v>0</v>
      </c>
      <c r="AW107" s="113">
        <f t="shared" si="48"/>
        <v>4517</v>
      </c>
      <c r="AX107" s="113">
        <f t="shared" si="48"/>
        <v>267</v>
      </c>
      <c r="AY107" s="113">
        <f t="shared" si="49"/>
        <v>810</v>
      </c>
      <c r="AZ107" s="115">
        <f t="shared" si="50"/>
        <v>0.06</v>
      </c>
      <c r="BA107" s="115">
        <f t="shared" si="51"/>
        <v>0</v>
      </c>
      <c r="BB107" s="115">
        <f t="shared" si="52"/>
        <v>0</v>
      </c>
      <c r="BC107" s="116">
        <f t="shared" si="53"/>
        <v>0.06</v>
      </c>
    </row>
    <row r="108" spans="1:55" ht="12.95" customHeight="1" x14ac:dyDescent="0.25">
      <c r="A108" s="628">
        <v>19</v>
      </c>
      <c r="B108" s="629">
        <v>5419</v>
      </c>
      <c r="C108" s="630">
        <v>600099261</v>
      </c>
      <c r="D108" s="629">
        <v>70946752</v>
      </c>
      <c r="E108" s="631" t="s">
        <v>409</v>
      </c>
      <c r="F108" s="548"/>
      <c r="G108" s="637"/>
      <c r="H108" s="549"/>
      <c r="I108" s="641">
        <v>17075357</v>
      </c>
      <c r="J108" s="642">
        <v>12253018</v>
      </c>
      <c r="K108" s="642">
        <v>0</v>
      </c>
      <c r="L108" s="642">
        <v>76000</v>
      </c>
      <c r="M108" s="642">
        <v>4155624</v>
      </c>
      <c r="N108" s="642">
        <v>245061</v>
      </c>
      <c r="O108" s="642">
        <v>345654</v>
      </c>
      <c r="P108" s="643">
        <v>26.475499999999997</v>
      </c>
      <c r="Q108" s="643">
        <v>18.417899999999999</v>
      </c>
      <c r="R108" s="644">
        <v>0</v>
      </c>
      <c r="S108" s="644">
        <v>8.0576000000000008</v>
      </c>
      <c r="T108" s="641">
        <f t="shared" ref="T108:BC108" si="59">SUM(T103:T107)</f>
        <v>0</v>
      </c>
      <c r="U108" s="642">
        <f t="shared" si="59"/>
        <v>-14435</v>
      </c>
      <c r="V108" s="642">
        <f t="shared" si="59"/>
        <v>0</v>
      </c>
      <c r="W108" s="642">
        <f t="shared" si="59"/>
        <v>0</v>
      </c>
      <c r="X108" s="642">
        <f t="shared" si="59"/>
        <v>-14435</v>
      </c>
      <c r="Y108" s="642">
        <f t="shared" si="59"/>
        <v>0</v>
      </c>
      <c r="Z108" s="642">
        <f t="shared" si="59"/>
        <v>0</v>
      </c>
      <c r="AA108" s="642">
        <f t="shared" si="59"/>
        <v>-34272</v>
      </c>
      <c r="AB108" s="642">
        <f t="shared" si="59"/>
        <v>-34272</v>
      </c>
      <c r="AC108" s="642">
        <f t="shared" si="59"/>
        <v>-48707</v>
      </c>
      <c r="AD108" s="642">
        <f t="shared" si="59"/>
        <v>-4879</v>
      </c>
      <c r="AE108" s="642">
        <f t="shared" si="59"/>
        <v>-289</v>
      </c>
      <c r="AF108" s="642">
        <f t="shared" si="59"/>
        <v>0</v>
      </c>
      <c r="AG108" s="642">
        <f t="shared" si="59"/>
        <v>0</v>
      </c>
      <c r="AH108" s="642">
        <f t="shared" si="59"/>
        <v>0</v>
      </c>
      <c r="AI108" s="642">
        <f t="shared" si="59"/>
        <v>0</v>
      </c>
      <c r="AJ108" s="642">
        <f t="shared" si="59"/>
        <v>-53875</v>
      </c>
      <c r="AK108" s="643">
        <f t="shared" si="59"/>
        <v>0</v>
      </c>
      <c r="AL108" s="643">
        <f t="shared" si="59"/>
        <v>0</v>
      </c>
      <c r="AM108" s="643">
        <f t="shared" si="59"/>
        <v>-0.04</v>
      </c>
      <c r="AN108" s="643">
        <f t="shared" si="59"/>
        <v>0</v>
      </c>
      <c r="AO108" s="643">
        <f t="shared" si="59"/>
        <v>0</v>
      </c>
      <c r="AP108" s="643">
        <f t="shared" si="59"/>
        <v>-0.04</v>
      </c>
      <c r="AQ108" s="643">
        <f t="shared" si="59"/>
        <v>0</v>
      </c>
      <c r="AR108" s="644">
        <f t="shared" si="59"/>
        <v>-0.04</v>
      </c>
      <c r="AS108" s="641">
        <f t="shared" si="59"/>
        <v>17021482</v>
      </c>
      <c r="AT108" s="642">
        <f t="shared" si="59"/>
        <v>12238583</v>
      </c>
      <c r="AU108" s="642">
        <f t="shared" si="59"/>
        <v>0</v>
      </c>
      <c r="AV108" s="642">
        <f t="shared" si="59"/>
        <v>41728</v>
      </c>
      <c r="AW108" s="642">
        <f t="shared" si="59"/>
        <v>4150745</v>
      </c>
      <c r="AX108" s="642">
        <f t="shared" si="59"/>
        <v>244772</v>
      </c>
      <c r="AY108" s="642">
        <f t="shared" si="59"/>
        <v>345654</v>
      </c>
      <c r="AZ108" s="643">
        <f t="shared" si="59"/>
        <v>26.435499999999998</v>
      </c>
      <c r="BA108" s="643">
        <f t="shared" si="59"/>
        <v>18.3779</v>
      </c>
      <c r="BB108" s="643">
        <f t="shared" si="59"/>
        <v>0</v>
      </c>
      <c r="BC108" s="645">
        <f t="shared" si="59"/>
        <v>8.0576000000000008</v>
      </c>
    </row>
    <row r="109" spans="1:55" ht="12.95" customHeight="1" x14ac:dyDescent="0.25">
      <c r="A109" s="532">
        <v>20</v>
      </c>
      <c r="B109" s="625">
        <v>5425</v>
      </c>
      <c r="C109" s="638">
        <v>600099521</v>
      </c>
      <c r="D109" s="533">
        <v>854859</v>
      </c>
      <c r="E109" s="627" t="s">
        <v>410</v>
      </c>
      <c r="F109" s="533">
        <v>3233</v>
      </c>
      <c r="G109" s="627" t="s">
        <v>411</v>
      </c>
      <c r="H109" s="536" t="s">
        <v>282</v>
      </c>
      <c r="I109" s="517">
        <v>2557887</v>
      </c>
      <c r="J109" s="538">
        <v>1858913</v>
      </c>
      <c r="K109" s="538">
        <v>0</v>
      </c>
      <c r="L109" s="538">
        <v>10000</v>
      </c>
      <c r="M109" s="338">
        <v>631692</v>
      </c>
      <c r="N109" s="338">
        <v>37178</v>
      </c>
      <c r="O109" s="538">
        <v>20104</v>
      </c>
      <c r="P109" s="539">
        <v>4.13</v>
      </c>
      <c r="Q109" s="719">
        <v>2.92</v>
      </c>
      <c r="R109" s="808">
        <v>0</v>
      </c>
      <c r="S109" s="808">
        <v>1.21</v>
      </c>
      <c r="T109" s="112">
        <f t="shared" si="33"/>
        <v>0</v>
      </c>
      <c r="U109" s="113">
        <v>0</v>
      </c>
      <c r="V109" s="113">
        <v>0</v>
      </c>
      <c r="W109" s="113">
        <v>0</v>
      </c>
      <c r="X109" s="113">
        <f t="shared" si="34"/>
        <v>0</v>
      </c>
      <c r="Y109" s="113">
        <v>0</v>
      </c>
      <c r="Z109" s="113">
        <v>0</v>
      </c>
      <c r="AA109" s="113">
        <v>0</v>
      </c>
      <c r="AB109" s="113">
        <f t="shared" si="35"/>
        <v>0</v>
      </c>
      <c r="AC109" s="113">
        <f t="shared" si="36"/>
        <v>0</v>
      </c>
      <c r="AD109" s="114">
        <f t="shared" si="37"/>
        <v>0</v>
      </c>
      <c r="AE109" s="114">
        <f t="shared" si="38"/>
        <v>0</v>
      </c>
      <c r="AF109" s="113">
        <v>0</v>
      </c>
      <c r="AG109" s="113">
        <v>0</v>
      </c>
      <c r="AH109" s="113">
        <v>0</v>
      </c>
      <c r="AI109" s="113">
        <f t="shared" si="39"/>
        <v>0</v>
      </c>
      <c r="AJ109" s="113">
        <f t="shared" si="40"/>
        <v>0</v>
      </c>
      <c r="AK109" s="115"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f t="shared" si="41"/>
        <v>0</v>
      </c>
      <c r="AQ109" s="115">
        <f t="shared" si="42"/>
        <v>0</v>
      </c>
      <c r="AR109" s="370">
        <f t="shared" si="43"/>
        <v>0</v>
      </c>
      <c r="AS109" s="112">
        <f t="shared" si="44"/>
        <v>2557887</v>
      </c>
      <c r="AT109" s="113">
        <f t="shared" si="45"/>
        <v>1858913</v>
      </c>
      <c r="AU109" s="113">
        <f t="shared" si="46"/>
        <v>0</v>
      </c>
      <c r="AV109" s="113">
        <f t="shared" si="47"/>
        <v>10000</v>
      </c>
      <c r="AW109" s="113">
        <f t="shared" si="48"/>
        <v>631692</v>
      </c>
      <c r="AX109" s="113">
        <f t="shared" si="48"/>
        <v>37178</v>
      </c>
      <c r="AY109" s="113">
        <f t="shared" si="49"/>
        <v>20104</v>
      </c>
      <c r="AZ109" s="115">
        <f t="shared" si="50"/>
        <v>4.13</v>
      </c>
      <c r="BA109" s="115">
        <f t="shared" si="51"/>
        <v>2.92</v>
      </c>
      <c r="BB109" s="115">
        <f t="shared" si="52"/>
        <v>0</v>
      </c>
      <c r="BC109" s="116">
        <f t="shared" si="53"/>
        <v>1.21</v>
      </c>
    </row>
    <row r="110" spans="1:55" ht="12.95" customHeight="1" x14ac:dyDescent="0.25">
      <c r="A110" s="628">
        <v>20</v>
      </c>
      <c r="B110" s="629">
        <v>5425</v>
      </c>
      <c r="C110" s="630">
        <v>600099521</v>
      </c>
      <c r="D110" s="629">
        <v>854859</v>
      </c>
      <c r="E110" s="631" t="s">
        <v>412</v>
      </c>
      <c r="F110" s="548"/>
      <c r="G110" s="637"/>
      <c r="H110" s="549"/>
      <c r="I110" s="632">
        <v>2557887</v>
      </c>
      <c r="J110" s="633">
        <v>1858913</v>
      </c>
      <c r="K110" s="633">
        <v>0</v>
      </c>
      <c r="L110" s="633">
        <v>10000</v>
      </c>
      <c r="M110" s="633">
        <v>631692</v>
      </c>
      <c r="N110" s="633">
        <v>37178</v>
      </c>
      <c r="O110" s="633">
        <v>20104</v>
      </c>
      <c r="P110" s="634">
        <v>4.13</v>
      </c>
      <c r="Q110" s="634">
        <v>2.92</v>
      </c>
      <c r="R110" s="635">
        <v>0</v>
      </c>
      <c r="S110" s="635">
        <v>1.21</v>
      </c>
      <c r="T110" s="632">
        <f t="shared" ref="T110:BC110" si="60">SUM(T109)</f>
        <v>0</v>
      </c>
      <c r="U110" s="633">
        <f t="shared" si="60"/>
        <v>0</v>
      </c>
      <c r="V110" s="633">
        <f t="shared" si="60"/>
        <v>0</v>
      </c>
      <c r="W110" s="633">
        <f t="shared" si="60"/>
        <v>0</v>
      </c>
      <c r="X110" s="633">
        <f t="shared" si="60"/>
        <v>0</v>
      </c>
      <c r="Y110" s="633">
        <f t="shared" si="60"/>
        <v>0</v>
      </c>
      <c r="Z110" s="633">
        <f t="shared" si="60"/>
        <v>0</v>
      </c>
      <c r="AA110" s="633">
        <f t="shared" si="60"/>
        <v>0</v>
      </c>
      <c r="AB110" s="633">
        <f t="shared" si="60"/>
        <v>0</v>
      </c>
      <c r="AC110" s="633">
        <f t="shared" si="60"/>
        <v>0</v>
      </c>
      <c r="AD110" s="633">
        <f t="shared" si="60"/>
        <v>0</v>
      </c>
      <c r="AE110" s="633">
        <f t="shared" si="60"/>
        <v>0</v>
      </c>
      <c r="AF110" s="633">
        <f t="shared" si="60"/>
        <v>0</v>
      </c>
      <c r="AG110" s="633">
        <f t="shared" si="60"/>
        <v>0</v>
      </c>
      <c r="AH110" s="633">
        <f t="shared" si="60"/>
        <v>0</v>
      </c>
      <c r="AI110" s="633">
        <f t="shared" si="60"/>
        <v>0</v>
      </c>
      <c r="AJ110" s="633">
        <f t="shared" si="60"/>
        <v>0</v>
      </c>
      <c r="AK110" s="634">
        <f t="shared" si="60"/>
        <v>0</v>
      </c>
      <c r="AL110" s="634">
        <f t="shared" si="60"/>
        <v>0</v>
      </c>
      <c r="AM110" s="634">
        <f t="shared" si="60"/>
        <v>0</v>
      </c>
      <c r="AN110" s="634">
        <f t="shared" si="60"/>
        <v>0</v>
      </c>
      <c r="AO110" s="634">
        <f t="shared" si="60"/>
        <v>0</v>
      </c>
      <c r="AP110" s="634">
        <f t="shared" si="60"/>
        <v>0</v>
      </c>
      <c r="AQ110" s="634">
        <f t="shared" si="60"/>
        <v>0</v>
      </c>
      <c r="AR110" s="635">
        <f t="shared" si="60"/>
        <v>0</v>
      </c>
      <c r="AS110" s="632">
        <f t="shared" si="60"/>
        <v>2557887</v>
      </c>
      <c r="AT110" s="633">
        <f t="shared" si="60"/>
        <v>1858913</v>
      </c>
      <c r="AU110" s="633">
        <f t="shared" si="60"/>
        <v>0</v>
      </c>
      <c r="AV110" s="633">
        <f t="shared" si="60"/>
        <v>10000</v>
      </c>
      <c r="AW110" s="633">
        <f t="shared" si="60"/>
        <v>631692</v>
      </c>
      <c r="AX110" s="633">
        <f t="shared" si="60"/>
        <v>37178</v>
      </c>
      <c r="AY110" s="633">
        <f t="shared" si="60"/>
        <v>20104</v>
      </c>
      <c r="AZ110" s="634">
        <f t="shared" si="60"/>
        <v>4.13</v>
      </c>
      <c r="BA110" s="634">
        <f t="shared" si="60"/>
        <v>2.92</v>
      </c>
      <c r="BB110" s="634">
        <f t="shared" si="60"/>
        <v>0</v>
      </c>
      <c r="BC110" s="636">
        <f t="shared" si="60"/>
        <v>1.21</v>
      </c>
    </row>
    <row r="111" spans="1:55" ht="12.95" customHeight="1" x14ac:dyDescent="0.25">
      <c r="A111" s="532">
        <v>21</v>
      </c>
      <c r="B111" s="625">
        <v>5426</v>
      </c>
      <c r="C111" s="626">
        <v>600098761</v>
      </c>
      <c r="D111" s="533">
        <v>72742615</v>
      </c>
      <c r="E111" s="627" t="s">
        <v>413</v>
      </c>
      <c r="F111" s="533">
        <v>3111</v>
      </c>
      <c r="G111" s="627" t="s">
        <v>329</v>
      </c>
      <c r="H111" s="536" t="s">
        <v>281</v>
      </c>
      <c r="I111" s="517">
        <v>6316317</v>
      </c>
      <c r="J111" s="538">
        <v>4486817</v>
      </c>
      <c r="K111" s="538">
        <v>0</v>
      </c>
      <c r="L111" s="538">
        <v>90000</v>
      </c>
      <c r="M111" s="338">
        <v>1546964</v>
      </c>
      <c r="N111" s="338">
        <v>89737</v>
      </c>
      <c r="O111" s="538">
        <v>102799</v>
      </c>
      <c r="P111" s="539">
        <v>10.4682</v>
      </c>
      <c r="Q111" s="719">
        <v>8</v>
      </c>
      <c r="R111" s="808">
        <v>0</v>
      </c>
      <c r="S111" s="808">
        <v>2.4681999999999999</v>
      </c>
      <c r="T111" s="112">
        <f t="shared" si="33"/>
        <v>0</v>
      </c>
      <c r="U111" s="113">
        <v>0</v>
      </c>
      <c r="V111" s="113">
        <v>-44182</v>
      </c>
      <c r="W111" s="113">
        <v>0</v>
      </c>
      <c r="X111" s="113">
        <f t="shared" si="34"/>
        <v>-44182</v>
      </c>
      <c r="Y111" s="113">
        <v>0</v>
      </c>
      <c r="Z111" s="113">
        <v>0</v>
      </c>
      <c r="AA111" s="113">
        <v>0</v>
      </c>
      <c r="AB111" s="113">
        <f t="shared" si="35"/>
        <v>0</v>
      </c>
      <c r="AC111" s="113">
        <f t="shared" si="36"/>
        <v>-44182</v>
      </c>
      <c r="AD111" s="114">
        <f t="shared" si="37"/>
        <v>-14934</v>
      </c>
      <c r="AE111" s="114">
        <f t="shared" si="38"/>
        <v>-884</v>
      </c>
      <c r="AF111" s="113">
        <v>0</v>
      </c>
      <c r="AG111" s="113">
        <v>60000</v>
      </c>
      <c r="AH111" s="113">
        <v>0</v>
      </c>
      <c r="AI111" s="113">
        <f t="shared" si="39"/>
        <v>60000</v>
      </c>
      <c r="AJ111" s="113">
        <f t="shared" si="40"/>
        <v>0</v>
      </c>
      <c r="AK111" s="115">
        <v>0</v>
      </c>
      <c r="AL111" s="115">
        <v>0</v>
      </c>
      <c r="AM111" s="115">
        <v>0</v>
      </c>
      <c r="AN111" s="115">
        <v>0</v>
      </c>
      <c r="AO111" s="115">
        <v>0</v>
      </c>
      <c r="AP111" s="115">
        <f t="shared" si="41"/>
        <v>0</v>
      </c>
      <c r="AQ111" s="115">
        <f t="shared" si="42"/>
        <v>0</v>
      </c>
      <c r="AR111" s="370">
        <f t="shared" si="43"/>
        <v>0</v>
      </c>
      <c r="AS111" s="112">
        <f t="shared" si="44"/>
        <v>6316317</v>
      </c>
      <c r="AT111" s="113">
        <f t="shared" si="45"/>
        <v>4442635</v>
      </c>
      <c r="AU111" s="113">
        <f t="shared" si="46"/>
        <v>0</v>
      </c>
      <c r="AV111" s="113">
        <f t="shared" si="47"/>
        <v>90000</v>
      </c>
      <c r="AW111" s="113">
        <f t="shared" si="48"/>
        <v>1532030</v>
      </c>
      <c r="AX111" s="113">
        <f t="shared" si="48"/>
        <v>88853</v>
      </c>
      <c r="AY111" s="113">
        <f t="shared" si="49"/>
        <v>162799</v>
      </c>
      <c r="AZ111" s="115">
        <f t="shared" si="50"/>
        <v>10.4682</v>
      </c>
      <c r="BA111" s="115">
        <f t="shared" si="51"/>
        <v>8</v>
      </c>
      <c r="BB111" s="115">
        <f t="shared" si="52"/>
        <v>0</v>
      </c>
      <c r="BC111" s="116">
        <f t="shared" si="53"/>
        <v>2.4681999999999999</v>
      </c>
    </row>
    <row r="112" spans="1:55" ht="12.95" customHeight="1" x14ac:dyDescent="0.25">
      <c r="A112" s="532">
        <v>21</v>
      </c>
      <c r="B112" s="625">
        <v>5426</v>
      </c>
      <c r="C112" s="626">
        <v>600098761</v>
      </c>
      <c r="D112" s="533">
        <v>72742615</v>
      </c>
      <c r="E112" s="627" t="s">
        <v>413</v>
      </c>
      <c r="F112" s="533">
        <v>3111</v>
      </c>
      <c r="G112" s="639" t="s">
        <v>317</v>
      </c>
      <c r="H112" s="536" t="s">
        <v>281</v>
      </c>
      <c r="I112" s="517">
        <v>0</v>
      </c>
      <c r="J112" s="538">
        <v>0</v>
      </c>
      <c r="K112" s="538">
        <v>0</v>
      </c>
      <c r="L112" s="538">
        <v>0</v>
      </c>
      <c r="M112" s="338">
        <v>0</v>
      </c>
      <c r="N112" s="338">
        <v>0</v>
      </c>
      <c r="O112" s="538">
        <v>0</v>
      </c>
      <c r="P112" s="539">
        <v>0</v>
      </c>
      <c r="Q112" s="719">
        <v>0</v>
      </c>
      <c r="R112" s="808">
        <v>0</v>
      </c>
      <c r="S112" s="808">
        <v>0</v>
      </c>
      <c r="T112" s="112">
        <f t="shared" si="33"/>
        <v>0</v>
      </c>
      <c r="U112" s="113">
        <v>0</v>
      </c>
      <c r="V112" s="113">
        <v>0</v>
      </c>
      <c r="W112" s="113">
        <v>0</v>
      </c>
      <c r="X112" s="113">
        <f t="shared" si="34"/>
        <v>0</v>
      </c>
      <c r="Y112" s="113">
        <v>0</v>
      </c>
      <c r="Z112" s="113">
        <v>0</v>
      </c>
      <c r="AA112" s="113">
        <v>0</v>
      </c>
      <c r="AB112" s="113">
        <f t="shared" si="35"/>
        <v>0</v>
      </c>
      <c r="AC112" s="113">
        <f t="shared" si="36"/>
        <v>0</v>
      </c>
      <c r="AD112" s="114">
        <f t="shared" si="37"/>
        <v>0</v>
      </c>
      <c r="AE112" s="114">
        <f t="shared" si="38"/>
        <v>0</v>
      </c>
      <c r="AF112" s="113">
        <v>0</v>
      </c>
      <c r="AG112" s="113">
        <v>0</v>
      </c>
      <c r="AH112" s="113">
        <v>0</v>
      </c>
      <c r="AI112" s="113">
        <f t="shared" si="39"/>
        <v>0</v>
      </c>
      <c r="AJ112" s="113">
        <f t="shared" si="40"/>
        <v>0</v>
      </c>
      <c r="AK112" s="115">
        <v>0</v>
      </c>
      <c r="AL112" s="115">
        <v>0</v>
      </c>
      <c r="AM112" s="115">
        <v>0</v>
      </c>
      <c r="AN112" s="115">
        <v>0</v>
      </c>
      <c r="AO112" s="115">
        <v>0</v>
      </c>
      <c r="AP112" s="115">
        <f t="shared" si="41"/>
        <v>0</v>
      </c>
      <c r="AQ112" s="115">
        <f t="shared" si="42"/>
        <v>0</v>
      </c>
      <c r="AR112" s="370">
        <f t="shared" si="43"/>
        <v>0</v>
      </c>
      <c r="AS112" s="112">
        <f t="shared" si="44"/>
        <v>0</v>
      </c>
      <c r="AT112" s="113">
        <f t="shared" si="45"/>
        <v>0</v>
      </c>
      <c r="AU112" s="113">
        <f t="shared" si="46"/>
        <v>0</v>
      </c>
      <c r="AV112" s="113">
        <f t="shared" si="47"/>
        <v>0</v>
      </c>
      <c r="AW112" s="113">
        <f t="shared" si="48"/>
        <v>0</v>
      </c>
      <c r="AX112" s="113">
        <f t="shared" si="48"/>
        <v>0</v>
      </c>
      <c r="AY112" s="113">
        <f t="shared" si="49"/>
        <v>0</v>
      </c>
      <c r="AZ112" s="115">
        <f t="shared" si="50"/>
        <v>0</v>
      </c>
      <c r="BA112" s="115">
        <f t="shared" si="51"/>
        <v>0</v>
      </c>
      <c r="BB112" s="115">
        <f t="shared" si="52"/>
        <v>0</v>
      </c>
      <c r="BC112" s="116">
        <f t="shared" si="53"/>
        <v>0</v>
      </c>
    </row>
    <row r="113" spans="1:55" ht="12.95" customHeight="1" x14ac:dyDescent="0.25">
      <c r="A113" s="532">
        <v>21</v>
      </c>
      <c r="B113" s="625">
        <v>5426</v>
      </c>
      <c r="C113" s="626">
        <v>600098761</v>
      </c>
      <c r="D113" s="533">
        <v>72742615</v>
      </c>
      <c r="E113" s="627" t="s">
        <v>413</v>
      </c>
      <c r="F113" s="533">
        <v>3111</v>
      </c>
      <c r="G113" s="639" t="s">
        <v>323</v>
      </c>
      <c r="H113" s="536" t="s">
        <v>282</v>
      </c>
      <c r="I113" s="517">
        <v>571328</v>
      </c>
      <c r="J113" s="538">
        <v>419608</v>
      </c>
      <c r="K113" s="538">
        <v>0</v>
      </c>
      <c r="L113" s="538">
        <v>0</v>
      </c>
      <c r="M113" s="338">
        <v>141828</v>
      </c>
      <c r="N113" s="338">
        <v>8392</v>
      </c>
      <c r="O113" s="538">
        <v>1500</v>
      </c>
      <c r="P113" s="539">
        <v>1.21</v>
      </c>
      <c r="Q113" s="719">
        <v>1.21</v>
      </c>
      <c r="R113" s="808">
        <v>0</v>
      </c>
      <c r="S113" s="808">
        <v>0</v>
      </c>
      <c r="T113" s="112">
        <f t="shared" si="33"/>
        <v>0</v>
      </c>
      <c r="U113" s="113">
        <v>0</v>
      </c>
      <c r="V113" s="113">
        <v>0</v>
      </c>
      <c r="W113" s="113">
        <v>0</v>
      </c>
      <c r="X113" s="113">
        <f t="shared" si="34"/>
        <v>0</v>
      </c>
      <c r="Y113" s="113">
        <v>0</v>
      </c>
      <c r="Z113" s="113">
        <v>0</v>
      </c>
      <c r="AA113" s="113">
        <v>0</v>
      </c>
      <c r="AB113" s="113">
        <f t="shared" si="35"/>
        <v>0</v>
      </c>
      <c r="AC113" s="113">
        <f t="shared" si="36"/>
        <v>0</v>
      </c>
      <c r="AD113" s="114">
        <f t="shared" si="37"/>
        <v>0</v>
      </c>
      <c r="AE113" s="114">
        <f t="shared" si="38"/>
        <v>0</v>
      </c>
      <c r="AF113" s="113">
        <v>0</v>
      </c>
      <c r="AG113" s="113">
        <v>0</v>
      </c>
      <c r="AH113" s="113">
        <v>0</v>
      </c>
      <c r="AI113" s="113">
        <f t="shared" si="39"/>
        <v>0</v>
      </c>
      <c r="AJ113" s="113">
        <f t="shared" si="40"/>
        <v>0</v>
      </c>
      <c r="AK113" s="115">
        <v>0</v>
      </c>
      <c r="AL113" s="115">
        <v>0</v>
      </c>
      <c r="AM113" s="115">
        <v>0</v>
      </c>
      <c r="AN113" s="115">
        <v>0</v>
      </c>
      <c r="AO113" s="115">
        <v>0</v>
      </c>
      <c r="AP113" s="115">
        <f t="shared" si="41"/>
        <v>0</v>
      </c>
      <c r="AQ113" s="115">
        <f t="shared" si="42"/>
        <v>0</v>
      </c>
      <c r="AR113" s="370">
        <f t="shared" si="43"/>
        <v>0</v>
      </c>
      <c r="AS113" s="112">
        <f t="shared" si="44"/>
        <v>571328</v>
      </c>
      <c r="AT113" s="113">
        <f t="shared" si="45"/>
        <v>419608</v>
      </c>
      <c r="AU113" s="113">
        <f t="shared" si="46"/>
        <v>0</v>
      </c>
      <c r="AV113" s="113">
        <f t="shared" si="47"/>
        <v>0</v>
      </c>
      <c r="AW113" s="113">
        <f t="shared" si="48"/>
        <v>141828</v>
      </c>
      <c r="AX113" s="113">
        <f t="shared" si="48"/>
        <v>8392</v>
      </c>
      <c r="AY113" s="113">
        <f t="shared" si="49"/>
        <v>1500</v>
      </c>
      <c r="AZ113" s="115">
        <f t="shared" si="50"/>
        <v>1.21</v>
      </c>
      <c r="BA113" s="115">
        <f t="shared" si="51"/>
        <v>1.21</v>
      </c>
      <c r="BB113" s="115">
        <f t="shared" si="52"/>
        <v>0</v>
      </c>
      <c r="BC113" s="116">
        <f t="shared" si="53"/>
        <v>0</v>
      </c>
    </row>
    <row r="114" spans="1:55" ht="12.95" customHeight="1" x14ac:dyDescent="0.25">
      <c r="A114" s="532">
        <v>21</v>
      </c>
      <c r="B114" s="625">
        <v>5426</v>
      </c>
      <c r="C114" s="626">
        <v>600098761</v>
      </c>
      <c r="D114" s="533">
        <v>72742615</v>
      </c>
      <c r="E114" s="627" t="s">
        <v>413</v>
      </c>
      <c r="F114" s="533">
        <v>3141</v>
      </c>
      <c r="G114" s="627" t="s">
        <v>319</v>
      </c>
      <c r="H114" s="536" t="s">
        <v>282</v>
      </c>
      <c r="I114" s="517">
        <v>935371</v>
      </c>
      <c r="J114" s="538">
        <v>685070</v>
      </c>
      <c r="K114" s="538">
        <v>0</v>
      </c>
      <c r="L114" s="538">
        <v>0</v>
      </c>
      <c r="M114" s="338">
        <v>231554</v>
      </c>
      <c r="N114" s="338">
        <v>13701</v>
      </c>
      <c r="O114" s="538">
        <v>5046</v>
      </c>
      <c r="P114" s="539">
        <v>2.33</v>
      </c>
      <c r="Q114" s="719">
        <v>0</v>
      </c>
      <c r="R114" s="808">
        <v>0</v>
      </c>
      <c r="S114" s="808">
        <v>2.33</v>
      </c>
      <c r="T114" s="112">
        <f t="shared" si="33"/>
        <v>0</v>
      </c>
      <c r="U114" s="113">
        <v>0</v>
      </c>
      <c r="V114" s="113">
        <v>0</v>
      </c>
      <c r="W114" s="113">
        <v>0</v>
      </c>
      <c r="X114" s="113">
        <f t="shared" si="34"/>
        <v>0</v>
      </c>
      <c r="Y114" s="113">
        <v>0</v>
      </c>
      <c r="Z114" s="113">
        <v>0</v>
      </c>
      <c r="AA114" s="113">
        <v>0</v>
      </c>
      <c r="AB114" s="113">
        <f t="shared" si="35"/>
        <v>0</v>
      </c>
      <c r="AC114" s="113">
        <f t="shared" si="36"/>
        <v>0</v>
      </c>
      <c r="AD114" s="114">
        <f t="shared" si="37"/>
        <v>0</v>
      </c>
      <c r="AE114" s="114">
        <f t="shared" si="38"/>
        <v>0</v>
      </c>
      <c r="AF114" s="113">
        <v>0</v>
      </c>
      <c r="AG114" s="113">
        <v>0</v>
      </c>
      <c r="AH114" s="113">
        <v>0</v>
      </c>
      <c r="AI114" s="113">
        <f t="shared" si="39"/>
        <v>0</v>
      </c>
      <c r="AJ114" s="113">
        <f t="shared" si="40"/>
        <v>0</v>
      </c>
      <c r="AK114" s="115">
        <v>0</v>
      </c>
      <c r="AL114" s="115">
        <v>0</v>
      </c>
      <c r="AM114" s="115">
        <v>0</v>
      </c>
      <c r="AN114" s="115">
        <v>0</v>
      </c>
      <c r="AO114" s="115">
        <v>0</v>
      </c>
      <c r="AP114" s="115">
        <f t="shared" si="41"/>
        <v>0</v>
      </c>
      <c r="AQ114" s="115">
        <f t="shared" si="42"/>
        <v>0</v>
      </c>
      <c r="AR114" s="370">
        <f t="shared" si="43"/>
        <v>0</v>
      </c>
      <c r="AS114" s="112">
        <f t="shared" si="44"/>
        <v>935371</v>
      </c>
      <c r="AT114" s="113">
        <f t="shared" si="45"/>
        <v>685070</v>
      </c>
      <c r="AU114" s="113">
        <f t="shared" si="46"/>
        <v>0</v>
      </c>
      <c r="AV114" s="113">
        <f t="shared" si="47"/>
        <v>0</v>
      </c>
      <c r="AW114" s="113">
        <f t="shared" si="48"/>
        <v>231554</v>
      </c>
      <c r="AX114" s="113">
        <f t="shared" si="48"/>
        <v>13701</v>
      </c>
      <c r="AY114" s="113">
        <f t="shared" si="49"/>
        <v>5046</v>
      </c>
      <c r="AZ114" s="115">
        <f t="shared" si="50"/>
        <v>2.33</v>
      </c>
      <c r="BA114" s="115">
        <f t="shared" si="51"/>
        <v>0</v>
      </c>
      <c r="BB114" s="115">
        <f t="shared" si="52"/>
        <v>0</v>
      </c>
      <c r="BC114" s="116">
        <f t="shared" si="53"/>
        <v>2.33</v>
      </c>
    </row>
    <row r="115" spans="1:55" ht="12.95" customHeight="1" x14ac:dyDescent="0.25">
      <c r="A115" s="628">
        <v>21</v>
      </c>
      <c r="B115" s="629">
        <v>5426</v>
      </c>
      <c r="C115" s="630">
        <v>600098761</v>
      </c>
      <c r="D115" s="629">
        <v>72742615</v>
      </c>
      <c r="E115" s="631" t="s">
        <v>414</v>
      </c>
      <c r="F115" s="548"/>
      <c r="G115" s="637"/>
      <c r="H115" s="549"/>
      <c r="I115" s="641">
        <v>7823016</v>
      </c>
      <c r="J115" s="642">
        <v>5591495</v>
      </c>
      <c r="K115" s="642">
        <v>0</v>
      </c>
      <c r="L115" s="642">
        <v>90000</v>
      </c>
      <c r="M115" s="642">
        <v>1920346</v>
      </c>
      <c r="N115" s="642">
        <v>111830</v>
      </c>
      <c r="O115" s="642">
        <v>109345</v>
      </c>
      <c r="P115" s="643">
        <v>14.0082</v>
      </c>
      <c r="Q115" s="643">
        <v>9.2100000000000009</v>
      </c>
      <c r="R115" s="644">
        <v>0</v>
      </c>
      <c r="S115" s="644">
        <v>4.7981999999999996</v>
      </c>
      <c r="T115" s="641">
        <f t="shared" ref="T115:BC115" si="61">SUM(T111:T114)</f>
        <v>0</v>
      </c>
      <c r="U115" s="642">
        <f t="shared" si="61"/>
        <v>0</v>
      </c>
      <c r="V115" s="642">
        <f t="shared" si="61"/>
        <v>-44182</v>
      </c>
      <c r="W115" s="642">
        <f t="shared" si="61"/>
        <v>0</v>
      </c>
      <c r="X115" s="642">
        <f t="shared" si="61"/>
        <v>-44182</v>
      </c>
      <c r="Y115" s="642">
        <f t="shared" si="61"/>
        <v>0</v>
      </c>
      <c r="Z115" s="642">
        <f t="shared" si="61"/>
        <v>0</v>
      </c>
      <c r="AA115" s="642">
        <f t="shared" si="61"/>
        <v>0</v>
      </c>
      <c r="AB115" s="642">
        <f t="shared" si="61"/>
        <v>0</v>
      </c>
      <c r="AC115" s="642">
        <f t="shared" si="61"/>
        <v>-44182</v>
      </c>
      <c r="AD115" s="642">
        <f t="shared" si="61"/>
        <v>-14934</v>
      </c>
      <c r="AE115" s="642">
        <f t="shared" si="61"/>
        <v>-884</v>
      </c>
      <c r="AF115" s="642">
        <f t="shared" si="61"/>
        <v>0</v>
      </c>
      <c r="AG115" s="642">
        <f t="shared" si="61"/>
        <v>60000</v>
      </c>
      <c r="AH115" s="642">
        <f t="shared" si="61"/>
        <v>0</v>
      </c>
      <c r="AI115" s="642">
        <f t="shared" si="61"/>
        <v>60000</v>
      </c>
      <c r="AJ115" s="642">
        <f t="shared" si="61"/>
        <v>0</v>
      </c>
      <c r="AK115" s="643">
        <f t="shared" si="61"/>
        <v>0</v>
      </c>
      <c r="AL115" s="643">
        <f t="shared" si="61"/>
        <v>0</v>
      </c>
      <c r="AM115" s="643">
        <f t="shared" si="61"/>
        <v>0</v>
      </c>
      <c r="AN115" s="643">
        <f t="shared" si="61"/>
        <v>0</v>
      </c>
      <c r="AO115" s="643">
        <f t="shared" si="61"/>
        <v>0</v>
      </c>
      <c r="AP115" s="643">
        <f t="shared" si="61"/>
        <v>0</v>
      </c>
      <c r="AQ115" s="643">
        <f t="shared" si="61"/>
        <v>0</v>
      </c>
      <c r="AR115" s="644">
        <f t="shared" si="61"/>
        <v>0</v>
      </c>
      <c r="AS115" s="641">
        <f t="shared" si="61"/>
        <v>7823016</v>
      </c>
      <c r="AT115" s="642">
        <f t="shared" si="61"/>
        <v>5547313</v>
      </c>
      <c r="AU115" s="642">
        <f t="shared" si="61"/>
        <v>0</v>
      </c>
      <c r="AV115" s="642">
        <f t="shared" si="61"/>
        <v>90000</v>
      </c>
      <c r="AW115" s="642">
        <f t="shared" si="61"/>
        <v>1905412</v>
      </c>
      <c r="AX115" s="642">
        <f t="shared" si="61"/>
        <v>110946</v>
      </c>
      <c r="AY115" s="642">
        <f t="shared" si="61"/>
        <v>169345</v>
      </c>
      <c r="AZ115" s="643">
        <f t="shared" si="61"/>
        <v>14.0082</v>
      </c>
      <c r="BA115" s="643">
        <f t="shared" si="61"/>
        <v>9.2100000000000009</v>
      </c>
      <c r="BB115" s="643">
        <f t="shared" si="61"/>
        <v>0</v>
      </c>
      <c r="BC115" s="645">
        <f t="shared" si="61"/>
        <v>4.7981999999999996</v>
      </c>
    </row>
    <row r="116" spans="1:55" ht="12.95" customHeight="1" x14ac:dyDescent="0.25">
      <c r="A116" s="532">
        <v>22</v>
      </c>
      <c r="B116" s="625">
        <v>5423</v>
      </c>
      <c r="C116" s="626">
        <v>600098516</v>
      </c>
      <c r="D116" s="533">
        <v>72742453</v>
      </c>
      <c r="E116" s="627" t="s">
        <v>415</v>
      </c>
      <c r="F116" s="533">
        <v>3111</v>
      </c>
      <c r="G116" s="627" t="s">
        <v>329</v>
      </c>
      <c r="H116" s="536" t="s">
        <v>281</v>
      </c>
      <c r="I116" s="517">
        <v>9137908</v>
      </c>
      <c r="J116" s="538">
        <v>6648055</v>
      </c>
      <c r="K116" s="538">
        <v>0</v>
      </c>
      <c r="L116" s="538">
        <v>0</v>
      </c>
      <c r="M116" s="338">
        <v>2247042</v>
      </c>
      <c r="N116" s="338">
        <v>132961</v>
      </c>
      <c r="O116" s="538">
        <v>109850</v>
      </c>
      <c r="P116" s="539">
        <v>15.60045</v>
      </c>
      <c r="Q116" s="719">
        <v>11</v>
      </c>
      <c r="R116" s="808">
        <v>0</v>
      </c>
      <c r="S116" s="808">
        <v>4.6004500000000004</v>
      </c>
      <c r="T116" s="112">
        <f t="shared" si="33"/>
        <v>0</v>
      </c>
      <c r="U116" s="113">
        <v>0</v>
      </c>
      <c r="V116" s="113">
        <v>-36819</v>
      </c>
      <c r="W116" s="113">
        <v>0</v>
      </c>
      <c r="X116" s="113">
        <f t="shared" si="34"/>
        <v>-36819</v>
      </c>
      <c r="Y116" s="113">
        <v>0</v>
      </c>
      <c r="Z116" s="113">
        <v>0</v>
      </c>
      <c r="AA116" s="113">
        <v>0</v>
      </c>
      <c r="AB116" s="113">
        <f t="shared" si="35"/>
        <v>0</v>
      </c>
      <c r="AC116" s="113">
        <f t="shared" si="36"/>
        <v>-36819</v>
      </c>
      <c r="AD116" s="114">
        <f t="shared" si="37"/>
        <v>-12445</v>
      </c>
      <c r="AE116" s="114">
        <f t="shared" si="38"/>
        <v>-736</v>
      </c>
      <c r="AF116" s="113">
        <v>0</v>
      </c>
      <c r="AG116" s="113">
        <v>50000</v>
      </c>
      <c r="AH116" s="113">
        <v>0</v>
      </c>
      <c r="AI116" s="113">
        <f t="shared" si="39"/>
        <v>50000</v>
      </c>
      <c r="AJ116" s="113">
        <f t="shared" si="40"/>
        <v>0</v>
      </c>
      <c r="AK116" s="115">
        <v>0</v>
      </c>
      <c r="AL116" s="115">
        <v>0</v>
      </c>
      <c r="AM116" s="115">
        <v>0</v>
      </c>
      <c r="AN116" s="115">
        <v>0</v>
      </c>
      <c r="AO116" s="115">
        <v>0</v>
      </c>
      <c r="AP116" s="115">
        <f t="shared" si="41"/>
        <v>0</v>
      </c>
      <c r="AQ116" s="115">
        <f t="shared" si="42"/>
        <v>0</v>
      </c>
      <c r="AR116" s="370">
        <f t="shared" si="43"/>
        <v>0</v>
      </c>
      <c r="AS116" s="112">
        <f t="shared" si="44"/>
        <v>9137908</v>
      </c>
      <c r="AT116" s="113">
        <f t="shared" si="45"/>
        <v>6611236</v>
      </c>
      <c r="AU116" s="113">
        <f t="shared" si="46"/>
        <v>0</v>
      </c>
      <c r="AV116" s="113">
        <f t="shared" si="47"/>
        <v>0</v>
      </c>
      <c r="AW116" s="113">
        <f t="shared" si="48"/>
        <v>2234597</v>
      </c>
      <c r="AX116" s="113">
        <f t="shared" si="48"/>
        <v>132225</v>
      </c>
      <c r="AY116" s="113">
        <f t="shared" si="49"/>
        <v>159850</v>
      </c>
      <c r="AZ116" s="115">
        <f t="shared" si="50"/>
        <v>15.60045</v>
      </c>
      <c r="BA116" s="115">
        <f t="shared" si="51"/>
        <v>11</v>
      </c>
      <c r="BB116" s="115">
        <f t="shared" si="52"/>
        <v>0</v>
      </c>
      <c r="BC116" s="116">
        <f t="shared" si="53"/>
        <v>4.6004500000000004</v>
      </c>
    </row>
    <row r="117" spans="1:55" ht="12.95" customHeight="1" x14ac:dyDescent="0.25">
      <c r="A117" s="532">
        <v>22</v>
      </c>
      <c r="B117" s="625">
        <v>5423</v>
      </c>
      <c r="C117" s="626">
        <v>600098516</v>
      </c>
      <c r="D117" s="533">
        <v>72742453</v>
      </c>
      <c r="E117" s="627" t="s">
        <v>415</v>
      </c>
      <c r="F117" s="533">
        <v>3111</v>
      </c>
      <c r="G117" s="627" t="s">
        <v>323</v>
      </c>
      <c r="H117" s="536" t="s">
        <v>282</v>
      </c>
      <c r="I117" s="517">
        <v>431264</v>
      </c>
      <c r="J117" s="538">
        <v>317573</v>
      </c>
      <c r="K117" s="538">
        <v>0</v>
      </c>
      <c r="L117" s="538">
        <v>0</v>
      </c>
      <c r="M117" s="338">
        <v>107340</v>
      </c>
      <c r="N117" s="338">
        <v>6351</v>
      </c>
      <c r="O117" s="538">
        <v>0</v>
      </c>
      <c r="P117" s="539">
        <v>0.91999999999999993</v>
      </c>
      <c r="Q117" s="719">
        <v>0.91999999999999993</v>
      </c>
      <c r="R117" s="808">
        <v>0</v>
      </c>
      <c r="S117" s="808">
        <v>0</v>
      </c>
      <c r="T117" s="112">
        <f t="shared" si="33"/>
        <v>0</v>
      </c>
      <c r="U117" s="113">
        <v>0</v>
      </c>
      <c r="V117" s="113">
        <v>0</v>
      </c>
      <c r="W117" s="113">
        <v>0</v>
      </c>
      <c r="X117" s="113">
        <f t="shared" si="34"/>
        <v>0</v>
      </c>
      <c r="Y117" s="113">
        <v>0</v>
      </c>
      <c r="Z117" s="113">
        <v>0</v>
      </c>
      <c r="AA117" s="113">
        <v>0</v>
      </c>
      <c r="AB117" s="113">
        <f t="shared" si="35"/>
        <v>0</v>
      </c>
      <c r="AC117" s="113">
        <f t="shared" si="36"/>
        <v>0</v>
      </c>
      <c r="AD117" s="114">
        <f t="shared" si="37"/>
        <v>0</v>
      </c>
      <c r="AE117" s="114">
        <f t="shared" si="38"/>
        <v>0</v>
      </c>
      <c r="AF117" s="113">
        <v>0</v>
      </c>
      <c r="AG117" s="113">
        <v>0</v>
      </c>
      <c r="AH117" s="113">
        <v>0</v>
      </c>
      <c r="AI117" s="113">
        <f t="shared" si="39"/>
        <v>0</v>
      </c>
      <c r="AJ117" s="113">
        <f t="shared" si="40"/>
        <v>0</v>
      </c>
      <c r="AK117" s="115">
        <v>0</v>
      </c>
      <c r="AL117" s="115">
        <v>0</v>
      </c>
      <c r="AM117" s="115">
        <v>0</v>
      </c>
      <c r="AN117" s="115">
        <v>0</v>
      </c>
      <c r="AO117" s="115">
        <v>0</v>
      </c>
      <c r="AP117" s="115">
        <f t="shared" si="41"/>
        <v>0</v>
      </c>
      <c r="AQ117" s="115">
        <f t="shared" si="42"/>
        <v>0</v>
      </c>
      <c r="AR117" s="370">
        <f t="shared" si="43"/>
        <v>0</v>
      </c>
      <c r="AS117" s="112">
        <f t="shared" si="44"/>
        <v>431264</v>
      </c>
      <c r="AT117" s="113">
        <f t="shared" si="45"/>
        <v>317573</v>
      </c>
      <c r="AU117" s="113">
        <f t="shared" si="46"/>
        <v>0</v>
      </c>
      <c r="AV117" s="113">
        <f t="shared" si="47"/>
        <v>0</v>
      </c>
      <c r="AW117" s="113">
        <f t="shared" si="48"/>
        <v>107340</v>
      </c>
      <c r="AX117" s="113">
        <f t="shared" si="48"/>
        <v>6351</v>
      </c>
      <c r="AY117" s="113">
        <f t="shared" si="49"/>
        <v>0</v>
      </c>
      <c r="AZ117" s="115">
        <f t="shared" si="50"/>
        <v>0.91999999999999993</v>
      </c>
      <c r="BA117" s="115">
        <f t="shared" si="51"/>
        <v>0.91999999999999993</v>
      </c>
      <c r="BB117" s="115">
        <f t="shared" si="52"/>
        <v>0</v>
      </c>
      <c r="BC117" s="116">
        <f t="shared" si="53"/>
        <v>0</v>
      </c>
    </row>
    <row r="118" spans="1:55" ht="12.95" customHeight="1" x14ac:dyDescent="0.25">
      <c r="A118" s="532">
        <v>22</v>
      </c>
      <c r="B118" s="625">
        <v>5423</v>
      </c>
      <c r="C118" s="626">
        <v>600098516</v>
      </c>
      <c r="D118" s="533">
        <v>72742453</v>
      </c>
      <c r="E118" s="627" t="s">
        <v>415</v>
      </c>
      <c r="F118" s="533">
        <v>3141</v>
      </c>
      <c r="G118" s="627" t="s">
        <v>319</v>
      </c>
      <c r="H118" s="536" t="s">
        <v>282</v>
      </c>
      <c r="I118" s="517">
        <v>1532843</v>
      </c>
      <c r="J118" s="538">
        <v>1122460</v>
      </c>
      <c r="K118" s="538">
        <v>0</v>
      </c>
      <c r="L118" s="538">
        <v>0</v>
      </c>
      <c r="M118" s="338">
        <v>379392</v>
      </c>
      <c r="N118" s="338">
        <v>22449</v>
      </c>
      <c r="O118" s="538">
        <v>8542</v>
      </c>
      <c r="P118" s="539">
        <v>3.82</v>
      </c>
      <c r="Q118" s="719">
        <v>0</v>
      </c>
      <c r="R118" s="808">
        <v>0</v>
      </c>
      <c r="S118" s="808">
        <v>3.82</v>
      </c>
      <c r="T118" s="112">
        <f t="shared" si="33"/>
        <v>0</v>
      </c>
      <c r="U118" s="113">
        <v>0</v>
      </c>
      <c r="V118" s="113">
        <v>0</v>
      </c>
      <c r="W118" s="113">
        <v>0</v>
      </c>
      <c r="X118" s="113">
        <f t="shared" si="34"/>
        <v>0</v>
      </c>
      <c r="Y118" s="113">
        <v>0</v>
      </c>
      <c r="Z118" s="113">
        <v>0</v>
      </c>
      <c r="AA118" s="113">
        <v>0</v>
      </c>
      <c r="AB118" s="113">
        <f t="shared" si="35"/>
        <v>0</v>
      </c>
      <c r="AC118" s="113">
        <f t="shared" si="36"/>
        <v>0</v>
      </c>
      <c r="AD118" s="114">
        <f t="shared" si="37"/>
        <v>0</v>
      </c>
      <c r="AE118" s="114">
        <f t="shared" si="38"/>
        <v>0</v>
      </c>
      <c r="AF118" s="113">
        <v>0</v>
      </c>
      <c r="AG118" s="113">
        <v>0</v>
      </c>
      <c r="AH118" s="113">
        <v>0</v>
      </c>
      <c r="AI118" s="113">
        <f t="shared" si="39"/>
        <v>0</v>
      </c>
      <c r="AJ118" s="113">
        <f t="shared" si="40"/>
        <v>0</v>
      </c>
      <c r="AK118" s="115">
        <v>0</v>
      </c>
      <c r="AL118" s="115">
        <v>0</v>
      </c>
      <c r="AM118" s="115">
        <v>0</v>
      </c>
      <c r="AN118" s="115">
        <v>0</v>
      </c>
      <c r="AO118" s="115">
        <v>0</v>
      </c>
      <c r="AP118" s="115">
        <f t="shared" si="41"/>
        <v>0</v>
      </c>
      <c r="AQ118" s="115">
        <f t="shared" si="42"/>
        <v>0</v>
      </c>
      <c r="AR118" s="370">
        <f t="shared" si="43"/>
        <v>0</v>
      </c>
      <c r="AS118" s="112">
        <f t="shared" si="44"/>
        <v>1532843</v>
      </c>
      <c r="AT118" s="113">
        <f t="shared" si="45"/>
        <v>1122460</v>
      </c>
      <c r="AU118" s="113">
        <f t="shared" si="46"/>
        <v>0</v>
      </c>
      <c r="AV118" s="113">
        <f t="shared" si="47"/>
        <v>0</v>
      </c>
      <c r="AW118" s="113">
        <f t="shared" si="48"/>
        <v>379392</v>
      </c>
      <c r="AX118" s="113">
        <f t="shared" si="48"/>
        <v>22449</v>
      </c>
      <c r="AY118" s="113">
        <f t="shared" si="49"/>
        <v>8542</v>
      </c>
      <c r="AZ118" s="115">
        <f t="shared" si="50"/>
        <v>3.82</v>
      </c>
      <c r="BA118" s="115">
        <f t="shared" si="51"/>
        <v>0</v>
      </c>
      <c r="BB118" s="115">
        <f t="shared" si="52"/>
        <v>0</v>
      </c>
      <c r="BC118" s="116">
        <f t="shared" si="53"/>
        <v>3.82</v>
      </c>
    </row>
    <row r="119" spans="1:55" ht="12.95" customHeight="1" x14ac:dyDescent="0.25">
      <c r="A119" s="628">
        <v>22</v>
      </c>
      <c r="B119" s="629">
        <v>5423</v>
      </c>
      <c r="C119" s="630">
        <v>600098516</v>
      </c>
      <c r="D119" s="629">
        <v>72742453</v>
      </c>
      <c r="E119" s="631" t="s">
        <v>416</v>
      </c>
      <c r="F119" s="548"/>
      <c r="G119" s="637"/>
      <c r="H119" s="549"/>
      <c r="I119" s="632">
        <v>11102015</v>
      </c>
      <c r="J119" s="633">
        <v>8088088</v>
      </c>
      <c r="K119" s="633">
        <v>0</v>
      </c>
      <c r="L119" s="633">
        <v>0</v>
      </c>
      <c r="M119" s="633">
        <v>2733774</v>
      </c>
      <c r="N119" s="633">
        <v>161761</v>
      </c>
      <c r="O119" s="633">
        <v>118392</v>
      </c>
      <c r="P119" s="634">
        <v>20.340450000000001</v>
      </c>
      <c r="Q119" s="634">
        <v>11.92</v>
      </c>
      <c r="R119" s="635">
        <v>0</v>
      </c>
      <c r="S119" s="635">
        <v>8.4204500000000007</v>
      </c>
      <c r="T119" s="632">
        <f t="shared" ref="T119:BC119" si="62">SUM(T116:T118)</f>
        <v>0</v>
      </c>
      <c r="U119" s="633">
        <f t="shared" si="62"/>
        <v>0</v>
      </c>
      <c r="V119" s="633">
        <f t="shared" si="62"/>
        <v>-36819</v>
      </c>
      <c r="W119" s="633">
        <f t="shared" si="62"/>
        <v>0</v>
      </c>
      <c r="X119" s="633">
        <f t="shared" si="62"/>
        <v>-36819</v>
      </c>
      <c r="Y119" s="633">
        <f t="shared" si="62"/>
        <v>0</v>
      </c>
      <c r="Z119" s="633">
        <f t="shared" si="62"/>
        <v>0</v>
      </c>
      <c r="AA119" s="633">
        <f t="shared" si="62"/>
        <v>0</v>
      </c>
      <c r="AB119" s="633">
        <f t="shared" si="62"/>
        <v>0</v>
      </c>
      <c r="AC119" s="633">
        <f t="shared" si="62"/>
        <v>-36819</v>
      </c>
      <c r="AD119" s="633">
        <f t="shared" si="62"/>
        <v>-12445</v>
      </c>
      <c r="AE119" s="633">
        <f t="shared" si="62"/>
        <v>-736</v>
      </c>
      <c r="AF119" s="633">
        <f t="shared" si="62"/>
        <v>0</v>
      </c>
      <c r="AG119" s="633">
        <f t="shared" si="62"/>
        <v>50000</v>
      </c>
      <c r="AH119" s="633">
        <f t="shared" si="62"/>
        <v>0</v>
      </c>
      <c r="AI119" s="633">
        <f t="shared" si="62"/>
        <v>50000</v>
      </c>
      <c r="AJ119" s="633">
        <f t="shared" si="62"/>
        <v>0</v>
      </c>
      <c r="AK119" s="634">
        <f t="shared" si="62"/>
        <v>0</v>
      </c>
      <c r="AL119" s="634">
        <f t="shared" si="62"/>
        <v>0</v>
      </c>
      <c r="AM119" s="634">
        <f t="shared" si="62"/>
        <v>0</v>
      </c>
      <c r="AN119" s="634">
        <f t="shared" si="62"/>
        <v>0</v>
      </c>
      <c r="AO119" s="634">
        <f t="shared" si="62"/>
        <v>0</v>
      </c>
      <c r="AP119" s="634">
        <f t="shared" si="62"/>
        <v>0</v>
      </c>
      <c r="AQ119" s="634">
        <f t="shared" si="62"/>
        <v>0</v>
      </c>
      <c r="AR119" s="635">
        <f t="shared" si="62"/>
        <v>0</v>
      </c>
      <c r="AS119" s="632">
        <f t="shared" si="62"/>
        <v>11102015</v>
      </c>
      <c r="AT119" s="633">
        <f t="shared" si="62"/>
        <v>8051269</v>
      </c>
      <c r="AU119" s="633">
        <f t="shared" si="62"/>
        <v>0</v>
      </c>
      <c r="AV119" s="633">
        <f t="shared" si="62"/>
        <v>0</v>
      </c>
      <c r="AW119" s="633">
        <f t="shared" si="62"/>
        <v>2721329</v>
      </c>
      <c r="AX119" s="633">
        <f t="shared" si="62"/>
        <v>161025</v>
      </c>
      <c r="AY119" s="633">
        <f t="shared" si="62"/>
        <v>168392</v>
      </c>
      <c r="AZ119" s="634">
        <f t="shared" si="62"/>
        <v>20.340450000000001</v>
      </c>
      <c r="BA119" s="634">
        <f t="shared" si="62"/>
        <v>11.92</v>
      </c>
      <c r="BB119" s="634">
        <f t="shared" si="62"/>
        <v>0</v>
      </c>
      <c r="BC119" s="636">
        <f t="shared" si="62"/>
        <v>8.4204500000000007</v>
      </c>
    </row>
    <row r="120" spans="1:55" ht="12.75" customHeight="1" x14ac:dyDescent="0.25">
      <c r="A120" s="532">
        <v>23</v>
      </c>
      <c r="B120" s="625">
        <v>5422</v>
      </c>
      <c r="C120" s="626">
        <v>600099181</v>
      </c>
      <c r="D120" s="533">
        <v>854751</v>
      </c>
      <c r="E120" s="627" t="s">
        <v>417</v>
      </c>
      <c r="F120" s="533">
        <v>3113</v>
      </c>
      <c r="G120" s="627" t="s">
        <v>333</v>
      </c>
      <c r="H120" s="536" t="s">
        <v>281</v>
      </c>
      <c r="I120" s="517">
        <v>35864995</v>
      </c>
      <c r="J120" s="538">
        <v>25661999</v>
      </c>
      <c r="K120" s="538">
        <v>57740</v>
      </c>
      <c r="L120" s="538">
        <v>90000</v>
      </c>
      <c r="M120" s="338">
        <v>8704176</v>
      </c>
      <c r="N120" s="338">
        <v>513240</v>
      </c>
      <c r="O120" s="538">
        <v>895580</v>
      </c>
      <c r="P120" s="539">
        <v>47.956199999999995</v>
      </c>
      <c r="Q120" s="719">
        <v>36.703099999999999</v>
      </c>
      <c r="R120" s="808">
        <v>0.16669999999999999</v>
      </c>
      <c r="S120" s="808">
        <v>11.2531</v>
      </c>
      <c r="T120" s="112">
        <f t="shared" si="33"/>
        <v>0</v>
      </c>
      <c r="U120" s="113">
        <v>0</v>
      </c>
      <c r="V120" s="113">
        <v>0</v>
      </c>
      <c r="W120" s="113">
        <v>0</v>
      </c>
      <c r="X120" s="113">
        <f t="shared" si="34"/>
        <v>0</v>
      </c>
      <c r="Y120" s="113">
        <v>0</v>
      </c>
      <c r="Z120" s="113">
        <v>0</v>
      </c>
      <c r="AA120" s="113">
        <v>0</v>
      </c>
      <c r="AB120" s="113">
        <f t="shared" si="35"/>
        <v>0</v>
      </c>
      <c r="AC120" s="113">
        <f t="shared" si="36"/>
        <v>0</v>
      </c>
      <c r="AD120" s="114">
        <f t="shared" si="37"/>
        <v>0</v>
      </c>
      <c r="AE120" s="114">
        <f t="shared" si="38"/>
        <v>0</v>
      </c>
      <c r="AF120" s="113">
        <v>0</v>
      </c>
      <c r="AG120" s="113">
        <v>0</v>
      </c>
      <c r="AH120" s="113">
        <v>0</v>
      </c>
      <c r="AI120" s="113">
        <f t="shared" si="39"/>
        <v>0</v>
      </c>
      <c r="AJ120" s="113">
        <f t="shared" si="40"/>
        <v>0</v>
      </c>
      <c r="AK120" s="115"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f t="shared" si="41"/>
        <v>0</v>
      </c>
      <c r="AQ120" s="115">
        <f t="shared" si="42"/>
        <v>0</v>
      </c>
      <c r="AR120" s="370">
        <f t="shared" si="43"/>
        <v>0</v>
      </c>
      <c r="AS120" s="112">
        <f t="shared" si="44"/>
        <v>35864995</v>
      </c>
      <c r="AT120" s="113">
        <f t="shared" si="45"/>
        <v>25661999</v>
      </c>
      <c r="AU120" s="113">
        <f t="shared" si="46"/>
        <v>57740</v>
      </c>
      <c r="AV120" s="113">
        <f t="shared" si="47"/>
        <v>90000</v>
      </c>
      <c r="AW120" s="113">
        <f t="shared" si="48"/>
        <v>8704176</v>
      </c>
      <c r="AX120" s="113">
        <f t="shared" si="48"/>
        <v>513240</v>
      </c>
      <c r="AY120" s="113">
        <f t="shared" si="49"/>
        <v>895580</v>
      </c>
      <c r="AZ120" s="115">
        <f t="shared" si="50"/>
        <v>47.956199999999995</v>
      </c>
      <c r="BA120" s="115">
        <f t="shared" si="51"/>
        <v>36.703099999999999</v>
      </c>
      <c r="BB120" s="115">
        <f t="shared" si="52"/>
        <v>0.16669999999999999</v>
      </c>
      <c r="BC120" s="116">
        <f t="shared" si="53"/>
        <v>11.2531</v>
      </c>
    </row>
    <row r="121" spans="1:55" ht="12.95" customHeight="1" x14ac:dyDescent="0.25">
      <c r="A121" s="532">
        <v>23</v>
      </c>
      <c r="B121" s="625">
        <v>5422</v>
      </c>
      <c r="C121" s="626">
        <v>600099181</v>
      </c>
      <c r="D121" s="533">
        <v>854751</v>
      </c>
      <c r="E121" s="627" t="s">
        <v>417</v>
      </c>
      <c r="F121" s="533">
        <v>3113</v>
      </c>
      <c r="G121" s="627" t="s">
        <v>323</v>
      </c>
      <c r="H121" s="536" t="s">
        <v>282</v>
      </c>
      <c r="I121" s="517">
        <v>2854293</v>
      </c>
      <c r="J121" s="538">
        <v>2084678</v>
      </c>
      <c r="K121" s="538">
        <v>0</v>
      </c>
      <c r="L121" s="538">
        <v>0</v>
      </c>
      <c r="M121" s="338">
        <v>704621</v>
      </c>
      <c r="N121" s="338">
        <v>41694</v>
      </c>
      <c r="O121" s="538">
        <v>23300</v>
      </c>
      <c r="P121" s="539">
        <v>5.92</v>
      </c>
      <c r="Q121" s="719">
        <v>5.92</v>
      </c>
      <c r="R121" s="808">
        <v>0</v>
      </c>
      <c r="S121" s="808">
        <v>0</v>
      </c>
      <c r="T121" s="112">
        <f t="shared" si="33"/>
        <v>0</v>
      </c>
      <c r="U121" s="113">
        <v>-1928</v>
      </c>
      <c r="V121" s="113">
        <v>0</v>
      </c>
      <c r="W121" s="113">
        <v>0</v>
      </c>
      <c r="X121" s="113">
        <f t="shared" si="34"/>
        <v>-1928</v>
      </c>
      <c r="Y121" s="113">
        <v>0</v>
      </c>
      <c r="Z121" s="113">
        <v>0</v>
      </c>
      <c r="AA121" s="113">
        <v>0</v>
      </c>
      <c r="AB121" s="113">
        <f t="shared" si="35"/>
        <v>0</v>
      </c>
      <c r="AC121" s="113">
        <f t="shared" si="36"/>
        <v>-1928</v>
      </c>
      <c r="AD121" s="114">
        <f t="shared" si="37"/>
        <v>-652</v>
      </c>
      <c r="AE121" s="114">
        <f t="shared" si="38"/>
        <v>-39</v>
      </c>
      <c r="AF121" s="113">
        <v>2500</v>
      </c>
      <c r="AG121" s="113">
        <v>0</v>
      </c>
      <c r="AH121" s="113">
        <v>0</v>
      </c>
      <c r="AI121" s="113">
        <f t="shared" si="39"/>
        <v>2500</v>
      </c>
      <c r="AJ121" s="113">
        <f t="shared" si="40"/>
        <v>-119</v>
      </c>
      <c r="AK121" s="115">
        <v>0</v>
      </c>
      <c r="AL121" s="115">
        <v>0</v>
      </c>
      <c r="AM121" s="115">
        <v>0</v>
      </c>
      <c r="AN121" s="115">
        <v>0</v>
      </c>
      <c r="AO121" s="115">
        <v>0</v>
      </c>
      <c r="AP121" s="115">
        <f t="shared" si="41"/>
        <v>0</v>
      </c>
      <c r="AQ121" s="115">
        <f t="shared" si="42"/>
        <v>0</v>
      </c>
      <c r="AR121" s="370">
        <f t="shared" si="43"/>
        <v>0</v>
      </c>
      <c r="AS121" s="112">
        <f t="shared" si="44"/>
        <v>2854174</v>
      </c>
      <c r="AT121" s="113">
        <f t="shared" si="45"/>
        <v>2082750</v>
      </c>
      <c r="AU121" s="113">
        <f t="shared" si="46"/>
        <v>0</v>
      </c>
      <c r="AV121" s="113">
        <f t="shared" si="47"/>
        <v>0</v>
      </c>
      <c r="AW121" s="113">
        <f t="shared" si="48"/>
        <v>703969</v>
      </c>
      <c r="AX121" s="113">
        <f t="shared" si="48"/>
        <v>41655</v>
      </c>
      <c r="AY121" s="113">
        <f t="shared" si="49"/>
        <v>25800</v>
      </c>
      <c r="AZ121" s="115">
        <f t="shared" si="50"/>
        <v>5.92</v>
      </c>
      <c r="BA121" s="115">
        <f t="shared" si="51"/>
        <v>5.92</v>
      </c>
      <c r="BB121" s="115">
        <f t="shared" si="52"/>
        <v>0</v>
      </c>
      <c r="BC121" s="116">
        <f t="shared" si="53"/>
        <v>0</v>
      </c>
    </row>
    <row r="122" spans="1:55" ht="12.95" customHeight="1" x14ac:dyDescent="0.25">
      <c r="A122" s="532">
        <v>23</v>
      </c>
      <c r="B122" s="625">
        <v>5422</v>
      </c>
      <c r="C122" s="626">
        <v>600099181</v>
      </c>
      <c r="D122" s="533">
        <v>854751</v>
      </c>
      <c r="E122" s="627" t="s">
        <v>417</v>
      </c>
      <c r="F122" s="533">
        <v>3141</v>
      </c>
      <c r="G122" s="627" t="s">
        <v>319</v>
      </c>
      <c r="H122" s="536" t="s">
        <v>282</v>
      </c>
      <c r="I122" s="517">
        <v>3485456</v>
      </c>
      <c r="J122" s="538">
        <v>2530405</v>
      </c>
      <c r="K122" s="538">
        <v>0</v>
      </c>
      <c r="L122" s="538">
        <v>10000</v>
      </c>
      <c r="M122" s="338">
        <v>858657</v>
      </c>
      <c r="N122" s="338">
        <v>50608</v>
      </c>
      <c r="O122" s="538">
        <v>35786</v>
      </c>
      <c r="P122" s="539">
        <v>8.64</v>
      </c>
      <c r="Q122" s="719">
        <v>0</v>
      </c>
      <c r="R122" s="808">
        <v>0</v>
      </c>
      <c r="S122" s="808">
        <v>8.64</v>
      </c>
      <c r="T122" s="112">
        <f t="shared" si="33"/>
        <v>0</v>
      </c>
      <c r="U122" s="113">
        <v>0</v>
      </c>
      <c r="V122" s="113">
        <v>0</v>
      </c>
      <c r="W122" s="113">
        <v>0</v>
      </c>
      <c r="X122" s="113">
        <f t="shared" si="34"/>
        <v>0</v>
      </c>
      <c r="Y122" s="113">
        <v>0</v>
      </c>
      <c r="Z122" s="113">
        <v>0</v>
      </c>
      <c r="AA122" s="113">
        <v>0</v>
      </c>
      <c r="AB122" s="113">
        <f t="shared" si="35"/>
        <v>0</v>
      </c>
      <c r="AC122" s="113">
        <f t="shared" si="36"/>
        <v>0</v>
      </c>
      <c r="AD122" s="114">
        <f t="shared" si="37"/>
        <v>0</v>
      </c>
      <c r="AE122" s="114">
        <f t="shared" si="38"/>
        <v>0</v>
      </c>
      <c r="AF122" s="113">
        <v>0</v>
      </c>
      <c r="AG122" s="113">
        <v>0</v>
      </c>
      <c r="AH122" s="113">
        <v>0</v>
      </c>
      <c r="AI122" s="113">
        <f t="shared" si="39"/>
        <v>0</v>
      </c>
      <c r="AJ122" s="113">
        <f t="shared" si="40"/>
        <v>0</v>
      </c>
      <c r="AK122" s="115">
        <v>0</v>
      </c>
      <c r="AL122" s="115">
        <v>0</v>
      </c>
      <c r="AM122" s="115">
        <v>0</v>
      </c>
      <c r="AN122" s="115">
        <v>0</v>
      </c>
      <c r="AO122" s="115">
        <v>0</v>
      </c>
      <c r="AP122" s="115">
        <f t="shared" si="41"/>
        <v>0</v>
      </c>
      <c r="AQ122" s="115">
        <f t="shared" si="42"/>
        <v>0</v>
      </c>
      <c r="AR122" s="370">
        <f t="shared" si="43"/>
        <v>0</v>
      </c>
      <c r="AS122" s="112">
        <f t="shared" si="44"/>
        <v>3485456</v>
      </c>
      <c r="AT122" s="113">
        <f t="shared" si="45"/>
        <v>2530405</v>
      </c>
      <c r="AU122" s="113">
        <f t="shared" si="46"/>
        <v>0</v>
      </c>
      <c r="AV122" s="113">
        <f t="shared" si="47"/>
        <v>10000</v>
      </c>
      <c r="AW122" s="113">
        <f t="shared" si="48"/>
        <v>858657</v>
      </c>
      <c r="AX122" s="113">
        <f t="shared" si="48"/>
        <v>50608</v>
      </c>
      <c r="AY122" s="113">
        <f t="shared" si="49"/>
        <v>35786</v>
      </c>
      <c r="AZ122" s="115">
        <f t="shared" si="50"/>
        <v>8.64</v>
      </c>
      <c r="BA122" s="115">
        <f t="shared" si="51"/>
        <v>0</v>
      </c>
      <c r="BB122" s="115">
        <f t="shared" si="52"/>
        <v>0</v>
      </c>
      <c r="BC122" s="116">
        <f t="shared" si="53"/>
        <v>8.64</v>
      </c>
    </row>
    <row r="123" spans="1:55" ht="12.95" customHeight="1" x14ac:dyDescent="0.25">
      <c r="A123" s="532">
        <v>23</v>
      </c>
      <c r="B123" s="625">
        <v>5422</v>
      </c>
      <c r="C123" s="626">
        <v>600099181</v>
      </c>
      <c r="D123" s="533">
        <v>854751</v>
      </c>
      <c r="E123" s="627" t="s">
        <v>417</v>
      </c>
      <c r="F123" s="533">
        <v>3143</v>
      </c>
      <c r="G123" s="627" t="s">
        <v>632</v>
      </c>
      <c r="H123" s="536" t="s">
        <v>281</v>
      </c>
      <c r="I123" s="517">
        <v>2191655</v>
      </c>
      <c r="J123" s="538">
        <v>1613884</v>
      </c>
      <c r="K123" s="538">
        <v>0</v>
      </c>
      <c r="L123" s="538">
        <v>0</v>
      </c>
      <c r="M123" s="338">
        <v>545493</v>
      </c>
      <c r="N123" s="338">
        <v>32278</v>
      </c>
      <c r="O123" s="538">
        <v>0</v>
      </c>
      <c r="P123" s="539">
        <v>3.4821</v>
      </c>
      <c r="Q123" s="719">
        <v>3.4821</v>
      </c>
      <c r="R123" s="808">
        <v>0</v>
      </c>
      <c r="S123" s="808">
        <v>0</v>
      </c>
      <c r="T123" s="112">
        <f t="shared" si="33"/>
        <v>0</v>
      </c>
      <c r="U123" s="113">
        <v>0</v>
      </c>
      <c r="V123" s="113">
        <v>0</v>
      </c>
      <c r="W123" s="113">
        <v>0</v>
      </c>
      <c r="X123" s="113">
        <f t="shared" si="34"/>
        <v>0</v>
      </c>
      <c r="Y123" s="113">
        <v>0</v>
      </c>
      <c r="Z123" s="113">
        <v>0</v>
      </c>
      <c r="AA123" s="113">
        <v>0</v>
      </c>
      <c r="AB123" s="113">
        <f t="shared" si="35"/>
        <v>0</v>
      </c>
      <c r="AC123" s="113">
        <f t="shared" si="36"/>
        <v>0</v>
      </c>
      <c r="AD123" s="114">
        <f t="shared" si="37"/>
        <v>0</v>
      </c>
      <c r="AE123" s="114">
        <f t="shared" si="38"/>
        <v>0</v>
      </c>
      <c r="AF123" s="113">
        <v>0</v>
      </c>
      <c r="AG123" s="113">
        <v>0</v>
      </c>
      <c r="AH123" s="113">
        <v>0</v>
      </c>
      <c r="AI123" s="113">
        <f t="shared" si="39"/>
        <v>0</v>
      </c>
      <c r="AJ123" s="113">
        <f t="shared" si="40"/>
        <v>0</v>
      </c>
      <c r="AK123" s="115">
        <v>0</v>
      </c>
      <c r="AL123" s="115">
        <v>0</v>
      </c>
      <c r="AM123" s="115">
        <v>0</v>
      </c>
      <c r="AN123" s="115">
        <v>0</v>
      </c>
      <c r="AO123" s="115">
        <v>0</v>
      </c>
      <c r="AP123" s="115">
        <f t="shared" si="41"/>
        <v>0</v>
      </c>
      <c r="AQ123" s="115">
        <f t="shared" si="42"/>
        <v>0</v>
      </c>
      <c r="AR123" s="370">
        <f t="shared" si="43"/>
        <v>0</v>
      </c>
      <c r="AS123" s="112">
        <f t="shared" si="44"/>
        <v>2191655</v>
      </c>
      <c r="AT123" s="113">
        <f t="shared" si="45"/>
        <v>1613884</v>
      </c>
      <c r="AU123" s="113">
        <f t="shared" si="46"/>
        <v>0</v>
      </c>
      <c r="AV123" s="113">
        <f t="shared" si="47"/>
        <v>0</v>
      </c>
      <c r="AW123" s="113">
        <f t="shared" si="48"/>
        <v>545493</v>
      </c>
      <c r="AX123" s="113">
        <f t="shared" si="48"/>
        <v>32278</v>
      </c>
      <c r="AY123" s="113">
        <f t="shared" si="49"/>
        <v>0</v>
      </c>
      <c r="AZ123" s="115">
        <f t="shared" si="50"/>
        <v>3.4821</v>
      </c>
      <c r="BA123" s="115">
        <f t="shared" si="51"/>
        <v>3.4821</v>
      </c>
      <c r="BB123" s="115">
        <f t="shared" si="52"/>
        <v>0</v>
      </c>
      <c r="BC123" s="116">
        <f t="shared" si="53"/>
        <v>0</v>
      </c>
    </row>
    <row r="124" spans="1:55" ht="12.95" customHeight="1" x14ac:dyDescent="0.25">
      <c r="A124" s="532">
        <v>23</v>
      </c>
      <c r="B124" s="625">
        <v>5422</v>
      </c>
      <c r="C124" s="626">
        <v>600099181</v>
      </c>
      <c r="D124" s="533">
        <v>854751</v>
      </c>
      <c r="E124" s="627" t="s">
        <v>417</v>
      </c>
      <c r="F124" s="533">
        <v>3143</v>
      </c>
      <c r="G124" s="627" t="s">
        <v>633</v>
      </c>
      <c r="H124" s="536" t="s">
        <v>282</v>
      </c>
      <c r="I124" s="517">
        <v>78648</v>
      </c>
      <c r="J124" s="538">
        <v>55440</v>
      </c>
      <c r="K124" s="538">
        <v>0</v>
      </c>
      <c r="L124" s="538">
        <v>0</v>
      </c>
      <c r="M124" s="338">
        <v>18739</v>
      </c>
      <c r="N124" s="338">
        <v>1109</v>
      </c>
      <c r="O124" s="538">
        <v>3360</v>
      </c>
      <c r="P124" s="539">
        <v>0.23</v>
      </c>
      <c r="Q124" s="719">
        <v>0</v>
      </c>
      <c r="R124" s="808">
        <v>0</v>
      </c>
      <c r="S124" s="808">
        <v>0.23</v>
      </c>
      <c r="T124" s="112">
        <f t="shared" si="33"/>
        <v>0</v>
      </c>
      <c r="U124" s="113">
        <v>0</v>
      </c>
      <c r="V124" s="113">
        <v>0</v>
      </c>
      <c r="W124" s="113">
        <v>0</v>
      </c>
      <c r="X124" s="113">
        <f t="shared" si="34"/>
        <v>0</v>
      </c>
      <c r="Y124" s="113">
        <v>0</v>
      </c>
      <c r="Z124" s="113">
        <v>0</v>
      </c>
      <c r="AA124" s="113">
        <v>0</v>
      </c>
      <c r="AB124" s="113">
        <f t="shared" si="35"/>
        <v>0</v>
      </c>
      <c r="AC124" s="113">
        <f t="shared" si="36"/>
        <v>0</v>
      </c>
      <c r="AD124" s="114">
        <f t="shared" si="37"/>
        <v>0</v>
      </c>
      <c r="AE124" s="114">
        <f t="shared" si="38"/>
        <v>0</v>
      </c>
      <c r="AF124" s="113">
        <v>0</v>
      </c>
      <c r="AG124" s="113">
        <v>0</v>
      </c>
      <c r="AH124" s="113">
        <v>0</v>
      </c>
      <c r="AI124" s="113">
        <f t="shared" si="39"/>
        <v>0</v>
      </c>
      <c r="AJ124" s="113">
        <f t="shared" si="40"/>
        <v>0</v>
      </c>
      <c r="AK124" s="115">
        <v>0</v>
      </c>
      <c r="AL124" s="115">
        <v>0</v>
      </c>
      <c r="AM124" s="115">
        <v>0</v>
      </c>
      <c r="AN124" s="115">
        <v>0</v>
      </c>
      <c r="AO124" s="115">
        <v>0</v>
      </c>
      <c r="AP124" s="115">
        <f t="shared" si="41"/>
        <v>0</v>
      </c>
      <c r="AQ124" s="115">
        <f t="shared" si="42"/>
        <v>0</v>
      </c>
      <c r="AR124" s="370">
        <f t="shared" si="43"/>
        <v>0</v>
      </c>
      <c r="AS124" s="112">
        <f t="shared" si="44"/>
        <v>78648</v>
      </c>
      <c r="AT124" s="113">
        <f t="shared" si="45"/>
        <v>55440</v>
      </c>
      <c r="AU124" s="113">
        <f t="shared" si="46"/>
        <v>0</v>
      </c>
      <c r="AV124" s="113">
        <f t="shared" si="47"/>
        <v>0</v>
      </c>
      <c r="AW124" s="113">
        <f t="shared" si="48"/>
        <v>18739</v>
      </c>
      <c r="AX124" s="113">
        <f t="shared" si="48"/>
        <v>1109</v>
      </c>
      <c r="AY124" s="113">
        <f t="shared" si="49"/>
        <v>3360</v>
      </c>
      <c r="AZ124" s="115">
        <f t="shared" si="50"/>
        <v>0.23</v>
      </c>
      <c r="BA124" s="115">
        <f t="shared" si="51"/>
        <v>0</v>
      </c>
      <c r="BB124" s="115">
        <f t="shared" si="52"/>
        <v>0</v>
      </c>
      <c r="BC124" s="116">
        <f t="shared" si="53"/>
        <v>0.23</v>
      </c>
    </row>
    <row r="125" spans="1:55" ht="12.95" customHeight="1" x14ac:dyDescent="0.25">
      <c r="A125" s="628">
        <v>23</v>
      </c>
      <c r="B125" s="629">
        <v>5422</v>
      </c>
      <c r="C125" s="630">
        <v>600099181</v>
      </c>
      <c r="D125" s="629">
        <v>854751</v>
      </c>
      <c r="E125" s="631" t="s">
        <v>418</v>
      </c>
      <c r="F125" s="548"/>
      <c r="G125" s="637"/>
      <c r="H125" s="549"/>
      <c r="I125" s="632">
        <v>44475047</v>
      </c>
      <c r="J125" s="633">
        <v>31946406</v>
      </c>
      <c r="K125" s="633">
        <v>57740</v>
      </c>
      <c r="L125" s="633">
        <v>100000</v>
      </c>
      <c r="M125" s="633">
        <v>10831686</v>
      </c>
      <c r="N125" s="633">
        <v>638929</v>
      </c>
      <c r="O125" s="633">
        <v>958026</v>
      </c>
      <c r="P125" s="634">
        <v>66.228300000000004</v>
      </c>
      <c r="Q125" s="634">
        <v>46.105200000000004</v>
      </c>
      <c r="R125" s="635">
        <v>0.16669999999999999</v>
      </c>
      <c r="S125" s="635">
        <v>20.123100000000001</v>
      </c>
      <c r="T125" s="632">
        <f t="shared" ref="T125:BC125" si="63">SUM(T120:T124)</f>
        <v>0</v>
      </c>
      <c r="U125" s="633">
        <f t="shared" si="63"/>
        <v>-1928</v>
      </c>
      <c r="V125" s="633">
        <f t="shared" si="63"/>
        <v>0</v>
      </c>
      <c r="W125" s="633">
        <f t="shared" si="63"/>
        <v>0</v>
      </c>
      <c r="X125" s="633">
        <f t="shared" si="63"/>
        <v>-1928</v>
      </c>
      <c r="Y125" s="633">
        <f t="shared" si="63"/>
        <v>0</v>
      </c>
      <c r="Z125" s="633">
        <f t="shared" si="63"/>
        <v>0</v>
      </c>
      <c r="AA125" s="633">
        <f t="shared" si="63"/>
        <v>0</v>
      </c>
      <c r="AB125" s="633">
        <f t="shared" si="63"/>
        <v>0</v>
      </c>
      <c r="AC125" s="633">
        <f t="shared" si="63"/>
        <v>-1928</v>
      </c>
      <c r="AD125" s="633">
        <f t="shared" si="63"/>
        <v>-652</v>
      </c>
      <c r="AE125" s="633">
        <f t="shared" si="63"/>
        <v>-39</v>
      </c>
      <c r="AF125" s="633">
        <f t="shared" si="63"/>
        <v>2500</v>
      </c>
      <c r="AG125" s="633">
        <f t="shared" si="63"/>
        <v>0</v>
      </c>
      <c r="AH125" s="633">
        <f t="shared" si="63"/>
        <v>0</v>
      </c>
      <c r="AI125" s="633">
        <f t="shared" si="63"/>
        <v>2500</v>
      </c>
      <c r="AJ125" s="633">
        <f t="shared" si="63"/>
        <v>-119</v>
      </c>
      <c r="AK125" s="634">
        <f t="shared" si="63"/>
        <v>0</v>
      </c>
      <c r="AL125" s="634">
        <f t="shared" si="63"/>
        <v>0</v>
      </c>
      <c r="AM125" s="634">
        <f t="shared" si="63"/>
        <v>0</v>
      </c>
      <c r="AN125" s="634">
        <f t="shared" si="63"/>
        <v>0</v>
      </c>
      <c r="AO125" s="634">
        <f t="shared" si="63"/>
        <v>0</v>
      </c>
      <c r="AP125" s="634">
        <f t="shared" si="63"/>
        <v>0</v>
      </c>
      <c r="AQ125" s="634">
        <f t="shared" si="63"/>
        <v>0</v>
      </c>
      <c r="AR125" s="635">
        <f t="shared" si="63"/>
        <v>0</v>
      </c>
      <c r="AS125" s="632">
        <f t="shared" si="63"/>
        <v>44474928</v>
      </c>
      <c r="AT125" s="633">
        <f t="shared" si="63"/>
        <v>31944478</v>
      </c>
      <c r="AU125" s="633">
        <f t="shared" si="63"/>
        <v>57740</v>
      </c>
      <c r="AV125" s="633">
        <f t="shared" si="63"/>
        <v>100000</v>
      </c>
      <c r="AW125" s="633">
        <f t="shared" si="63"/>
        <v>10831034</v>
      </c>
      <c r="AX125" s="633">
        <f t="shared" si="63"/>
        <v>638890</v>
      </c>
      <c r="AY125" s="633">
        <f t="shared" si="63"/>
        <v>960526</v>
      </c>
      <c r="AZ125" s="634">
        <f t="shared" si="63"/>
        <v>66.228300000000004</v>
      </c>
      <c r="BA125" s="634">
        <f t="shared" si="63"/>
        <v>46.105200000000004</v>
      </c>
      <c r="BB125" s="634">
        <f t="shared" si="63"/>
        <v>0.16669999999999999</v>
      </c>
      <c r="BC125" s="636">
        <f t="shared" si="63"/>
        <v>20.123100000000001</v>
      </c>
    </row>
    <row r="126" spans="1:55" ht="12.95" customHeight="1" x14ac:dyDescent="0.25">
      <c r="A126" s="532">
        <v>24</v>
      </c>
      <c r="B126" s="625">
        <v>5424</v>
      </c>
      <c r="C126" s="626">
        <v>600099431</v>
      </c>
      <c r="D126" s="533">
        <v>72742372</v>
      </c>
      <c r="E126" s="627" t="s">
        <v>419</v>
      </c>
      <c r="F126" s="533">
        <v>3114</v>
      </c>
      <c r="G126" s="639" t="s">
        <v>562</v>
      </c>
      <c r="H126" s="536" t="s">
        <v>281</v>
      </c>
      <c r="I126" s="517">
        <v>4992923</v>
      </c>
      <c r="J126" s="538">
        <v>3592103</v>
      </c>
      <c r="K126" s="538">
        <v>0</v>
      </c>
      <c r="L126" s="538">
        <v>17000</v>
      </c>
      <c r="M126" s="338">
        <v>1219877</v>
      </c>
      <c r="N126" s="338">
        <v>71843</v>
      </c>
      <c r="O126" s="538">
        <v>92100</v>
      </c>
      <c r="P126" s="539">
        <v>6.6798999999999999</v>
      </c>
      <c r="Q126" s="719">
        <v>5.0346000000000002</v>
      </c>
      <c r="R126" s="808">
        <v>0</v>
      </c>
      <c r="S126" s="808">
        <v>1.6453</v>
      </c>
      <c r="T126" s="112">
        <f t="shared" si="33"/>
        <v>0</v>
      </c>
      <c r="U126" s="113">
        <v>0</v>
      </c>
      <c r="V126" s="113">
        <v>0</v>
      </c>
      <c r="W126" s="113">
        <v>0</v>
      </c>
      <c r="X126" s="113">
        <f t="shared" si="34"/>
        <v>0</v>
      </c>
      <c r="Y126" s="113">
        <v>0</v>
      </c>
      <c r="Z126" s="113">
        <v>0</v>
      </c>
      <c r="AA126" s="113">
        <v>0</v>
      </c>
      <c r="AB126" s="113">
        <f t="shared" si="35"/>
        <v>0</v>
      </c>
      <c r="AC126" s="113">
        <f t="shared" si="36"/>
        <v>0</v>
      </c>
      <c r="AD126" s="114">
        <f t="shared" si="37"/>
        <v>0</v>
      </c>
      <c r="AE126" s="114">
        <f t="shared" si="38"/>
        <v>0</v>
      </c>
      <c r="AF126" s="113">
        <v>0</v>
      </c>
      <c r="AG126" s="113">
        <v>0</v>
      </c>
      <c r="AH126" s="113">
        <v>0</v>
      </c>
      <c r="AI126" s="113">
        <f t="shared" si="39"/>
        <v>0</v>
      </c>
      <c r="AJ126" s="113">
        <f t="shared" si="40"/>
        <v>0</v>
      </c>
      <c r="AK126" s="115">
        <v>0</v>
      </c>
      <c r="AL126" s="115">
        <v>0</v>
      </c>
      <c r="AM126" s="115">
        <v>0</v>
      </c>
      <c r="AN126" s="115">
        <v>0</v>
      </c>
      <c r="AO126" s="115">
        <v>0</v>
      </c>
      <c r="AP126" s="115">
        <f t="shared" si="41"/>
        <v>0</v>
      </c>
      <c r="AQ126" s="115">
        <f t="shared" si="42"/>
        <v>0</v>
      </c>
      <c r="AR126" s="370">
        <f t="shared" si="43"/>
        <v>0</v>
      </c>
      <c r="AS126" s="112">
        <f t="shared" si="44"/>
        <v>4992923</v>
      </c>
      <c r="AT126" s="113">
        <f t="shared" si="45"/>
        <v>3592103</v>
      </c>
      <c r="AU126" s="113">
        <f t="shared" si="46"/>
        <v>0</v>
      </c>
      <c r="AV126" s="113">
        <f t="shared" si="47"/>
        <v>17000</v>
      </c>
      <c r="AW126" s="113">
        <f t="shared" si="48"/>
        <v>1219877</v>
      </c>
      <c r="AX126" s="113">
        <f t="shared" si="48"/>
        <v>71843</v>
      </c>
      <c r="AY126" s="113">
        <f t="shared" si="49"/>
        <v>92100</v>
      </c>
      <c r="AZ126" s="115">
        <f t="shared" si="50"/>
        <v>6.6798999999999999</v>
      </c>
      <c r="BA126" s="115">
        <f t="shared" si="51"/>
        <v>5.0346000000000002</v>
      </c>
      <c r="BB126" s="115">
        <f t="shared" si="52"/>
        <v>0</v>
      </c>
      <c r="BC126" s="116">
        <f t="shared" si="53"/>
        <v>1.6453</v>
      </c>
    </row>
    <row r="127" spans="1:55" ht="12.95" customHeight="1" x14ac:dyDescent="0.25">
      <c r="A127" s="532">
        <v>24</v>
      </c>
      <c r="B127" s="625">
        <v>5424</v>
      </c>
      <c r="C127" s="626">
        <v>600099431</v>
      </c>
      <c r="D127" s="533">
        <v>72742372</v>
      </c>
      <c r="E127" s="627" t="s">
        <v>419</v>
      </c>
      <c r="F127" s="533">
        <v>3114</v>
      </c>
      <c r="G127" s="639" t="s">
        <v>317</v>
      </c>
      <c r="H127" s="536" t="s">
        <v>281</v>
      </c>
      <c r="I127" s="517">
        <v>517072</v>
      </c>
      <c r="J127" s="538">
        <v>380760</v>
      </c>
      <c r="K127" s="538">
        <v>0</v>
      </c>
      <c r="L127" s="538">
        <v>0</v>
      </c>
      <c r="M127" s="338">
        <v>128697</v>
      </c>
      <c r="N127" s="338">
        <v>7615</v>
      </c>
      <c r="O127" s="538">
        <v>0</v>
      </c>
      <c r="P127" s="539">
        <v>1</v>
      </c>
      <c r="Q127" s="719">
        <v>1</v>
      </c>
      <c r="R127" s="808">
        <v>0</v>
      </c>
      <c r="S127" s="808">
        <v>0</v>
      </c>
      <c r="T127" s="112">
        <f t="shared" si="33"/>
        <v>0</v>
      </c>
      <c r="U127" s="113">
        <v>0</v>
      </c>
      <c r="V127" s="113">
        <v>0</v>
      </c>
      <c r="W127" s="113">
        <v>0</v>
      </c>
      <c r="X127" s="113">
        <f t="shared" si="34"/>
        <v>0</v>
      </c>
      <c r="Y127" s="113">
        <v>0</v>
      </c>
      <c r="Z127" s="113">
        <v>0</v>
      </c>
      <c r="AA127" s="113">
        <v>0</v>
      </c>
      <c r="AB127" s="113">
        <f t="shared" si="35"/>
        <v>0</v>
      </c>
      <c r="AC127" s="113">
        <f t="shared" si="36"/>
        <v>0</v>
      </c>
      <c r="AD127" s="114">
        <f t="shared" si="37"/>
        <v>0</v>
      </c>
      <c r="AE127" s="114">
        <f t="shared" si="38"/>
        <v>0</v>
      </c>
      <c r="AF127" s="113">
        <v>0</v>
      </c>
      <c r="AG127" s="113">
        <v>0</v>
      </c>
      <c r="AH127" s="113">
        <v>0</v>
      </c>
      <c r="AI127" s="113">
        <f t="shared" si="39"/>
        <v>0</v>
      </c>
      <c r="AJ127" s="113">
        <f t="shared" si="40"/>
        <v>0</v>
      </c>
      <c r="AK127" s="115">
        <v>0</v>
      </c>
      <c r="AL127" s="115">
        <v>0</v>
      </c>
      <c r="AM127" s="115">
        <v>0</v>
      </c>
      <c r="AN127" s="115">
        <v>0</v>
      </c>
      <c r="AO127" s="115">
        <v>0</v>
      </c>
      <c r="AP127" s="115">
        <f t="shared" si="41"/>
        <v>0</v>
      </c>
      <c r="AQ127" s="115">
        <f t="shared" si="42"/>
        <v>0</v>
      </c>
      <c r="AR127" s="370">
        <f t="shared" si="43"/>
        <v>0</v>
      </c>
      <c r="AS127" s="112">
        <f t="shared" si="44"/>
        <v>517072</v>
      </c>
      <c r="AT127" s="113">
        <f t="shared" si="45"/>
        <v>380760</v>
      </c>
      <c r="AU127" s="113">
        <f t="shared" si="46"/>
        <v>0</v>
      </c>
      <c r="AV127" s="113">
        <f t="shared" si="47"/>
        <v>0</v>
      </c>
      <c r="AW127" s="113">
        <f t="shared" si="48"/>
        <v>128697</v>
      </c>
      <c r="AX127" s="113">
        <f t="shared" si="48"/>
        <v>7615</v>
      </c>
      <c r="AY127" s="113">
        <f t="shared" si="49"/>
        <v>0</v>
      </c>
      <c r="AZ127" s="115">
        <f t="shared" si="50"/>
        <v>1</v>
      </c>
      <c r="BA127" s="115">
        <f t="shared" si="51"/>
        <v>1</v>
      </c>
      <c r="BB127" s="115">
        <f t="shared" si="52"/>
        <v>0</v>
      </c>
      <c r="BC127" s="116">
        <f t="shared" si="53"/>
        <v>0</v>
      </c>
    </row>
    <row r="128" spans="1:55" ht="12.95" customHeight="1" x14ac:dyDescent="0.25">
      <c r="A128" s="628">
        <v>24</v>
      </c>
      <c r="B128" s="629">
        <v>5424</v>
      </c>
      <c r="C128" s="630">
        <v>600099431</v>
      </c>
      <c r="D128" s="629">
        <v>72742372</v>
      </c>
      <c r="E128" s="631" t="s">
        <v>420</v>
      </c>
      <c r="F128" s="548"/>
      <c r="G128" s="637"/>
      <c r="H128" s="549"/>
      <c r="I128" s="632">
        <v>5509995</v>
      </c>
      <c r="J128" s="633">
        <v>3972863</v>
      </c>
      <c r="K128" s="633">
        <v>0</v>
      </c>
      <c r="L128" s="633">
        <v>17000</v>
      </c>
      <c r="M128" s="633">
        <v>1348574</v>
      </c>
      <c r="N128" s="633">
        <v>79458</v>
      </c>
      <c r="O128" s="633">
        <v>92100</v>
      </c>
      <c r="P128" s="634">
        <v>7.6798999999999999</v>
      </c>
      <c r="Q128" s="634">
        <v>6.0346000000000002</v>
      </c>
      <c r="R128" s="635">
        <v>0</v>
      </c>
      <c r="S128" s="635">
        <v>1.6453</v>
      </c>
      <c r="T128" s="632">
        <f t="shared" ref="T128:BC128" si="64">SUM(T126:T127)</f>
        <v>0</v>
      </c>
      <c r="U128" s="633">
        <f t="shared" si="64"/>
        <v>0</v>
      </c>
      <c r="V128" s="633">
        <f t="shared" si="64"/>
        <v>0</v>
      </c>
      <c r="W128" s="633">
        <f t="shared" si="64"/>
        <v>0</v>
      </c>
      <c r="X128" s="633">
        <f t="shared" si="64"/>
        <v>0</v>
      </c>
      <c r="Y128" s="633">
        <f t="shared" si="64"/>
        <v>0</v>
      </c>
      <c r="Z128" s="633">
        <f t="shared" si="64"/>
        <v>0</v>
      </c>
      <c r="AA128" s="633">
        <f t="shared" si="64"/>
        <v>0</v>
      </c>
      <c r="AB128" s="633">
        <f t="shared" si="64"/>
        <v>0</v>
      </c>
      <c r="AC128" s="633">
        <f t="shared" si="64"/>
        <v>0</v>
      </c>
      <c r="AD128" s="633">
        <f t="shared" si="64"/>
        <v>0</v>
      </c>
      <c r="AE128" s="633">
        <f t="shared" si="64"/>
        <v>0</v>
      </c>
      <c r="AF128" s="633">
        <f t="shared" si="64"/>
        <v>0</v>
      </c>
      <c r="AG128" s="633">
        <f t="shared" si="64"/>
        <v>0</v>
      </c>
      <c r="AH128" s="633">
        <f t="shared" si="64"/>
        <v>0</v>
      </c>
      <c r="AI128" s="633">
        <f t="shared" si="64"/>
        <v>0</v>
      </c>
      <c r="AJ128" s="633">
        <f t="shared" si="64"/>
        <v>0</v>
      </c>
      <c r="AK128" s="634">
        <f t="shared" si="64"/>
        <v>0</v>
      </c>
      <c r="AL128" s="634">
        <f t="shared" si="64"/>
        <v>0</v>
      </c>
      <c r="AM128" s="634">
        <f t="shared" si="64"/>
        <v>0</v>
      </c>
      <c r="AN128" s="634">
        <f t="shared" si="64"/>
        <v>0</v>
      </c>
      <c r="AO128" s="634">
        <f t="shared" si="64"/>
        <v>0</v>
      </c>
      <c r="AP128" s="634">
        <f t="shared" si="64"/>
        <v>0</v>
      </c>
      <c r="AQ128" s="634">
        <f t="shared" si="64"/>
        <v>0</v>
      </c>
      <c r="AR128" s="635">
        <f t="shared" si="64"/>
        <v>0</v>
      </c>
      <c r="AS128" s="632">
        <f t="shared" si="64"/>
        <v>5509995</v>
      </c>
      <c r="AT128" s="633">
        <f t="shared" si="64"/>
        <v>3972863</v>
      </c>
      <c r="AU128" s="633">
        <f t="shared" si="64"/>
        <v>0</v>
      </c>
      <c r="AV128" s="633">
        <f t="shared" si="64"/>
        <v>17000</v>
      </c>
      <c r="AW128" s="633">
        <f t="shared" si="64"/>
        <v>1348574</v>
      </c>
      <c r="AX128" s="633">
        <f t="shared" si="64"/>
        <v>79458</v>
      </c>
      <c r="AY128" s="633">
        <f t="shared" si="64"/>
        <v>92100</v>
      </c>
      <c r="AZ128" s="634">
        <f t="shared" si="64"/>
        <v>7.6798999999999999</v>
      </c>
      <c r="BA128" s="634">
        <f t="shared" si="64"/>
        <v>6.0346000000000002</v>
      </c>
      <c r="BB128" s="634">
        <f t="shared" si="64"/>
        <v>0</v>
      </c>
      <c r="BC128" s="636">
        <f t="shared" si="64"/>
        <v>1.6453</v>
      </c>
    </row>
    <row r="129" spans="1:55" ht="12.95" customHeight="1" x14ac:dyDescent="0.25">
      <c r="A129" s="532">
        <v>25</v>
      </c>
      <c r="B129" s="625">
        <v>5427</v>
      </c>
      <c r="C129" s="626">
        <v>600099407</v>
      </c>
      <c r="D129" s="533">
        <v>72742534</v>
      </c>
      <c r="E129" s="627" t="s">
        <v>421</v>
      </c>
      <c r="F129" s="533">
        <v>3231</v>
      </c>
      <c r="G129" s="627" t="s">
        <v>422</v>
      </c>
      <c r="H129" s="536" t="s">
        <v>281</v>
      </c>
      <c r="I129" s="517">
        <v>8626185</v>
      </c>
      <c r="J129" s="538">
        <v>6328611</v>
      </c>
      <c r="K129" s="538">
        <v>0</v>
      </c>
      <c r="L129" s="538">
        <v>0</v>
      </c>
      <c r="M129" s="338">
        <v>2139071</v>
      </c>
      <c r="N129" s="338">
        <v>126573</v>
      </c>
      <c r="O129" s="538">
        <v>31930</v>
      </c>
      <c r="P129" s="539">
        <v>12.260199999999999</v>
      </c>
      <c r="Q129" s="719">
        <v>10.808</v>
      </c>
      <c r="R129" s="808">
        <v>0</v>
      </c>
      <c r="S129" s="808">
        <v>1.4521999999999999</v>
      </c>
      <c r="T129" s="112">
        <f t="shared" si="33"/>
        <v>0</v>
      </c>
      <c r="U129" s="113">
        <v>0</v>
      </c>
      <c r="V129" s="113">
        <v>0</v>
      </c>
      <c r="W129" s="113">
        <v>0</v>
      </c>
      <c r="X129" s="113">
        <f t="shared" si="34"/>
        <v>0</v>
      </c>
      <c r="Y129" s="113">
        <v>0</v>
      </c>
      <c r="Z129" s="113">
        <v>0</v>
      </c>
      <c r="AA129" s="113">
        <v>0</v>
      </c>
      <c r="AB129" s="113">
        <f t="shared" si="35"/>
        <v>0</v>
      </c>
      <c r="AC129" s="113">
        <f t="shared" si="36"/>
        <v>0</v>
      </c>
      <c r="AD129" s="114">
        <f t="shared" si="37"/>
        <v>0</v>
      </c>
      <c r="AE129" s="114">
        <f t="shared" si="38"/>
        <v>0</v>
      </c>
      <c r="AF129" s="113">
        <v>0</v>
      </c>
      <c r="AG129" s="113">
        <v>0</v>
      </c>
      <c r="AH129" s="113">
        <v>0</v>
      </c>
      <c r="AI129" s="113">
        <f t="shared" si="39"/>
        <v>0</v>
      </c>
      <c r="AJ129" s="113">
        <f t="shared" si="40"/>
        <v>0</v>
      </c>
      <c r="AK129" s="115">
        <v>0</v>
      </c>
      <c r="AL129" s="115">
        <v>0</v>
      </c>
      <c r="AM129" s="115">
        <v>0</v>
      </c>
      <c r="AN129" s="115">
        <v>0</v>
      </c>
      <c r="AO129" s="115">
        <v>0</v>
      </c>
      <c r="AP129" s="115">
        <f t="shared" si="41"/>
        <v>0</v>
      </c>
      <c r="AQ129" s="115">
        <f t="shared" si="42"/>
        <v>0</v>
      </c>
      <c r="AR129" s="370">
        <f t="shared" si="43"/>
        <v>0</v>
      </c>
      <c r="AS129" s="112">
        <f t="shared" si="44"/>
        <v>8626185</v>
      </c>
      <c r="AT129" s="113">
        <f t="shared" si="45"/>
        <v>6328611</v>
      </c>
      <c r="AU129" s="113">
        <f t="shared" si="46"/>
        <v>0</v>
      </c>
      <c r="AV129" s="113">
        <f t="shared" si="47"/>
        <v>0</v>
      </c>
      <c r="AW129" s="113">
        <f t="shared" si="48"/>
        <v>2139071</v>
      </c>
      <c r="AX129" s="113">
        <f t="shared" si="48"/>
        <v>126573</v>
      </c>
      <c r="AY129" s="113">
        <f t="shared" si="49"/>
        <v>31930</v>
      </c>
      <c r="AZ129" s="115">
        <f t="shared" si="50"/>
        <v>12.260199999999999</v>
      </c>
      <c r="BA129" s="115">
        <f t="shared" si="51"/>
        <v>10.808</v>
      </c>
      <c r="BB129" s="115">
        <f t="shared" si="52"/>
        <v>0</v>
      </c>
      <c r="BC129" s="116">
        <f t="shared" si="53"/>
        <v>1.4521999999999999</v>
      </c>
    </row>
    <row r="130" spans="1:55" ht="12.95" customHeight="1" x14ac:dyDescent="0.25">
      <c r="A130" s="532">
        <v>25</v>
      </c>
      <c r="B130" s="625">
        <v>5427</v>
      </c>
      <c r="C130" s="626">
        <v>600099407</v>
      </c>
      <c r="D130" s="533">
        <v>72742534</v>
      </c>
      <c r="E130" s="627" t="s">
        <v>421</v>
      </c>
      <c r="F130" s="533">
        <v>3231</v>
      </c>
      <c r="G130" s="627" t="s">
        <v>323</v>
      </c>
      <c r="H130" s="536" t="s">
        <v>282</v>
      </c>
      <c r="I130" s="517">
        <v>117618</v>
      </c>
      <c r="J130" s="538">
        <v>86611</v>
      </c>
      <c r="K130" s="538">
        <v>0</v>
      </c>
      <c r="L130" s="538">
        <v>0</v>
      </c>
      <c r="M130" s="338">
        <v>29275</v>
      </c>
      <c r="N130" s="338">
        <v>1732</v>
      </c>
      <c r="O130" s="538">
        <v>0</v>
      </c>
      <c r="P130" s="539">
        <v>0.25</v>
      </c>
      <c r="Q130" s="719">
        <v>0.25</v>
      </c>
      <c r="R130" s="808">
        <v>0</v>
      </c>
      <c r="S130" s="808">
        <v>0</v>
      </c>
      <c r="T130" s="112">
        <f t="shared" si="33"/>
        <v>0</v>
      </c>
      <c r="U130" s="113">
        <v>0</v>
      </c>
      <c r="V130" s="113">
        <v>0</v>
      </c>
      <c r="W130" s="113">
        <v>0</v>
      </c>
      <c r="X130" s="113">
        <f t="shared" si="34"/>
        <v>0</v>
      </c>
      <c r="Y130" s="113">
        <v>0</v>
      </c>
      <c r="Z130" s="113">
        <v>0</v>
      </c>
      <c r="AA130" s="113">
        <v>0</v>
      </c>
      <c r="AB130" s="113">
        <f t="shared" si="35"/>
        <v>0</v>
      </c>
      <c r="AC130" s="113">
        <f t="shared" si="36"/>
        <v>0</v>
      </c>
      <c r="AD130" s="114">
        <f t="shared" si="37"/>
        <v>0</v>
      </c>
      <c r="AE130" s="114">
        <f t="shared" si="38"/>
        <v>0</v>
      </c>
      <c r="AF130" s="113">
        <v>0</v>
      </c>
      <c r="AG130" s="113">
        <v>0</v>
      </c>
      <c r="AH130" s="113">
        <v>0</v>
      </c>
      <c r="AI130" s="113">
        <f t="shared" si="39"/>
        <v>0</v>
      </c>
      <c r="AJ130" s="113">
        <f t="shared" si="40"/>
        <v>0</v>
      </c>
      <c r="AK130" s="115">
        <v>0</v>
      </c>
      <c r="AL130" s="115">
        <v>0</v>
      </c>
      <c r="AM130" s="115">
        <v>0</v>
      </c>
      <c r="AN130" s="115">
        <v>0</v>
      </c>
      <c r="AO130" s="115">
        <v>0</v>
      </c>
      <c r="AP130" s="115">
        <f t="shared" si="41"/>
        <v>0</v>
      </c>
      <c r="AQ130" s="115">
        <f t="shared" si="42"/>
        <v>0</v>
      </c>
      <c r="AR130" s="370">
        <f t="shared" si="43"/>
        <v>0</v>
      </c>
      <c r="AS130" s="112">
        <f t="shared" si="44"/>
        <v>117618</v>
      </c>
      <c r="AT130" s="113">
        <f t="shared" si="45"/>
        <v>86611</v>
      </c>
      <c r="AU130" s="113">
        <f t="shared" si="46"/>
        <v>0</v>
      </c>
      <c r="AV130" s="113">
        <f t="shared" si="47"/>
        <v>0</v>
      </c>
      <c r="AW130" s="113">
        <f t="shared" si="48"/>
        <v>29275</v>
      </c>
      <c r="AX130" s="113">
        <f t="shared" si="48"/>
        <v>1732</v>
      </c>
      <c r="AY130" s="113">
        <f t="shared" si="49"/>
        <v>0</v>
      </c>
      <c r="AZ130" s="115">
        <f t="shared" si="50"/>
        <v>0.25</v>
      </c>
      <c r="BA130" s="115">
        <f t="shared" si="51"/>
        <v>0.25</v>
      </c>
      <c r="BB130" s="115">
        <f t="shared" si="52"/>
        <v>0</v>
      </c>
      <c r="BC130" s="116">
        <f t="shared" si="53"/>
        <v>0</v>
      </c>
    </row>
    <row r="131" spans="1:55" ht="12.95" customHeight="1" x14ac:dyDescent="0.25">
      <c r="A131" s="628">
        <v>25</v>
      </c>
      <c r="B131" s="629">
        <v>5427</v>
      </c>
      <c r="C131" s="630">
        <v>600099431</v>
      </c>
      <c r="D131" s="629">
        <v>72742534</v>
      </c>
      <c r="E131" s="631" t="s">
        <v>423</v>
      </c>
      <c r="F131" s="548"/>
      <c r="G131" s="637"/>
      <c r="H131" s="549"/>
      <c r="I131" s="632">
        <v>8743803</v>
      </c>
      <c r="J131" s="633">
        <v>6415222</v>
      </c>
      <c r="K131" s="633">
        <v>0</v>
      </c>
      <c r="L131" s="633">
        <v>0</v>
      </c>
      <c r="M131" s="633">
        <v>2168346</v>
      </c>
      <c r="N131" s="633">
        <v>128305</v>
      </c>
      <c r="O131" s="633">
        <v>31930</v>
      </c>
      <c r="P131" s="634">
        <v>12.510199999999999</v>
      </c>
      <c r="Q131" s="634">
        <v>11.058</v>
      </c>
      <c r="R131" s="635">
        <v>0</v>
      </c>
      <c r="S131" s="635">
        <v>1.4521999999999999</v>
      </c>
      <c r="T131" s="632">
        <f t="shared" ref="T131:BC131" si="65">SUM(T129:T130)</f>
        <v>0</v>
      </c>
      <c r="U131" s="633">
        <f t="shared" si="65"/>
        <v>0</v>
      </c>
      <c r="V131" s="633">
        <f t="shared" si="65"/>
        <v>0</v>
      </c>
      <c r="W131" s="633">
        <f t="shared" si="65"/>
        <v>0</v>
      </c>
      <c r="X131" s="633">
        <f t="shared" si="65"/>
        <v>0</v>
      </c>
      <c r="Y131" s="633">
        <f t="shared" si="65"/>
        <v>0</v>
      </c>
      <c r="Z131" s="633">
        <f t="shared" si="65"/>
        <v>0</v>
      </c>
      <c r="AA131" s="633">
        <f t="shared" si="65"/>
        <v>0</v>
      </c>
      <c r="AB131" s="633">
        <f t="shared" si="65"/>
        <v>0</v>
      </c>
      <c r="AC131" s="633">
        <f t="shared" si="65"/>
        <v>0</v>
      </c>
      <c r="AD131" s="633">
        <f t="shared" si="65"/>
        <v>0</v>
      </c>
      <c r="AE131" s="633">
        <f t="shared" si="65"/>
        <v>0</v>
      </c>
      <c r="AF131" s="633">
        <f t="shared" si="65"/>
        <v>0</v>
      </c>
      <c r="AG131" s="633">
        <f t="shared" si="65"/>
        <v>0</v>
      </c>
      <c r="AH131" s="633">
        <f t="shared" si="65"/>
        <v>0</v>
      </c>
      <c r="AI131" s="633">
        <f t="shared" si="65"/>
        <v>0</v>
      </c>
      <c r="AJ131" s="633">
        <f t="shared" si="65"/>
        <v>0</v>
      </c>
      <c r="AK131" s="634">
        <f t="shared" si="65"/>
        <v>0</v>
      </c>
      <c r="AL131" s="634">
        <f t="shared" si="65"/>
        <v>0</v>
      </c>
      <c r="AM131" s="634">
        <f t="shared" si="65"/>
        <v>0</v>
      </c>
      <c r="AN131" s="634">
        <f t="shared" si="65"/>
        <v>0</v>
      </c>
      <c r="AO131" s="634">
        <f t="shared" si="65"/>
        <v>0</v>
      </c>
      <c r="AP131" s="634">
        <f t="shared" si="65"/>
        <v>0</v>
      </c>
      <c r="AQ131" s="634">
        <f t="shared" si="65"/>
        <v>0</v>
      </c>
      <c r="AR131" s="635">
        <f t="shared" si="65"/>
        <v>0</v>
      </c>
      <c r="AS131" s="632">
        <f t="shared" si="65"/>
        <v>8743803</v>
      </c>
      <c r="AT131" s="633">
        <f t="shared" si="65"/>
        <v>6415222</v>
      </c>
      <c r="AU131" s="633">
        <f t="shared" si="65"/>
        <v>0</v>
      </c>
      <c r="AV131" s="633">
        <f t="shared" si="65"/>
        <v>0</v>
      </c>
      <c r="AW131" s="633">
        <f t="shared" si="65"/>
        <v>2168346</v>
      </c>
      <c r="AX131" s="633">
        <f t="shared" si="65"/>
        <v>128305</v>
      </c>
      <c r="AY131" s="633">
        <f t="shared" si="65"/>
        <v>31930</v>
      </c>
      <c r="AZ131" s="634">
        <f t="shared" si="65"/>
        <v>12.510199999999999</v>
      </c>
      <c r="BA131" s="634">
        <f t="shared" si="65"/>
        <v>11.058</v>
      </c>
      <c r="BB131" s="634">
        <f t="shared" si="65"/>
        <v>0</v>
      </c>
      <c r="BC131" s="636">
        <f t="shared" si="65"/>
        <v>1.4521999999999999</v>
      </c>
    </row>
    <row r="132" spans="1:55" ht="12.95" customHeight="1" x14ac:dyDescent="0.25">
      <c r="A132" s="532">
        <v>26</v>
      </c>
      <c r="B132" s="625">
        <v>5432</v>
      </c>
      <c r="C132" s="626">
        <v>600099024</v>
      </c>
      <c r="D132" s="533">
        <v>71003819</v>
      </c>
      <c r="E132" s="627" t="s">
        <v>424</v>
      </c>
      <c r="F132" s="533">
        <v>3111</v>
      </c>
      <c r="G132" s="627" t="s">
        <v>329</v>
      </c>
      <c r="H132" s="536" t="s">
        <v>281</v>
      </c>
      <c r="I132" s="517">
        <v>1509102</v>
      </c>
      <c r="J132" s="538">
        <v>1098066</v>
      </c>
      <c r="K132" s="538">
        <v>0</v>
      </c>
      <c r="L132" s="538">
        <v>6000</v>
      </c>
      <c r="M132" s="338">
        <v>373175</v>
      </c>
      <c r="N132" s="338">
        <v>21961</v>
      </c>
      <c r="O132" s="538">
        <v>9900</v>
      </c>
      <c r="P132" s="539">
        <v>2.5108999999999999</v>
      </c>
      <c r="Q132" s="719">
        <v>2</v>
      </c>
      <c r="R132" s="808">
        <v>0</v>
      </c>
      <c r="S132" s="808">
        <v>0.51090000000000002</v>
      </c>
      <c r="T132" s="112">
        <f t="shared" si="33"/>
        <v>0</v>
      </c>
      <c r="U132" s="113">
        <v>0</v>
      </c>
      <c r="V132" s="113">
        <v>0</v>
      </c>
      <c r="W132" s="113">
        <v>0</v>
      </c>
      <c r="X132" s="113">
        <f t="shared" si="34"/>
        <v>0</v>
      </c>
      <c r="Y132" s="113">
        <v>0</v>
      </c>
      <c r="Z132" s="113">
        <v>0</v>
      </c>
      <c r="AA132" s="113">
        <v>0</v>
      </c>
      <c r="AB132" s="113">
        <f t="shared" si="35"/>
        <v>0</v>
      </c>
      <c r="AC132" s="113">
        <f t="shared" si="36"/>
        <v>0</v>
      </c>
      <c r="AD132" s="114">
        <f t="shared" si="37"/>
        <v>0</v>
      </c>
      <c r="AE132" s="114">
        <f t="shared" si="38"/>
        <v>0</v>
      </c>
      <c r="AF132" s="113">
        <v>0</v>
      </c>
      <c r="AG132" s="113">
        <v>0</v>
      </c>
      <c r="AH132" s="113">
        <v>0</v>
      </c>
      <c r="AI132" s="113">
        <f t="shared" si="39"/>
        <v>0</v>
      </c>
      <c r="AJ132" s="113">
        <f t="shared" si="40"/>
        <v>0</v>
      </c>
      <c r="AK132" s="115">
        <v>0</v>
      </c>
      <c r="AL132" s="115">
        <v>0</v>
      </c>
      <c r="AM132" s="115">
        <v>0</v>
      </c>
      <c r="AN132" s="115">
        <v>0</v>
      </c>
      <c r="AO132" s="115">
        <v>0</v>
      </c>
      <c r="AP132" s="115">
        <f t="shared" si="41"/>
        <v>0</v>
      </c>
      <c r="AQ132" s="115">
        <f t="shared" si="42"/>
        <v>0</v>
      </c>
      <c r="AR132" s="370">
        <f t="shared" si="43"/>
        <v>0</v>
      </c>
      <c r="AS132" s="112">
        <f t="shared" si="44"/>
        <v>1509102</v>
      </c>
      <c r="AT132" s="113">
        <f t="shared" si="45"/>
        <v>1098066</v>
      </c>
      <c r="AU132" s="113">
        <f t="shared" si="46"/>
        <v>0</v>
      </c>
      <c r="AV132" s="113">
        <f t="shared" si="47"/>
        <v>6000</v>
      </c>
      <c r="AW132" s="113">
        <f t="shared" si="48"/>
        <v>373175</v>
      </c>
      <c r="AX132" s="113">
        <f t="shared" si="48"/>
        <v>21961</v>
      </c>
      <c r="AY132" s="113">
        <f t="shared" si="49"/>
        <v>9900</v>
      </c>
      <c r="AZ132" s="115">
        <f t="shared" si="50"/>
        <v>2.5108999999999999</v>
      </c>
      <c r="BA132" s="115">
        <f t="shared" si="51"/>
        <v>2</v>
      </c>
      <c r="BB132" s="115">
        <f t="shared" si="52"/>
        <v>0</v>
      </c>
      <c r="BC132" s="116">
        <f t="shared" si="53"/>
        <v>0.51090000000000002</v>
      </c>
    </row>
    <row r="133" spans="1:55" ht="12.95" customHeight="1" x14ac:dyDescent="0.25">
      <c r="A133" s="532">
        <v>26</v>
      </c>
      <c r="B133" s="625">
        <v>5432</v>
      </c>
      <c r="C133" s="626">
        <v>600099024</v>
      </c>
      <c r="D133" s="533">
        <v>71003819</v>
      </c>
      <c r="E133" s="627" t="s">
        <v>424</v>
      </c>
      <c r="F133" s="533">
        <v>3117</v>
      </c>
      <c r="G133" s="627" t="s">
        <v>318</v>
      </c>
      <c r="H133" s="536" t="s">
        <v>281</v>
      </c>
      <c r="I133" s="517">
        <v>2734804</v>
      </c>
      <c r="J133" s="538">
        <v>1978590</v>
      </c>
      <c r="K133" s="538">
        <v>0</v>
      </c>
      <c r="L133" s="538">
        <v>0</v>
      </c>
      <c r="M133" s="338">
        <v>668763</v>
      </c>
      <c r="N133" s="338">
        <v>39571</v>
      </c>
      <c r="O133" s="538">
        <v>47880</v>
      </c>
      <c r="P133" s="539">
        <v>3.8822000000000001</v>
      </c>
      <c r="Q133" s="719">
        <v>2.6818</v>
      </c>
      <c r="R133" s="808">
        <v>0</v>
      </c>
      <c r="S133" s="808">
        <v>1.2004000000000001</v>
      </c>
      <c r="T133" s="112">
        <f t="shared" si="33"/>
        <v>0</v>
      </c>
      <c r="U133" s="113">
        <v>0</v>
      </c>
      <c r="V133" s="113">
        <v>0</v>
      </c>
      <c r="W133" s="113">
        <v>0</v>
      </c>
      <c r="X133" s="113">
        <f t="shared" si="34"/>
        <v>0</v>
      </c>
      <c r="Y133" s="113">
        <v>0</v>
      </c>
      <c r="Z133" s="113">
        <v>0</v>
      </c>
      <c r="AA133" s="113">
        <v>0</v>
      </c>
      <c r="AB133" s="113">
        <f t="shared" si="35"/>
        <v>0</v>
      </c>
      <c r="AC133" s="113">
        <f t="shared" si="36"/>
        <v>0</v>
      </c>
      <c r="AD133" s="114">
        <f t="shared" si="37"/>
        <v>0</v>
      </c>
      <c r="AE133" s="114">
        <f t="shared" si="38"/>
        <v>0</v>
      </c>
      <c r="AF133" s="113">
        <v>0</v>
      </c>
      <c r="AG133" s="113">
        <v>0</v>
      </c>
      <c r="AH133" s="113">
        <v>0</v>
      </c>
      <c r="AI133" s="113">
        <f t="shared" si="39"/>
        <v>0</v>
      </c>
      <c r="AJ133" s="113">
        <f t="shared" si="40"/>
        <v>0</v>
      </c>
      <c r="AK133" s="115">
        <v>0</v>
      </c>
      <c r="AL133" s="115">
        <v>0</v>
      </c>
      <c r="AM133" s="115">
        <v>0</v>
      </c>
      <c r="AN133" s="115">
        <v>0</v>
      </c>
      <c r="AO133" s="115">
        <v>0</v>
      </c>
      <c r="AP133" s="115">
        <f t="shared" si="41"/>
        <v>0</v>
      </c>
      <c r="AQ133" s="115">
        <f t="shared" si="42"/>
        <v>0</v>
      </c>
      <c r="AR133" s="370">
        <f t="shared" si="43"/>
        <v>0</v>
      </c>
      <c r="AS133" s="112">
        <f t="shared" si="44"/>
        <v>2734804</v>
      </c>
      <c r="AT133" s="113">
        <f t="shared" si="45"/>
        <v>1978590</v>
      </c>
      <c r="AU133" s="113">
        <f t="shared" si="46"/>
        <v>0</v>
      </c>
      <c r="AV133" s="113">
        <f t="shared" si="47"/>
        <v>0</v>
      </c>
      <c r="AW133" s="113">
        <f t="shared" si="48"/>
        <v>668763</v>
      </c>
      <c r="AX133" s="113">
        <f t="shared" si="48"/>
        <v>39571</v>
      </c>
      <c r="AY133" s="113">
        <f t="shared" si="49"/>
        <v>47880</v>
      </c>
      <c r="AZ133" s="115">
        <f t="shared" si="50"/>
        <v>3.8822000000000001</v>
      </c>
      <c r="BA133" s="115">
        <f t="shared" si="51"/>
        <v>2.6818</v>
      </c>
      <c r="BB133" s="115">
        <f t="shared" si="52"/>
        <v>0</v>
      </c>
      <c r="BC133" s="116">
        <f t="shared" si="53"/>
        <v>1.2004000000000001</v>
      </c>
    </row>
    <row r="134" spans="1:55" ht="12.95" customHeight="1" x14ac:dyDescent="0.25">
      <c r="A134" s="532">
        <v>26</v>
      </c>
      <c r="B134" s="625">
        <v>5432</v>
      </c>
      <c r="C134" s="626">
        <v>600099024</v>
      </c>
      <c r="D134" s="533">
        <v>71003819</v>
      </c>
      <c r="E134" s="627" t="s">
        <v>424</v>
      </c>
      <c r="F134" s="533">
        <v>3117</v>
      </c>
      <c r="G134" s="627" t="s">
        <v>323</v>
      </c>
      <c r="H134" s="536" t="s">
        <v>282</v>
      </c>
      <c r="I134" s="517">
        <v>0</v>
      </c>
      <c r="J134" s="538">
        <v>0</v>
      </c>
      <c r="K134" s="538">
        <v>0</v>
      </c>
      <c r="L134" s="538">
        <v>0</v>
      </c>
      <c r="M134" s="338">
        <v>0</v>
      </c>
      <c r="N134" s="338">
        <v>0</v>
      </c>
      <c r="O134" s="538">
        <v>0</v>
      </c>
      <c r="P134" s="539">
        <v>0</v>
      </c>
      <c r="Q134" s="719">
        <v>0</v>
      </c>
      <c r="R134" s="808">
        <v>0</v>
      </c>
      <c r="S134" s="808">
        <v>0</v>
      </c>
      <c r="T134" s="112">
        <f t="shared" si="33"/>
        <v>0</v>
      </c>
      <c r="U134" s="113">
        <v>0</v>
      </c>
      <c r="V134" s="113">
        <v>0</v>
      </c>
      <c r="W134" s="113">
        <v>0</v>
      </c>
      <c r="X134" s="113">
        <f t="shared" si="34"/>
        <v>0</v>
      </c>
      <c r="Y134" s="113">
        <v>0</v>
      </c>
      <c r="Z134" s="113">
        <v>0</v>
      </c>
      <c r="AA134" s="113">
        <v>0</v>
      </c>
      <c r="AB134" s="113">
        <f t="shared" si="35"/>
        <v>0</v>
      </c>
      <c r="AC134" s="113">
        <f t="shared" si="36"/>
        <v>0</v>
      </c>
      <c r="AD134" s="114">
        <f t="shared" si="37"/>
        <v>0</v>
      </c>
      <c r="AE134" s="114">
        <f t="shared" si="38"/>
        <v>0</v>
      </c>
      <c r="AF134" s="113">
        <v>0</v>
      </c>
      <c r="AG134" s="113">
        <v>0</v>
      </c>
      <c r="AH134" s="113">
        <v>0</v>
      </c>
      <c r="AI134" s="113">
        <f t="shared" si="39"/>
        <v>0</v>
      </c>
      <c r="AJ134" s="113">
        <f t="shared" si="40"/>
        <v>0</v>
      </c>
      <c r="AK134" s="115">
        <v>0</v>
      </c>
      <c r="AL134" s="115">
        <v>0</v>
      </c>
      <c r="AM134" s="115">
        <v>0</v>
      </c>
      <c r="AN134" s="115">
        <v>0</v>
      </c>
      <c r="AO134" s="115">
        <v>0</v>
      </c>
      <c r="AP134" s="115">
        <f t="shared" si="41"/>
        <v>0</v>
      </c>
      <c r="AQ134" s="115">
        <f t="shared" si="42"/>
        <v>0</v>
      </c>
      <c r="AR134" s="370">
        <f t="shared" si="43"/>
        <v>0</v>
      </c>
      <c r="AS134" s="112">
        <f t="shared" si="44"/>
        <v>0</v>
      </c>
      <c r="AT134" s="113">
        <f t="shared" si="45"/>
        <v>0</v>
      </c>
      <c r="AU134" s="113">
        <f t="shared" si="46"/>
        <v>0</v>
      </c>
      <c r="AV134" s="113">
        <f t="shared" si="47"/>
        <v>0</v>
      </c>
      <c r="AW134" s="113">
        <f t="shared" si="48"/>
        <v>0</v>
      </c>
      <c r="AX134" s="113">
        <f t="shared" si="48"/>
        <v>0</v>
      </c>
      <c r="AY134" s="113">
        <f t="shared" si="49"/>
        <v>0</v>
      </c>
      <c r="AZ134" s="115">
        <f t="shared" si="50"/>
        <v>0</v>
      </c>
      <c r="BA134" s="115">
        <f t="shared" si="51"/>
        <v>0</v>
      </c>
      <c r="BB134" s="115">
        <f t="shared" si="52"/>
        <v>0</v>
      </c>
      <c r="BC134" s="116">
        <f t="shared" si="53"/>
        <v>0</v>
      </c>
    </row>
    <row r="135" spans="1:55" ht="12.95" customHeight="1" x14ac:dyDescent="0.25">
      <c r="A135" s="532">
        <v>26</v>
      </c>
      <c r="B135" s="625">
        <v>5432</v>
      </c>
      <c r="C135" s="626">
        <v>600099024</v>
      </c>
      <c r="D135" s="533">
        <v>71003819</v>
      </c>
      <c r="E135" s="627" t="s">
        <v>424</v>
      </c>
      <c r="F135" s="533">
        <v>3141</v>
      </c>
      <c r="G135" s="627" t="s">
        <v>319</v>
      </c>
      <c r="H135" s="536" t="s">
        <v>282</v>
      </c>
      <c r="I135" s="517">
        <v>676434</v>
      </c>
      <c r="J135" s="538">
        <v>491601</v>
      </c>
      <c r="K135" s="538">
        <v>0</v>
      </c>
      <c r="L135" s="538">
        <v>4440</v>
      </c>
      <c r="M135" s="338">
        <v>167661</v>
      </c>
      <c r="N135" s="338">
        <v>9832</v>
      </c>
      <c r="O135" s="538">
        <v>2900</v>
      </c>
      <c r="P135" s="539">
        <v>1.69</v>
      </c>
      <c r="Q135" s="719">
        <v>0</v>
      </c>
      <c r="R135" s="808">
        <v>0</v>
      </c>
      <c r="S135" s="808">
        <v>1.69</v>
      </c>
      <c r="T135" s="112">
        <f t="shared" si="33"/>
        <v>0</v>
      </c>
      <c r="U135" s="113">
        <v>0</v>
      </c>
      <c r="V135" s="113">
        <v>0</v>
      </c>
      <c r="W135" s="113">
        <v>0</v>
      </c>
      <c r="X135" s="113">
        <f t="shared" si="34"/>
        <v>0</v>
      </c>
      <c r="Y135" s="113">
        <v>0</v>
      </c>
      <c r="Z135" s="113">
        <v>0</v>
      </c>
      <c r="AA135" s="113">
        <v>0</v>
      </c>
      <c r="AB135" s="113">
        <f t="shared" si="35"/>
        <v>0</v>
      </c>
      <c r="AC135" s="113">
        <f t="shared" si="36"/>
        <v>0</v>
      </c>
      <c r="AD135" s="114">
        <f t="shared" si="37"/>
        <v>0</v>
      </c>
      <c r="AE135" s="114">
        <f t="shared" si="38"/>
        <v>0</v>
      </c>
      <c r="AF135" s="113">
        <v>0</v>
      </c>
      <c r="AG135" s="113">
        <v>0</v>
      </c>
      <c r="AH135" s="113">
        <v>0</v>
      </c>
      <c r="AI135" s="113">
        <f t="shared" si="39"/>
        <v>0</v>
      </c>
      <c r="AJ135" s="113">
        <f t="shared" si="40"/>
        <v>0</v>
      </c>
      <c r="AK135" s="115">
        <v>0</v>
      </c>
      <c r="AL135" s="115">
        <v>0</v>
      </c>
      <c r="AM135" s="115">
        <v>0</v>
      </c>
      <c r="AN135" s="115">
        <v>0</v>
      </c>
      <c r="AO135" s="115">
        <v>0</v>
      </c>
      <c r="AP135" s="115">
        <f t="shared" si="41"/>
        <v>0</v>
      </c>
      <c r="AQ135" s="115">
        <f t="shared" si="42"/>
        <v>0</v>
      </c>
      <c r="AR135" s="370">
        <f t="shared" si="43"/>
        <v>0</v>
      </c>
      <c r="AS135" s="112">
        <f t="shared" si="44"/>
        <v>676434</v>
      </c>
      <c r="AT135" s="113">
        <f t="shared" si="45"/>
        <v>491601</v>
      </c>
      <c r="AU135" s="113">
        <f t="shared" si="46"/>
        <v>0</v>
      </c>
      <c r="AV135" s="113">
        <f t="shared" si="47"/>
        <v>4440</v>
      </c>
      <c r="AW135" s="113">
        <f t="shared" si="48"/>
        <v>167661</v>
      </c>
      <c r="AX135" s="113">
        <f t="shared" si="48"/>
        <v>9832</v>
      </c>
      <c r="AY135" s="113">
        <f t="shared" si="49"/>
        <v>2900</v>
      </c>
      <c r="AZ135" s="115">
        <f t="shared" si="50"/>
        <v>1.69</v>
      </c>
      <c r="BA135" s="115">
        <f t="shared" si="51"/>
        <v>0</v>
      </c>
      <c r="BB135" s="115">
        <f t="shared" si="52"/>
        <v>0</v>
      </c>
      <c r="BC135" s="116">
        <f t="shared" si="53"/>
        <v>1.69</v>
      </c>
    </row>
    <row r="136" spans="1:55" ht="12.95" customHeight="1" x14ac:dyDescent="0.25">
      <c r="A136" s="532">
        <v>26</v>
      </c>
      <c r="B136" s="625">
        <v>5432</v>
      </c>
      <c r="C136" s="626">
        <v>600099024</v>
      </c>
      <c r="D136" s="533">
        <v>71003819</v>
      </c>
      <c r="E136" s="627" t="s">
        <v>424</v>
      </c>
      <c r="F136" s="533">
        <v>3143</v>
      </c>
      <c r="G136" s="627" t="s">
        <v>632</v>
      </c>
      <c r="H136" s="536" t="s">
        <v>281</v>
      </c>
      <c r="I136" s="517">
        <v>531947</v>
      </c>
      <c r="J136" s="538">
        <v>390472</v>
      </c>
      <c r="K136" s="538">
        <v>0</v>
      </c>
      <c r="L136" s="538">
        <v>1260</v>
      </c>
      <c r="M136" s="338">
        <v>132405</v>
      </c>
      <c r="N136" s="338">
        <v>7810</v>
      </c>
      <c r="O136" s="538">
        <v>0</v>
      </c>
      <c r="P136" s="539">
        <v>0.8498</v>
      </c>
      <c r="Q136" s="719">
        <v>0.8498</v>
      </c>
      <c r="R136" s="808">
        <v>0</v>
      </c>
      <c r="S136" s="808">
        <v>0</v>
      </c>
      <c r="T136" s="112">
        <f t="shared" si="33"/>
        <v>0</v>
      </c>
      <c r="U136" s="113">
        <v>0</v>
      </c>
      <c r="V136" s="113">
        <v>0</v>
      </c>
      <c r="W136" s="113">
        <v>0</v>
      </c>
      <c r="X136" s="113">
        <f t="shared" si="34"/>
        <v>0</v>
      </c>
      <c r="Y136" s="113">
        <v>0</v>
      </c>
      <c r="Z136" s="113">
        <v>0</v>
      </c>
      <c r="AA136" s="113">
        <v>0</v>
      </c>
      <c r="AB136" s="113">
        <f t="shared" si="35"/>
        <v>0</v>
      </c>
      <c r="AC136" s="113">
        <f t="shared" si="36"/>
        <v>0</v>
      </c>
      <c r="AD136" s="114">
        <f t="shared" si="37"/>
        <v>0</v>
      </c>
      <c r="AE136" s="114">
        <f t="shared" si="38"/>
        <v>0</v>
      </c>
      <c r="AF136" s="113">
        <v>0</v>
      </c>
      <c r="AG136" s="113">
        <v>0</v>
      </c>
      <c r="AH136" s="113">
        <v>0</v>
      </c>
      <c r="AI136" s="113">
        <f t="shared" si="39"/>
        <v>0</v>
      </c>
      <c r="AJ136" s="113">
        <f t="shared" si="40"/>
        <v>0</v>
      </c>
      <c r="AK136" s="115">
        <v>0</v>
      </c>
      <c r="AL136" s="115">
        <v>0</v>
      </c>
      <c r="AM136" s="115">
        <v>0</v>
      </c>
      <c r="AN136" s="115">
        <v>0</v>
      </c>
      <c r="AO136" s="115">
        <v>0</v>
      </c>
      <c r="AP136" s="115">
        <f t="shared" si="41"/>
        <v>0</v>
      </c>
      <c r="AQ136" s="115">
        <f t="shared" si="42"/>
        <v>0</v>
      </c>
      <c r="AR136" s="370">
        <f t="shared" si="43"/>
        <v>0</v>
      </c>
      <c r="AS136" s="112">
        <f t="shared" si="44"/>
        <v>531947</v>
      </c>
      <c r="AT136" s="113">
        <f t="shared" si="45"/>
        <v>390472</v>
      </c>
      <c r="AU136" s="113">
        <f t="shared" si="46"/>
        <v>0</v>
      </c>
      <c r="AV136" s="113">
        <f t="shared" si="47"/>
        <v>1260</v>
      </c>
      <c r="AW136" s="113">
        <f t="shared" si="48"/>
        <v>132405</v>
      </c>
      <c r="AX136" s="113">
        <f t="shared" si="48"/>
        <v>7810</v>
      </c>
      <c r="AY136" s="113">
        <f t="shared" si="49"/>
        <v>0</v>
      </c>
      <c r="AZ136" s="115">
        <f t="shared" si="50"/>
        <v>0.8498</v>
      </c>
      <c r="BA136" s="115">
        <f t="shared" si="51"/>
        <v>0.8498</v>
      </c>
      <c r="BB136" s="115">
        <f t="shared" si="52"/>
        <v>0</v>
      </c>
      <c r="BC136" s="116">
        <f t="shared" si="53"/>
        <v>0</v>
      </c>
    </row>
    <row r="137" spans="1:55" ht="12.95" customHeight="1" x14ac:dyDescent="0.25">
      <c r="A137" s="532">
        <v>26</v>
      </c>
      <c r="B137" s="625">
        <v>5432</v>
      </c>
      <c r="C137" s="626">
        <v>600099024</v>
      </c>
      <c r="D137" s="533">
        <v>71003819</v>
      </c>
      <c r="E137" s="627" t="s">
        <v>424</v>
      </c>
      <c r="F137" s="533">
        <v>3143</v>
      </c>
      <c r="G137" s="627" t="s">
        <v>633</v>
      </c>
      <c r="H137" s="536" t="s">
        <v>282</v>
      </c>
      <c r="I137" s="517">
        <v>17539</v>
      </c>
      <c r="J137" s="538">
        <v>11535</v>
      </c>
      <c r="K137" s="538">
        <v>0</v>
      </c>
      <c r="L137" s="538">
        <v>840</v>
      </c>
      <c r="M137" s="338">
        <v>4183</v>
      </c>
      <c r="N137" s="338">
        <v>231</v>
      </c>
      <c r="O137" s="538">
        <v>750</v>
      </c>
      <c r="P137" s="539">
        <v>0.05</v>
      </c>
      <c r="Q137" s="719">
        <v>0</v>
      </c>
      <c r="R137" s="808">
        <v>0</v>
      </c>
      <c r="S137" s="808">
        <v>0.05</v>
      </c>
      <c r="T137" s="112">
        <f t="shared" si="33"/>
        <v>0</v>
      </c>
      <c r="U137" s="113">
        <v>0</v>
      </c>
      <c r="V137" s="113">
        <v>0</v>
      </c>
      <c r="W137" s="113">
        <v>0</v>
      </c>
      <c r="X137" s="113">
        <f t="shared" si="34"/>
        <v>0</v>
      </c>
      <c r="Y137" s="113">
        <v>0</v>
      </c>
      <c r="Z137" s="113">
        <v>0</v>
      </c>
      <c r="AA137" s="113">
        <v>0</v>
      </c>
      <c r="AB137" s="113">
        <f t="shared" si="35"/>
        <v>0</v>
      </c>
      <c r="AC137" s="113">
        <f t="shared" si="36"/>
        <v>0</v>
      </c>
      <c r="AD137" s="114">
        <f t="shared" si="37"/>
        <v>0</v>
      </c>
      <c r="AE137" s="114">
        <f t="shared" si="38"/>
        <v>0</v>
      </c>
      <c r="AF137" s="113">
        <v>0</v>
      </c>
      <c r="AG137" s="113">
        <v>0</v>
      </c>
      <c r="AH137" s="113">
        <v>0</v>
      </c>
      <c r="AI137" s="113">
        <f t="shared" si="39"/>
        <v>0</v>
      </c>
      <c r="AJ137" s="113">
        <f t="shared" si="40"/>
        <v>0</v>
      </c>
      <c r="AK137" s="115">
        <v>0</v>
      </c>
      <c r="AL137" s="115">
        <v>0</v>
      </c>
      <c r="AM137" s="115">
        <v>0</v>
      </c>
      <c r="AN137" s="115">
        <v>0</v>
      </c>
      <c r="AO137" s="115">
        <v>0</v>
      </c>
      <c r="AP137" s="115">
        <f t="shared" si="41"/>
        <v>0</v>
      </c>
      <c r="AQ137" s="115">
        <f t="shared" si="42"/>
        <v>0</v>
      </c>
      <c r="AR137" s="370">
        <f t="shared" si="43"/>
        <v>0</v>
      </c>
      <c r="AS137" s="112">
        <f t="shared" si="44"/>
        <v>17539</v>
      </c>
      <c r="AT137" s="113">
        <f t="shared" si="45"/>
        <v>11535</v>
      </c>
      <c r="AU137" s="113">
        <f t="shared" si="46"/>
        <v>0</v>
      </c>
      <c r="AV137" s="113">
        <f t="shared" si="47"/>
        <v>840</v>
      </c>
      <c r="AW137" s="113">
        <f t="shared" si="48"/>
        <v>4183</v>
      </c>
      <c r="AX137" s="113">
        <f t="shared" si="48"/>
        <v>231</v>
      </c>
      <c r="AY137" s="113">
        <f t="shared" si="49"/>
        <v>750</v>
      </c>
      <c r="AZ137" s="115">
        <f t="shared" si="50"/>
        <v>0.05</v>
      </c>
      <c r="BA137" s="115">
        <f t="shared" si="51"/>
        <v>0</v>
      </c>
      <c r="BB137" s="115">
        <f t="shared" si="52"/>
        <v>0</v>
      </c>
      <c r="BC137" s="116">
        <f t="shared" si="53"/>
        <v>0.05</v>
      </c>
    </row>
    <row r="138" spans="1:55" ht="12.95" customHeight="1" x14ac:dyDescent="0.25">
      <c r="A138" s="628">
        <v>26</v>
      </c>
      <c r="B138" s="629">
        <v>5432</v>
      </c>
      <c r="C138" s="630">
        <v>600099024</v>
      </c>
      <c r="D138" s="629">
        <v>71003819</v>
      </c>
      <c r="E138" s="631" t="s">
        <v>425</v>
      </c>
      <c r="F138" s="548"/>
      <c r="G138" s="637"/>
      <c r="H138" s="549"/>
      <c r="I138" s="632">
        <v>5469826</v>
      </c>
      <c r="J138" s="633">
        <v>3970264</v>
      </c>
      <c r="K138" s="633">
        <v>0</v>
      </c>
      <c r="L138" s="633">
        <v>12540</v>
      </c>
      <c r="M138" s="633">
        <v>1346187</v>
      </c>
      <c r="N138" s="633">
        <v>79405</v>
      </c>
      <c r="O138" s="633">
        <v>61430</v>
      </c>
      <c r="P138" s="634">
        <v>8.9829000000000008</v>
      </c>
      <c r="Q138" s="634">
        <v>5.5316000000000001</v>
      </c>
      <c r="R138" s="635">
        <v>0</v>
      </c>
      <c r="S138" s="635">
        <v>3.4512999999999998</v>
      </c>
      <c r="T138" s="632">
        <f t="shared" ref="T138:BC138" si="66">SUM(T132:T137)</f>
        <v>0</v>
      </c>
      <c r="U138" s="633">
        <f t="shared" si="66"/>
        <v>0</v>
      </c>
      <c r="V138" s="633">
        <f t="shared" si="66"/>
        <v>0</v>
      </c>
      <c r="W138" s="633">
        <f t="shared" si="66"/>
        <v>0</v>
      </c>
      <c r="X138" s="633">
        <f t="shared" si="66"/>
        <v>0</v>
      </c>
      <c r="Y138" s="633">
        <f t="shared" si="66"/>
        <v>0</v>
      </c>
      <c r="Z138" s="633">
        <f t="shared" si="66"/>
        <v>0</v>
      </c>
      <c r="AA138" s="633">
        <f t="shared" si="66"/>
        <v>0</v>
      </c>
      <c r="AB138" s="633">
        <f t="shared" si="66"/>
        <v>0</v>
      </c>
      <c r="AC138" s="633">
        <f t="shared" si="66"/>
        <v>0</v>
      </c>
      <c r="AD138" s="633">
        <f t="shared" si="66"/>
        <v>0</v>
      </c>
      <c r="AE138" s="633">
        <f t="shared" si="66"/>
        <v>0</v>
      </c>
      <c r="AF138" s="633">
        <f t="shared" si="66"/>
        <v>0</v>
      </c>
      <c r="AG138" s="633">
        <f t="shared" si="66"/>
        <v>0</v>
      </c>
      <c r="AH138" s="633">
        <f t="shared" si="66"/>
        <v>0</v>
      </c>
      <c r="AI138" s="633">
        <f t="shared" si="66"/>
        <v>0</v>
      </c>
      <c r="AJ138" s="633">
        <f t="shared" si="66"/>
        <v>0</v>
      </c>
      <c r="AK138" s="634">
        <f t="shared" si="66"/>
        <v>0</v>
      </c>
      <c r="AL138" s="634">
        <f t="shared" si="66"/>
        <v>0</v>
      </c>
      <c r="AM138" s="634">
        <f t="shared" si="66"/>
        <v>0</v>
      </c>
      <c r="AN138" s="634">
        <f t="shared" si="66"/>
        <v>0</v>
      </c>
      <c r="AO138" s="634">
        <f t="shared" si="66"/>
        <v>0</v>
      </c>
      <c r="AP138" s="634">
        <f t="shared" si="66"/>
        <v>0</v>
      </c>
      <c r="AQ138" s="634">
        <f t="shared" si="66"/>
        <v>0</v>
      </c>
      <c r="AR138" s="635">
        <f t="shared" si="66"/>
        <v>0</v>
      </c>
      <c r="AS138" s="632">
        <f t="shared" si="66"/>
        <v>5469826</v>
      </c>
      <c r="AT138" s="633">
        <f t="shared" si="66"/>
        <v>3970264</v>
      </c>
      <c r="AU138" s="633">
        <f t="shared" si="66"/>
        <v>0</v>
      </c>
      <c r="AV138" s="633">
        <f t="shared" si="66"/>
        <v>12540</v>
      </c>
      <c r="AW138" s="633">
        <f t="shared" si="66"/>
        <v>1346187</v>
      </c>
      <c r="AX138" s="633">
        <f t="shared" si="66"/>
        <v>79405</v>
      </c>
      <c r="AY138" s="633">
        <f t="shared" si="66"/>
        <v>61430</v>
      </c>
      <c r="AZ138" s="634">
        <f t="shared" si="66"/>
        <v>8.9829000000000008</v>
      </c>
      <c r="BA138" s="634">
        <f t="shared" si="66"/>
        <v>5.5316000000000001</v>
      </c>
      <c r="BB138" s="634">
        <f t="shared" si="66"/>
        <v>0</v>
      </c>
      <c r="BC138" s="636">
        <f t="shared" si="66"/>
        <v>3.4512999999999998</v>
      </c>
    </row>
    <row r="139" spans="1:55" ht="12.95" customHeight="1" x14ac:dyDescent="0.25">
      <c r="A139" s="532">
        <v>27</v>
      </c>
      <c r="B139" s="625">
        <v>5452</v>
      </c>
      <c r="C139" s="626">
        <v>600099245</v>
      </c>
      <c r="D139" s="533">
        <v>70188416</v>
      </c>
      <c r="E139" s="627" t="s">
        <v>426</v>
      </c>
      <c r="F139" s="533">
        <v>3111</v>
      </c>
      <c r="G139" s="627" t="s">
        <v>329</v>
      </c>
      <c r="H139" s="536" t="s">
        <v>281</v>
      </c>
      <c r="I139" s="517">
        <v>1447760</v>
      </c>
      <c r="J139" s="538">
        <v>1030321</v>
      </c>
      <c r="K139" s="538">
        <v>0</v>
      </c>
      <c r="L139" s="538">
        <v>7500</v>
      </c>
      <c r="M139" s="338">
        <v>350783</v>
      </c>
      <c r="N139" s="338">
        <v>20606</v>
      </c>
      <c r="O139" s="538">
        <v>38550</v>
      </c>
      <c r="P139" s="539">
        <v>2.3981000000000003</v>
      </c>
      <c r="Q139" s="719">
        <v>1.9672000000000001</v>
      </c>
      <c r="R139" s="808">
        <v>0</v>
      </c>
      <c r="S139" s="808">
        <v>0.43089999999999995</v>
      </c>
      <c r="T139" s="112">
        <f t="shared" si="33"/>
        <v>0</v>
      </c>
      <c r="U139" s="113">
        <v>0</v>
      </c>
      <c r="V139" s="113">
        <v>-44182</v>
      </c>
      <c r="W139" s="113">
        <v>0</v>
      </c>
      <c r="X139" s="113">
        <f t="shared" si="34"/>
        <v>-44182</v>
      </c>
      <c r="Y139" s="113">
        <v>0</v>
      </c>
      <c r="Z139" s="113">
        <v>0</v>
      </c>
      <c r="AA139" s="113">
        <v>0</v>
      </c>
      <c r="AB139" s="113">
        <f t="shared" si="35"/>
        <v>0</v>
      </c>
      <c r="AC139" s="113">
        <f t="shared" si="36"/>
        <v>-44182</v>
      </c>
      <c r="AD139" s="114">
        <f t="shared" si="37"/>
        <v>-14934</v>
      </c>
      <c r="AE139" s="114">
        <f t="shared" si="38"/>
        <v>-884</v>
      </c>
      <c r="AF139" s="113">
        <v>0</v>
      </c>
      <c r="AG139" s="113">
        <v>60000</v>
      </c>
      <c r="AH139" s="113">
        <v>0</v>
      </c>
      <c r="AI139" s="113">
        <f t="shared" si="39"/>
        <v>60000</v>
      </c>
      <c r="AJ139" s="113">
        <f t="shared" si="40"/>
        <v>0</v>
      </c>
      <c r="AK139" s="115">
        <v>0</v>
      </c>
      <c r="AL139" s="115">
        <v>0</v>
      </c>
      <c r="AM139" s="115">
        <v>0</v>
      </c>
      <c r="AN139" s="115">
        <v>0</v>
      </c>
      <c r="AO139" s="115">
        <v>0</v>
      </c>
      <c r="AP139" s="115">
        <f t="shared" si="41"/>
        <v>0</v>
      </c>
      <c r="AQ139" s="115">
        <f t="shared" si="42"/>
        <v>0</v>
      </c>
      <c r="AR139" s="370">
        <f t="shared" si="43"/>
        <v>0</v>
      </c>
      <c r="AS139" s="112">
        <f t="shared" si="44"/>
        <v>1447760</v>
      </c>
      <c r="AT139" s="113">
        <f t="shared" si="45"/>
        <v>986139</v>
      </c>
      <c r="AU139" s="113">
        <f t="shared" si="46"/>
        <v>0</v>
      </c>
      <c r="AV139" s="113">
        <f t="shared" si="47"/>
        <v>7500</v>
      </c>
      <c r="AW139" s="113">
        <f t="shared" si="48"/>
        <v>335849</v>
      </c>
      <c r="AX139" s="113">
        <f t="shared" si="48"/>
        <v>19722</v>
      </c>
      <c r="AY139" s="113">
        <f t="shared" si="49"/>
        <v>98550</v>
      </c>
      <c r="AZ139" s="115">
        <f t="shared" si="50"/>
        <v>2.3981000000000003</v>
      </c>
      <c r="BA139" s="115">
        <f t="shared" si="51"/>
        <v>1.9672000000000001</v>
      </c>
      <c r="BB139" s="115">
        <f t="shared" si="52"/>
        <v>0</v>
      </c>
      <c r="BC139" s="116">
        <f t="shared" si="53"/>
        <v>0.43089999999999995</v>
      </c>
    </row>
    <row r="140" spans="1:55" ht="12.95" customHeight="1" x14ac:dyDescent="0.25">
      <c r="A140" s="532">
        <v>27</v>
      </c>
      <c r="B140" s="625">
        <v>5452</v>
      </c>
      <c r="C140" s="626">
        <v>600099245</v>
      </c>
      <c r="D140" s="533">
        <v>70188416</v>
      </c>
      <c r="E140" s="627" t="s">
        <v>426</v>
      </c>
      <c r="F140" s="533">
        <v>3117</v>
      </c>
      <c r="G140" s="627" t="s">
        <v>318</v>
      </c>
      <c r="H140" s="536" t="s">
        <v>281</v>
      </c>
      <c r="I140" s="517">
        <v>3395724</v>
      </c>
      <c r="J140" s="538">
        <v>2449182</v>
      </c>
      <c r="K140" s="538">
        <v>0</v>
      </c>
      <c r="L140" s="538">
        <v>12500</v>
      </c>
      <c r="M140" s="338">
        <v>832048</v>
      </c>
      <c r="N140" s="338">
        <v>48984</v>
      </c>
      <c r="O140" s="538">
        <v>53010</v>
      </c>
      <c r="P140" s="539">
        <v>4.9568000000000003</v>
      </c>
      <c r="Q140" s="719">
        <v>3.1717000000000004</v>
      </c>
      <c r="R140" s="808">
        <v>0</v>
      </c>
      <c r="S140" s="808">
        <v>1.7850999999999999</v>
      </c>
      <c r="T140" s="112">
        <f t="shared" si="33"/>
        <v>0</v>
      </c>
      <c r="U140" s="113">
        <v>0</v>
      </c>
      <c r="V140" s="113">
        <v>0</v>
      </c>
      <c r="W140" s="113">
        <v>0</v>
      </c>
      <c r="X140" s="113">
        <f t="shared" si="34"/>
        <v>0</v>
      </c>
      <c r="Y140" s="113">
        <v>0</v>
      </c>
      <c r="Z140" s="113">
        <v>0</v>
      </c>
      <c r="AA140" s="113">
        <v>0</v>
      </c>
      <c r="AB140" s="113">
        <f t="shared" si="35"/>
        <v>0</v>
      </c>
      <c r="AC140" s="113">
        <f t="shared" si="36"/>
        <v>0</v>
      </c>
      <c r="AD140" s="114">
        <f t="shared" si="37"/>
        <v>0</v>
      </c>
      <c r="AE140" s="114">
        <f t="shared" si="38"/>
        <v>0</v>
      </c>
      <c r="AF140" s="113">
        <v>0</v>
      </c>
      <c r="AG140" s="113">
        <v>0</v>
      </c>
      <c r="AH140" s="113">
        <v>0</v>
      </c>
      <c r="AI140" s="113">
        <f t="shared" si="39"/>
        <v>0</v>
      </c>
      <c r="AJ140" s="113">
        <f t="shared" si="40"/>
        <v>0</v>
      </c>
      <c r="AK140" s="115">
        <v>0</v>
      </c>
      <c r="AL140" s="115">
        <v>0</v>
      </c>
      <c r="AM140" s="115">
        <v>0</v>
      </c>
      <c r="AN140" s="115">
        <v>0</v>
      </c>
      <c r="AO140" s="115">
        <v>0</v>
      </c>
      <c r="AP140" s="115">
        <f t="shared" si="41"/>
        <v>0</v>
      </c>
      <c r="AQ140" s="115">
        <f t="shared" si="42"/>
        <v>0</v>
      </c>
      <c r="AR140" s="370">
        <f t="shared" si="43"/>
        <v>0</v>
      </c>
      <c r="AS140" s="112">
        <f t="shared" si="44"/>
        <v>3395724</v>
      </c>
      <c r="AT140" s="113">
        <f t="shared" si="45"/>
        <v>2449182</v>
      </c>
      <c r="AU140" s="113">
        <f t="shared" si="46"/>
        <v>0</v>
      </c>
      <c r="AV140" s="113">
        <f t="shared" si="47"/>
        <v>12500</v>
      </c>
      <c r="AW140" s="113">
        <f t="shared" si="48"/>
        <v>832048</v>
      </c>
      <c r="AX140" s="113">
        <f t="shared" si="48"/>
        <v>48984</v>
      </c>
      <c r="AY140" s="113">
        <f t="shared" si="49"/>
        <v>53010</v>
      </c>
      <c r="AZ140" s="115">
        <f t="shared" si="50"/>
        <v>4.9568000000000003</v>
      </c>
      <c r="BA140" s="115">
        <f t="shared" si="51"/>
        <v>3.1717000000000004</v>
      </c>
      <c r="BB140" s="115">
        <f t="shared" si="52"/>
        <v>0</v>
      </c>
      <c r="BC140" s="116">
        <f t="shared" si="53"/>
        <v>1.7850999999999999</v>
      </c>
    </row>
    <row r="141" spans="1:55" ht="12.95" customHeight="1" x14ac:dyDescent="0.25">
      <c r="A141" s="532">
        <v>27</v>
      </c>
      <c r="B141" s="625">
        <v>5452</v>
      </c>
      <c r="C141" s="626">
        <v>600099245</v>
      </c>
      <c r="D141" s="533">
        <v>70188416</v>
      </c>
      <c r="E141" s="627" t="s">
        <v>426</v>
      </c>
      <c r="F141" s="533">
        <v>3117</v>
      </c>
      <c r="G141" s="627" t="s">
        <v>323</v>
      </c>
      <c r="H141" s="536" t="s">
        <v>282</v>
      </c>
      <c r="I141" s="517">
        <v>1659665</v>
      </c>
      <c r="J141" s="538">
        <v>1215953</v>
      </c>
      <c r="K141" s="538">
        <v>0</v>
      </c>
      <c r="L141" s="538">
        <v>0</v>
      </c>
      <c r="M141" s="338">
        <v>410992</v>
      </c>
      <c r="N141" s="338">
        <v>24320</v>
      </c>
      <c r="O141" s="538">
        <v>8400</v>
      </c>
      <c r="P141" s="539">
        <v>3.4400000000000004</v>
      </c>
      <c r="Q141" s="719">
        <v>3.4400000000000004</v>
      </c>
      <c r="R141" s="808">
        <v>0</v>
      </c>
      <c r="S141" s="808">
        <v>0</v>
      </c>
      <c r="T141" s="112">
        <f t="shared" si="33"/>
        <v>0</v>
      </c>
      <c r="U141" s="113">
        <v>0</v>
      </c>
      <c r="V141" s="113">
        <v>0</v>
      </c>
      <c r="W141" s="113">
        <v>0</v>
      </c>
      <c r="X141" s="113">
        <f t="shared" si="34"/>
        <v>0</v>
      </c>
      <c r="Y141" s="113">
        <v>0</v>
      </c>
      <c r="Z141" s="113">
        <v>0</v>
      </c>
      <c r="AA141" s="113">
        <v>0</v>
      </c>
      <c r="AB141" s="113">
        <f t="shared" si="35"/>
        <v>0</v>
      </c>
      <c r="AC141" s="113">
        <f t="shared" si="36"/>
        <v>0</v>
      </c>
      <c r="AD141" s="114">
        <f t="shared" si="37"/>
        <v>0</v>
      </c>
      <c r="AE141" s="114">
        <f t="shared" si="38"/>
        <v>0</v>
      </c>
      <c r="AF141" s="113">
        <v>0</v>
      </c>
      <c r="AG141" s="113">
        <v>0</v>
      </c>
      <c r="AH141" s="113">
        <v>0</v>
      </c>
      <c r="AI141" s="113">
        <f t="shared" si="39"/>
        <v>0</v>
      </c>
      <c r="AJ141" s="113">
        <f t="shared" si="40"/>
        <v>0</v>
      </c>
      <c r="AK141" s="115">
        <v>0</v>
      </c>
      <c r="AL141" s="115">
        <v>0</v>
      </c>
      <c r="AM141" s="115">
        <v>0</v>
      </c>
      <c r="AN141" s="115">
        <v>0</v>
      </c>
      <c r="AO141" s="115">
        <v>0</v>
      </c>
      <c r="AP141" s="115">
        <f t="shared" si="41"/>
        <v>0</v>
      </c>
      <c r="AQ141" s="115">
        <f t="shared" si="42"/>
        <v>0</v>
      </c>
      <c r="AR141" s="370">
        <f t="shared" si="43"/>
        <v>0</v>
      </c>
      <c r="AS141" s="112">
        <f t="shared" si="44"/>
        <v>1659665</v>
      </c>
      <c r="AT141" s="113">
        <f t="shared" si="45"/>
        <v>1215953</v>
      </c>
      <c r="AU141" s="113">
        <f t="shared" si="46"/>
        <v>0</v>
      </c>
      <c r="AV141" s="113">
        <f t="shared" si="47"/>
        <v>0</v>
      </c>
      <c r="AW141" s="113">
        <f t="shared" si="48"/>
        <v>410992</v>
      </c>
      <c r="AX141" s="113">
        <f t="shared" si="48"/>
        <v>24320</v>
      </c>
      <c r="AY141" s="113">
        <f t="shared" si="49"/>
        <v>8400</v>
      </c>
      <c r="AZ141" s="115">
        <f t="shared" si="50"/>
        <v>3.4400000000000004</v>
      </c>
      <c r="BA141" s="115">
        <f t="shared" si="51"/>
        <v>3.4400000000000004</v>
      </c>
      <c r="BB141" s="115">
        <f t="shared" si="52"/>
        <v>0</v>
      </c>
      <c r="BC141" s="116">
        <f t="shared" si="53"/>
        <v>0</v>
      </c>
    </row>
    <row r="142" spans="1:55" ht="12.95" customHeight="1" x14ac:dyDescent="0.25">
      <c r="A142" s="532">
        <v>27</v>
      </c>
      <c r="B142" s="625">
        <v>5452</v>
      </c>
      <c r="C142" s="626">
        <v>600099245</v>
      </c>
      <c r="D142" s="533">
        <v>70188416</v>
      </c>
      <c r="E142" s="627" t="s">
        <v>426</v>
      </c>
      <c r="F142" s="533">
        <v>3141</v>
      </c>
      <c r="G142" s="627" t="s">
        <v>319</v>
      </c>
      <c r="H142" s="536" t="s">
        <v>282</v>
      </c>
      <c r="I142" s="517">
        <v>675028</v>
      </c>
      <c r="J142" s="538">
        <v>494939</v>
      </c>
      <c r="K142" s="538">
        <v>0</v>
      </c>
      <c r="L142" s="538">
        <v>0</v>
      </c>
      <c r="M142" s="338">
        <v>167290</v>
      </c>
      <c r="N142" s="338">
        <v>9899</v>
      </c>
      <c r="O142" s="538">
        <v>2900</v>
      </c>
      <c r="P142" s="539">
        <v>1.69</v>
      </c>
      <c r="Q142" s="719">
        <v>0</v>
      </c>
      <c r="R142" s="808">
        <v>0</v>
      </c>
      <c r="S142" s="808">
        <v>1.69</v>
      </c>
      <c r="T142" s="112">
        <f t="shared" ref="T142:T164" si="67">Y142*-1</f>
        <v>0</v>
      </c>
      <c r="U142" s="113">
        <v>0</v>
      </c>
      <c r="V142" s="113">
        <v>0</v>
      </c>
      <c r="W142" s="113">
        <v>0</v>
      </c>
      <c r="X142" s="113">
        <f t="shared" ref="X142:X164" si="68">SUM(T142:W142)</f>
        <v>0</v>
      </c>
      <c r="Y142" s="113">
        <v>0</v>
      </c>
      <c r="Z142" s="113">
        <v>0</v>
      </c>
      <c r="AA142" s="113">
        <v>0</v>
      </c>
      <c r="AB142" s="113">
        <f t="shared" ref="AB142:AB164" si="69">SUM(Y142:AA142)</f>
        <v>0</v>
      </c>
      <c r="AC142" s="113">
        <f t="shared" ref="AC142:AC164" si="70">X142+AB142</f>
        <v>0</v>
      </c>
      <c r="AD142" s="114">
        <f t="shared" ref="AD142:AD164" si="71">ROUND((X142+Y142+Z142)*33.8%,0)</f>
        <v>0</v>
      </c>
      <c r="AE142" s="114">
        <f t="shared" ref="AE142:AE164" si="72">ROUND(X142*2%,0)</f>
        <v>0</v>
      </c>
      <c r="AF142" s="113">
        <v>0</v>
      </c>
      <c r="AG142" s="113">
        <v>0</v>
      </c>
      <c r="AH142" s="113">
        <v>0</v>
      </c>
      <c r="AI142" s="113">
        <f t="shared" ref="AI142:AI164" si="73">SUM(AF142:AH142)</f>
        <v>0</v>
      </c>
      <c r="AJ142" s="113">
        <f t="shared" ref="AJ142:AJ164" si="74">AC142+AD142+AE142+AI142</f>
        <v>0</v>
      </c>
      <c r="AK142" s="115">
        <v>0</v>
      </c>
      <c r="AL142" s="115">
        <v>0</v>
      </c>
      <c r="AM142" s="115">
        <v>0</v>
      </c>
      <c r="AN142" s="115">
        <v>0</v>
      </c>
      <c r="AO142" s="115">
        <v>0</v>
      </c>
      <c r="AP142" s="115">
        <f t="shared" ref="AP142:AP164" si="75">AK142+AM142+AN142</f>
        <v>0</v>
      </c>
      <c r="AQ142" s="115">
        <f t="shared" ref="AQ142:AQ164" si="76">AL142+AO142</f>
        <v>0</v>
      </c>
      <c r="AR142" s="370">
        <f t="shared" ref="AR142:AR164" si="77">SUM(AP142:AQ142)</f>
        <v>0</v>
      </c>
      <c r="AS142" s="112">
        <f t="shared" ref="AS142:AS164" si="78">I142+AJ142</f>
        <v>675028</v>
      </c>
      <c r="AT142" s="113">
        <f t="shared" ref="AT142:AT164" si="79">J142+X142</f>
        <v>494939</v>
      </c>
      <c r="AU142" s="113">
        <f t="shared" ref="AU142:AU164" si="80">K142</f>
        <v>0</v>
      </c>
      <c r="AV142" s="113">
        <f t="shared" ref="AV142:AV164" si="81">L142+AB142</f>
        <v>0</v>
      </c>
      <c r="AW142" s="113">
        <f t="shared" ref="AW142:AX164" si="82">M142+AD142</f>
        <v>167290</v>
      </c>
      <c r="AX142" s="113">
        <f t="shared" si="82"/>
        <v>9899</v>
      </c>
      <c r="AY142" s="113">
        <f t="shared" ref="AY142:AY164" si="83">O142+AI142</f>
        <v>2900</v>
      </c>
      <c r="AZ142" s="115">
        <f t="shared" ref="AZ142:AZ164" si="84">P142+AR142</f>
        <v>1.69</v>
      </c>
      <c r="BA142" s="115">
        <f t="shared" ref="BA142:BA164" si="85">Q142+AP142</f>
        <v>0</v>
      </c>
      <c r="BB142" s="115">
        <f t="shared" ref="BB142:BB164" si="86">R142</f>
        <v>0</v>
      </c>
      <c r="BC142" s="116">
        <f t="shared" ref="BC142:BC164" si="87">S142+AQ142</f>
        <v>1.69</v>
      </c>
    </row>
    <row r="143" spans="1:55" ht="12.95" customHeight="1" x14ac:dyDescent="0.25">
      <c r="A143" s="532">
        <v>27</v>
      </c>
      <c r="B143" s="625">
        <v>5452</v>
      </c>
      <c r="C143" s="626">
        <v>600099245</v>
      </c>
      <c r="D143" s="533">
        <v>70188416</v>
      </c>
      <c r="E143" s="627" t="s">
        <v>426</v>
      </c>
      <c r="F143" s="533">
        <v>3143</v>
      </c>
      <c r="G143" s="627" t="s">
        <v>632</v>
      </c>
      <c r="H143" s="536" t="s">
        <v>281</v>
      </c>
      <c r="I143" s="517">
        <v>526639</v>
      </c>
      <c r="J143" s="538">
        <v>387805</v>
      </c>
      <c r="K143" s="538">
        <v>0</v>
      </c>
      <c r="L143" s="538">
        <v>0</v>
      </c>
      <c r="M143" s="338">
        <v>131078</v>
      </c>
      <c r="N143" s="338">
        <v>7756</v>
      </c>
      <c r="O143" s="538">
        <v>0</v>
      </c>
      <c r="P143" s="539">
        <v>0.86199999999999999</v>
      </c>
      <c r="Q143" s="719">
        <v>0.86199999999999999</v>
      </c>
      <c r="R143" s="808">
        <v>0</v>
      </c>
      <c r="S143" s="808">
        <v>0</v>
      </c>
      <c r="T143" s="112">
        <f t="shared" si="67"/>
        <v>0</v>
      </c>
      <c r="U143" s="113">
        <v>0</v>
      </c>
      <c r="V143" s="113">
        <v>0</v>
      </c>
      <c r="W143" s="113">
        <v>0</v>
      </c>
      <c r="X143" s="113">
        <f t="shared" si="68"/>
        <v>0</v>
      </c>
      <c r="Y143" s="113">
        <v>0</v>
      </c>
      <c r="Z143" s="113">
        <v>0</v>
      </c>
      <c r="AA143" s="113">
        <v>0</v>
      </c>
      <c r="AB143" s="113">
        <f t="shared" si="69"/>
        <v>0</v>
      </c>
      <c r="AC143" s="113">
        <f t="shared" si="70"/>
        <v>0</v>
      </c>
      <c r="AD143" s="114">
        <f t="shared" si="71"/>
        <v>0</v>
      </c>
      <c r="AE143" s="114">
        <f t="shared" si="72"/>
        <v>0</v>
      </c>
      <c r="AF143" s="113">
        <v>0</v>
      </c>
      <c r="AG143" s="113">
        <v>0</v>
      </c>
      <c r="AH143" s="113">
        <v>0</v>
      </c>
      <c r="AI143" s="113">
        <f t="shared" si="73"/>
        <v>0</v>
      </c>
      <c r="AJ143" s="113">
        <f t="shared" si="74"/>
        <v>0</v>
      </c>
      <c r="AK143" s="115">
        <v>0</v>
      </c>
      <c r="AL143" s="115">
        <v>0</v>
      </c>
      <c r="AM143" s="115">
        <v>0</v>
      </c>
      <c r="AN143" s="115">
        <v>0</v>
      </c>
      <c r="AO143" s="115">
        <v>0</v>
      </c>
      <c r="AP143" s="115">
        <f t="shared" si="75"/>
        <v>0</v>
      </c>
      <c r="AQ143" s="115">
        <f t="shared" si="76"/>
        <v>0</v>
      </c>
      <c r="AR143" s="370">
        <f t="shared" si="77"/>
        <v>0</v>
      </c>
      <c r="AS143" s="112">
        <f t="shared" si="78"/>
        <v>526639</v>
      </c>
      <c r="AT143" s="113">
        <f t="shared" si="79"/>
        <v>387805</v>
      </c>
      <c r="AU143" s="113">
        <f t="shared" si="80"/>
        <v>0</v>
      </c>
      <c r="AV143" s="113">
        <f t="shared" si="81"/>
        <v>0</v>
      </c>
      <c r="AW143" s="113">
        <f t="shared" si="82"/>
        <v>131078</v>
      </c>
      <c r="AX143" s="113">
        <f t="shared" si="82"/>
        <v>7756</v>
      </c>
      <c r="AY143" s="113">
        <f t="shared" si="83"/>
        <v>0</v>
      </c>
      <c r="AZ143" s="115">
        <f t="shared" si="84"/>
        <v>0.86199999999999999</v>
      </c>
      <c r="BA143" s="115">
        <f t="shared" si="85"/>
        <v>0.86199999999999999</v>
      </c>
      <c r="BB143" s="115">
        <f t="shared" si="86"/>
        <v>0</v>
      </c>
      <c r="BC143" s="116">
        <f t="shared" si="87"/>
        <v>0</v>
      </c>
    </row>
    <row r="144" spans="1:55" ht="12.95" customHeight="1" x14ac:dyDescent="0.25">
      <c r="A144" s="532">
        <v>27</v>
      </c>
      <c r="B144" s="625">
        <v>5452</v>
      </c>
      <c r="C144" s="626">
        <v>600099245</v>
      </c>
      <c r="D144" s="533">
        <v>70188416</v>
      </c>
      <c r="E144" s="627" t="s">
        <v>426</v>
      </c>
      <c r="F144" s="533">
        <v>3143</v>
      </c>
      <c r="G144" s="627" t="s">
        <v>633</v>
      </c>
      <c r="H144" s="536" t="s">
        <v>282</v>
      </c>
      <c r="I144" s="517">
        <v>15449</v>
      </c>
      <c r="J144" s="538">
        <v>10890</v>
      </c>
      <c r="K144" s="538">
        <v>0</v>
      </c>
      <c r="L144" s="538">
        <v>0</v>
      </c>
      <c r="M144" s="338">
        <v>3681</v>
      </c>
      <c r="N144" s="338">
        <v>218</v>
      </c>
      <c r="O144" s="538">
        <v>660</v>
      </c>
      <c r="P144" s="539">
        <v>0.05</v>
      </c>
      <c r="Q144" s="719">
        <v>0</v>
      </c>
      <c r="R144" s="808">
        <v>0</v>
      </c>
      <c r="S144" s="808">
        <v>0.05</v>
      </c>
      <c r="T144" s="112">
        <f t="shared" si="67"/>
        <v>0</v>
      </c>
      <c r="U144" s="113">
        <v>0</v>
      </c>
      <c r="V144" s="113">
        <v>0</v>
      </c>
      <c r="W144" s="113">
        <v>0</v>
      </c>
      <c r="X144" s="113">
        <f t="shared" si="68"/>
        <v>0</v>
      </c>
      <c r="Y144" s="113">
        <v>0</v>
      </c>
      <c r="Z144" s="113">
        <v>0</v>
      </c>
      <c r="AA144" s="113">
        <v>0</v>
      </c>
      <c r="AB144" s="113">
        <f t="shared" si="69"/>
        <v>0</v>
      </c>
      <c r="AC144" s="113">
        <f t="shared" si="70"/>
        <v>0</v>
      </c>
      <c r="AD144" s="114">
        <f t="shared" si="71"/>
        <v>0</v>
      </c>
      <c r="AE144" s="114">
        <f t="shared" si="72"/>
        <v>0</v>
      </c>
      <c r="AF144" s="113">
        <v>0</v>
      </c>
      <c r="AG144" s="113">
        <v>0</v>
      </c>
      <c r="AH144" s="113">
        <v>0</v>
      </c>
      <c r="AI144" s="113">
        <f t="shared" si="73"/>
        <v>0</v>
      </c>
      <c r="AJ144" s="113">
        <f t="shared" si="74"/>
        <v>0</v>
      </c>
      <c r="AK144" s="115">
        <v>0</v>
      </c>
      <c r="AL144" s="115">
        <v>0</v>
      </c>
      <c r="AM144" s="115">
        <v>0</v>
      </c>
      <c r="AN144" s="115">
        <v>0</v>
      </c>
      <c r="AO144" s="115">
        <v>0</v>
      </c>
      <c r="AP144" s="115">
        <f t="shared" si="75"/>
        <v>0</v>
      </c>
      <c r="AQ144" s="115">
        <f t="shared" si="76"/>
        <v>0</v>
      </c>
      <c r="AR144" s="370">
        <f t="shared" si="77"/>
        <v>0</v>
      </c>
      <c r="AS144" s="112">
        <f t="shared" si="78"/>
        <v>15449</v>
      </c>
      <c r="AT144" s="113">
        <f t="shared" si="79"/>
        <v>10890</v>
      </c>
      <c r="AU144" s="113">
        <f t="shared" si="80"/>
        <v>0</v>
      </c>
      <c r="AV144" s="113">
        <f t="shared" si="81"/>
        <v>0</v>
      </c>
      <c r="AW144" s="113">
        <f t="shared" si="82"/>
        <v>3681</v>
      </c>
      <c r="AX144" s="113">
        <f t="shared" si="82"/>
        <v>218</v>
      </c>
      <c r="AY144" s="113">
        <f t="shared" si="83"/>
        <v>660</v>
      </c>
      <c r="AZ144" s="115">
        <f t="shared" si="84"/>
        <v>0.05</v>
      </c>
      <c r="BA144" s="115">
        <f t="shared" si="85"/>
        <v>0</v>
      </c>
      <c r="BB144" s="115">
        <f t="shared" si="86"/>
        <v>0</v>
      </c>
      <c r="BC144" s="116">
        <f t="shared" si="87"/>
        <v>0.05</v>
      </c>
    </row>
    <row r="145" spans="1:55" ht="12.95" customHeight="1" x14ac:dyDescent="0.25">
      <c r="A145" s="628">
        <v>27</v>
      </c>
      <c r="B145" s="629">
        <v>5452</v>
      </c>
      <c r="C145" s="630">
        <v>600099245</v>
      </c>
      <c r="D145" s="629">
        <v>70188416</v>
      </c>
      <c r="E145" s="631" t="s">
        <v>427</v>
      </c>
      <c r="F145" s="548"/>
      <c r="G145" s="637"/>
      <c r="H145" s="549"/>
      <c r="I145" s="632">
        <v>7720265</v>
      </c>
      <c r="J145" s="633">
        <v>5589090</v>
      </c>
      <c r="K145" s="633">
        <v>0</v>
      </c>
      <c r="L145" s="633">
        <v>20000</v>
      </c>
      <c r="M145" s="633">
        <v>1895872</v>
      </c>
      <c r="N145" s="633">
        <v>111783</v>
      </c>
      <c r="O145" s="633">
        <v>103520</v>
      </c>
      <c r="P145" s="634">
        <v>13.396900000000002</v>
      </c>
      <c r="Q145" s="634">
        <v>9.440900000000001</v>
      </c>
      <c r="R145" s="635">
        <v>0</v>
      </c>
      <c r="S145" s="635">
        <v>3.9559999999999995</v>
      </c>
      <c r="T145" s="632">
        <f t="shared" ref="T145:BC145" si="88">SUM(T139:T144)</f>
        <v>0</v>
      </c>
      <c r="U145" s="633">
        <f t="shared" si="88"/>
        <v>0</v>
      </c>
      <c r="V145" s="633">
        <f t="shared" si="88"/>
        <v>-44182</v>
      </c>
      <c r="W145" s="633">
        <f t="shared" si="88"/>
        <v>0</v>
      </c>
      <c r="X145" s="633">
        <f t="shared" si="88"/>
        <v>-44182</v>
      </c>
      <c r="Y145" s="633">
        <f t="shared" si="88"/>
        <v>0</v>
      </c>
      <c r="Z145" s="633">
        <f t="shared" si="88"/>
        <v>0</v>
      </c>
      <c r="AA145" s="633">
        <f t="shared" si="88"/>
        <v>0</v>
      </c>
      <c r="AB145" s="633">
        <f t="shared" si="88"/>
        <v>0</v>
      </c>
      <c r="AC145" s="633">
        <f t="shared" si="88"/>
        <v>-44182</v>
      </c>
      <c r="AD145" s="633">
        <f t="shared" si="88"/>
        <v>-14934</v>
      </c>
      <c r="AE145" s="633">
        <f t="shared" si="88"/>
        <v>-884</v>
      </c>
      <c r="AF145" s="633">
        <f t="shared" si="88"/>
        <v>0</v>
      </c>
      <c r="AG145" s="633">
        <f t="shared" si="88"/>
        <v>60000</v>
      </c>
      <c r="AH145" s="633">
        <f t="shared" si="88"/>
        <v>0</v>
      </c>
      <c r="AI145" s="633">
        <f t="shared" si="88"/>
        <v>60000</v>
      </c>
      <c r="AJ145" s="633">
        <f t="shared" si="88"/>
        <v>0</v>
      </c>
      <c r="AK145" s="634">
        <f t="shared" si="88"/>
        <v>0</v>
      </c>
      <c r="AL145" s="634">
        <f t="shared" si="88"/>
        <v>0</v>
      </c>
      <c r="AM145" s="634">
        <f t="shared" si="88"/>
        <v>0</v>
      </c>
      <c r="AN145" s="634">
        <f t="shared" si="88"/>
        <v>0</v>
      </c>
      <c r="AO145" s="634">
        <f t="shared" si="88"/>
        <v>0</v>
      </c>
      <c r="AP145" s="634">
        <f t="shared" si="88"/>
        <v>0</v>
      </c>
      <c r="AQ145" s="634">
        <f t="shared" si="88"/>
        <v>0</v>
      </c>
      <c r="AR145" s="635">
        <f t="shared" si="88"/>
        <v>0</v>
      </c>
      <c r="AS145" s="632">
        <f t="shared" si="88"/>
        <v>7720265</v>
      </c>
      <c r="AT145" s="633">
        <f t="shared" si="88"/>
        <v>5544908</v>
      </c>
      <c r="AU145" s="633">
        <f t="shared" si="88"/>
        <v>0</v>
      </c>
      <c r="AV145" s="633">
        <f t="shared" si="88"/>
        <v>20000</v>
      </c>
      <c r="AW145" s="633">
        <f t="shared" si="88"/>
        <v>1880938</v>
      </c>
      <c r="AX145" s="633">
        <f t="shared" si="88"/>
        <v>110899</v>
      </c>
      <c r="AY145" s="633">
        <f t="shared" si="88"/>
        <v>163520</v>
      </c>
      <c r="AZ145" s="634">
        <f t="shared" si="88"/>
        <v>13.396900000000002</v>
      </c>
      <c r="BA145" s="634">
        <f t="shared" si="88"/>
        <v>9.440900000000001</v>
      </c>
      <c r="BB145" s="634">
        <f t="shared" si="88"/>
        <v>0</v>
      </c>
      <c r="BC145" s="636">
        <f t="shared" si="88"/>
        <v>3.9559999999999995</v>
      </c>
    </row>
    <row r="146" spans="1:55" ht="12.95" customHeight="1" x14ac:dyDescent="0.25">
      <c r="A146" s="532">
        <v>28</v>
      </c>
      <c r="B146" s="625">
        <v>5428</v>
      </c>
      <c r="C146" s="626">
        <v>600099059</v>
      </c>
      <c r="D146" s="533">
        <v>70985740</v>
      </c>
      <c r="E146" s="627" t="s">
        <v>428</v>
      </c>
      <c r="F146" s="533">
        <v>3111</v>
      </c>
      <c r="G146" s="627" t="s">
        <v>329</v>
      </c>
      <c r="H146" s="536" t="s">
        <v>281</v>
      </c>
      <c r="I146" s="517">
        <v>1399322</v>
      </c>
      <c r="J146" s="538">
        <v>993258</v>
      </c>
      <c r="K146" s="538">
        <v>0</v>
      </c>
      <c r="L146" s="538">
        <v>31000</v>
      </c>
      <c r="M146" s="338">
        <v>346199</v>
      </c>
      <c r="N146" s="338">
        <v>19865</v>
      </c>
      <c r="O146" s="538">
        <v>9000</v>
      </c>
      <c r="P146" s="539">
        <v>2.3963999999999999</v>
      </c>
      <c r="Q146" s="719">
        <v>1.9355</v>
      </c>
      <c r="R146" s="808">
        <v>0</v>
      </c>
      <c r="S146" s="808">
        <v>0.46089999999999998</v>
      </c>
      <c r="T146" s="112">
        <f t="shared" si="67"/>
        <v>0</v>
      </c>
      <c r="U146" s="113">
        <v>0</v>
      </c>
      <c r="V146" s="113">
        <v>0</v>
      </c>
      <c r="W146" s="113">
        <v>0</v>
      </c>
      <c r="X146" s="113">
        <f t="shared" si="68"/>
        <v>0</v>
      </c>
      <c r="Y146" s="113">
        <v>0</v>
      </c>
      <c r="Z146" s="113">
        <v>0</v>
      </c>
      <c r="AA146" s="113">
        <v>0</v>
      </c>
      <c r="AB146" s="113">
        <f t="shared" si="69"/>
        <v>0</v>
      </c>
      <c r="AC146" s="113">
        <f t="shared" si="70"/>
        <v>0</v>
      </c>
      <c r="AD146" s="114">
        <f t="shared" si="71"/>
        <v>0</v>
      </c>
      <c r="AE146" s="114">
        <f t="shared" si="72"/>
        <v>0</v>
      </c>
      <c r="AF146" s="113">
        <v>0</v>
      </c>
      <c r="AG146" s="113">
        <v>0</v>
      </c>
      <c r="AH146" s="113">
        <v>0</v>
      </c>
      <c r="AI146" s="113">
        <f t="shared" si="73"/>
        <v>0</v>
      </c>
      <c r="AJ146" s="113">
        <f t="shared" si="74"/>
        <v>0</v>
      </c>
      <c r="AK146" s="115">
        <v>0</v>
      </c>
      <c r="AL146" s="115">
        <v>0</v>
      </c>
      <c r="AM146" s="115">
        <v>0</v>
      </c>
      <c r="AN146" s="115">
        <v>0</v>
      </c>
      <c r="AO146" s="115">
        <v>0</v>
      </c>
      <c r="AP146" s="115">
        <f t="shared" si="75"/>
        <v>0</v>
      </c>
      <c r="AQ146" s="115">
        <f t="shared" si="76"/>
        <v>0</v>
      </c>
      <c r="AR146" s="370">
        <f t="shared" si="77"/>
        <v>0</v>
      </c>
      <c r="AS146" s="112">
        <f t="shared" si="78"/>
        <v>1399322</v>
      </c>
      <c r="AT146" s="113">
        <f t="shared" si="79"/>
        <v>993258</v>
      </c>
      <c r="AU146" s="113">
        <f t="shared" si="80"/>
        <v>0</v>
      </c>
      <c r="AV146" s="113">
        <f t="shared" si="81"/>
        <v>31000</v>
      </c>
      <c r="AW146" s="113">
        <f t="shared" si="82"/>
        <v>346199</v>
      </c>
      <c r="AX146" s="113">
        <f t="shared" si="82"/>
        <v>19865</v>
      </c>
      <c r="AY146" s="113">
        <f t="shared" si="83"/>
        <v>9000</v>
      </c>
      <c r="AZ146" s="115">
        <f t="shared" si="84"/>
        <v>2.3963999999999999</v>
      </c>
      <c r="BA146" s="115">
        <f t="shared" si="85"/>
        <v>1.9355</v>
      </c>
      <c r="BB146" s="115">
        <f t="shared" si="86"/>
        <v>0</v>
      </c>
      <c r="BC146" s="116">
        <f t="shared" si="87"/>
        <v>0.46089999999999998</v>
      </c>
    </row>
    <row r="147" spans="1:55" ht="12.95" customHeight="1" x14ac:dyDescent="0.25">
      <c r="A147" s="532">
        <v>28</v>
      </c>
      <c r="B147" s="625">
        <v>5428</v>
      </c>
      <c r="C147" s="626">
        <v>600099059</v>
      </c>
      <c r="D147" s="533">
        <v>70985740</v>
      </c>
      <c r="E147" s="627" t="s">
        <v>428</v>
      </c>
      <c r="F147" s="533">
        <v>3117</v>
      </c>
      <c r="G147" s="627" t="s">
        <v>318</v>
      </c>
      <c r="H147" s="536" t="s">
        <v>281</v>
      </c>
      <c r="I147" s="517">
        <v>2483502</v>
      </c>
      <c r="J147" s="538">
        <v>1767896</v>
      </c>
      <c r="K147" s="538">
        <v>0</v>
      </c>
      <c r="L147" s="538">
        <v>20000</v>
      </c>
      <c r="M147" s="338">
        <v>604308</v>
      </c>
      <c r="N147" s="338">
        <v>35358</v>
      </c>
      <c r="O147" s="538">
        <v>55940</v>
      </c>
      <c r="P147" s="539">
        <v>3.2518000000000007</v>
      </c>
      <c r="Q147" s="719">
        <v>2.2327000000000004</v>
      </c>
      <c r="R147" s="808">
        <v>0</v>
      </c>
      <c r="S147" s="808">
        <v>1.0191000000000001</v>
      </c>
      <c r="T147" s="112">
        <f t="shared" si="67"/>
        <v>0</v>
      </c>
      <c r="U147" s="113">
        <v>0</v>
      </c>
      <c r="V147" s="113">
        <v>0</v>
      </c>
      <c r="W147" s="113">
        <v>0</v>
      </c>
      <c r="X147" s="113">
        <f t="shared" si="68"/>
        <v>0</v>
      </c>
      <c r="Y147" s="113">
        <v>0</v>
      </c>
      <c r="Z147" s="113">
        <v>0</v>
      </c>
      <c r="AA147" s="113">
        <v>0</v>
      </c>
      <c r="AB147" s="113">
        <f t="shared" si="69"/>
        <v>0</v>
      </c>
      <c r="AC147" s="113">
        <f t="shared" si="70"/>
        <v>0</v>
      </c>
      <c r="AD147" s="114">
        <f t="shared" si="71"/>
        <v>0</v>
      </c>
      <c r="AE147" s="114">
        <f t="shared" si="72"/>
        <v>0</v>
      </c>
      <c r="AF147" s="113">
        <v>0</v>
      </c>
      <c r="AG147" s="113">
        <v>0</v>
      </c>
      <c r="AH147" s="113">
        <v>0</v>
      </c>
      <c r="AI147" s="113">
        <f t="shared" si="73"/>
        <v>0</v>
      </c>
      <c r="AJ147" s="113">
        <f t="shared" si="74"/>
        <v>0</v>
      </c>
      <c r="AK147" s="115">
        <v>0</v>
      </c>
      <c r="AL147" s="115">
        <v>0</v>
      </c>
      <c r="AM147" s="115">
        <v>0</v>
      </c>
      <c r="AN147" s="115">
        <v>0</v>
      </c>
      <c r="AO147" s="115">
        <v>0</v>
      </c>
      <c r="AP147" s="115">
        <f t="shared" si="75"/>
        <v>0</v>
      </c>
      <c r="AQ147" s="115">
        <f t="shared" si="76"/>
        <v>0</v>
      </c>
      <c r="AR147" s="370">
        <f t="shared" si="77"/>
        <v>0</v>
      </c>
      <c r="AS147" s="112">
        <f t="shared" si="78"/>
        <v>2483502</v>
      </c>
      <c r="AT147" s="113">
        <f t="shared" si="79"/>
        <v>1767896</v>
      </c>
      <c r="AU147" s="113">
        <f t="shared" si="80"/>
        <v>0</v>
      </c>
      <c r="AV147" s="113">
        <f t="shared" si="81"/>
        <v>20000</v>
      </c>
      <c r="AW147" s="113">
        <f t="shared" si="82"/>
        <v>604308</v>
      </c>
      <c r="AX147" s="113">
        <f t="shared" si="82"/>
        <v>35358</v>
      </c>
      <c r="AY147" s="113">
        <f t="shared" si="83"/>
        <v>55940</v>
      </c>
      <c r="AZ147" s="115">
        <f t="shared" si="84"/>
        <v>3.2518000000000007</v>
      </c>
      <c r="BA147" s="115">
        <f t="shared" si="85"/>
        <v>2.2327000000000004</v>
      </c>
      <c r="BB147" s="115">
        <f t="shared" si="86"/>
        <v>0</v>
      </c>
      <c r="BC147" s="116">
        <f t="shared" si="87"/>
        <v>1.0191000000000001</v>
      </c>
    </row>
    <row r="148" spans="1:55" ht="12.95" customHeight="1" x14ac:dyDescent="0.25">
      <c r="A148" s="532">
        <v>28</v>
      </c>
      <c r="B148" s="625">
        <v>5428</v>
      </c>
      <c r="C148" s="626">
        <v>600099059</v>
      </c>
      <c r="D148" s="533">
        <v>70985740</v>
      </c>
      <c r="E148" s="627" t="s">
        <v>428</v>
      </c>
      <c r="F148" s="533">
        <v>3117</v>
      </c>
      <c r="G148" s="627" t="s">
        <v>323</v>
      </c>
      <c r="H148" s="536" t="s">
        <v>282</v>
      </c>
      <c r="I148" s="517">
        <v>0</v>
      </c>
      <c r="J148" s="538">
        <v>0</v>
      </c>
      <c r="K148" s="538">
        <v>0</v>
      </c>
      <c r="L148" s="538">
        <v>0</v>
      </c>
      <c r="M148" s="338">
        <v>0</v>
      </c>
      <c r="N148" s="338">
        <v>0</v>
      </c>
      <c r="O148" s="538">
        <v>0</v>
      </c>
      <c r="P148" s="539">
        <v>0</v>
      </c>
      <c r="Q148" s="719">
        <v>0</v>
      </c>
      <c r="R148" s="808">
        <v>0</v>
      </c>
      <c r="S148" s="808">
        <v>0</v>
      </c>
      <c r="T148" s="112">
        <f t="shared" si="67"/>
        <v>0</v>
      </c>
      <c r="U148" s="113">
        <v>0</v>
      </c>
      <c r="V148" s="113">
        <v>0</v>
      </c>
      <c r="W148" s="113">
        <v>0</v>
      </c>
      <c r="X148" s="113">
        <f t="shared" si="68"/>
        <v>0</v>
      </c>
      <c r="Y148" s="113">
        <v>0</v>
      </c>
      <c r="Z148" s="113">
        <v>0</v>
      </c>
      <c r="AA148" s="113">
        <v>0</v>
      </c>
      <c r="AB148" s="113">
        <f t="shared" si="69"/>
        <v>0</v>
      </c>
      <c r="AC148" s="113">
        <f t="shared" si="70"/>
        <v>0</v>
      </c>
      <c r="AD148" s="114">
        <f t="shared" si="71"/>
        <v>0</v>
      </c>
      <c r="AE148" s="114">
        <f t="shared" si="72"/>
        <v>0</v>
      </c>
      <c r="AF148" s="113">
        <v>0</v>
      </c>
      <c r="AG148" s="113">
        <v>0</v>
      </c>
      <c r="AH148" s="113">
        <v>0</v>
      </c>
      <c r="AI148" s="113">
        <f t="shared" si="73"/>
        <v>0</v>
      </c>
      <c r="AJ148" s="113">
        <f t="shared" si="74"/>
        <v>0</v>
      </c>
      <c r="AK148" s="115">
        <v>0</v>
      </c>
      <c r="AL148" s="115">
        <v>0</v>
      </c>
      <c r="AM148" s="115">
        <v>0</v>
      </c>
      <c r="AN148" s="115">
        <v>0</v>
      </c>
      <c r="AO148" s="115">
        <v>0</v>
      </c>
      <c r="AP148" s="115">
        <f t="shared" si="75"/>
        <v>0</v>
      </c>
      <c r="AQ148" s="115">
        <f t="shared" si="76"/>
        <v>0</v>
      </c>
      <c r="AR148" s="370">
        <f t="shared" si="77"/>
        <v>0</v>
      </c>
      <c r="AS148" s="112">
        <f t="shared" si="78"/>
        <v>0</v>
      </c>
      <c r="AT148" s="113">
        <f t="shared" si="79"/>
        <v>0</v>
      </c>
      <c r="AU148" s="113">
        <f t="shared" si="80"/>
        <v>0</v>
      </c>
      <c r="AV148" s="113">
        <f t="shared" si="81"/>
        <v>0</v>
      </c>
      <c r="AW148" s="113">
        <f t="shared" si="82"/>
        <v>0</v>
      </c>
      <c r="AX148" s="113">
        <f t="shared" si="82"/>
        <v>0</v>
      </c>
      <c r="AY148" s="113">
        <f t="shared" si="83"/>
        <v>0</v>
      </c>
      <c r="AZ148" s="115">
        <f t="shared" si="84"/>
        <v>0</v>
      </c>
      <c r="BA148" s="115">
        <f t="shared" si="85"/>
        <v>0</v>
      </c>
      <c r="BB148" s="115">
        <f t="shared" si="86"/>
        <v>0</v>
      </c>
      <c r="BC148" s="116">
        <f t="shared" si="87"/>
        <v>0</v>
      </c>
    </row>
    <row r="149" spans="1:55" ht="12.95" customHeight="1" x14ac:dyDescent="0.25">
      <c r="A149" s="532">
        <v>28</v>
      </c>
      <c r="B149" s="625">
        <v>5428</v>
      </c>
      <c r="C149" s="626">
        <v>600099059</v>
      </c>
      <c r="D149" s="533">
        <v>70985740</v>
      </c>
      <c r="E149" s="627" t="s">
        <v>428</v>
      </c>
      <c r="F149" s="533">
        <v>3141</v>
      </c>
      <c r="G149" s="627" t="s">
        <v>319</v>
      </c>
      <c r="H149" s="536" t="s">
        <v>282</v>
      </c>
      <c r="I149" s="517">
        <v>493236</v>
      </c>
      <c r="J149" s="538">
        <v>356786</v>
      </c>
      <c r="K149" s="538">
        <v>0</v>
      </c>
      <c r="L149" s="538">
        <v>5000</v>
      </c>
      <c r="M149" s="338">
        <v>122284</v>
      </c>
      <c r="N149" s="338">
        <v>7136</v>
      </c>
      <c r="O149" s="538">
        <v>2030</v>
      </c>
      <c r="P149" s="539">
        <v>1.21</v>
      </c>
      <c r="Q149" s="719">
        <v>0</v>
      </c>
      <c r="R149" s="808">
        <v>0</v>
      </c>
      <c r="S149" s="808">
        <v>1.21</v>
      </c>
      <c r="T149" s="112">
        <f t="shared" si="67"/>
        <v>0</v>
      </c>
      <c r="U149" s="113">
        <v>0</v>
      </c>
      <c r="V149" s="113">
        <v>0</v>
      </c>
      <c r="W149" s="113">
        <v>0</v>
      </c>
      <c r="X149" s="113">
        <f t="shared" si="68"/>
        <v>0</v>
      </c>
      <c r="Y149" s="113">
        <v>0</v>
      </c>
      <c r="Z149" s="113">
        <v>0</v>
      </c>
      <c r="AA149" s="113">
        <v>0</v>
      </c>
      <c r="AB149" s="113">
        <f t="shared" si="69"/>
        <v>0</v>
      </c>
      <c r="AC149" s="113">
        <f t="shared" si="70"/>
        <v>0</v>
      </c>
      <c r="AD149" s="114">
        <f t="shared" si="71"/>
        <v>0</v>
      </c>
      <c r="AE149" s="114">
        <f t="shared" si="72"/>
        <v>0</v>
      </c>
      <c r="AF149" s="113">
        <v>0</v>
      </c>
      <c r="AG149" s="113">
        <v>0</v>
      </c>
      <c r="AH149" s="113">
        <v>0</v>
      </c>
      <c r="AI149" s="113">
        <f t="shared" si="73"/>
        <v>0</v>
      </c>
      <c r="AJ149" s="113">
        <f t="shared" si="74"/>
        <v>0</v>
      </c>
      <c r="AK149" s="115">
        <v>0</v>
      </c>
      <c r="AL149" s="115">
        <v>0</v>
      </c>
      <c r="AM149" s="115">
        <v>0</v>
      </c>
      <c r="AN149" s="115">
        <v>0</v>
      </c>
      <c r="AO149" s="115">
        <v>0</v>
      </c>
      <c r="AP149" s="115">
        <f t="shared" si="75"/>
        <v>0</v>
      </c>
      <c r="AQ149" s="115">
        <f t="shared" si="76"/>
        <v>0</v>
      </c>
      <c r="AR149" s="370">
        <f t="shared" si="77"/>
        <v>0</v>
      </c>
      <c r="AS149" s="112">
        <f t="shared" si="78"/>
        <v>493236</v>
      </c>
      <c r="AT149" s="113">
        <f t="shared" si="79"/>
        <v>356786</v>
      </c>
      <c r="AU149" s="113">
        <f t="shared" si="80"/>
        <v>0</v>
      </c>
      <c r="AV149" s="113">
        <f t="shared" si="81"/>
        <v>5000</v>
      </c>
      <c r="AW149" s="113">
        <f t="shared" si="82"/>
        <v>122284</v>
      </c>
      <c r="AX149" s="113">
        <f t="shared" si="82"/>
        <v>7136</v>
      </c>
      <c r="AY149" s="113">
        <f t="shared" si="83"/>
        <v>2030</v>
      </c>
      <c r="AZ149" s="115">
        <f t="shared" si="84"/>
        <v>1.21</v>
      </c>
      <c r="BA149" s="115">
        <f t="shared" si="85"/>
        <v>0</v>
      </c>
      <c r="BB149" s="115">
        <f t="shared" si="86"/>
        <v>0</v>
      </c>
      <c r="BC149" s="116">
        <f t="shared" si="87"/>
        <v>1.21</v>
      </c>
    </row>
    <row r="150" spans="1:55" ht="12.95" customHeight="1" x14ac:dyDescent="0.25">
      <c r="A150" s="532">
        <v>28</v>
      </c>
      <c r="B150" s="625">
        <v>5428</v>
      </c>
      <c r="C150" s="626">
        <v>600099059</v>
      </c>
      <c r="D150" s="533">
        <v>70985740</v>
      </c>
      <c r="E150" s="627" t="s">
        <v>428</v>
      </c>
      <c r="F150" s="533">
        <v>3143</v>
      </c>
      <c r="G150" s="627" t="s">
        <v>632</v>
      </c>
      <c r="H150" s="536" t="s">
        <v>281</v>
      </c>
      <c r="I150" s="517">
        <v>540145</v>
      </c>
      <c r="J150" s="538">
        <v>397750</v>
      </c>
      <c r="K150" s="538">
        <v>0</v>
      </c>
      <c r="L150" s="538">
        <v>0</v>
      </c>
      <c r="M150" s="338">
        <v>134440</v>
      </c>
      <c r="N150" s="338">
        <v>7955</v>
      </c>
      <c r="O150" s="538">
        <v>0</v>
      </c>
      <c r="P150" s="539">
        <v>0.8417</v>
      </c>
      <c r="Q150" s="719">
        <v>0.8417</v>
      </c>
      <c r="R150" s="808">
        <v>0</v>
      </c>
      <c r="S150" s="808">
        <v>0</v>
      </c>
      <c r="T150" s="112">
        <f t="shared" si="67"/>
        <v>0</v>
      </c>
      <c r="U150" s="113">
        <v>0</v>
      </c>
      <c r="V150" s="113">
        <v>0</v>
      </c>
      <c r="W150" s="113">
        <v>0</v>
      </c>
      <c r="X150" s="113">
        <f t="shared" si="68"/>
        <v>0</v>
      </c>
      <c r="Y150" s="113">
        <v>0</v>
      </c>
      <c r="Z150" s="113">
        <v>0</v>
      </c>
      <c r="AA150" s="113">
        <v>0</v>
      </c>
      <c r="AB150" s="113">
        <f t="shared" si="69"/>
        <v>0</v>
      </c>
      <c r="AC150" s="113">
        <f t="shared" si="70"/>
        <v>0</v>
      </c>
      <c r="AD150" s="114">
        <f t="shared" si="71"/>
        <v>0</v>
      </c>
      <c r="AE150" s="114">
        <f t="shared" si="72"/>
        <v>0</v>
      </c>
      <c r="AF150" s="113">
        <v>0</v>
      </c>
      <c r="AG150" s="113">
        <v>0</v>
      </c>
      <c r="AH150" s="113">
        <v>0</v>
      </c>
      <c r="AI150" s="113">
        <f t="shared" si="73"/>
        <v>0</v>
      </c>
      <c r="AJ150" s="113">
        <f t="shared" si="74"/>
        <v>0</v>
      </c>
      <c r="AK150" s="115">
        <v>0</v>
      </c>
      <c r="AL150" s="115">
        <v>0</v>
      </c>
      <c r="AM150" s="115">
        <v>0</v>
      </c>
      <c r="AN150" s="115">
        <v>0</v>
      </c>
      <c r="AO150" s="115">
        <v>0</v>
      </c>
      <c r="AP150" s="115">
        <f t="shared" si="75"/>
        <v>0</v>
      </c>
      <c r="AQ150" s="115">
        <f t="shared" si="76"/>
        <v>0</v>
      </c>
      <c r="AR150" s="370">
        <f t="shared" si="77"/>
        <v>0</v>
      </c>
      <c r="AS150" s="112">
        <f t="shared" si="78"/>
        <v>540145</v>
      </c>
      <c r="AT150" s="113">
        <f t="shared" si="79"/>
        <v>397750</v>
      </c>
      <c r="AU150" s="113">
        <f t="shared" si="80"/>
        <v>0</v>
      </c>
      <c r="AV150" s="113">
        <f t="shared" si="81"/>
        <v>0</v>
      </c>
      <c r="AW150" s="113">
        <f t="shared" si="82"/>
        <v>134440</v>
      </c>
      <c r="AX150" s="113">
        <f t="shared" si="82"/>
        <v>7955</v>
      </c>
      <c r="AY150" s="113">
        <f t="shared" si="83"/>
        <v>0</v>
      </c>
      <c r="AZ150" s="115">
        <f t="shared" si="84"/>
        <v>0.8417</v>
      </c>
      <c r="BA150" s="115">
        <f t="shared" si="85"/>
        <v>0.8417</v>
      </c>
      <c r="BB150" s="115">
        <f t="shared" si="86"/>
        <v>0</v>
      </c>
      <c r="BC150" s="116">
        <f t="shared" si="87"/>
        <v>0</v>
      </c>
    </row>
    <row r="151" spans="1:55" ht="12.95" customHeight="1" x14ac:dyDescent="0.25">
      <c r="A151" s="532">
        <v>28</v>
      </c>
      <c r="B151" s="625">
        <v>5428</v>
      </c>
      <c r="C151" s="626">
        <v>600099059</v>
      </c>
      <c r="D151" s="533">
        <v>70985740</v>
      </c>
      <c r="E151" s="627" t="s">
        <v>428</v>
      </c>
      <c r="F151" s="533">
        <v>3143</v>
      </c>
      <c r="G151" s="627" t="s">
        <v>633</v>
      </c>
      <c r="H151" s="536" t="s">
        <v>282</v>
      </c>
      <c r="I151" s="517">
        <v>9831</v>
      </c>
      <c r="J151" s="538">
        <v>6930</v>
      </c>
      <c r="K151" s="538">
        <v>0</v>
      </c>
      <c r="L151" s="538">
        <v>0</v>
      </c>
      <c r="M151" s="338">
        <v>2342</v>
      </c>
      <c r="N151" s="338">
        <v>139</v>
      </c>
      <c r="O151" s="538">
        <v>420</v>
      </c>
      <c r="P151" s="539">
        <v>0.03</v>
      </c>
      <c r="Q151" s="719">
        <v>0</v>
      </c>
      <c r="R151" s="808">
        <v>0</v>
      </c>
      <c r="S151" s="808">
        <v>0.03</v>
      </c>
      <c r="T151" s="112">
        <f t="shared" si="67"/>
        <v>0</v>
      </c>
      <c r="U151" s="113">
        <v>0</v>
      </c>
      <c r="V151" s="113">
        <v>0</v>
      </c>
      <c r="W151" s="113">
        <v>0</v>
      </c>
      <c r="X151" s="113">
        <f t="shared" si="68"/>
        <v>0</v>
      </c>
      <c r="Y151" s="113">
        <v>0</v>
      </c>
      <c r="Z151" s="113">
        <v>0</v>
      </c>
      <c r="AA151" s="113">
        <v>0</v>
      </c>
      <c r="AB151" s="113">
        <f t="shared" si="69"/>
        <v>0</v>
      </c>
      <c r="AC151" s="113">
        <f t="shared" si="70"/>
        <v>0</v>
      </c>
      <c r="AD151" s="114">
        <f t="shared" si="71"/>
        <v>0</v>
      </c>
      <c r="AE151" s="114">
        <f t="shared" si="72"/>
        <v>0</v>
      </c>
      <c r="AF151" s="113">
        <v>0</v>
      </c>
      <c r="AG151" s="113">
        <v>0</v>
      </c>
      <c r="AH151" s="113">
        <v>0</v>
      </c>
      <c r="AI151" s="113">
        <f t="shared" si="73"/>
        <v>0</v>
      </c>
      <c r="AJ151" s="113">
        <f t="shared" si="74"/>
        <v>0</v>
      </c>
      <c r="AK151" s="115">
        <v>0</v>
      </c>
      <c r="AL151" s="115">
        <v>0</v>
      </c>
      <c r="AM151" s="115">
        <v>0</v>
      </c>
      <c r="AN151" s="115">
        <v>0</v>
      </c>
      <c r="AO151" s="115">
        <v>0</v>
      </c>
      <c r="AP151" s="115">
        <f t="shared" si="75"/>
        <v>0</v>
      </c>
      <c r="AQ151" s="115">
        <f t="shared" si="76"/>
        <v>0</v>
      </c>
      <c r="AR151" s="370">
        <f t="shared" si="77"/>
        <v>0</v>
      </c>
      <c r="AS151" s="112">
        <f t="shared" si="78"/>
        <v>9831</v>
      </c>
      <c r="AT151" s="113">
        <f t="shared" si="79"/>
        <v>6930</v>
      </c>
      <c r="AU151" s="113">
        <f t="shared" si="80"/>
        <v>0</v>
      </c>
      <c r="AV151" s="113">
        <f t="shared" si="81"/>
        <v>0</v>
      </c>
      <c r="AW151" s="113">
        <f t="shared" si="82"/>
        <v>2342</v>
      </c>
      <c r="AX151" s="113">
        <f t="shared" si="82"/>
        <v>139</v>
      </c>
      <c r="AY151" s="113">
        <f t="shared" si="83"/>
        <v>420</v>
      </c>
      <c r="AZ151" s="115">
        <f t="shared" si="84"/>
        <v>0.03</v>
      </c>
      <c r="BA151" s="115">
        <f t="shared" si="85"/>
        <v>0</v>
      </c>
      <c r="BB151" s="115">
        <f t="shared" si="86"/>
        <v>0</v>
      </c>
      <c r="BC151" s="116">
        <f t="shared" si="87"/>
        <v>0.03</v>
      </c>
    </row>
    <row r="152" spans="1:55" ht="12.95" customHeight="1" x14ac:dyDescent="0.25">
      <c r="A152" s="628">
        <v>28</v>
      </c>
      <c r="B152" s="629">
        <v>5428</v>
      </c>
      <c r="C152" s="630">
        <v>600099059</v>
      </c>
      <c r="D152" s="629">
        <v>70985740</v>
      </c>
      <c r="E152" s="631" t="s">
        <v>429</v>
      </c>
      <c r="F152" s="548"/>
      <c r="G152" s="637"/>
      <c r="H152" s="549"/>
      <c r="I152" s="632">
        <v>4926036</v>
      </c>
      <c r="J152" s="633">
        <v>3522620</v>
      </c>
      <c r="K152" s="633">
        <v>0</v>
      </c>
      <c r="L152" s="633">
        <v>56000</v>
      </c>
      <c r="M152" s="633">
        <v>1209573</v>
      </c>
      <c r="N152" s="633">
        <v>70453</v>
      </c>
      <c r="O152" s="633">
        <v>67390</v>
      </c>
      <c r="P152" s="634">
        <v>7.7299000000000015</v>
      </c>
      <c r="Q152" s="634">
        <v>5.0099000000000009</v>
      </c>
      <c r="R152" s="635">
        <v>0</v>
      </c>
      <c r="S152" s="635">
        <v>2.7199999999999998</v>
      </c>
      <c r="T152" s="632">
        <f t="shared" ref="T152:BC152" si="89">SUM(T146:T151)</f>
        <v>0</v>
      </c>
      <c r="U152" s="633">
        <f t="shared" si="89"/>
        <v>0</v>
      </c>
      <c r="V152" s="633">
        <f t="shared" si="89"/>
        <v>0</v>
      </c>
      <c r="W152" s="633">
        <f t="shared" si="89"/>
        <v>0</v>
      </c>
      <c r="X152" s="633">
        <f t="shared" si="89"/>
        <v>0</v>
      </c>
      <c r="Y152" s="633">
        <f t="shared" si="89"/>
        <v>0</v>
      </c>
      <c r="Z152" s="633">
        <f t="shared" si="89"/>
        <v>0</v>
      </c>
      <c r="AA152" s="633">
        <f t="shared" si="89"/>
        <v>0</v>
      </c>
      <c r="AB152" s="633">
        <f t="shared" si="89"/>
        <v>0</v>
      </c>
      <c r="AC152" s="633">
        <f t="shared" si="89"/>
        <v>0</v>
      </c>
      <c r="AD152" s="633">
        <f t="shared" si="89"/>
        <v>0</v>
      </c>
      <c r="AE152" s="633">
        <f t="shared" si="89"/>
        <v>0</v>
      </c>
      <c r="AF152" s="633">
        <f t="shared" si="89"/>
        <v>0</v>
      </c>
      <c r="AG152" s="633">
        <f t="shared" si="89"/>
        <v>0</v>
      </c>
      <c r="AH152" s="633">
        <f t="shared" si="89"/>
        <v>0</v>
      </c>
      <c r="AI152" s="633">
        <f t="shared" si="89"/>
        <v>0</v>
      </c>
      <c r="AJ152" s="633">
        <f t="shared" si="89"/>
        <v>0</v>
      </c>
      <c r="AK152" s="634">
        <f t="shared" si="89"/>
        <v>0</v>
      </c>
      <c r="AL152" s="634">
        <f t="shared" si="89"/>
        <v>0</v>
      </c>
      <c r="AM152" s="634">
        <f t="shared" si="89"/>
        <v>0</v>
      </c>
      <c r="AN152" s="634">
        <f t="shared" si="89"/>
        <v>0</v>
      </c>
      <c r="AO152" s="634">
        <f t="shared" si="89"/>
        <v>0</v>
      </c>
      <c r="AP152" s="634">
        <f t="shared" si="89"/>
        <v>0</v>
      </c>
      <c r="AQ152" s="634">
        <f t="shared" si="89"/>
        <v>0</v>
      </c>
      <c r="AR152" s="635">
        <f t="shared" si="89"/>
        <v>0</v>
      </c>
      <c r="AS152" s="632">
        <f t="shared" si="89"/>
        <v>4926036</v>
      </c>
      <c r="AT152" s="633">
        <f t="shared" si="89"/>
        <v>3522620</v>
      </c>
      <c r="AU152" s="633">
        <f t="shared" si="89"/>
        <v>0</v>
      </c>
      <c r="AV152" s="633">
        <f t="shared" si="89"/>
        <v>56000</v>
      </c>
      <c r="AW152" s="633">
        <f t="shared" si="89"/>
        <v>1209573</v>
      </c>
      <c r="AX152" s="633">
        <f t="shared" si="89"/>
        <v>70453</v>
      </c>
      <c r="AY152" s="633">
        <f t="shared" si="89"/>
        <v>67390</v>
      </c>
      <c r="AZ152" s="634">
        <f t="shared" si="89"/>
        <v>7.7299000000000015</v>
      </c>
      <c r="BA152" s="634">
        <f t="shared" si="89"/>
        <v>5.0099000000000009</v>
      </c>
      <c r="BB152" s="634">
        <f t="shared" si="89"/>
        <v>0</v>
      </c>
      <c r="BC152" s="636">
        <f t="shared" si="89"/>
        <v>2.7199999999999998</v>
      </c>
    </row>
    <row r="153" spans="1:55" ht="12.95" customHeight="1" x14ac:dyDescent="0.25">
      <c r="A153" s="532">
        <v>29</v>
      </c>
      <c r="B153" s="625">
        <v>5472</v>
      </c>
      <c r="C153" s="626">
        <v>600098672</v>
      </c>
      <c r="D153" s="533">
        <v>72743565</v>
      </c>
      <c r="E153" s="627" t="s">
        <v>430</v>
      </c>
      <c r="F153" s="533">
        <v>3111</v>
      </c>
      <c r="G153" s="627" t="s">
        <v>329</v>
      </c>
      <c r="H153" s="536" t="s">
        <v>281</v>
      </c>
      <c r="I153" s="517">
        <v>3404937</v>
      </c>
      <c r="J153" s="538">
        <v>2471677</v>
      </c>
      <c r="K153" s="538">
        <v>0</v>
      </c>
      <c r="L153" s="538">
        <v>0</v>
      </c>
      <c r="M153" s="338">
        <v>835427</v>
      </c>
      <c r="N153" s="338">
        <v>49434</v>
      </c>
      <c r="O153" s="538">
        <v>48399</v>
      </c>
      <c r="P153" s="539">
        <v>5.5417999999999994</v>
      </c>
      <c r="Q153" s="719">
        <v>4.0519999999999996</v>
      </c>
      <c r="R153" s="808">
        <v>0</v>
      </c>
      <c r="S153" s="808">
        <v>1.4898</v>
      </c>
      <c r="T153" s="112">
        <f t="shared" si="67"/>
        <v>0</v>
      </c>
      <c r="U153" s="113">
        <v>0</v>
      </c>
      <c r="V153" s="113">
        <v>0</v>
      </c>
      <c r="W153" s="113">
        <v>0</v>
      </c>
      <c r="X153" s="113">
        <f t="shared" si="68"/>
        <v>0</v>
      </c>
      <c r="Y153" s="113">
        <v>0</v>
      </c>
      <c r="Z153" s="113">
        <v>0</v>
      </c>
      <c r="AA153" s="113">
        <v>0</v>
      </c>
      <c r="AB153" s="113">
        <f t="shared" si="69"/>
        <v>0</v>
      </c>
      <c r="AC153" s="113">
        <f t="shared" si="70"/>
        <v>0</v>
      </c>
      <c r="AD153" s="114">
        <f t="shared" si="71"/>
        <v>0</v>
      </c>
      <c r="AE153" s="114">
        <f t="shared" si="72"/>
        <v>0</v>
      </c>
      <c r="AF153" s="113">
        <v>0</v>
      </c>
      <c r="AG153" s="113">
        <v>0</v>
      </c>
      <c r="AH153" s="113">
        <v>0</v>
      </c>
      <c r="AI153" s="113">
        <f t="shared" si="73"/>
        <v>0</v>
      </c>
      <c r="AJ153" s="113">
        <f t="shared" si="74"/>
        <v>0</v>
      </c>
      <c r="AK153" s="115">
        <v>0</v>
      </c>
      <c r="AL153" s="115">
        <v>0</v>
      </c>
      <c r="AM153" s="115">
        <v>0</v>
      </c>
      <c r="AN153" s="115">
        <v>0</v>
      </c>
      <c r="AO153" s="115">
        <v>0</v>
      </c>
      <c r="AP153" s="115">
        <f t="shared" si="75"/>
        <v>0</v>
      </c>
      <c r="AQ153" s="115">
        <f t="shared" si="76"/>
        <v>0</v>
      </c>
      <c r="AR153" s="370">
        <f t="shared" si="77"/>
        <v>0</v>
      </c>
      <c r="AS153" s="112">
        <f t="shared" si="78"/>
        <v>3404937</v>
      </c>
      <c r="AT153" s="113">
        <f t="shared" si="79"/>
        <v>2471677</v>
      </c>
      <c r="AU153" s="113">
        <f t="shared" si="80"/>
        <v>0</v>
      </c>
      <c r="AV153" s="113">
        <f t="shared" si="81"/>
        <v>0</v>
      </c>
      <c r="AW153" s="113">
        <f t="shared" si="82"/>
        <v>835427</v>
      </c>
      <c r="AX153" s="113">
        <f t="shared" si="82"/>
        <v>49434</v>
      </c>
      <c r="AY153" s="113">
        <f t="shared" si="83"/>
        <v>48399</v>
      </c>
      <c r="AZ153" s="115">
        <f t="shared" si="84"/>
        <v>5.5417999999999994</v>
      </c>
      <c r="BA153" s="115">
        <f t="shared" si="85"/>
        <v>4.0519999999999996</v>
      </c>
      <c r="BB153" s="115">
        <f t="shared" si="86"/>
        <v>0</v>
      </c>
      <c r="BC153" s="116">
        <f t="shared" si="87"/>
        <v>1.4898</v>
      </c>
    </row>
    <row r="154" spans="1:55" ht="12.95" customHeight="1" x14ac:dyDescent="0.25">
      <c r="A154" s="532">
        <v>29</v>
      </c>
      <c r="B154" s="625">
        <v>5472</v>
      </c>
      <c r="C154" s="626">
        <v>600098672</v>
      </c>
      <c r="D154" s="533">
        <v>72743565</v>
      </c>
      <c r="E154" s="627" t="s">
        <v>430</v>
      </c>
      <c r="F154" s="533">
        <v>3141</v>
      </c>
      <c r="G154" s="627" t="s">
        <v>319</v>
      </c>
      <c r="H154" s="536" t="s">
        <v>282</v>
      </c>
      <c r="I154" s="517">
        <v>657086</v>
      </c>
      <c r="J154" s="538">
        <v>481642</v>
      </c>
      <c r="K154" s="538">
        <v>0</v>
      </c>
      <c r="L154" s="538">
        <v>0</v>
      </c>
      <c r="M154" s="338">
        <v>162795</v>
      </c>
      <c r="N154" s="338">
        <v>9633</v>
      </c>
      <c r="O154" s="538">
        <v>3016</v>
      </c>
      <c r="P154" s="539">
        <v>1.64</v>
      </c>
      <c r="Q154" s="719">
        <v>0</v>
      </c>
      <c r="R154" s="808">
        <v>0</v>
      </c>
      <c r="S154" s="808">
        <v>1.64</v>
      </c>
      <c r="T154" s="112">
        <f t="shared" si="67"/>
        <v>0</v>
      </c>
      <c r="U154" s="113">
        <v>0</v>
      </c>
      <c r="V154" s="113">
        <v>0</v>
      </c>
      <c r="W154" s="113">
        <v>0</v>
      </c>
      <c r="X154" s="113">
        <f t="shared" si="68"/>
        <v>0</v>
      </c>
      <c r="Y154" s="113">
        <v>0</v>
      </c>
      <c r="Z154" s="113">
        <v>0</v>
      </c>
      <c r="AA154" s="113">
        <v>0</v>
      </c>
      <c r="AB154" s="113">
        <f t="shared" si="69"/>
        <v>0</v>
      </c>
      <c r="AC154" s="113">
        <f t="shared" si="70"/>
        <v>0</v>
      </c>
      <c r="AD154" s="114">
        <f t="shared" si="71"/>
        <v>0</v>
      </c>
      <c r="AE154" s="114">
        <f t="shared" si="72"/>
        <v>0</v>
      </c>
      <c r="AF154" s="113">
        <v>0</v>
      </c>
      <c r="AG154" s="113">
        <v>0</v>
      </c>
      <c r="AH154" s="113">
        <v>0</v>
      </c>
      <c r="AI154" s="113">
        <f t="shared" si="73"/>
        <v>0</v>
      </c>
      <c r="AJ154" s="113">
        <f t="shared" si="74"/>
        <v>0</v>
      </c>
      <c r="AK154" s="115">
        <v>0</v>
      </c>
      <c r="AL154" s="115">
        <v>0</v>
      </c>
      <c r="AM154" s="115">
        <v>0</v>
      </c>
      <c r="AN154" s="115">
        <v>0</v>
      </c>
      <c r="AO154" s="115">
        <v>0</v>
      </c>
      <c r="AP154" s="115">
        <f t="shared" si="75"/>
        <v>0</v>
      </c>
      <c r="AQ154" s="115">
        <f t="shared" si="76"/>
        <v>0</v>
      </c>
      <c r="AR154" s="370">
        <f t="shared" si="77"/>
        <v>0</v>
      </c>
      <c r="AS154" s="112">
        <f t="shared" si="78"/>
        <v>657086</v>
      </c>
      <c r="AT154" s="113">
        <f t="shared" si="79"/>
        <v>481642</v>
      </c>
      <c r="AU154" s="113">
        <f t="shared" si="80"/>
        <v>0</v>
      </c>
      <c r="AV154" s="113">
        <f t="shared" si="81"/>
        <v>0</v>
      </c>
      <c r="AW154" s="113">
        <f t="shared" si="82"/>
        <v>162795</v>
      </c>
      <c r="AX154" s="113">
        <f t="shared" si="82"/>
        <v>9633</v>
      </c>
      <c r="AY154" s="113">
        <f t="shared" si="83"/>
        <v>3016</v>
      </c>
      <c r="AZ154" s="115">
        <f t="shared" si="84"/>
        <v>1.64</v>
      </c>
      <c r="BA154" s="115">
        <f t="shared" si="85"/>
        <v>0</v>
      </c>
      <c r="BB154" s="115">
        <f t="shared" si="86"/>
        <v>0</v>
      </c>
      <c r="BC154" s="116">
        <f t="shared" si="87"/>
        <v>1.64</v>
      </c>
    </row>
    <row r="155" spans="1:55" ht="12.95" customHeight="1" x14ac:dyDescent="0.25">
      <c r="A155" s="628">
        <v>29</v>
      </c>
      <c r="B155" s="629">
        <v>5472</v>
      </c>
      <c r="C155" s="630">
        <v>600098672</v>
      </c>
      <c r="D155" s="629">
        <v>72743565</v>
      </c>
      <c r="E155" s="631" t="s">
        <v>431</v>
      </c>
      <c r="F155" s="548"/>
      <c r="G155" s="637"/>
      <c r="H155" s="549"/>
      <c r="I155" s="544">
        <v>4062023</v>
      </c>
      <c r="J155" s="545">
        <v>2953319</v>
      </c>
      <c r="K155" s="545">
        <v>0</v>
      </c>
      <c r="L155" s="545">
        <v>0</v>
      </c>
      <c r="M155" s="545">
        <v>998222</v>
      </c>
      <c r="N155" s="545">
        <v>59067</v>
      </c>
      <c r="O155" s="545">
        <v>51415</v>
      </c>
      <c r="P155" s="546">
        <v>7.1817999999999991</v>
      </c>
      <c r="Q155" s="546">
        <v>4.0519999999999996</v>
      </c>
      <c r="R155" s="647">
        <v>0</v>
      </c>
      <c r="S155" s="647">
        <v>3.1297999999999999</v>
      </c>
      <c r="T155" s="544">
        <f t="shared" ref="T155:BC155" si="90">SUM(T153:T154)</f>
        <v>0</v>
      </c>
      <c r="U155" s="545">
        <f t="shared" si="90"/>
        <v>0</v>
      </c>
      <c r="V155" s="545">
        <f t="shared" si="90"/>
        <v>0</v>
      </c>
      <c r="W155" s="545">
        <f t="shared" si="90"/>
        <v>0</v>
      </c>
      <c r="X155" s="545">
        <f t="shared" si="90"/>
        <v>0</v>
      </c>
      <c r="Y155" s="545">
        <f t="shared" si="90"/>
        <v>0</v>
      </c>
      <c r="Z155" s="545">
        <f t="shared" si="90"/>
        <v>0</v>
      </c>
      <c r="AA155" s="545">
        <f t="shared" si="90"/>
        <v>0</v>
      </c>
      <c r="AB155" s="545">
        <f t="shared" si="90"/>
        <v>0</v>
      </c>
      <c r="AC155" s="545">
        <f t="shared" si="90"/>
        <v>0</v>
      </c>
      <c r="AD155" s="545">
        <f t="shared" si="90"/>
        <v>0</v>
      </c>
      <c r="AE155" s="545">
        <f t="shared" si="90"/>
        <v>0</v>
      </c>
      <c r="AF155" s="545">
        <f t="shared" si="90"/>
        <v>0</v>
      </c>
      <c r="AG155" s="545">
        <f t="shared" si="90"/>
        <v>0</v>
      </c>
      <c r="AH155" s="545">
        <f t="shared" si="90"/>
        <v>0</v>
      </c>
      <c r="AI155" s="545">
        <f t="shared" si="90"/>
        <v>0</v>
      </c>
      <c r="AJ155" s="545">
        <f t="shared" si="90"/>
        <v>0</v>
      </c>
      <c r="AK155" s="546">
        <f t="shared" si="90"/>
        <v>0</v>
      </c>
      <c r="AL155" s="546">
        <f t="shared" si="90"/>
        <v>0</v>
      </c>
      <c r="AM155" s="546">
        <f t="shared" si="90"/>
        <v>0</v>
      </c>
      <c r="AN155" s="546">
        <f t="shared" si="90"/>
        <v>0</v>
      </c>
      <c r="AO155" s="546">
        <f t="shared" si="90"/>
        <v>0</v>
      </c>
      <c r="AP155" s="546">
        <f t="shared" si="90"/>
        <v>0</v>
      </c>
      <c r="AQ155" s="546">
        <f t="shared" si="90"/>
        <v>0</v>
      </c>
      <c r="AR155" s="647">
        <f t="shared" si="90"/>
        <v>0</v>
      </c>
      <c r="AS155" s="544">
        <f t="shared" si="90"/>
        <v>4062023</v>
      </c>
      <c r="AT155" s="545">
        <f t="shared" si="90"/>
        <v>2953319</v>
      </c>
      <c r="AU155" s="545">
        <f t="shared" si="90"/>
        <v>0</v>
      </c>
      <c r="AV155" s="545">
        <f t="shared" si="90"/>
        <v>0</v>
      </c>
      <c r="AW155" s="545">
        <f t="shared" si="90"/>
        <v>998222</v>
      </c>
      <c r="AX155" s="545">
        <f t="shared" si="90"/>
        <v>59067</v>
      </c>
      <c r="AY155" s="545">
        <f t="shared" si="90"/>
        <v>51415</v>
      </c>
      <c r="AZ155" s="546">
        <f t="shared" si="90"/>
        <v>7.1817999999999991</v>
      </c>
      <c r="BA155" s="546">
        <f t="shared" si="90"/>
        <v>4.0519999999999996</v>
      </c>
      <c r="BB155" s="546">
        <f t="shared" si="90"/>
        <v>0</v>
      </c>
      <c r="BC155" s="547">
        <f t="shared" si="90"/>
        <v>3.1297999999999999</v>
      </c>
    </row>
    <row r="156" spans="1:55" ht="12.95" customHeight="1" x14ac:dyDescent="0.25">
      <c r="A156" s="532">
        <v>30</v>
      </c>
      <c r="B156" s="625">
        <v>5471</v>
      </c>
      <c r="C156" s="626">
        <v>600099229</v>
      </c>
      <c r="D156" s="533">
        <v>72743646</v>
      </c>
      <c r="E156" s="627" t="s">
        <v>432</v>
      </c>
      <c r="F156" s="533">
        <v>3113</v>
      </c>
      <c r="G156" s="627" t="s">
        <v>333</v>
      </c>
      <c r="H156" s="536" t="s">
        <v>281</v>
      </c>
      <c r="I156" s="517">
        <v>13113118</v>
      </c>
      <c r="J156" s="538">
        <v>9369473</v>
      </c>
      <c r="K156" s="538">
        <v>57740</v>
      </c>
      <c r="L156" s="538">
        <v>29600</v>
      </c>
      <c r="M156" s="338">
        <v>3176886</v>
      </c>
      <c r="N156" s="338">
        <v>187390</v>
      </c>
      <c r="O156" s="538">
        <v>349769</v>
      </c>
      <c r="P156" s="539">
        <v>17.952999999999996</v>
      </c>
      <c r="Q156" s="719">
        <v>13.398500000000002</v>
      </c>
      <c r="R156" s="808">
        <v>0.16669999999999999</v>
      </c>
      <c r="S156" s="808">
        <v>4.5545</v>
      </c>
      <c r="T156" s="112">
        <f t="shared" si="67"/>
        <v>0</v>
      </c>
      <c r="U156" s="113">
        <v>0</v>
      </c>
      <c r="V156" s="113">
        <v>0</v>
      </c>
      <c r="W156" s="113">
        <v>0</v>
      </c>
      <c r="X156" s="113">
        <f t="shared" si="68"/>
        <v>0</v>
      </c>
      <c r="Y156" s="113">
        <v>0</v>
      </c>
      <c r="Z156" s="113">
        <v>0</v>
      </c>
      <c r="AA156" s="113">
        <v>0</v>
      </c>
      <c r="AB156" s="113">
        <f t="shared" si="69"/>
        <v>0</v>
      </c>
      <c r="AC156" s="113">
        <f t="shared" si="70"/>
        <v>0</v>
      </c>
      <c r="AD156" s="114">
        <f t="shared" si="71"/>
        <v>0</v>
      </c>
      <c r="AE156" s="114">
        <f t="shared" si="72"/>
        <v>0</v>
      </c>
      <c r="AF156" s="113">
        <v>0</v>
      </c>
      <c r="AG156" s="113">
        <v>0</v>
      </c>
      <c r="AH156" s="113">
        <v>0</v>
      </c>
      <c r="AI156" s="113">
        <f t="shared" si="73"/>
        <v>0</v>
      </c>
      <c r="AJ156" s="113">
        <f t="shared" si="74"/>
        <v>0</v>
      </c>
      <c r="AK156" s="115">
        <v>0</v>
      </c>
      <c r="AL156" s="115">
        <v>0</v>
      </c>
      <c r="AM156" s="115">
        <v>0</v>
      </c>
      <c r="AN156" s="115">
        <v>0</v>
      </c>
      <c r="AO156" s="115">
        <v>0</v>
      </c>
      <c r="AP156" s="115">
        <f t="shared" si="75"/>
        <v>0</v>
      </c>
      <c r="AQ156" s="115">
        <f t="shared" si="76"/>
        <v>0</v>
      </c>
      <c r="AR156" s="370">
        <f t="shared" si="77"/>
        <v>0</v>
      </c>
      <c r="AS156" s="112">
        <f t="shared" si="78"/>
        <v>13113118</v>
      </c>
      <c r="AT156" s="113">
        <f t="shared" si="79"/>
        <v>9369473</v>
      </c>
      <c r="AU156" s="113">
        <f t="shared" si="80"/>
        <v>57740</v>
      </c>
      <c r="AV156" s="113">
        <f t="shared" si="81"/>
        <v>29600</v>
      </c>
      <c r="AW156" s="113">
        <f t="shared" si="82"/>
        <v>3176886</v>
      </c>
      <c r="AX156" s="113">
        <f t="shared" si="82"/>
        <v>187390</v>
      </c>
      <c r="AY156" s="113">
        <f t="shared" si="83"/>
        <v>349769</v>
      </c>
      <c r="AZ156" s="115">
        <f t="shared" si="84"/>
        <v>17.952999999999996</v>
      </c>
      <c r="BA156" s="115">
        <f t="shared" si="85"/>
        <v>13.398500000000002</v>
      </c>
      <c r="BB156" s="115">
        <f t="shared" si="86"/>
        <v>0.16669999999999999</v>
      </c>
      <c r="BC156" s="116">
        <f t="shared" si="87"/>
        <v>4.5545</v>
      </c>
    </row>
    <row r="157" spans="1:55" ht="12.95" customHeight="1" x14ac:dyDescent="0.25">
      <c r="A157" s="532">
        <v>30</v>
      </c>
      <c r="B157" s="625">
        <v>5471</v>
      </c>
      <c r="C157" s="626">
        <v>600099229</v>
      </c>
      <c r="D157" s="533">
        <v>72743646</v>
      </c>
      <c r="E157" s="627" t="s">
        <v>432</v>
      </c>
      <c r="F157" s="533">
        <v>3113</v>
      </c>
      <c r="G157" s="627" t="s">
        <v>323</v>
      </c>
      <c r="H157" s="536" t="s">
        <v>282</v>
      </c>
      <c r="I157" s="517">
        <v>601073</v>
      </c>
      <c r="J157" s="538">
        <v>439524</v>
      </c>
      <c r="K157" s="538">
        <v>0</v>
      </c>
      <c r="L157" s="538">
        <v>0</v>
      </c>
      <c r="M157" s="338">
        <v>148559</v>
      </c>
      <c r="N157" s="338">
        <v>8790</v>
      </c>
      <c r="O157" s="538">
        <v>4200</v>
      </c>
      <c r="P157" s="539">
        <v>1.24</v>
      </c>
      <c r="Q157" s="719">
        <v>1.24</v>
      </c>
      <c r="R157" s="808">
        <v>0</v>
      </c>
      <c r="S157" s="808">
        <v>0</v>
      </c>
      <c r="T157" s="112">
        <f t="shared" si="67"/>
        <v>0</v>
      </c>
      <c r="U157" s="113">
        <v>0</v>
      </c>
      <c r="V157" s="113">
        <v>0</v>
      </c>
      <c r="W157" s="113">
        <v>0</v>
      </c>
      <c r="X157" s="113">
        <f t="shared" si="68"/>
        <v>0</v>
      </c>
      <c r="Y157" s="113">
        <v>0</v>
      </c>
      <c r="Z157" s="113">
        <v>0</v>
      </c>
      <c r="AA157" s="113">
        <v>0</v>
      </c>
      <c r="AB157" s="113">
        <f t="shared" si="69"/>
        <v>0</v>
      </c>
      <c r="AC157" s="113">
        <f t="shared" si="70"/>
        <v>0</v>
      </c>
      <c r="AD157" s="114">
        <f t="shared" si="71"/>
        <v>0</v>
      </c>
      <c r="AE157" s="114">
        <f t="shared" si="72"/>
        <v>0</v>
      </c>
      <c r="AF157" s="113">
        <v>0</v>
      </c>
      <c r="AG157" s="113">
        <v>0</v>
      </c>
      <c r="AH157" s="113">
        <v>0</v>
      </c>
      <c r="AI157" s="113">
        <f t="shared" si="73"/>
        <v>0</v>
      </c>
      <c r="AJ157" s="113">
        <f t="shared" si="74"/>
        <v>0</v>
      </c>
      <c r="AK157" s="115">
        <v>0</v>
      </c>
      <c r="AL157" s="115">
        <v>0</v>
      </c>
      <c r="AM157" s="115">
        <v>0</v>
      </c>
      <c r="AN157" s="115">
        <v>0</v>
      </c>
      <c r="AO157" s="115">
        <v>0</v>
      </c>
      <c r="AP157" s="115">
        <f t="shared" si="75"/>
        <v>0</v>
      </c>
      <c r="AQ157" s="115">
        <f t="shared" si="76"/>
        <v>0</v>
      </c>
      <c r="AR157" s="370">
        <f t="shared" si="77"/>
        <v>0</v>
      </c>
      <c r="AS157" s="112">
        <f t="shared" si="78"/>
        <v>601073</v>
      </c>
      <c r="AT157" s="113">
        <f t="shared" si="79"/>
        <v>439524</v>
      </c>
      <c r="AU157" s="113">
        <f t="shared" si="80"/>
        <v>0</v>
      </c>
      <c r="AV157" s="113">
        <f t="shared" si="81"/>
        <v>0</v>
      </c>
      <c r="AW157" s="113">
        <f t="shared" si="82"/>
        <v>148559</v>
      </c>
      <c r="AX157" s="113">
        <f t="shared" si="82"/>
        <v>8790</v>
      </c>
      <c r="AY157" s="113">
        <f t="shared" si="83"/>
        <v>4200</v>
      </c>
      <c r="AZ157" s="115">
        <f t="shared" si="84"/>
        <v>1.24</v>
      </c>
      <c r="BA157" s="115">
        <f t="shared" si="85"/>
        <v>1.24</v>
      </c>
      <c r="BB157" s="115">
        <f t="shared" si="86"/>
        <v>0</v>
      </c>
      <c r="BC157" s="116">
        <f t="shared" si="87"/>
        <v>0</v>
      </c>
    </row>
    <row r="158" spans="1:55" ht="12.95" customHeight="1" x14ac:dyDescent="0.25">
      <c r="A158" s="532">
        <v>30</v>
      </c>
      <c r="B158" s="625">
        <v>5471</v>
      </c>
      <c r="C158" s="626">
        <v>600099229</v>
      </c>
      <c r="D158" s="533">
        <v>72743646</v>
      </c>
      <c r="E158" s="627" t="s">
        <v>432</v>
      </c>
      <c r="F158" s="533">
        <v>3141</v>
      </c>
      <c r="G158" s="627" t="s">
        <v>319</v>
      </c>
      <c r="H158" s="536" t="s">
        <v>282</v>
      </c>
      <c r="I158" s="517">
        <v>1211879</v>
      </c>
      <c r="J158" s="538">
        <v>885310</v>
      </c>
      <c r="K158" s="538">
        <v>0</v>
      </c>
      <c r="L158" s="538">
        <v>0</v>
      </c>
      <c r="M158" s="338">
        <v>299235</v>
      </c>
      <c r="N158" s="338">
        <v>17706</v>
      </c>
      <c r="O158" s="538">
        <v>9628</v>
      </c>
      <c r="P158" s="539">
        <v>3.01</v>
      </c>
      <c r="Q158" s="719">
        <v>0</v>
      </c>
      <c r="R158" s="808">
        <v>0</v>
      </c>
      <c r="S158" s="808">
        <v>3.01</v>
      </c>
      <c r="T158" s="112">
        <f t="shared" si="67"/>
        <v>0</v>
      </c>
      <c r="U158" s="113">
        <v>0</v>
      </c>
      <c r="V158" s="113">
        <v>0</v>
      </c>
      <c r="W158" s="113">
        <v>0</v>
      </c>
      <c r="X158" s="113">
        <f t="shared" si="68"/>
        <v>0</v>
      </c>
      <c r="Y158" s="113">
        <v>0</v>
      </c>
      <c r="Z158" s="113">
        <v>0</v>
      </c>
      <c r="AA158" s="113">
        <v>0</v>
      </c>
      <c r="AB158" s="113">
        <f t="shared" si="69"/>
        <v>0</v>
      </c>
      <c r="AC158" s="113">
        <f t="shared" si="70"/>
        <v>0</v>
      </c>
      <c r="AD158" s="114">
        <f t="shared" si="71"/>
        <v>0</v>
      </c>
      <c r="AE158" s="114">
        <f t="shared" si="72"/>
        <v>0</v>
      </c>
      <c r="AF158" s="113">
        <v>0</v>
      </c>
      <c r="AG158" s="113">
        <v>0</v>
      </c>
      <c r="AH158" s="113">
        <v>0</v>
      </c>
      <c r="AI158" s="113">
        <f t="shared" si="73"/>
        <v>0</v>
      </c>
      <c r="AJ158" s="113">
        <f t="shared" si="74"/>
        <v>0</v>
      </c>
      <c r="AK158" s="115">
        <v>0</v>
      </c>
      <c r="AL158" s="115">
        <v>0</v>
      </c>
      <c r="AM158" s="115">
        <v>0</v>
      </c>
      <c r="AN158" s="115">
        <v>0</v>
      </c>
      <c r="AO158" s="115">
        <v>0</v>
      </c>
      <c r="AP158" s="115">
        <f t="shared" si="75"/>
        <v>0</v>
      </c>
      <c r="AQ158" s="115">
        <f t="shared" si="76"/>
        <v>0</v>
      </c>
      <c r="AR158" s="370">
        <f t="shared" si="77"/>
        <v>0</v>
      </c>
      <c r="AS158" s="112">
        <f t="shared" si="78"/>
        <v>1211879</v>
      </c>
      <c r="AT158" s="113">
        <f t="shared" si="79"/>
        <v>885310</v>
      </c>
      <c r="AU158" s="113">
        <f t="shared" si="80"/>
        <v>0</v>
      </c>
      <c r="AV158" s="113">
        <f t="shared" si="81"/>
        <v>0</v>
      </c>
      <c r="AW158" s="113">
        <f t="shared" si="82"/>
        <v>299235</v>
      </c>
      <c r="AX158" s="113">
        <f t="shared" si="82"/>
        <v>17706</v>
      </c>
      <c r="AY158" s="113">
        <f t="shared" si="83"/>
        <v>9628</v>
      </c>
      <c r="AZ158" s="115">
        <f t="shared" si="84"/>
        <v>3.01</v>
      </c>
      <c r="BA158" s="115">
        <f t="shared" si="85"/>
        <v>0</v>
      </c>
      <c r="BB158" s="115">
        <f t="shared" si="86"/>
        <v>0</v>
      </c>
      <c r="BC158" s="116">
        <f t="shared" si="87"/>
        <v>3.01</v>
      </c>
    </row>
    <row r="159" spans="1:55" ht="12.95" customHeight="1" x14ac:dyDescent="0.25">
      <c r="A159" s="532">
        <v>30</v>
      </c>
      <c r="B159" s="625">
        <v>5471</v>
      </c>
      <c r="C159" s="626">
        <v>600099229</v>
      </c>
      <c r="D159" s="533">
        <v>72743646</v>
      </c>
      <c r="E159" s="627" t="s">
        <v>432</v>
      </c>
      <c r="F159" s="533">
        <v>3143</v>
      </c>
      <c r="G159" s="627" t="s">
        <v>632</v>
      </c>
      <c r="H159" s="536" t="s">
        <v>281</v>
      </c>
      <c r="I159" s="517">
        <v>659613</v>
      </c>
      <c r="J159" s="538">
        <v>450057</v>
      </c>
      <c r="K159" s="538">
        <v>0</v>
      </c>
      <c r="L159" s="538">
        <v>36200</v>
      </c>
      <c r="M159" s="338">
        <v>164355</v>
      </c>
      <c r="N159" s="338">
        <v>9001</v>
      </c>
      <c r="O159" s="538">
        <v>0</v>
      </c>
      <c r="P159" s="539">
        <v>0.875</v>
      </c>
      <c r="Q159" s="719">
        <v>0.875</v>
      </c>
      <c r="R159" s="808">
        <v>0</v>
      </c>
      <c r="S159" s="808">
        <v>0</v>
      </c>
      <c r="T159" s="112">
        <f t="shared" si="67"/>
        <v>0</v>
      </c>
      <c r="U159" s="113">
        <v>0</v>
      </c>
      <c r="V159" s="113">
        <v>0</v>
      </c>
      <c r="W159" s="113">
        <v>0</v>
      </c>
      <c r="X159" s="113">
        <f t="shared" si="68"/>
        <v>0</v>
      </c>
      <c r="Y159" s="113">
        <v>0</v>
      </c>
      <c r="Z159" s="113">
        <v>0</v>
      </c>
      <c r="AA159" s="113">
        <v>0</v>
      </c>
      <c r="AB159" s="113">
        <f t="shared" si="69"/>
        <v>0</v>
      </c>
      <c r="AC159" s="113">
        <f t="shared" si="70"/>
        <v>0</v>
      </c>
      <c r="AD159" s="114">
        <f t="shared" si="71"/>
        <v>0</v>
      </c>
      <c r="AE159" s="114">
        <f t="shared" si="72"/>
        <v>0</v>
      </c>
      <c r="AF159" s="113">
        <v>0</v>
      </c>
      <c r="AG159" s="113">
        <v>0</v>
      </c>
      <c r="AH159" s="113">
        <v>0</v>
      </c>
      <c r="AI159" s="113">
        <f t="shared" si="73"/>
        <v>0</v>
      </c>
      <c r="AJ159" s="113">
        <f t="shared" si="74"/>
        <v>0</v>
      </c>
      <c r="AK159" s="115">
        <v>0</v>
      </c>
      <c r="AL159" s="115">
        <v>0</v>
      </c>
      <c r="AM159" s="115">
        <v>0</v>
      </c>
      <c r="AN159" s="115">
        <v>0</v>
      </c>
      <c r="AO159" s="115">
        <v>0</v>
      </c>
      <c r="AP159" s="115">
        <f t="shared" si="75"/>
        <v>0</v>
      </c>
      <c r="AQ159" s="115">
        <f t="shared" si="76"/>
        <v>0</v>
      </c>
      <c r="AR159" s="370">
        <f t="shared" si="77"/>
        <v>0</v>
      </c>
      <c r="AS159" s="112">
        <f t="shared" si="78"/>
        <v>659613</v>
      </c>
      <c r="AT159" s="113">
        <f t="shared" si="79"/>
        <v>450057</v>
      </c>
      <c r="AU159" s="113">
        <f t="shared" si="80"/>
        <v>0</v>
      </c>
      <c r="AV159" s="113">
        <f t="shared" si="81"/>
        <v>36200</v>
      </c>
      <c r="AW159" s="113">
        <f t="shared" si="82"/>
        <v>164355</v>
      </c>
      <c r="AX159" s="113">
        <f t="shared" si="82"/>
        <v>9001</v>
      </c>
      <c r="AY159" s="113">
        <f t="shared" si="83"/>
        <v>0</v>
      </c>
      <c r="AZ159" s="115">
        <f t="shared" si="84"/>
        <v>0.875</v>
      </c>
      <c r="BA159" s="115">
        <f t="shared" si="85"/>
        <v>0.875</v>
      </c>
      <c r="BB159" s="115">
        <f t="shared" si="86"/>
        <v>0</v>
      </c>
      <c r="BC159" s="116">
        <f t="shared" si="87"/>
        <v>0</v>
      </c>
    </row>
    <row r="160" spans="1:55" ht="12.95" customHeight="1" x14ac:dyDescent="0.25">
      <c r="A160" s="532">
        <v>30</v>
      </c>
      <c r="B160" s="625">
        <v>5471</v>
      </c>
      <c r="C160" s="626">
        <v>600099229</v>
      </c>
      <c r="D160" s="533">
        <v>72743646</v>
      </c>
      <c r="E160" s="627" t="s">
        <v>432</v>
      </c>
      <c r="F160" s="533">
        <v>3143</v>
      </c>
      <c r="G160" s="627" t="s">
        <v>633</v>
      </c>
      <c r="H160" s="536" t="s">
        <v>282</v>
      </c>
      <c r="I160" s="517">
        <v>31600</v>
      </c>
      <c r="J160" s="538">
        <v>22275</v>
      </c>
      <c r="K160" s="538">
        <v>0</v>
      </c>
      <c r="L160" s="538">
        <v>0</v>
      </c>
      <c r="M160" s="338">
        <v>7529</v>
      </c>
      <c r="N160" s="338">
        <v>446</v>
      </c>
      <c r="O160" s="538">
        <v>1350</v>
      </c>
      <c r="P160" s="539">
        <v>0.09</v>
      </c>
      <c r="Q160" s="719">
        <v>0</v>
      </c>
      <c r="R160" s="808">
        <v>0</v>
      </c>
      <c r="S160" s="808">
        <v>0.09</v>
      </c>
      <c r="T160" s="112">
        <f t="shared" si="67"/>
        <v>0</v>
      </c>
      <c r="U160" s="113">
        <v>0</v>
      </c>
      <c r="V160" s="113">
        <v>0</v>
      </c>
      <c r="W160" s="113">
        <v>0</v>
      </c>
      <c r="X160" s="113">
        <f t="shared" si="68"/>
        <v>0</v>
      </c>
      <c r="Y160" s="113">
        <v>0</v>
      </c>
      <c r="Z160" s="113">
        <v>0</v>
      </c>
      <c r="AA160" s="113">
        <v>0</v>
      </c>
      <c r="AB160" s="113">
        <f t="shared" si="69"/>
        <v>0</v>
      </c>
      <c r="AC160" s="113">
        <f t="shared" si="70"/>
        <v>0</v>
      </c>
      <c r="AD160" s="114">
        <f t="shared" si="71"/>
        <v>0</v>
      </c>
      <c r="AE160" s="114">
        <f t="shared" si="72"/>
        <v>0</v>
      </c>
      <c r="AF160" s="113">
        <v>0</v>
      </c>
      <c r="AG160" s="113">
        <v>0</v>
      </c>
      <c r="AH160" s="113">
        <v>0</v>
      </c>
      <c r="AI160" s="113">
        <f t="shared" si="73"/>
        <v>0</v>
      </c>
      <c r="AJ160" s="113">
        <f t="shared" si="74"/>
        <v>0</v>
      </c>
      <c r="AK160" s="115">
        <v>0</v>
      </c>
      <c r="AL160" s="115">
        <v>0</v>
      </c>
      <c r="AM160" s="115">
        <v>0</v>
      </c>
      <c r="AN160" s="115">
        <v>0</v>
      </c>
      <c r="AO160" s="115">
        <v>0</v>
      </c>
      <c r="AP160" s="115">
        <f t="shared" si="75"/>
        <v>0</v>
      </c>
      <c r="AQ160" s="115">
        <f t="shared" si="76"/>
        <v>0</v>
      </c>
      <c r="AR160" s="370">
        <f t="shared" si="77"/>
        <v>0</v>
      </c>
      <c r="AS160" s="112">
        <f t="shared" si="78"/>
        <v>31600</v>
      </c>
      <c r="AT160" s="113">
        <f t="shared" si="79"/>
        <v>22275</v>
      </c>
      <c r="AU160" s="113">
        <f t="shared" si="80"/>
        <v>0</v>
      </c>
      <c r="AV160" s="113">
        <f t="shared" si="81"/>
        <v>0</v>
      </c>
      <c r="AW160" s="113">
        <f t="shared" si="82"/>
        <v>7529</v>
      </c>
      <c r="AX160" s="113">
        <f t="shared" si="82"/>
        <v>446</v>
      </c>
      <c r="AY160" s="113">
        <f t="shared" si="83"/>
        <v>1350</v>
      </c>
      <c r="AZ160" s="115">
        <f t="shared" si="84"/>
        <v>0.09</v>
      </c>
      <c r="BA160" s="115">
        <f t="shared" si="85"/>
        <v>0</v>
      </c>
      <c r="BB160" s="115">
        <f t="shared" si="86"/>
        <v>0</v>
      </c>
      <c r="BC160" s="116">
        <f t="shared" si="87"/>
        <v>0.09</v>
      </c>
    </row>
    <row r="161" spans="1:57" ht="12.95" customHeight="1" x14ac:dyDescent="0.25">
      <c r="A161" s="628">
        <v>30</v>
      </c>
      <c r="B161" s="629">
        <v>5471</v>
      </c>
      <c r="C161" s="630">
        <v>600099229</v>
      </c>
      <c r="D161" s="629">
        <v>72743646</v>
      </c>
      <c r="E161" s="631" t="s">
        <v>433</v>
      </c>
      <c r="F161" s="548"/>
      <c r="G161" s="637"/>
      <c r="H161" s="549"/>
      <c r="I161" s="544">
        <v>15617283</v>
      </c>
      <c r="J161" s="545">
        <v>11166639</v>
      </c>
      <c r="K161" s="545">
        <v>57740</v>
      </c>
      <c r="L161" s="545">
        <v>65800</v>
      </c>
      <c r="M161" s="545">
        <v>3796564</v>
      </c>
      <c r="N161" s="545">
        <v>223333</v>
      </c>
      <c r="O161" s="545">
        <v>364947</v>
      </c>
      <c r="P161" s="546">
        <v>23.167999999999996</v>
      </c>
      <c r="Q161" s="546">
        <v>15.513500000000002</v>
      </c>
      <c r="R161" s="647">
        <v>0.16669999999999999</v>
      </c>
      <c r="S161" s="647">
        <v>7.6544999999999996</v>
      </c>
      <c r="T161" s="544">
        <f t="shared" ref="T161:BC161" si="91">SUM(T156:T160)</f>
        <v>0</v>
      </c>
      <c r="U161" s="545">
        <f t="shared" si="91"/>
        <v>0</v>
      </c>
      <c r="V161" s="545">
        <f t="shared" si="91"/>
        <v>0</v>
      </c>
      <c r="W161" s="545">
        <f t="shared" si="91"/>
        <v>0</v>
      </c>
      <c r="X161" s="545">
        <f t="shared" si="91"/>
        <v>0</v>
      </c>
      <c r="Y161" s="545">
        <f t="shared" si="91"/>
        <v>0</v>
      </c>
      <c r="Z161" s="545">
        <f t="shared" si="91"/>
        <v>0</v>
      </c>
      <c r="AA161" s="545">
        <f t="shared" si="91"/>
        <v>0</v>
      </c>
      <c r="AB161" s="545">
        <f t="shared" si="91"/>
        <v>0</v>
      </c>
      <c r="AC161" s="545">
        <f t="shared" si="91"/>
        <v>0</v>
      </c>
      <c r="AD161" s="545">
        <f t="shared" si="91"/>
        <v>0</v>
      </c>
      <c r="AE161" s="545">
        <f t="shared" si="91"/>
        <v>0</v>
      </c>
      <c r="AF161" s="545">
        <f t="shared" si="91"/>
        <v>0</v>
      </c>
      <c r="AG161" s="545">
        <f t="shared" si="91"/>
        <v>0</v>
      </c>
      <c r="AH161" s="545">
        <f t="shared" si="91"/>
        <v>0</v>
      </c>
      <c r="AI161" s="545">
        <f t="shared" si="91"/>
        <v>0</v>
      </c>
      <c r="AJ161" s="545">
        <f t="shared" si="91"/>
        <v>0</v>
      </c>
      <c r="AK161" s="546">
        <f t="shared" si="91"/>
        <v>0</v>
      </c>
      <c r="AL161" s="546">
        <f t="shared" si="91"/>
        <v>0</v>
      </c>
      <c r="AM161" s="546">
        <f t="shared" si="91"/>
        <v>0</v>
      </c>
      <c r="AN161" s="546">
        <f t="shared" si="91"/>
        <v>0</v>
      </c>
      <c r="AO161" s="546">
        <f t="shared" si="91"/>
        <v>0</v>
      </c>
      <c r="AP161" s="546">
        <f t="shared" si="91"/>
        <v>0</v>
      </c>
      <c r="AQ161" s="546">
        <f t="shared" si="91"/>
        <v>0</v>
      </c>
      <c r="AR161" s="647">
        <f t="shared" si="91"/>
        <v>0</v>
      </c>
      <c r="AS161" s="544">
        <f t="shared" si="91"/>
        <v>15617283</v>
      </c>
      <c r="AT161" s="545">
        <f t="shared" si="91"/>
        <v>11166639</v>
      </c>
      <c r="AU161" s="545">
        <f t="shared" si="91"/>
        <v>57740</v>
      </c>
      <c r="AV161" s="545">
        <f t="shared" si="91"/>
        <v>65800</v>
      </c>
      <c r="AW161" s="545">
        <f t="shared" si="91"/>
        <v>3796564</v>
      </c>
      <c r="AX161" s="545">
        <f t="shared" si="91"/>
        <v>223333</v>
      </c>
      <c r="AY161" s="545">
        <f t="shared" si="91"/>
        <v>364947</v>
      </c>
      <c r="AZ161" s="546">
        <f t="shared" si="91"/>
        <v>23.167999999999996</v>
      </c>
      <c r="BA161" s="546">
        <f t="shared" si="91"/>
        <v>15.513500000000002</v>
      </c>
      <c r="BB161" s="546">
        <f t="shared" si="91"/>
        <v>0.16669999999999999</v>
      </c>
      <c r="BC161" s="547">
        <f t="shared" si="91"/>
        <v>7.6544999999999996</v>
      </c>
    </row>
    <row r="162" spans="1:57" ht="12.95" customHeight="1" x14ac:dyDescent="0.25">
      <c r="A162" s="532">
        <v>31</v>
      </c>
      <c r="B162" s="625">
        <v>5473</v>
      </c>
      <c r="C162" s="626">
        <v>600098583</v>
      </c>
      <c r="D162" s="533">
        <v>75016320</v>
      </c>
      <c r="E162" s="627" t="s">
        <v>434</v>
      </c>
      <c r="F162" s="533">
        <v>3111</v>
      </c>
      <c r="G162" s="627" t="s">
        <v>329</v>
      </c>
      <c r="H162" s="536" t="s">
        <v>281</v>
      </c>
      <c r="I162" s="517">
        <v>2140860</v>
      </c>
      <c r="J162" s="538">
        <v>1567202</v>
      </c>
      <c r="K162" s="538">
        <v>0</v>
      </c>
      <c r="L162" s="538">
        <v>0</v>
      </c>
      <c r="M162" s="338">
        <v>529714</v>
      </c>
      <c r="N162" s="338">
        <v>31344</v>
      </c>
      <c r="O162" s="538">
        <v>12600</v>
      </c>
      <c r="P162" s="539">
        <v>3.1897000000000002</v>
      </c>
      <c r="Q162" s="719">
        <v>2.3548</v>
      </c>
      <c r="R162" s="808">
        <v>0</v>
      </c>
      <c r="S162" s="808">
        <v>0.83489999999999998</v>
      </c>
      <c r="T162" s="112">
        <f t="shared" si="67"/>
        <v>0</v>
      </c>
      <c r="U162" s="113">
        <v>0</v>
      </c>
      <c r="V162" s="113">
        <v>0</v>
      </c>
      <c r="W162" s="113">
        <v>0</v>
      </c>
      <c r="X162" s="113">
        <f t="shared" si="68"/>
        <v>0</v>
      </c>
      <c r="Y162" s="113">
        <v>0</v>
      </c>
      <c r="Z162" s="113">
        <v>0</v>
      </c>
      <c r="AA162" s="113">
        <v>0</v>
      </c>
      <c r="AB162" s="113">
        <f t="shared" si="69"/>
        <v>0</v>
      </c>
      <c r="AC162" s="113">
        <f t="shared" si="70"/>
        <v>0</v>
      </c>
      <c r="AD162" s="114">
        <f t="shared" si="71"/>
        <v>0</v>
      </c>
      <c r="AE162" s="114">
        <f t="shared" si="72"/>
        <v>0</v>
      </c>
      <c r="AF162" s="113">
        <v>0</v>
      </c>
      <c r="AG162" s="113">
        <v>0</v>
      </c>
      <c r="AH162" s="113">
        <v>0</v>
      </c>
      <c r="AI162" s="113">
        <f t="shared" si="73"/>
        <v>0</v>
      </c>
      <c r="AJ162" s="113">
        <f t="shared" si="74"/>
        <v>0</v>
      </c>
      <c r="AK162" s="115">
        <v>0</v>
      </c>
      <c r="AL162" s="115">
        <v>0</v>
      </c>
      <c r="AM162" s="115">
        <v>0</v>
      </c>
      <c r="AN162" s="115">
        <v>0</v>
      </c>
      <c r="AO162" s="115">
        <v>0</v>
      </c>
      <c r="AP162" s="115">
        <f t="shared" si="75"/>
        <v>0</v>
      </c>
      <c r="AQ162" s="115">
        <f t="shared" si="76"/>
        <v>0</v>
      </c>
      <c r="AR162" s="370">
        <f t="shared" si="77"/>
        <v>0</v>
      </c>
      <c r="AS162" s="112">
        <f t="shared" si="78"/>
        <v>2140860</v>
      </c>
      <c r="AT162" s="113">
        <f t="shared" si="79"/>
        <v>1567202</v>
      </c>
      <c r="AU162" s="113">
        <f t="shared" si="80"/>
        <v>0</v>
      </c>
      <c r="AV162" s="113">
        <f t="shared" si="81"/>
        <v>0</v>
      </c>
      <c r="AW162" s="113">
        <f t="shared" si="82"/>
        <v>529714</v>
      </c>
      <c r="AX162" s="113">
        <f t="shared" si="82"/>
        <v>31344</v>
      </c>
      <c r="AY162" s="113">
        <f t="shared" si="83"/>
        <v>12600</v>
      </c>
      <c r="AZ162" s="115">
        <f t="shared" si="84"/>
        <v>3.1897000000000002</v>
      </c>
      <c r="BA162" s="115">
        <f t="shared" si="85"/>
        <v>2.3548</v>
      </c>
      <c r="BB162" s="115">
        <f t="shared" si="86"/>
        <v>0</v>
      </c>
      <c r="BC162" s="116">
        <f t="shared" si="87"/>
        <v>0.83489999999999998</v>
      </c>
    </row>
    <row r="163" spans="1:57" ht="12.95" customHeight="1" x14ac:dyDescent="0.25">
      <c r="A163" s="532">
        <v>31</v>
      </c>
      <c r="B163" s="625">
        <v>5473</v>
      </c>
      <c r="C163" s="626">
        <v>600098583</v>
      </c>
      <c r="D163" s="533">
        <v>75016320</v>
      </c>
      <c r="E163" s="627" t="s">
        <v>434</v>
      </c>
      <c r="F163" s="533">
        <v>3111</v>
      </c>
      <c r="G163" s="627" t="s">
        <v>323</v>
      </c>
      <c r="H163" s="536" t="s">
        <v>282</v>
      </c>
      <c r="I163" s="517">
        <v>0</v>
      </c>
      <c r="J163" s="538">
        <v>0</v>
      </c>
      <c r="K163" s="538">
        <v>0</v>
      </c>
      <c r="L163" s="538">
        <v>0</v>
      </c>
      <c r="M163" s="338">
        <v>0</v>
      </c>
      <c r="N163" s="338">
        <v>0</v>
      </c>
      <c r="O163" s="538">
        <v>0</v>
      </c>
      <c r="P163" s="539">
        <v>0</v>
      </c>
      <c r="Q163" s="719">
        <v>0</v>
      </c>
      <c r="R163" s="808">
        <v>0</v>
      </c>
      <c r="S163" s="808">
        <v>0</v>
      </c>
      <c r="T163" s="112">
        <f t="shared" si="67"/>
        <v>0</v>
      </c>
      <c r="U163" s="113">
        <v>0</v>
      </c>
      <c r="V163" s="113">
        <v>0</v>
      </c>
      <c r="W163" s="113">
        <v>0</v>
      </c>
      <c r="X163" s="113">
        <f t="shared" si="68"/>
        <v>0</v>
      </c>
      <c r="Y163" s="113">
        <v>0</v>
      </c>
      <c r="Z163" s="113">
        <v>0</v>
      </c>
      <c r="AA163" s="113">
        <v>0</v>
      </c>
      <c r="AB163" s="113">
        <f t="shared" si="69"/>
        <v>0</v>
      </c>
      <c r="AC163" s="113">
        <f t="shared" si="70"/>
        <v>0</v>
      </c>
      <c r="AD163" s="114">
        <f t="shared" si="71"/>
        <v>0</v>
      </c>
      <c r="AE163" s="114">
        <f t="shared" si="72"/>
        <v>0</v>
      </c>
      <c r="AF163" s="113">
        <v>0</v>
      </c>
      <c r="AG163" s="113">
        <v>0</v>
      </c>
      <c r="AH163" s="113">
        <v>0</v>
      </c>
      <c r="AI163" s="113">
        <f t="shared" si="73"/>
        <v>0</v>
      </c>
      <c r="AJ163" s="113">
        <f t="shared" si="74"/>
        <v>0</v>
      </c>
      <c r="AK163" s="115">
        <v>0</v>
      </c>
      <c r="AL163" s="115">
        <v>0</v>
      </c>
      <c r="AM163" s="115">
        <v>0</v>
      </c>
      <c r="AN163" s="115">
        <v>0</v>
      </c>
      <c r="AO163" s="115">
        <v>0</v>
      </c>
      <c r="AP163" s="115">
        <f t="shared" si="75"/>
        <v>0</v>
      </c>
      <c r="AQ163" s="115">
        <f t="shared" si="76"/>
        <v>0</v>
      </c>
      <c r="AR163" s="370">
        <f t="shared" si="77"/>
        <v>0</v>
      </c>
      <c r="AS163" s="112">
        <f t="shared" si="78"/>
        <v>0</v>
      </c>
      <c r="AT163" s="113">
        <f t="shared" si="79"/>
        <v>0</v>
      </c>
      <c r="AU163" s="113">
        <f t="shared" si="80"/>
        <v>0</v>
      </c>
      <c r="AV163" s="113">
        <f t="shared" si="81"/>
        <v>0</v>
      </c>
      <c r="AW163" s="113">
        <f t="shared" si="82"/>
        <v>0</v>
      </c>
      <c r="AX163" s="113">
        <f t="shared" si="82"/>
        <v>0</v>
      </c>
      <c r="AY163" s="113">
        <f t="shared" si="83"/>
        <v>0</v>
      </c>
      <c r="AZ163" s="115">
        <f t="shared" si="84"/>
        <v>0</v>
      </c>
      <c r="BA163" s="115">
        <f t="shared" si="85"/>
        <v>0</v>
      </c>
      <c r="BB163" s="115">
        <f t="shared" si="86"/>
        <v>0</v>
      </c>
      <c r="BC163" s="116">
        <f t="shared" si="87"/>
        <v>0</v>
      </c>
    </row>
    <row r="164" spans="1:57" ht="13.5" customHeight="1" x14ac:dyDescent="0.25">
      <c r="A164" s="532">
        <v>31</v>
      </c>
      <c r="B164" s="625">
        <v>5473</v>
      </c>
      <c r="C164" s="626">
        <v>600098583</v>
      </c>
      <c r="D164" s="533">
        <v>75016320</v>
      </c>
      <c r="E164" s="627" t="s">
        <v>434</v>
      </c>
      <c r="F164" s="533">
        <v>3141</v>
      </c>
      <c r="G164" s="627" t="s">
        <v>319</v>
      </c>
      <c r="H164" s="536" t="s">
        <v>282</v>
      </c>
      <c r="I164" s="517">
        <v>421368</v>
      </c>
      <c r="J164" s="538">
        <v>309090</v>
      </c>
      <c r="K164" s="538">
        <v>0</v>
      </c>
      <c r="L164" s="538">
        <v>0</v>
      </c>
      <c r="M164" s="338">
        <v>104472</v>
      </c>
      <c r="N164" s="338">
        <v>6182</v>
      </c>
      <c r="O164" s="538">
        <v>1624</v>
      </c>
      <c r="P164" s="539">
        <v>1.05</v>
      </c>
      <c r="Q164" s="719">
        <v>0</v>
      </c>
      <c r="R164" s="808">
        <v>0</v>
      </c>
      <c r="S164" s="808">
        <v>1.05</v>
      </c>
      <c r="T164" s="112">
        <f t="shared" si="67"/>
        <v>0</v>
      </c>
      <c r="U164" s="113">
        <v>0</v>
      </c>
      <c r="V164" s="113">
        <v>0</v>
      </c>
      <c r="W164" s="113">
        <v>0</v>
      </c>
      <c r="X164" s="113">
        <f t="shared" si="68"/>
        <v>0</v>
      </c>
      <c r="Y164" s="113">
        <v>0</v>
      </c>
      <c r="Z164" s="113">
        <v>0</v>
      </c>
      <c r="AA164" s="113">
        <v>0</v>
      </c>
      <c r="AB164" s="113">
        <f t="shared" si="69"/>
        <v>0</v>
      </c>
      <c r="AC164" s="113">
        <f t="shared" si="70"/>
        <v>0</v>
      </c>
      <c r="AD164" s="114">
        <f t="shared" si="71"/>
        <v>0</v>
      </c>
      <c r="AE164" s="114">
        <f t="shared" si="72"/>
        <v>0</v>
      </c>
      <c r="AF164" s="113">
        <v>0</v>
      </c>
      <c r="AG164" s="113">
        <v>0</v>
      </c>
      <c r="AH164" s="113">
        <v>0</v>
      </c>
      <c r="AI164" s="113">
        <f t="shared" si="73"/>
        <v>0</v>
      </c>
      <c r="AJ164" s="113">
        <f t="shared" si="74"/>
        <v>0</v>
      </c>
      <c r="AK164" s="115">
        <v>0</v>
      </c>
      <c r="AL164" s="115">
        <v>0</v>
      </c>
      <c r="AM164" s="115">
        <v>0</v>
      </c>
      <c r="AN164" s="115">
        <v>0</v>
      </c>
      <c r="AO164" s="115">
        <v>0</v>
      </c>
      <c r="AP164" s="115">
        <f t="shared" si="75"/>
        <v>0</v>
      </c>
      <c r="AQ164" s="115">
        <f t="shared" si="76"/>
        <v>0</v>
      </c>
      <c r="AR164" s="370">
        <f t="shared" si="77"/>
        <v>0</v>
      </c>
      <c r="AS164" s="112">
        <f t="shared" si="78"/>
        <v>421368</v>
      </c>
      <c r="AT164" s="113">
        <f t="shared" si="79"/>
        <v>309090</v>
      </c>
      <c r="AU164" s="113">
        <f t="shared" si="80"/>
        <v>0</v>
      </c>
      <c r="AV164" s="113">
        <f t="shared" si="81"/>
        <v>0</v>
      </c>
      <c r="AW164" s="113">
        <f t="shared" si="82"/>
        <v>104472</v>
      </c>
      <c r="AX164" s="113">
        <f t="shared" si="82"/>
        <v>6182</v>
      </c>
      <c r="AY164" s="113">
        <f t="shared" si="83"/>
        <v>1624</v>
      </c>
      <c r="AZ164" s="115">
        <f t="shared" si="84"/>
        <v>1.05</v>
      </c>
      <c r="BA164" s="115">
        <f t="shared" si="85"/>
        <v>0</v>
      </c>
      <c r="BB164" s="115">
        <f t="shared" si="86"/>
        <v>0</v>
      </c>
      <c r="BC164" s="116">
        <f t="shared" si="87"/>
        <v>1.05</v>
      </c>
    </row>
    <row r="165" spans="1:57" ht="12.75" customHeight="1" thickBot="1" x14ac:dyDescent="0.3">
      <c r="A165" s="648">
        <v>31</v>
      </c>
      <c r="B165" s="649">
        <v>5473</v>
      </c>
      <c r="C165" s="650">
        <v>600098583</v>
      </c>
      <c r="D165" s="649">
        <v>75016320</v>
      </c>
      <c r="E165" s="651" t="s">
        <v>435</v>
      </c>
      <c r="F165" s="552"/>
      <c r="G165" s="652"/>
      <c r="H165" s="553"/>
      <c r="I165" s="653">
        <v>2562228</v>
      </c>
      <c r="J165" s="654">
        <v>1876292</v>
      </c>
      <c r="K165" s="654">
        <v>0</v>
      </c>
      <c r="L165" s="654">
        <v>0</v>
      </c>
      <c r="M165" s="654">
        <v>634186</v>
      </c>
      <c r="N165" s="654">
        <v>37526</v>
      </c>
      <c r="O165" s="654">
        <v>14224</v>
      </c>
      <c r="P165" s="655">
        <v>4.2397</v>
      </c>
      <c r="Q165" s="655">
        <v>2.3548</v>
      </c>
      <c r="R165" s="811">
        <v>0</v>
      </c>
      <c r="S165" s="811">
        <v>1.8849</v>
      </c>
      <c r="T165" s="653">
        <f t="shared" ref="T165:BC165" si="92">SUM(T162:T164)</f>
        <v>0</v>
      </c>
      <c r="U165" s="654">
        <f t="shared" si="92"/>
        <v>0</v>
      </c>
      <c r="V165" s="654">
        <f t="shared" si="92"/>
        <v>0</v>
      </c>
      <c r="W165" s="654">
        <f t="shared" si="92"/>
        <v>0</v>
      </c>
      <c r="X165" s="654">
        <f t="shared" si="92"/>
        <v>0</v>
      </c>
      <c r="Y165" s="654">
        <f t="shared" si="92"/>
        <v>0</v>
      </c>
      <c r="Z165" s="654">
        <f t="shared" si="92"/>
        <v>0</v>
      </c>
      <c r="AA165" s="654">
        <f t="shared" si="92"/>
        <v>0</v>
      </c>
      <c r="AB165" s="654">
        <f t="shared" si="92"/>
        <v>0</v>
      </c>
      <c r="AC165" s="654">
        <f t="shared" si="92"/>
        <v>0</v>
      </c>
      <c r="AD165" s="654">
        <f t="shared" si="92"/>
        <v>0</v>
      </c>
      <c r="AE165" s="654">
        <f t="shared" si="92"/>
        <v>0</v>
      </c>
      <c r="AF165" s="654">
        <f t="shared" si="92"/>
        <v>0</v>
      </c>
      <c r="AG165" s="654">
        <f t="shared" si="92"/>
        <v>0</v>
      </c>
      <c r="AH165" s="654">
        <f t="shared" si="92"/>
        <v>0</v>
      </c>
      <c r="AI165" s="654">
        <f t="shared" si="92"/>
        <v>0</v>
      </c>
      <c r="AJ165" s="654">
        <f t="shared" si="92"/>
        <v>0</v>
      </c>
      <c r="AK165" s="655">
        <f t="shared" si="92"/>
        <v>0</v>
      </c>
      <c r="AL165" s="655">
        <f t="shared" si="92"/>
        <v>0</v>
      </c>
      <c r="AM165" s="655">
        <f t="shared" si="92"/>
        <v>0</v>
      </c>
      <c r="AN165" s="655">
        <f t="shared" si="92"/>
        <v>0</v>
      </c>
      <c r="AO165" s="655">
        <f t="shared" si="92"/>
        <v>0</v>
      </c>
      <c r="AP165" s="655">
        <f t="shared" si="92"/>
        <v>0</v>
      </c>
      <c r="AQ165" s="655">
        <f t="shared" si="92"/>
        <v>0</v>
      </c>
      <c r="AR165" s="811">
        <f t="shared" si="92"/>
        <v>0</v>
      </c>
      <c r="AS165" s="653">
        <f t="shared" si="92"/>
        <v>2562228</v>
      </c>
      <c r="AT165" s="654">
        <f t="shared" si="92"/>
        <v>1876292</v>
      </c>
      <c r="AU165" s="654">
        <f t="shared" si="92"/>
        <v>0</v>
      </c>
      <c r="AV165" s="654">
        <f t="shared" si="92"/>
        <v>0</v>
      </c>
      <c r="AW165" s="654">
        <f t="shared" si="92"/>
        <v>634186</v>
      </c>
      <c r="AX165" s="654">
        <f t="shared" si="92"/>
        <v>37526</v>
      </c>
      <c r="AY165" s="654">
        <f t="shared" si="92"/>
        <v>14224</v>
      </c>
      <c r="AZ165" s="655">
        <f t="shared" si="92"/>
        <v>4.2397</v>
      </c>
      <c r="BA165" s="655">
        <f t="shared" si="92"/>
        <v>2.3548</v>
      </c>
      <c r="BB165" s="655">
        <f t="shared" si="92"/>
        <v>0</v>
      </c>
      <c r="BC165" s="776">
        <f t="shared" si="92"/>
        <v>1.8849</v>
      </c>
    </row>
    <row r="166" spans="1:57" ht="12.75" customHeight="1" thickBot="1" x14ac:dyDescent="0.3">
      <c r="A166" s="657"/>
      <c r="B166" s="563"/>
      <c r="C166" s="658"/>
      <c r="D166" s="563"/>
      <c r="E166" s="565" t="s">
        <v>801</v>
      </c>
      <c r="F166" s="563"/>
      <c r="G166" s="563"/>
      <c r="H166" s="566"/>
      <c r="I166" s="659">
        <f t="shared" ref="I166:BC166" si="93">I165+I161+I155+I152+I145+I138+I131+I128+I125+I119+I115+I110+I108+I102+I98+I92+I88+I81+I74+I67+I60+I53+I51+I44+I38+I32+I25+I23+I19+I15</f>
        <v>336125208</v>
      </c>
      <c r="J166" s="660">
        <f t="shared" si="93"/>
        <v>241964526</v>
      </c>
      <c r="K166" s="660">
        <f t="shared" si="93"/>
        <v>230960</v>
      </c>
      <c r="L166" s="660">
        <f t="shared" si="93"/>
        <v>1699780</v>
      </c>
      <c r="M166" s="660">
        <f t="shared" si="93"/>
        <v>82346951</v>
      </c>
      <c r="N166" s="660">
        <f t="shared" si="93"/>
        <v>4839296</v>
      </c>
      <c r="O166" s="660">
        <f t="shared" si="93"/>
        <v>5274655</v>
      </c>
      <c r="P166" s="661">
        <f t="shared" si="93"/>
        <v>519.36374999999987</v>
      </c>
      <c r="Q166" s="661">
        <f t="shared" si="93"/>
        <v>357.72710000000006</v>
      </c>
      <c r="R166" s="661">
        <f t="shared" si="93"/>
        <v>0.66669999999999996</v>
      </c>
      <c r="S166" s="777">
        <f t="shared" si="93"/>
        <v>161.63665000000003</v>
      </c>
      <c r="T166" s="809">
        <f t="shared" si="93"/>
        <v>-5000</v>
      </c>
      <c r="U166" s="660">
        <f t="shared" si="93"/>
        <v>-80999</v>
      </c>
      <c r="V166" s="660">
        <f t="shared" si="93"/>
        <v>-455098</v>
      </c>
      <c r="W166" s="660">
        <f t="shared" si="93"/>
        <v>-727324</v>
      </c>
      <c r="X166" s="660">
        <f t="shared" si="93"/>
        <v>-1268421</v>
      </c>
      <c r="Y166" s="660">
        <f t="shared" si="93"/>
        <v>5000</v>
      </c>
      <c r="Z166" s="660">
        <f t="shared" si="93"/>
        <v>0</v>
      </c>
      <c r="AA166" s="660">
        <f t="shared" si="93"/>
        <v>-34272</v>
      </c>
      <c r="AB166" s="660">
        <f t="shared" si="93"/>
        <v>-29272</v>
      </c>
      <c r="AC166" s="660">
        <f t="shared" si="93"/>
        <v>-1297693</v>
      </c>
      <c r="AD166" s="660">
        <f t="shared" si="93"/>
        <v>-427038</v>
      </c>
      <c r="AE166" s="660">
        <f t="shared" si="93"/>
        <v>-25371</v>
      </c>
      <c r="AF166" s="660">
        <f t="shared" si="93"/>
        <v>2500</v>
      </c>
      <c r="AG166" s="660">
        <f t="shared" si="93"/>
        <v>618026</v>
      </c>
      <c r="AH166" s="660">
        <f t="shared" si="93"/>
        <v>0</v>
      </c>
      <c r="AI166" s="660">
        <f t="shared" si="93"/>
        <v>620526</v>
      </c>
      <c r="AJ166" s="660">
        <f t="shared" si="93"/>
        <v>-1129576</v>
      </c>
      <c r="AK166" s="661">
        <f t="shared" si="93"/>
        <v>0</v>
      </c>
      <c r="AL166" s="661">
        <f t="shared" si="93"/>
        <v>0</v>
      </c>
      <c r="AM166" s="661">
        <f t="shared" si="93"/>
        <v>-0.23000000000000004</v>
      </c>
      <c r="AN166" s="661">
        <f t="shared" si="93"/>
        <v>-1.24</v>
      </c>
      <c r="AO166" s="661">
        <f t="shared" si="93"/>
        <v>0</v>
      </c>
      <c r="AP166" s="661">
        <f t="shared" si="93"/>
        <v>-1.47</v>
      </c>
      <c r="AQ166" s="661">
        <f t="shared" si="93"/>
        <v>0</v>
      </c>
      <c r="AR166" s="812">
        <f t="shared" si="93"/>
        <v>-1.47</v>
      </c>
      <c r="AS166" s="659">
        <f t="shared" si="93"/>
        <v>334995632</v>
      </c>
      <c r="AT166" s="660">
        <f t="shared" si="93"/>
        <v>240696105</v>
      </c>
      <c r="AU166" s="660">
        <f>AU165+AU161+AU155+AU152+AU145+AU138+AU131+AU128+AU125+AU119+AU115+AU110+AU108+AU102+AU98+AU92+AU88+AU81+AU74+AU67+AU60+AU53+AU51+AU44+AU38+AU32+AU25+AU23+AU19+AU15</f>
        <v>230960</v>
      </c>
      <c r="AV166" s="660">
        <f t="shared" si="93"/>
        <v>1670508</v>
      </c>
      <c r="AW166" s="660">
        <f t="shared" si="93"/>
        <v>81919913</v>
      </c>
      <c r="AX166" s="660">
        <f t="shared" si="93"/>
        <v>4813925</v>
      </c>
      <c r="AY166" s="660">
        <f t="shared" si="93"/>
        <v>5895181</v>
      </c>
      <c r="AZ166" s="661">
        <f t="shared" si="93"/>
        <v>517.89374999999995</v>
      </c>
      <c r="BA166" s="661">
        <f t="shared" si="93"/>
        <v>356.25710000000004</v>
      </c>
      <c r="BB166" s="661">
        <f t="shared" si="93"/>
        <v>0.66669999999999996</v>
      </c>
      <c r="BC166" s="777">
        <f t="shared" si="93"/>
        <v>161.63665000000003</v>
      </c>
    </row>
    <row r="167" spans="1:57" ht="12.75" customHeight="1" x14ac:dyDescent="0.25">
      <c r="B167" s="573"/>
      <c r="D167" s="573"/>
      <c r="E167" s="574"/>
      <c r="F167" s="573"/>
      <c r="I167" s="94">
        <f>J166+L166+M166+N166+O166</f>
        <v>336125208</v>
      </c>
      <c r="J167" s="94"/>
      <c r="K167" s="94"/>
      <c r="L167" s="94"/>
      <c r="M167" s="94"/>
      <c r="N167" s="94"/>
      <c r="O167" s="94"/>
      <c r="P167" s="95">
        <f>Q166+S166</f>
        <v>519.3637500000001</v>
      </c>
      <c r="Q167" s="95"/>
      <c r="R167" s="95"/>
      <c r="S167" s="95"/>
      <c r="T167" s="575"/>
      <c r="U167" s="575"/>
      <c r="V167" s="575"/>
      <c r="W167" s="575"/>
      <c r="X167" s="577">
        <f>SUM(T166:W166)</f>
        <v>-1268421</v>
      </c>
      <c r="Y167" s="578"/>
      <c r="Z167" s="578"/>
      <c r="AA167" s="578"/>
      <c r="AB167" s="577">
        <f>SUM(Y166:AA166)</f>
        <v>-29272</v>
      </c>
      <c r="AC167" s="577">
        <f>X166+AB166</f>
        <v>-1297693</v>
      </c>
      <c r="AD167" s="579"/>
      <c r="AE167" s="579"/>
      <c r="AF167" s="578"/>
      <c r="AG167" s="578"/>
      <c r="AH167" s="578"/>
      <c r="AI167" s="577">
        <f>SUM(AF166:AH166)</f>
        <v>620526</v>
      </c>
      <c r="AJ167" s="577">
        <f>AC166+AD166+AE166+AI166</f>
        <v>-1129576</v>
      </c>
      <c r="AK167" s="580"/>
      <c r="AL167" s="580"/>
      <c r="AM167" s="580"/>
      <c r="AN167" s="580"/>
      <c r="AO167" s="580"/>
      <c r="AP167" s="138">
        <f>AK166+AM166+AN166</f>
        <v>-1.47</v>
      </c>
      <c r="AQ167" s="138">
        <f>AL166+AO166</f>
        <v>0</v>
      </c>
      <c r="AR167" s="138">
        <f>SUM(AP166:AQ166)</f>
        <v>-1.47</v>
      </c>
      <c r="AS167" s="94">
        <f>AT166+AV166+AW166+AX166+AY166</f>
        <v>334995632</v>
      </c>
      <c r="AT167" s="93"/>
      <c r="AU167" s="93"/>
      <c r="AV167" s="93"/>
      <c r="AW167" s="93"/>
      <c r="AX167" s="93"/>
      <c r="AY167" s="93"/>
      <c r="AZ167" s="95">
        <f>BA166+BC166</f>
        <v>517.89375000000007</v>
      </c>
      <c r="BA167" s="141"/>
      <c r="BB167" s="141"/>
      <c r="BC167" s="141"/>
    </row>
    <row r="168" spans="1:57" ht="12.95" customHeight="1" thickBot="1" x14ac:dyDescent="0.3">
      <c r="B168" s="573"/>
      <c r="D168" s="573"/>
      <c r="F168" s="573"/>
      <c r="I168" s="139">
        <f>J169+L169+M169+N169+O169</f>
        <v>336125208</v>
      </c>
      <c r="J168" s="91"/>
      <c r="K168" s="91"/>
      <c r="L168" s="91"/>
      <c r="M168" s="91"/>
      <c r="N168" s="91"/>
      <c r="O168" s="91"/>
      <c r="P168" s="140">
        <f ca="1">Q169+S169</f>
        <v>519.36374999999987</v>
      </c>
      <c r="Q168" s="266"/>
      <c r="R168" s="266"/>
      <c r="S168" s="266"/>
      <c r="T168" s="575"/>
      <c r="U168" s="575"/>
      <c r="V168" s="575"/>
      <c r="W168" s="575"/>
      <c r="X168" s="577">
        <f ca="1">SUM(T169:W169)</f>
        <v>-1268421</v>
      </c>
      <c r="Y168" s="578"/>
      <c r="Z168" s="578"/>
      <c r="AA168" s="578"/>
      <c r="AB168" s="577">
        <f ca="1">SUM(Y169:AA169)</f>
        <v>-29272</v>
      </c>
      <c r="AC168" s="577">
        <f ca="1">X169+AB169</f>
        <v>-1297693</v>
      </c>
      <c r="AD168" s="579"/>
      <c r="AE168" s="579"/>
      <c r="AF168" s="578"/>
      <c r="AG168" s="578"/>
      <c r="AH168" s="578"/>
      <c r="AI168" s="577">
        <f ca="1">SUM(AF169:AH169)</f>
        <v>620526</v>
      </c>
      <c r="AJ168" s="577">
        <f ca="1">AC169+AD169+AE169+AI169</f>
        <v>-1129576</v>
      </c>
      <c r="AK168" s="580"/>
      <c r="AL168" s="580"/>
      <c r="AM168" s="580"/>
      <c r="AN168" s="580"/>
      <c r="AO168" s="580"/>
      <c r="AP168" s="304">
        <f ca="1">AK169+AM169+AN169</f>
        <v>-1.47</v>
      </c>
      <c r="AQ168" s="304">
        <f ca="1">AL169+AO169</f>
        <v>0</v>
      </c>
      <c r="AR168" s="304">
        <f ca="1">SUM(AP169:AQ169)</f>
        <v>-1.47</v>
      </c>
      <c r="AS168" s="94">
        <f ca="1">AT169+AV169+AW169+AX169+AY169</f>
        <v>334995632</v>
      </c>
      <c r="AT168" s="93"/>
      <c r="AU168" s="93"/>
      <c r="AV168" s="93"/>
      <c r="AW168" s="93"/>
      <c r="AX168" s="93"/>
      <c r="AY168" s="93"/>
      <c r="AZ168" s="95">
        <f ca="1">BA169+BC169</f>
        <v>517.89374999999984</v>
      </c>
      <c r="BA168" s="141"/>
      <c r="BB168" s="141"/>
      <c r="BC168" s="141"/>
    </row>
    <row r="169" spans="1:57" s="143" customFormat="1" ht="12.95" customHeight="1" thickBot="1" x14ac:dyDescent="0.3">
      <c r="D169" s="586"/>
      <c r="E169" s="587"/>
      <c r="F169" s="586"/>
      <c r="G169" s="588"/>
      <c r="H169" s="589" t="s">
        <v>0</v>
      </c>
      <c r="I169" s="663">
        <f t="shared" ref="I169:BC169" si="94">SUM(I170:I179)</f>
        <v>336125208</v>
      </c>
      <c r="J169" s="664">
        <f t="shared" si="94"/>
        <v>241964526</v>
      </c>
      <c r="K169" s="664">
        <f>SUM(K170:K179)</f>
        <v>230960</v>
      </c>
      <c r="L169" s="664">
        <f>SUM(L170:L179)</f>
        <v>1699780</v>
      </c>
      <c r="M169" s="664">
        <f t="shared" si="94"/>
        <v>82346951</v>
      </c>
      <c r="N169" s="664">
        <f t="shared" si="94"/>
        <v>4839296</v>
      </c>
      <c r="O169" s="664">
        <f t="shared" si="94"/>
        <v>5274655</v>
      </c>
      <c r="P169" s="594">
        <f t="shared" ca="1" si="94"/>
        <v>519.36374999999998</v>
      </c>
      <c r="Q169" s="592">
        <f t="shared" ca="1" si="94"/>
        <v>357.72709999999995</v>
      </c>
      <c r="R169" s="592">
        <f ca="1">SUM(R170:R179)</f>
        <v>0.66669999999999996</v>
      </c>
      <c r="S169" s="704">
        <f t="shared" ca="1" si="94"/>
        <v>161.63664999999995</v>
      </c>
      <c r="T169" s="590">
        <f t="shared" ca="1" si="94"/>
        <v>-5000</v>
      </c>
      <c r="U169" s="591">
        <f t="shared" ca="1" si="94"/>
        <v>-80999</v>
      </c>
      <c r="V169" s="591">
        <f t="shared" ca="1" si="94"/>
        <v>-455098</v>
      </c>
      <c r="W169" s="591">
        <f t="shared" ca="1" si="94"/>
        <v>-727324</v>
      </c>
      <c r="X169" s="591">
        <f t="shared" ca="1" si="94"/>
        <v>-1268421</v>
      </c>
      <c r="Y169" s="591">
        <f t="shared" ca="1" si="94"/>
        <v>5000</v>
      </c>
      <c r="Z169" s="591">
        <f t="shared" ca="1" si="94"/>
        <v>0</v>
      </c>
      <c r="AA169" s="591">
        <f t="shared" ca="1" si="94"/>
        <v>-34272</v>
      </c>
      <c r="AB169" s="591">
        <f t="shared" ca="1" si="94"/>
        <v>-29272</v>
      </c>
      <c r="AC169" s="591">
        <f t="shared" ca="1" si="94"/>
        <v>-1297693</v>
      </c>
      <c r="AD169" s="591">
        <f t="shared" ca="1" si="94"/>
        <v>-427038</v>
      </c>
      <c r="AE169" s="591">
        <f t="shared" ca="1" si="94"/>
        <v>-25371</v>
      </c>
      <c r="AF169" s="591">
        <f t="shared" ca="1" si="94"/>
        <v>2500</v>
      </c>
      <c r="AG169" s="591">
        <f t="shared" ca="1" si="94"/>
        <v>618026</v>
      </c>
      <c r="AH169" s="591">
        <f t="shared" ca="1" si="94"/>
        <v>0</v>
      </c>
      <c r="AI169" s="591">
        <f t="shared" ca="1" si="94"/>
        <v>620526</v>
      </c>
      <c r="AJ169" s="591">
        <f t="shared" ca="1" si="94"/>
        <v>-1129576</v>
      </c>
      <c r="AK169" s="592">
        <f t="shared" ca="1" si="94"/>
        <v>0</v>
      </c>
      <c r="AL169" s="592">
        <f t="shared" ca="1" si="94"/>
        <v>0</v>
      </c>
      <c r="AM169" s="592">
        <f t="shared" ca="1" si="94"/>
        <v>-0.22999999999999998</v>
      </c>
      <c r="AN169" s="592">
        <f t="shared" ca="1" si="94"/>
        <v>-1.24</v>
      </c>
      <c r="AO169" s="592">
        <f t="shared" ca="1" si="94"/>
        <v>0</v>
      </c>
      <c r="AP169" s="592">
        <f t="shared" ca="1" si="94"/>
        <v>-1.47</v>
      </c>
      <c r="AQ169" s="592">
        <f t="shared" ca="1" si="94"/>
        <v>0</v>
      </c>
      <c r="AR169" s="665">
        <f t="shared" ca="1" si="94"/>
        <v>-1.47</v>
      </c>
      <c r="AS169" s="593">
        <f t="shared" ca="1" si="94"/>
        <v>334995632</v>
      </c>
      <c r="AT169" s="591">
        <f t="shared" ca="1" si="94"/>
        <v>240696105</v>
      </c>
      <c r="AU169" s="591">
        <f ca="1">SUM(AU170:AU179)</f>
        <v>230960</v>
      </c>
      <c r="AV169" s="591">
        <f t="shared" ca="1" si="94"/>
        <v>1670508</v>
      </c>
      <c r="AW169" s="591">
        <f t="shared" ca="1" si="94"/>
        <v>81919913</v>
      </c>
      <c r="AX169" s="591">
        <f t="shared" ca="1" si="94"/>
        <v>4813925</v>
      </c>
      <c r="AY169" s="591">
        <f t="shared" ca="1" si="94"/>
        <v>5895181</v>
      </c>
      <c r="AZ169" s="592">
        <f t="shared" ca="1" si="94"/>
        <v>517.89374999999995</v>
      </c>
      <c r="BA169" s="592">
        <f t="shared" ca="1" si="94"/>
        <v>356.25709999999992</v>
      </c>
      <c r="BB169" s="592">
        <f ca="1">SUM(BB170:BB179)</f>
        <v>0.66669999999999996</v>
      </c>
      <c r="BC169" s="665">
        <f t="shared" ca="1" si="94"/>
        <v>161.63664999999995</v>
      </c>
      <c r="BD169" s="666"/>
      <c r="BE169" s="666"/>
    </row>
    <row r="170" spans="1:57" s="143" customFormat="1" ht="12.95" customHeight="1" x14ac:dyDescent="0.25">
      <c r="D170" s="586"/>
      <c r="E170" s="587"/>
      <c r="F170" s="586"/>
      <c r="G170" s="588"/>
      <c r="H170" s="597">
        <v>3111</v>
      </c>
      <c r="I170" s="291">
        <f t="shared" ref="I170:O170" si="95">SUMIF($F$12:$F$432,"=3111",I$12:I$432)</f>
        <v>64701370</v>
      </c>
      <c r="J170" s="219">
        <f t="shared" si="95"/>
        <v>46782175</v>
      </c>
      <c r="K170" s="219">
        <f t="shared" si="95"/>
        <v>0</v>
      </c>
      <c r="L170" s="219">
        <f t="shared" si="95"/>
        <v>241500</v>
      </c>
      <c r="M170" s="219">
        <f t="shared" si="95"/>
        <v>15894006</v>
      </c>
      <c r="N170" s="219">
        <f t="shared" si="95"/>
        <v>935642</v>
      </c>
      <c r="O170" s="219">
        <f t="shared" si="95"/>
        <v>848047</v>
      </c>
      <c r="P170" s="598">
        <f t="shared" ref="P170:BC170" ca="1" si="96">SUMIF($F$12:$F$432,"=3111",P$12:P$388)</f>
        <v>108.47174999999999</v>
      </c>
      <c r="Q170" s="407">
        <f t="shared" ca="1" si="96"/>
        <v>81.72590000000001</v>
      </c>
      <c r="R170" s="407">
        <f t="shared" ca="1" si="96"/>
        <v>0</v>
      </c>
      <c r="S170" s="417">
        <f t="shared" ca="1" si="96"/>
        <v>26.745850000000001</v>
      </c>
      <c r="T170" s="406">
        <f t="shared" ca="1" si="96"/>
        <v>-25000</v>
      </c>
      <c r="U170" s="405">
        <f t="shared" ca="1" si="96"/>
        <v>14435</v>
      </c>
      <c r="V170" s="405">
        <f t="shared" ca="1" si="96"/>
        <v>-147274</v>
      </c>
      <c r="W170" s="405">
        <f t="shared" ca="1" si="96"/>
        <v>0</v>
      </c>
      <c r="X170" s="405">
        <f t="shared" ca="1" si="96"/>
        <v>-157839</v>
      </c>
      <c r="Y170" s="405">
        <f t="shared" ca="1" si="96"/>
        <v>25000</v>
      </c>
      <c r="Z170" s="405">
        <f t="shared" ca="1" si="96"/>
        <v>0</v>
      </c>
      <c r="AA170" s="405">
        <f t="shared" ca="1" si="96"/>
        <v>0</v>
      </c>
      <c r="AB170" s="405">
        <f t="shared" ca="1" si="96"/>
        <v>25000</v>
      </c>
      <c r="AC170" s="405">
        <f t="shared" ca="1" si="96"/>
        <v>-132839</v>
      </c>
      <c r="AD170" s="405">
        <f t="shared" ca="1" si="96"/>
        <v>-44901</v>
      </c>
      <c r="AE170" s="405">
        <f t="shared" ca="1" si="96"/>
        <v>-3157</v>
      </c>
      <c r="AF170" s="405">
        <f t="shared" ca="1" si="96"/>
        <v>0</v>
      </c>
      <c r="AG170" s="405">
        <f t="shared" ca="1" si="96"/>
        <v>200000</v>
      </c>
      <c r="AH170" s="405">
        <f t="shared" ca="1" si="96"/>
        <v>0</v>
      </c>
      <c r="AI170" s="405">
        <f t="shared" ca="1" si="96"/>
        <v>200000</v>
      </c>
      <c r="AJ170" s="405">
        <f t="shared" ca="1" si="96"/>
        <v>19103</v>
      </c>
      <c r="AK170" s="407">
        <f t="shared" ca="1" si="96"/>
        <v>0</v>
      </c>
      <c r="AL170" s="407">
        <f t="shared" ca="1" si="96"/>
        <v>0</v>
      </c>
      <c r="AM170" s="407">
        <f t="shared" ca="1" si="96"/>
        <v>0.04</v>
      </c>
      <c r="AN170" s="407">
        <f t="shared" ca="1" si="96"/>
        <v>0</v>
      </c>
      <c r="AO170" s="407">
        <f t="shared" ca="1" si="96"/>
        <v>0</v>
      </c>
      <c r="AP170" s="407">
        <f t="shared" ca="1" si="96"/>
        <v>0.04</v>
      </c>
      <c r="AQ170" s="407">
        <f t="shared" ca="1" si="96"/>
        <v>0</v>
      </c>
      <c r="AR170" s="408">
        <f t="shared" ca="1" si="96"/>
        <v>0.04</v>
      </c>
      <c r="AS170" s="416">
        <f t="shared" ca="1" si="96"/>
        <v>64720473</v>
      </c>
      <c r="AT170" s="405">
        <f t="shared" ca="1" si="96"/>
        <v>46624336</v>
      </c>
      <c r="AU170" s="405">
        <f t="shared" ca="1" si="96"/>
        <v>0</v>
      </c>
      <c r="AV170" s="405">
        <f t="shared" ca="1" si="96"/>
        <v>266500</v>
      </c>
      <c r="AW170" s="405">
        <f t="shared" ca="1" si="96"/>
        <v>15849105</v>
      </c>
      <c r="AX170" s="405">
        <f t="shared" ca="1" si="96"/>
        <v>932485</v>
      </c>
      <c r="AY170" s="405">
        <f t="shared" ca="1" si="96"/>
        <v>1048047</v>
      </c>
      <c r="AZ170" s="407">
        <f t="shared" ca="1" si="96"/>
        <v>108.51174999999999</v>
      </c>
      <c r="BA170" s="407">
        <f t="shared" ca="1" si="96"/>
        <v>81.765900000000002</v>
      </c>
      <c r="BB170" s="407">
        <f t="shared" ca="1" si="96"/>
        <v>0</v>
      </c>
      <c r="BC170" s="408">
        <f t="shared" ca="1" si="96"/>
        <v>26.745850000000001</v>
      </c>
      <c r="BD170" s="666"/>
      <c r="BE170" s="667"/>
    </row>
    <row r="171" spans="1:57" s="143" customFormat="1" ht="12.95" customHeight="1" x14ac:dyDescent="0.25">
      <c r="D171" s="586"/>
      <c r="E171" s="587"/>
      <c r="F171" s="586"/>
      <c r="G171" s="588"/>
      <c r="H171" s="601">
        <v>3113</v>
      </c>
      <c r="I171" s="112">
        <f t="shared" ref="I171:BC171" si="97">SUMIF($F$12:$F$432,"=3113",I$12:I$432)</f>
        <v>143201085</v>
      </c>
      <c r="J171" s="113">
        <f t="shared" si="97"/>
        <v>102460011</v>
      </c>
      <c r="K171" s="113">
        <f t="shared" si="97"/>
        <v>230960</v>
      </c>
      <c r="L171" s="113">
        <f t="shared" si="97"/>
        <v>556440</v>
      </c>
      <c r="M171" s="113">
        <f t="shared" si="97"/>
        <v>34807975</v>
      </c>
      <c r="N171" s="113">
        <f t="shared" si="97"/>
        <v>2049200</v>
      </c>
      <c r="O171" s="113">
        <f t="shared" si="97"/>
        <v>3327459</v>
      </c>
      <c r="P171" s="602">
        <f t="shared" si="97"/>
        <v>200.23629999999997</v>
      </c>
      <c r="Q171" s="115">
        <f t="shared" si="97"/>
        <v>155.9008</v>
      </c>
      <c r="R171" s="115">
        <f t="shared" si="97"/>
        <v>0.66669999999999996</v>
      </c>
      <c r="S171" s="370">
        <f t="shared" si="97"/>
        <v>44.335499999999989</v>
      </c>
      <c r="T171" s="112">
        <f t="shared" si="97"/>
        <v>15000</v>
      </c>
      <c r="U171" s="113">
        <f t="shared" si="97"/>
        <v>-21653</v>
      </c>
      <c r="V171" s="113">
        <f t="shared" si="97"/>
        <v>-184094</v>
      </c>
      <c r="W171" s="113">
        <f t="shared" si="97"/>
        <v>-727324</v>
      </c>
      <c r="X171" s="113">
        <f t="shared" si="97"/>
        <v>-918071</v>
      </c>
      <c r="Y171" s="113">
        <f t="shared" si="97"/>
        <v>-15000</v>
      </c>
      <c r="Z171" s="113">
        <f t="shared" si="97"/>
        <v>0</v>
      </c>
      <c r="AA171" s="113">
        <f t="shared" si="97"/>
        <v>-34272</v>
      </c>
      <c r="AB171" s="113">
        <f t="shared" si="97"/>
        <v>-49272</v>
      </c>
      <c r="AC171" s="113">
        <f t="shared" si="97"/>
        <v>-967343</v>
      </c>
      <c r="AD171" s="113">
        <f t="shared" si="97"/>
        <v>-315378</v>
      </c>
      <c r="AE171" s="113">
        <f t="shared" si="97"/>
        <v>-18363</v>
      </c>
      <c r="AF171" s="113">
        <f t="shared" si="97"/>
        <v>2500</v>
      </c>
      <c r="AG171" s="113">
        <f t="shared" si="97"/>
        <v>250000</v>
      </c>
      <c r="AH171" s="113">
        <f t="shared" si="97"/>
        <v>0</v>
      </c>
      <c r="AI171" s="113">
        <f t="shared" si="97"/>
        <v>252500</v>
      </c>
      <c r="AJ171" s="113">
        <f t="shared" si="97"/>
        <v>-1048584</v>
      </c>
      <c r="AK171" s="115">
        <f t="shared" si="97"/>
        <v>0</v>
      </c>
      <c r="AL171" s="115">
        <f t="shared" si="97"/>
        <v>0</v>
      </c>
      <c r="AM171" s="115">
        <f t="shared" si="97"/>
        <v>-6.0000000000000005E-2</v>
      </c>
      <c r="AN171" s="115">
        <f t="shared" si="97"/>
        <v>-1.24</v>
      </c>
      <c r="AO171" s="115">
        <f t="shared" si="97"/>
        <v>0</v>
      </c>
      <c r="AP171" s="115">
        <f t="shared" si="97"/>
        <v>-1.3</v>
      </c>
      <c r="AQ171" s="115">
        <f t="shared" si="97"/>
        <v>0</v>
      </c>
      <c r="AR171" s="116">
        <f t="shared" si="97"/>
        <v>-1.3</v>
      </c>
      <c r="AS171" s="344">
        <f t="shared" si="97"/>
        <v>142152501</v>
      </c>
      <c r="AT171" s="113">
        <f t="shared" si="97"/>
        <v>101541940</v>
      </c>
      <c r="AU171" s="113">
        <f t="shared" si="97"/>
        <v>230960</v>
      </c>
      <c r="AV171" s="113">
        <f t="shared" si="97"/>
        <v>507168</v>
      </c>
      <c r="AW171" s="113">
        <f t="shared" si="97"/>
        <v>34492597</v>
      </c>
      <c r="AX171" s="113">
        <f t="shared" si="97"/>
        <v>2030837</v>
      </c>
      <c r="AY171" s="113">
        <f t="shared" si="97"/>
        <v>3579959</v>
      </c>
      <c r="AZ171" s="115">
        <f t="shared" si="97"/>
        <v>198.93629999999996</v>
      </c>
      <c r="BA171" s="115">
        <f t="shared" si="97"/>
        <v>154.60079999999999</v>
      </c>
      <c r="BB171" s="115">
        <f t="shared" si="97"/>
        <v>0.66669999999999996</v>
      </c>
      <c r="BC171" s="116">
        <f t="shared" si="97"/>
        <v>44.335499999999989</v>
      </c>
      <c r="BD171" s="666"/>
      <c r="BE171" s="667"/>
    </row>
    <row r="172" spans="1:57" s="143" customFormat="1" ht="12.95" customHeight="1" x14ac:dyDescent="0.25">
      <c r="D172" s="586"/>
      <c r="E172" s="587"/>
      <c r="F172" s="586"/>
      <c r="G172" s="588"/>
      <c r="H172" s="601">
        <v>3114</v>
      </c>
      <c r="I172" s="112">
        <f t="shared" ref="I172:BC172" si="98">SUMIF($F$12:$F$432,"=3114",I$12:I$432)</f>
        <v>17590086</v>
      </c>
      <c r="J172" s="113">
        <f t="shared" si="98"/>
        <v>12723114</v>
      </c>
      <c r="K172" s="113">
        <f t="shared" si="98"/>
        <v>0</v>
      </c>
      <c r="L172" s="113">
        <f t="shared" si="98"/>
        <v>92000</v>
      </c>
      <c r="M172" s="113">
        <f t="shared" si="98"/>
        <v>4331509</v>
      </c>
      <c r="N172" s="113">
        <f t="shared" si="98"/>
        <v>254463</v>
      </c>
      <c r="O172" s="113">
        <f t="shared" si="98"/>
        <v>189000</v>
      </c>
      <c r="P172" s="602">
        <f t="shared" si="98"/>
        <v>23.501999999999999</v>
      </c>
      <c r="Q172" s="115">
        <f t="shared" si="98"/>
        <v>18.353999999999999</v>
      </c>
      <c r="R172" s="115">
        <f t="shared" si="98"/>
        <v>0</v>
      </c>
      <c r="S172" s="370">
        <f t="shared" si="98"/>
        <v>5.1479999999999997</v>
      </c>
      <c r="T172" s="112">
        <f t="shared" si="98"/>
        <v>0</v>
      </c>
      <c r="U172" s="113">
        <f t="shared" si="98"/>
        <v>0</v>
      </c>
      <c r="V172" s="113">
        <f t="shared" si="98"/>
        <v>0</v>
      </c>
      <c r="W172" s="113">
        <f t="shared" si="98"/>
        <v>0</v>
      </c>
      <c r="X172" s="113">
        <f t="shared" si="98"/>
        <v>0</v>
      </c>
      <c r="Y172" s="113">
        <f t="shared" si="98"/>
        <v>0</v>
      </c>
      <c r="Z172" s="113">
        <f t="shared" si="98"/>
        <v>0</v>
      </c>
      <c r="AA172" s="113">
        <f t="shared" si="98"/>
        <v>0</v>
      </c>
      <c r="AB172" s="113">
        <f t="shared" si="98"/>
        <v>0</v>
      </c>
      <c r="AC172" s="113">
        <f t="shared" si="98"/>
        <v>0</v>
      </c>
      <c r="AD172" s="113">
        <f t="shared" si="98"/>
        <v>0</v>
      </c>
      <c r="AE172" s="113">
        <f t="shared" si="98"/>
        <v>0</v>
      </c>
      <c r="AF172" s="113">
        <f t="shared" si="98"/>
        <v>0</v>
      </c>
      <c r="AG172" s="113">
        <f t="shared" si="98"/>
        <v>0</v>
      </c>
      <c r="AH172" s="113">
        <f t="shared" si="98"/>
        <v>0</v>
      </c>
      <c r="AI172" s="113">
        <f t="shared" si="98"/>
        <v>0</v>
      </c>
      <c r="AJ172" s="113">
        <f t="shared" si="98"/>
        <v>0</v>
      </c>
      <c r="AK172" s="115">
        <f t="shared" si="98"/>
        <v>0</v>
      </c>
      <c r="AL172" s="115">
        <f t="shared" si="98"/>
        <v>0</v>
      </c>
      <c r="AM172" s="115">
        <f t="shared" si="98"/>
        <v>0</v>
      </c>
      <c r="AN172" s="115">
        <f t="shared" si="98"/>
        <v>0</v>
      </c>
      <c r="AO172" s="115">
        <f t="shared" si="98"/>
        <v>0</v>
      </c>
      <c r="AP172" s="115">
        <f t="shared" si="98"/>
        <v>0</v>
      </c>
      <c r="AQ172" s="115">
        <f t="shared" si="98"/>
        <v>0</v>
      </c>
      <c r="AR172" s="116">
        <f t="shared" si="98"/>
        <v>0</v>
      </c>
      <c r="AS172" s="344">
        <f t="shared" si="98"/>
        <v>17590086</v>
      </c>
      <c r="AT172" s="113">
        <f t="shared" si="98"/>
        <v>12723114</v>
      </c>
      <c r="AU172" s="113">
        <f t="shared" si="98"/>
        <v>0</v>
      </c>
      <c r="AV172" s="113">
        <f t="shared" si="98"/>
        <v>92000</v>
      </c>
      <c r="AW172" s="113">
        <f t="shared" si="98"/>
        <v>4331509</v>
      </c>
      <c r="AX172" s="113">
        <f t="shared" si="98"/>
        <v>254463</v>
      </c>
      <c r="AY172" s="113">
        <f t="shared" si="98"/>
        <v>189000</v>
      </c>
      <c r="AZ172" s="115">
        <f t="shared" si="98"/>
        <v>23.501999999999999</v>
      </c>
      <c r="BA172" s="115">
        <f t="shared" si="98"/>
        <v>18.353999999999999</v>
      </c>
      <c r="BB172" s="115">
        <f t="shared" si="98"/>
        <v>0</v>
      </c>
      <c r="BC172" s="116">
        <f t="shared" si="98"/>
        <v>5.1479999999999997</v>
      </c>
      <c r="BD172" s="666"/>
      <c r="BE172" s="667"/>
    </row>
    <row r="173" spans="1:57" s="143" customFormat="1" ht="12.95" customHeight="1" x14ac:dyDescent="0.25">
      <c r="D173" s="586"/>
      <c r="E173" s="587"/>
      <c r="F173" s="586"/>
      <c r="G173" s="588"/>
      <c r="H173" s="601">
        <v>3117</v>
      </c>
      <c r="I173" s="112">
        <f t="shared" ref="I173:BC173" si="99">SUMIF($F$12:$F$432,"=3117",I$12:I$432)</f>
        <v>28057437</v>
      </c>
      <c r="J173" s="113">
        <f t="shared" si="99"/>
        <v>20232500</v>
      </c>
      <c r="K173" s="113">
        <f t="shared" si="99"/>
        <v>0</v>
      </c>
      <c r="L173" s="113">
        <f t="shared" si="99"/>
        <v>82500</v>
      </c>
      <c r="M173" s="113">
        <f t="shared" si="99"/>
        <v>6866466</v>
      </c>
      <c r="N173" s="113">
        <f t="shared" si="99"/>
        <v>404651</v>
      </c>
      <c r="O173" s="113">
        <f t="shared" si="99"/>
        <v>471320</v>
      </c>
      <c r="P173" s="602">
        <f t="shared" si="99"/>
        <v>40.468199999999996</v>
      </c>
      <c r="Q173" s="115">
        <f t="shared" si="99"/>
        <v>29.011800000000004</v>
      </c>
      <c r="R173" s="115">
        <f t="shared" si="99"/>
        <v>0</v>
      </c>
      <c r="S173" s="370">
        <f t="shared" si="99"/>
        <v>11.4564</v>
      </c>
      <c r="T173" s="112">
        <f t="shared" si="99"/>
        <v>0</v>
      </c>
      <c r="U173" s="113">
        <f t="shared" si="99"/>
        <v>-73781</v>
      </c>
      <c r="V173" s="113">
        <f t="shared" si="99"/>
        <v>-29455</v>
      </c>
      <c r="W173" s="113">
        <f t="shared" si="99"/>
        <v>0</v>
      </c>
      <c r="X173" s="113">
        <f t="shared" si="99"/>
        <v>-103236</v>
      </c>
      <c r="Y173" s="113">
        <f t="shared" si="99"/>
        <v>0</v>
      </c>
      <c r="Z173" s="113">
        <f t="shared" si="99"/>
        <v>0</v>
      </c>
      <c r="AA173" s="113">
        <f t="shared" si="99"/>
        <v>0</v>
      </c>
      <c r="AB173" s="113">
        <f t="shared" si="99"/>
        <v>0</v>
      </c>
      <c r="AC173" s="113">
        <f t="shared" si="99"/>
        <v>-103236</v>
      </c>
      <c r="AD173" s="113">
        <f t="shared" si="99"/>
        <v>-34894</v>
      </c>
      <c r="AE173" s="113">
        <f t="shared" si="99"/>
        <v>-2065</v>
      </c>
      <c r="AF173" s="113">
        <f t="shared" si="99"/>
        <v>0</v>
      </c>
      <c r="AG173" s="113">
        <f t="shared" si="99"/>
        <v>40000</v>
      </c>
      <c r="AH173" s="113">
        <f t="shared" si="99"/>
        <v>0</v>
      </c>
      <c r="AI173" s="113">
        <f t="shared" si="99"/>
        <v>40000</v>
      </c>
      <c r="AJ173" s="113">
        <f t="shared" si="99"/>
        <v>-100195</v>
      </c>
      <c r="AK173" s="115">
        <f t="shared" si="99"/>
        <v>0</v>
      </c>
      <c r="AL173" s="115">
        <f t="shared" si="99"/>
        <v>0</v>
      </c>
      <c r="AM173" s="115">
        <f t="shared" si="99"/>
        <v>-0.21</v>
      </c>
      <c r="AN173" s="115">
        <f t="shared" si="99"/>
        <v>0</v>
      </c>
      <c r="AO173" s="115">
        <f t="shared" si="99"/>
        <v>0</v>
      </c>
      <c r="AP173" s="115">
        <f t="shared" si="99"/>
        <v>-0.21</v>
      </c>
      <c r="AQ173" s="115">
        <f t="shared" si="99"/>
        <v>0</v>
      </c>
      <c r="AR173" s="116">
        <f t="shared" si="99"/>
        <v>-0.21</v>
      </c>
      <c r="AS173" s="344">
        <f t="shared" si="99"/>
        <v>27957242</v>
      </c>
      <c r="AT173" s="113">
        <f t="shared" si="99"/>
        <v>20129264</v>
      </c>
      <c r="AU173" s="113">
        <f t="shared" si="99"/>
        <v>0</v>
      </c>
      <c r="AV173" s="113">
        <f t="shared" si="99"/>
        <v>82500</v>
      </c>
      <c r="AW173" s="113">
        <f t="shared" si="99"/>
        <v>6831572</v>
      </c>
      <c r="AX173" s="113">
        <f t="shared" si="99"/>
        <v>402586</v>
      </c>
      <c r="AY173" s="113">
        <f t="shared" si="99"/>
        <v>511320</v>
      </c>
      <c r="AZ173" s="115">
        <f t="shared" si="99"/>
        <v>40.258199999999995</v>
      </c>
      <c r="BA173" s="115">
        <f t="shared" si="99"/>
        <v>28.801800000000004</v>
      </c>
      <c r="BB173" s="115">
        <f t="shared" si="99"/>
        <v>0</v>
      </c>
      <c r="BC173" s="116">
        <f t="shared" si="99"/>
        <v>11.4564</v>
      </c>
      <c r="BD173" s="666"/>
      <c r="BE173" s="667"/>
    </row>
    <row r="174" spans="1:57" s="143" customFormat="1" ht="12.95" customHeight="1" x14ac:dyDescent="0.25">
      <c r="D174" s="586"/>
      <c r="E174" s="587"/>
      <c r="F174" s="586"/>
      <c r="G174" s="588"/>
      <c r="H174" s="601">
        <v>3122</v>
      </c>
      <c r="I174" s="112">
        <f t="shared" ref="I174:BC174" si="100">SUMIF($F$12:$F$388,"=3122",I$12:I$388)</f>
        <v>8227221</v>
      </c>
      <c r="J174" s="113">
        <f t="shared" si="100"/>
        <v>5800826</v>
      </c>
      <c r="K174" s="113">
        <f t="shared" si="100"/>
        <v>0</v>
      </c>
      <c r="L174" s="113">
        <f t="shared" si="100"/>
        <v>192600</v>
      </c>
      <c r="M174" s="113">
        <f t="shared" si="100"/>
        <v>2025778</v>
      </c>
      <c r="N174" s="113">
        <f t="shared" si="100"/>
        <v>116017</v>
      </c>
      <c r="O174" s="113">
        <f t="shared" si="100"/>
        <v>92000</v>
      </c>
      <c r="P174" s="602">
        <f t="shared" si="100"/>
        <v>10.052899999999999</v>
      </c>
      <c r="Q174" s="115">
        <f t="shared" si="100"/>
        <v>8.7301000000000002</v>
      </c>
      <c r="R174" s="115">
        <f t="shared" si="100"/>
        <v>0</v>
      </c>
      <c r="S174" s="370">
        <f t="shared" si="100"/>
        <v>1.3228</v>
      </c>
      <c r="T174" s="112">
        <f t="shared" si="100"/>
        <v>0</v>
      </c>
      <c r="U174" s="113">
        <f t="shared" si="100"/>
        <v>0</v>
      </c>
      <c r="V174" s="113">
        <f t="shared" si="100"/>
        <v>0</v>
      </c>
      <c r="W174" s="113">
        <f t="shared" si="100"/>
        <v>0</v>
      </c>
      <c r="X174" s="113">
        <f t="shared" si="100"/>
        <v>0</v>
      </c>
      <c r="Y174" s="113">
        <f t="shared" si="100"/>
        <v>0</v>
      </c>
      <c r="Z174" s="113">
        <f t="shared" si="100"/>
        <v>0</v>
      </c>
      <c r="AA174" s="113">
        <f t="shared" si="100"/>
        <v>0</v>
      </c>
      <c r="AB174" s="113">
        <f t="shared" si="100"/>
        <v>0</v>
      </c>
      <c r="AC174" s="113">
        <f t="shared" si="100"/>
        <v>0</v>
      </c>
      <c r="AD174" s="113">
        <f t="shared" si="100"/>
        <v>0</v>
      </c>
      <c r="AE174" s="113">
        <f t="shared" si="100"/>
        <v>0</v>
      </c>
      <c r="AF174" s="113">
        <f t="shared" si="100"/>
        <v>0</v>
      </c>
      <c r="AG174" s="113">
        <f t="shared" si="100"/>
        <v>0</v>
      </c>
      <c r="AH174" s="113">
        <f t="shared" si="100"/>
        <v>0</v>
      </c>
      <c r="AI174" s="113">
        <f t="shared" si="100"/>
        <v>0</v>
      </c>
      <c r="AJ174" s="113">
        <f t="shared" si="100"/>
        <v>0</v>
      </c>
      <c r="AK174" s="115">
        <f t="shared" si="100"/>
        <v>0</v>
      </c>
      <c r="AL174" s="115">
        <f t="shared" si="100"/>
        <v>0</v>
      </c>
      <c r="AM174" s="115">
        <f t="shared" si="100"/>
        <v>0</v>
      </c>
      <c r="AN174" s="115">
        <f t="shared" si="100"/>
        <v>0</v>
      </c>
      <c r="AO174" s="115">
        <f t="shared" si="100"/>
        <v>0</v>
      </c>
      <c r="AP174" s="115">
        <f t="shared" si="100"/>
        <v>0</v>
      </c>
      <c r="AQ174" s="115">
        <f t="shared" si="100"/>
        <v>0</v>
      </c>
      <c r="AR174" s="116">
        <f t="shared" si="100"/>
        <v>0</v>
      </c>
      <c r="AS174" s="344">
        <f t="shared" si="100"/>
        <v>8227221</v>
      </c>
      <c r="AT174" s="113">
        <f t="shared" si="100"/>
        <v>5800826</v>
      </c>
      <c r="AU174" s="113">
        <f t="shared" si="100"/>
        <v>0</v>
      </c>
      <c r="AV174" s="113">
        <f t="shared" si="100"/>
        <v>192600</v>
      </c>
      <c r="AW174" s="113">
        <f t="shared" si="100"/>
        <v>2025778</v>
      </c>
      <c r="AX174" s="113">
        <f t="shared" si="100"/>
        <v>116017</v>
      </c>
      <c r="AY174" s="113">
        <f t="shared" si="100"/>
        <v>92000</v>
      </c>
      <c r="AZ174" s="115">
        <f t="shared" si="100"/>
        <v>10.052899999999999</v>
      </c>
      <c r="BA174" s="115">
        <f t="shared" si="100"/>
        <v>8.7301000000000002</v>
      </c>
      <c r="BB174" s="115">
        <f t="shared" si="100"/>
        <v>0</v>
      </c>
      <c r="BC174" s="116">
        <f t="shared" si="100"/>
        <v>1.3228</v>
      </c>
      <c r="BD174" s="666"/>
      <c r="BE174" s="667"/>
    </row>
    <row r="175" spans="1:57" s="143" customFormat="1" ht="12.95" customHeight="1" x14ac:dyDescent="0.25">
      <c r="D175" s="586"/>
      <c r="E175" s="587"/>
      <c r="F175" s="586"/>
      <c r="G175" s="588"/>
      <c r="H175" s="601">
        <v>3124</v>
      </c>
      <c r="I175" s="112">
        <f t="shared" ref="I175:BC175" si="101">SUMIF($F$12:$F$388,"=3124",I$12:I$388)</f>
        <v>0</v>
      </c>
      <c r="J175" s="113">
        <f t="shared" si="101"/>
        <v>0</v>
      </c>
      <c r="K175" s="113">
        <f t="shared" si="101"/>
        <v>0</v>
      </c>
      <c r="L175" s="113">
        <f t="shared" si="101"/>
        <v>0</v>
      </c>
      <c r="M175" s="113">
        <f t="shared" si="101"/>
        <v>0</v>
      </c>
      <c r="N175" s="113">
        <f t="shared" si="101"/>
        <v>0</v>
      </c>
      <c r="O175" s="113">
        <f t="shared" si="101"/>
        <v>0</v>
      </c>
      <c r="P175" s="602">
        <f t="shared" si="101"/>
        <v>0</v>
      </c>
      <c r="Q175" s="115">
        <f t="shared" si="101"/>
        <v>0</v>
      </c>
      <c r="R175" s="115">
        <f t="shared" si="101"/>
        <v>0</v>
      </c>
      <c r="S175" s="370">
        <f t="shared" si="101"/>
        <v>0</v>
      </c>
      <c r="T175" s="112">
        <f t="shared" si="101"/>
        <v>0</v>
      </c>
      <c r="U175" s="113">
        <f t="shared" si="101"/>
        <v>0</v>
      </c>
      <c r="V175" s="113">
        <f t="shared" si="101"/>
        <v>0</v>
      </c>
      <c r="W175" s="113">
        <f t="shared" si="101"/>
        <v>0</v>
      </c>
      <c r="X175" s="113">
        <f t="shared" si="101"/>
        <v>0</v>
      </c>
      <c r="Y175" s="113">
        <f t="shared" si="101"/>
        <v>0</v>
      </c>
      <c r="Z175" s="113">
        <f t="shared" si="101"/>
        <v>0</v>
      </c>
      <c r="AA175" s="113">
        <f t="shared" si="101"/>
        <v>0</v>
      </c>
      <c r="AB175" s="113">
        <f t="shared" si="101"/>
        <v>0</v>
      </c>
      <c r="AC175" s="113">
        <f t="shared" si="101"/>
        <v>0</v>
      </c>
      <c r="AD175" s="113">
        <f t="shared" si="101"/>
        <v>0</v>
      </c>
      <c r="AE175" s="113">
        <f t="shared" si="101"/>
        <v>0</v>
      </c>
      <c r="AF175" s="113">
        <f t="shared" si="101"/>
        <v>0</v>
      </c>
      <c r="AG175" s="113">
        <f t="shared" si="101"/>
        <v>0</v>
      </c>
      <c r="AH175" s="113">
        <f t="shared" si="101"/>
        <v>0</v>
      </c>
      <c r="AI175" s="113">
        <f t="shared" si="101"/>
        <v>0</v>
      </c>
      <c r="AJ175" s="113">
        <f t="shared" si="101"/>
        <v>0</v>
      </c>
      <c r="AK175" s="115">
        <f t="shared" si="101"/>
        <v>0</v>
      </c>
      <c r="AL175" s="115">
        <f t="shared" si="101"/>
        <v>0</v>
      </c>
      <c r="AM175" s="115">
        <f t="shared" si="101"/>
        <v>0</v>
      </c>
      <c r="AN175" s="115">
        <f t="shared" si="101"/>
        <v>0</v>
      </c>
      <c r="AO175" s="115">
        <f t="shared" si="101"/>
        <v>0</v>
      </c>
      <c r="AP175" s="115">
        <f t="shared" si="101"/>
        <v>0</v>
      </c>
      <c r="AQ175" s="115">
        <f t="shared" si="101"/>
        <v>0</v>
      </c>
      <c r="AR175" s="116">
        <f t="shared" si="101"/>
        <v>0</v>
      </c>
      <c r="AS175" s="344">
        <f t="shared" si="101"/>
        <v>0</v>
      </c>
      <c r="AT175" s="113">
        <f t="shared" si="101"/>
        <v>0</v>
      </c>
      <c r="AU175" s="113">
        <f t="shared" si="101"/>
        <v>0</v>
      </c>
      <c r="AV175" s="113">
        <f t="shared" si="101"/>
        <v>0</v>
      </c>
      <c r="AW175" s="113">
        <f t="shared" si="101"/>
        <v>0</v>
      </c>
      <c r="AX175" s="113">
        <f t="shared" si="101"/>
        <v>0</v>
      </c>
      <c r="AY175" s="113">
        <f t="shared" si="101"/>
        <v>0</v>
      </c>
      <c r="AZ175" s="115">
        <f t="shared" si="101"/>
        <v>0</v>
      </c>
      <c r="BA175" s="115">
        <f t="shared" si="101"/>
        <v>0</v>
      </c>
      <c r="BB175" s="115">
        <f t="shared" si="101"/>
        <v>0</v>
      </c>
      <c r="BC175" s="116">
        <f t="shared" si="101"/>
        <v>0</v>
      </c>
      <c r="BD175" s="666"/>
      <c r="BE175" s="667"/>
    </row>
    <row r="176" spans="1:57" s="143" customFormat="1" ht="12.95" customHeight="1" x14ac:dyDescent="0.25">
      <c r="D176" s="586"/>
      <c r="E176" s="587"/>
      <c r="F176" s="586"/>
      <c r="G176" s="588"/>
      <c r="H176" s="601">
        <v>3141</v>
      </c>
      <c r="I176" s="112">
        <f t="shared" ref="I176:BC176" si="102">SUMIF($F$12:$F$432,"=3141",I$12:I$432)</f>
        <v>25610561</v>
      </c>
      <c r="J176" s="113">
        <f t="shared" si="102"/>
        <v>18587112</v>
      </c>
      <c r="K176" s="113">
        <f t="shared" si="102"/>
        <v>0</v>
      </c>
      <c r="L176" s="113">
        <f t="shared" si="102"/>
        <v>146440</v>
      </c>
      <c r="M176" s="113">
        <f t="shared" si="102"/>
        <v>6331942</v>
      </c>
      <c r="N176" s="113">
        <f t="shared" si="102"/>
        <v>371743</v>
      </c>
      <c r="O176" s="113">
        <f t="shared" si="102"/>
        <v>173324</v>
      </c>
      <c r="P176" s="602">
        <f t="shared" si="102"/>
        <v>63.489999999999995</v>
      </c>
      <c r="Q176" s="115">
        <f t="shared" si="102"/>
        <v>0</v>
      </c>
      <c r="R176" s="115">
        <f t="shared" si="102"/>
        <v>0</v>
      </c>
      <c r="S176" s="370">
        <f t="shared" si="102"/>
        <v>63.489999999999995</v>
      </c>
      <c r="T176" s="112">
        <f t="shared" si="102"/>
        <v>0</v>
      </c>
      <c r="U176" s="113">
        <f t="shared" si="102"/>
        <v>0</v>
      </c>
      <c r="V176" s="113">
        <f t="shared" si="102"/>
        <v>0</v>
      </c>
      <c r="W176" s="113">
        <f t="shared" si="102"/>
        <v>0</v>
      </c>
      <c r="X176" s="113">
        <f t="shared" si="102"/>
        <v>0</v>
      </c>
      <c r="Y176" s="113">
        <f t="shared" si="102"/>
        <v>0</v>
      </c>
      <c r="Z176" s="113">
        <f t="shared" si="102"/>
        <v>0</v>
      </c>
      <c r="AA176" s="113">
        <f t="shared" si="102"/>
        <v>0</v>
      </c>
      <c r="AB176" s="113">
        <f t="shared" si="102"/>
        <v>0</v>
      </c>
      <c r="AC176" s="113">
        <f t="shared" si="102"/>
        <v>0</v>
      </c>
      <c r="AD176" s="113">
        <f t="shared" si="102"/>
        <v>0</v>
      </c>
      <c r="AE176" s="113">
        <f t="shared" si="102"/>
        <v>0</v>
      </c>
      <c r="AF176" s="113">
        <f t="shared" si="102"/>
        <v>0</v>
      </c>
      <c r="AG176" s="113">
        <f t="shared" si="102"/>
        <v>0</v>
      </c>
      <c r="AH176" s="113">
        <f t="shared" si="102"/>
        <v>0</v>
      </c>
      <c r="AI176" s="113">
        <f t="shared" si="102"/>
        <v>0</v>
      </c>
      <c r="AJ176" s="113">
        <f t="shared" si="102"/>
        <v>0</v>
      </c>
      <c r="AK176" s="115">
        <f t="shared" si="102"/>
        <v>0</v>
      </c>
      <c r="AL176" s="115">
        <f t="shared" si="102"/>
        <v>0</v>
      </c>
      <c r="AM176" s="115">
        <f t="shared" si="102"/>
        <v>0</v>
      </c>
      <c r="AN176" s="115">
        <f t="shared" si="102"/>
        <v>0</v>
      </c>
      <c r="AO176" s="115">
        <f t="shared" si="102"/>
        <v>0</v>
      </c>
      <c r="AP176" s="115">
        <f t="shared" si="102"/>
        <v>0</v>
      </c>
      <c r="AQ176" s="115">
        <f t="shared" si="102"/>
        <v>0</v>
      </c>
      <c r="AR176" s="116">
        <f t="shared" si="102"/>
        <v>0</v>
      </c>
      <c r="AS176" s="344">
        <f t="shared" si="102"/>
        <v>25610561</v>
      </c>
      <c r="AT176" s="113">
        <f t="shared" si="102"/>
        <v>18587112</v>
      </c>
      <c r="AU176" s="113">
        <f t="shared" si="102"/>
        <v>0</v>
      </c>
      <c r="AV176" s="113">
        <f t="shared" si="102"/>
        <v>146440</v>
      </c>
      <c r="AW176" s="113">
        <f t="shared" si="102"/>
        <v>6331942</v>
      </c>
      <c r="AX176" s="113">
        <f t="shared" si="102"/>
        <v>371743</v>
      </c>
      <c r="AY176" s="113">
        <f t="shared" si="102"/>
        <v>173324</v>
      </c>
      <c r="AZ176" s="115">
        <f t="shared" si="102"/>
        <v>63.489999999999995</v>
      </c>
      <c r="BA176" s="115">
        <f t="shared" si="102"/>
        <v>0</v>
      </c>
      <c r="BB176" s="115">
        <f t="shared" si="102"/>
        <v>0</v>
      </c>
      <c r="BC176" s="116">
        <f t="shared" si="102"/>
        <v>63.489999999999995</v>
      </c>
      <c r="BD176" s="666"/>
      <c r="BE176" s="667"/>
    </row>
    <row r="177" spans="1:57" s="143" customFormat="1" ht="12.95" customHeight="1" x14ac:dyDescent="0.25">
      <c r="D177" s="586"/>
      <c r="E177" s="587"/>
      <c r="F177" s="586"/>
      <c r="G177" s="588"/>
      <c r="H177" s="601">
        <v>3143</v>
      </c>
      <c r="I177" s="112">
        <f t="shared" ref="I177:BC177" si="103">SUMIF($F$12:$F$432,"=3143",I$12:I$432)</f>
        <v>13517156</v>
      </c>
      <c r="J177" s="113">
        <f t="shared" si="103"/>
        <v>9675322</v>
      </c>
      <c r="K177" s="113">
        <f t="shared" si="103"/>
        <v>0</v>
      </c>
      <c r="L177" s="113">
        <f t="shared" si="103"/>
        <v>268300</v>
      </c>
      <c r="M177" s="113">
        <f t="shared" si="103"/>
        <v>3360943</v>
      </c>
      <c r="N177" s="113">
        <f t="shared" si="103"/>
        <v>193511</v>
      </c>
      <c r="O177" s="113">
        <f t="shared" si="103"/>
        <v>19080</v>
      </c>
      <c r="P177" s="602">
        <f t="shared" si="103"/>
        <v>21.942299999999999</v>
      </c>
      <c r="Q177" s="115">
        <f t="shared" si="103"/>
        <v>20.622299999999996</v>
      </c>
      <c r="R177" s="115">
        <f t="shared" si="103"/>
        <v>0</v>
      </c>
      <c r="S177" s="370">
        <f t="shared" si="103"/>
        <v>1.3200000000000003</v>
      </c>
      <c r="T177" s="112">
        <f t="shared" si="103"/>
        <v>5000</v>
      </c>
      <c r="U177" s="113">
        <f t="shared" si="103"/>
        <v>0</v>
      </c>
      <c r="V177" s="113">
        <f t="shared" si="103"/>
        <v>0</v>
      </c>
      <c r="W177" s="113">
        <f t="shared" si="103"/>
        <v>0</v>
      </c>
      <c r="X177" s="113">
        <f t="shared" si="103"/>
        <v>5000</v>
      </c>
      <c r="Y177" s="113">
        <f t="shared" si="103"/>
        <v>-5000</v>
      </c>
      <c r="Z177" s="113">
        <f t="shared" si="103"/>
        <v>0</v>
      </c>
      <c r="AA177" s="113">
        <f t="shared" si="103"/>
        <v>0</v>
      </c>
      <c r="AB177" s="113">
        <f t="shared" si="103"/>
        <v>-5000</v>
      </c>
      <c r="AC177" s="113">
        <f t="shared" si="103"/>
        <v>0</v>
      </c>
      <c r="AD177" s="113">
        <f t="shared" si="103"/>
        <v>0</v>
      </c>
      <c r="AE177" s="113">
        <f t="shared" si="103"/>
        <v>100</v>
      </c>
      <c r="AF177" s="113">
        <f t="shared" si="103"/>
        <v>0</v>
      </c>
      <c r="AG177" s="113">
        <f t="shared" si="103"/>
        <v>0</v>
      </c>
      <c r="AH177" s="113">
        <f t="shared" si="103"/>
        <v>0</v>
      </c>
      <c r="AI177" s="113">
        <f t="shared" si="103"/>
        <v>0</v>
      </c>
      <c r="AJ177" s="113">
        <f t="shared" si="103"/>
        <v>100</v>
      </c>
      <c r="AK177" s="115">
        <f t="shared" si="103"/>
        <v>0</v>
      </c>
      <c r="AL177" s="115">
        <f t="shared" si="103"/>
        <v>0</v>
      </c>
      <c r="AM177" s="115">
        <f t="shared" si="103"/>
        <v>0</v>
      </c>
      <c r="AN177" s="115">
        <f t="shared" si="103"/>
        <v>0</v>
      </c>
      <c r="AO177" s="115">
        <f t="shared" si="103"/>
        <v>0</v>
      </c>
      <c r="AP177" s="115">
        <f t="shared" si="103"/>
        <v>0</v>
      </c>
      <c r="AQ177" s="115">
        <f t="shared" si="103"/>
        <v>0</v>
      </c>
      <c r="AR177" s="116">
        <f t="shared" si="103"/>
        <v>0</v>
      </c>
      <c r="AS177" s="344">
        <f t="shared" si="103"/>
        <v>13517256</v>
      </c>
      <c r="AT177" s="113">
        <f t="shared" si="103"/>
        <v>9680322</v>
      </c>
      <c r="AU177" s="113">
        <f t="shared" si="103"/>
        <v>0</v>
      </c>
      <c r="AV177" s="113">
        <f t="shared" si="103"/>
        <v>263300</v>
      </c>
      <c r="AW177" s="113">
        <f t="shared" si="103"/>
        <v>3360943</v>
      </c>
      <c r="AX177" s="113">
        <f t="shared" si="103"/>
        <v>193611</v>
      </c>
      <c r="AY177" s="113">
        <f t="shared" si="103"/>
        <v>19080</v>
      </c>
      <c r="AZ177" s="115">
        <f t="shared" si="103"/>
        <v>21.942299999999999</v>
      </c>
      <c r="BA177" s="115">
        <f t="shared" si="103"/>
        <v>20.622299999999996</v>
      </c>
      <c r="BB177" s="115">
        <f t="shared" si="103"/>
        <v>0</v>
      </c>
      <c r="BC177" s="116">
        <f t="shared" si="103"/>
        <v>1.3200000000000003</v>
      </c>
      <c r="BD177" s="666"/>
      <c r="BE177" s="667"/>
    </row>
    <row r="178" spans="1:57" s="143" customFormat="1" ht="12.95" customHeight="1" x14ac:dyDescent="0.25">
      <c r="D178" s="586"/>
      <c r="E178" s="587"/>
      <c r="F178" s="586"/>
      <c r="G178" s="588"/>
      <c r="H178" s="601">
        <v>3231</v>
      </c>
      <c r="I178" s="112">
        <f t="shared" ref="I178:BC178" si="104">SUMIF($F$12:$F$432,"=3231",I$12:I$432)</f>
        <v>29353245</v>
      </c>
      <c r="J178" s="113">
        <f t="shared" si="104"/>
        <v>21459719</v>
      </c>
      <c r="K178" s="113">
        <f t="shared" si="104"/>
        <v>0</v>
      </c>
      <c r="L178" s="113">
        <f t="shared" si="104"/>
        <v>80000</v>
      </c>
      <c r="M178" s="113">
        <f t="shared" si="104"/>
        <v>7280426</v>
      </c>
      <c r="N178" s="113">
        <f t="shared" si="104"/>
        <v>429195</v>
      </c>
      <c r="O178" s="113">
        <f t="shared" si="104"/>
        <v>103905</v>
      </c>
      <c r="P178" s="602">
        <f t="shared" si="104"/>
        <v>41.610300000000002</v>
      </c>
      <c r="Q178" s="115">
        <f t="shared" si="104"/>
        <v>36.862200000000001</v>
      </c>
      <c r="R178" s="115">
        <f t="shared" si="104"/>
        <v>0</v>
      </c>
      <c r="S178" s="370">
        <f t="shared" si="104"/>
        <v>4.7481000000000009</v>
      </c>
      <c r="T178" s="112">
        <f t="shared" si="104"/>
        <v>0</v>
      </c>
      <c r="U178" s="113">
        <f t="shared" si="104"/>
        <v>0</v>
      </c>
      <c r="V178" s="113">
        <f t="shared" si="104"/>
        <v>-94275</v>
      </c>
      <c r="W178" s="113">
        <f t="shared" si="104"/>
        <v>0</v>
      </c>
      <c r="X178" s="113">
        <f t="shared" si="104"/>
        <v>-94275</v>
      </c>
      <c r="Y178" s="113">
        <f t="shared" si="104"/>
        <v>0</v>
      </c>
      <c r="Z178" s="113">
        <f t="shared" si="104"/>
        <v>0</v>
      </c>
      <c r="AA178" s="113">
        <f t="shared" si="104"/>
        <v>0</v>
      </c>
      <c r="AB178" s="113">
        <f t="shared" si="104"/>
        <v>0</v>
      </c>
      <c r="AC178" s="113">
        <f t="shared" si="104"/>
        <v>-94275</v>
      </c>
      <c r="AD178" s="113">
        <f t="shared" si="104"/>
        <v>-31865</v>
      </c>
      <c r="AE178" s="113">
        <f t="shared" si="104"/>
        <v>-1886</v>
      </c>
      <c r="AF178" s="113">
        <f t="shared" si="104"/>
        <v>0</v>
      </c>
      <c r="AG178" s="113">
        <f t="shared" si="104"/>
        <v>128026</v>
      </c>
      <c r="AH178" s="113">
        <f t="shared" si="104"/>
        <v>0</v>
      </c>
      <c r="AI178" s="113">
        <f t="shared" si="104"/>
        <v>128026</v>
      </c>
      <c r="AJ178" s="113">
        <f t="shared" si="104"/>
        <v>0</v>
      </c>
      <c r="AK178" s="115">
        <f t="shared" si="104"/>
        <v>0</v>
      </c>
      <c r="AL178" s="115">
        <f t="shared" si="104"/>
        <v>0</v>
      </c>
      <c r="AM178" s="115">
        <f t="shared" si="104"/>
        <v>0</v>
      </c>
      <c r="AN178" s="115">
        <f t="shared" si="104"/>
        <v>0</v>
      </c>
      <c r="AO178" s="115">
        <f t="shared" si="104"/>
        <v>0</v>
      </c>
      <c r="AP178" s="115">
        <f t="shared" si="104"/>
        <v>0</v>
      </c>
      <c r="AQ178" s="115">
        <f t="shared" si="104"/>
        <v>0</v>
      </c>
      <c r="AR178" s="116">
        <f t="shared" si="104"/>
        <v>0</v>
      </c>
      <c r="AS178" s="344">
        <f t="shared" si="104"/>
        <v>29353245</v>
      </c>
      <c r="AT178" s="113">
        <f t="shared" si="104"/>
        <v>21365444</v>
      </c>
      <c r="AU178" s="113">
        <f t="shared" si="104"/>
        <v>0</v>
      </c>
      <c r="AV178" s="113">
        <f t="shared" si="104"/>
        <v>80000</v>
      </c>
      <c r="AW178" s="113">
        <f t="shared" si="104"/>
        <v>7248561</v>
      </c>
      <c r="AX178" s="113">
        <f t="shared" si="104"/>
        <v>427309</v>
      </c>
      <c r="AY178" s="113">
        <f t="shared" si="104"/>
        <v>231931</v>
      </c>
      <c r="AZ178" s="115">
        <f t="shared" si="104"/>
        <v>41.610300000000002</v>
      </c>
      <c r="BA178" s="115">
        <f t="shared" si="104"/>
        <v>36.862200000000001</v>
      </c>
      <c r="BB178" s="115">
        <f t="shared" si="104"/>
        <v>0</v>
      </c>
      <c r="BC178" s="116">
        <f t="shared" si="104"/>
        <v>4.7481000000000009</v>
      </c>
      <c r="BD178" s="666"/>
      <c r="BE178" s="667"/>
    </row>
    <row r="179" spans="1:57" s="143" customFormat="1" ht="15.75" thickBot="1" x14ac:dyDescent="0.3">
      <c r="D179" s="586"/>
      <c r="E179" s="587"/>
      <c r="F179" s="586"/>
      <c r="G179" s="588"/>
      <c r="H179" s="605">
        <v>3233</v>
      </c>
      <c r="I179" s="606">
        <f t="shared" ref="I179:BC179" si="105">SUMIF($F$12:$F$432,"=3233",I$12:I$432)</f>
        <v>5867047</v>
      </c>
      <c r="J179" s="607">
        <f t="shared" si="105"/>
        <v>4243747</v>
      </c>
      <c r="K179" s="607">
        <f t="shared" si="105"/>
        <v>0</v>
      </c>
      <c r="L179" s="607">
        <f t="shared" si="105"/>
        <v>40000</v>
      </c>
      <c r="M179" s="607">
        <f t="shared" si="105"/>
        <v>1447906</v>
      </c>
      <c r="N179" s="607">
        <f t="shared" si="105"/>
        <v>84874</v>
      </c>
      <c r="O179" s="607">
        <f t="shared" si="105"/>
        <v>50520</v>
      </c>
      <c r="P179" s="610">
        <f t="shared" si="105"/>
        <v>9.59</v>
      </c>
      <c r="Q179" s="608">
        <f t="shared" si="105"/>
        <v>6.52</v>
      </c>
      <c r="R179" s="608">
        <f t="shared" si="105"/>
        <v>0</v>
      </c>
      <c r="S179" s="705">
        <f t="shared" si="105"/>
        <v>3.07</v>
      </c>
      <c r="T179" s="606">
        <f t="shared" si="105"/>
        <v>0</v>
      </c>
      <c r="U179" s="607">
        <f t="shared" si="105"/>
        <v>0</v>
      </c>
      <c r="V179" s="607">
        <f t="shared" si="105"/>
        <v>0</v>
      </c>
      <c r="W179" s="607">
        <f t="shared" si="105"/>
        <v>0</v>
      </c>
      <c r="X179" s="607">
        <f t="shared" si="105"/>
        <v>0</v>
      </c>
      <c r="Y179" s="607">
        <f t="shared" si="105"/>
        <v>0</v>
      </c>
      <c r="Z179" s="607">
        <f t="shared" si="105"/>
        <v>0</v>
      </c>
      <c r="AA179" s="607">
        <f t="shared" si="105"/>
        <v>0</v>
      </c>
      <c r="AB179" s="607">
        <f t="shared" si="105"/>
        <v>0</v>
      </c>
      <c r="AC179" s="607">
        <f t="shared" si="105"/>
        <v>0</v>
      </c>
      <c r="AD179" s="607">
        <f t="shared" si="105"/>
        <v>0</v>
      </c>
      <c r="AE179" s="607">
        <f t="shared" si="105"/>
        <v>0</v>
      </c>
      <c r="AF179" s="607">
        <f t="shared" si="105"/>
        <v>0</v>
      </c>
      <c r="AG179" s="607">
        <f t="shared" si="105"/>
        <v>0</v>
      </c>
      <c r="AH179" s="607">
        <f t="shared" si="105"/>
        <v>0</v>
      </c>
      <c r="AI179" s="607">
        <f t="shared" si="105"/>
        <v>0</v>
      </c>
      <c r="AJ179" s="607">
        <f t="shared" si="105"/>
        <v>0</v>
      </c>
      <c r="AK179" s="608">
        <f t="shared" si="105"/>
        <v>0</v>
      </c>
      <c r="AL179" s="608">
        <f t="shared" si="105"/>
        <v>0</v>
      </c>
      <c r="AM179" s="608">
        <f t="shared" si="105"/>
        <v>0</v>
      </c>
      <c r="AN179" s="608">
        <f t="shared" si="105"/>
        <v>0</v>
      </c>
      <c r="AO179" s="608">
        <f t="shared" si="105"/>
        <v>0</v>
      </c>
      <c r="AP179" s="608">
        <f t="shared" si="105"/>
        <v>0</v>
      </c>
      <c r="AQ179" s="608">
        <f t="shared" si="105"/>
        <v>0</v>
      </c>
      <c r="AR179" s="668">
        <f t="shared" si="105"/>
        <v>0</v>
      </c>
      <c r="AS179" s="609">
        <f t="shared" si="105"/>
        <v>5867047</v>
      </c>
      <c r="AT179" s="607">
        <f t="shared" si="105"/>
        <v>4243747</v>
      </c>
      <c r="AU179" s="607">
        <f t="shared" si="105"/>
        <v>0</v>
      </c>
      <c r="AV179" s="607">
        <f t="shared" si="105"/>
        <v>40000</v>
      </c>
      <c r="AW179" s="607">
        <f t="shared" si="105"/>
        <v>1447906</v>
      </c>
      <c r="AX179" s="607">
        <f t="shared" si="105"/>
        <v>84874</v>
      </c>
      <c r="AY179" s="607">
        <f t="shared" si="105"/>
        <v>50520</v>
      </c>
      <c r="AZ179" s="608">
        <f t="shared" si="105"/>
        <v>9.59</v>
      </c>
      <c r="BA179" s="608">
        <f t="shared" si="105"/>
        <v>6.52</v>
      </c>
      <c r="BB179" s="608">
        <f t="shared" si="105"/>
        <v>0</v>
      </c>
      <c r="BC179" s="668">
        <f t="shared" si="105"/>
        <v>3.07</v>
      </c>
      <c r="BD179" s="666"/>
      <c r="BE179" s="667"/>
    </row>
    <row r="181" spans="1:57" s="613" customFormat="1" x14ac:dyDescent="0.25">
      <c r="A181" s="572"/>
      <c r="B181" s="477"/>
      <c r="C181" s="662"/>
      <c r="D181" s="477"/>
      <c r="E181" s="477"/>
      <c r="F181" s="477"/>
      <c r="G181" s="477"/>
      <c r="H181" s="477"/>
      <c r="J181" s="477"/>
      <c r="K181" s="477"/>
      <c r="L181" s="477"/>
      <c r="M181" s="477"/>
      <c r="N181" s="477"/>
      <c r="O181" s="477"/>
      <c r="P181" s="614"/>
      <c r="Q181" s="614"/>
      <c r="R181" s="614"/>
      <c r="S181" s="614"/>
      <c r="AK181" s="614"/>
      <c r="AL181" s="614"/>
      <c r="AM181" s="614"/>
      <c r="AN181" s="614"/>
      <c r="AO181" s="614"/>
      <c r="AP181" s="614"/>
      <c r="AQ181" s="614"/>
      <c r="AR181" s="614"/>
      <c r="AZ181" s="614"/>
      <c r="BA181" s="614"/>
      <c r="BB181" s="614"/>
      <c r="BC181" s="614"/>
      <c r="BD181" s="615"/>
      <c r="BE181" s="615"/>
    </row>
    <row r="183" spans="1:57" x14ac:dyDescent="0.25">
      <c r="P183" s="477"/>
      <c r="Q183" s="477"/>
      <c r="R183" s="477"/>
      <c r="S183" s="477"/>
      <c r="T183" s="477"/>
    </row>
    <row r="184" spans="1:57" x14ac:dyDescent="0.25">
      <c r="P184" s="477"/>
      <c r="Q184" s="477"/>
      <c r="R184" s="477"/>
      <c r="S184" s="477"/>
      <c r="T184" s="477"/>
    </row>
    <row r="185" spans="1:57" x14ac:dyDescent="0.25">
      <c r="P185" s="477"/>
      <c r="Q185" s="477"/>
      <c r="R185" s="477"/>
      <c r="S185" s="477"/>
    </row>
    <row r="186" spans="1:57" x14ac:dyDescent="0.25">
      <c r="P186" s="477"/>
      <c r="Q186" s="477"/>
      <c r="R186" s="477"/>
      <c r="S186" s="477"/>
    </row>
  </sheetData>
  <mergeCells count="51">
    <mergeCell ref="AX9:AX10"/>
    <mergeCell ref="BB9:BB10"/>
    <mergeCell ref="AJ7:AJ10"/>
    <mergeCell ref="AK8:AL9"/>
    <mergeCell ref="AM8:AM9"/>
    <mergeCell ref="AS6:BC7"/>
    <mergeCell ref="AK7:AR7"/>
    <mergeCell ref="AN8:AO9"/>
    <mergeCell ref="AP8:AR9"/>
    <mergeCell ref="AS8:AS10"/>
    <mergeCell ref="AT8:AY8"/>
    <mergeCell ref="AZ8:AZ10"/>
    <mergeCell ref="BA8:BC8"/>
    <mergeCell ref="AT9:AV9"/>
    <mergeCell ref="AW9:AW10"/>
    <mergeCell ref="BA9:BA10"/>
    <mergeCell ref="AY9:AY10"/>
    <mergeCell ref="BC9:BC10"/>
    <mergeCell ref="A3:E3"/>
    <mergeCell ref="Y7:AB8"/>
    <mergeCell ref="T6:AR6"/>
    <mergeCell ref="Z9:Z10"/>
    <mergeCell ref="AA9:AA10"/>
    <mergeCell ref="V9:V10"/>
    <mergeCell ref="AD7:AD10"/>
    <mergeCell ref="I8:I10"/>
    <mergeCell ref="AC7:AC10"/>
    <mergeCell ref="I6:S7"/>
    <mergeCell ref="P8:P10"/>
    <mergeCell ref="J8:O8"/>
    <mergeCell ref="Q8:S8"/>
    <mergeCell ref="J9:L9"/>
    <mergeCell ref="M9:M10"/>
    <mergeCell ref="R9:R10"/>
    <mergeCell ref="N9:N10"/>
    <mergeCell ref="O9:O10"/>
    <mergeCell ref="Q9:Q10"/>
    <mergeCell ref="S9:S10"/>
    <mergeCell ref="T9:T10"/>
    <mergeCell ref="U9:U10"/>
    <mergeCell ref="T7:X8"/>
    <mergeCell ref="AB9:AB10"/>
    <mergeCell ref="W9:W10"/>
    <mergeCell ref="X9:X10"/>
    <mergeCell ref="Y9:Y10"/>
    <mergeCell ref="AI9:AI10"/>
    <mergeCell ref="AF9:AF10"/>
    <mergeCell ref="AH9:AH10"/>
    <mergeCell ref="AG9:AG10"/>
    <mergeCell ref="AE7:AE10"/>
    <mergeCell ref="AF7:AI8"/>
  </mergeCells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komentář</vt:lpstr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FR!Názvy_tisku</vt:lpstr>
      <vt:lpstr>LB!Názvy_tisku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Parmová Kateřina</cp:lastModifiedBy>
  <cp:lastPrinted>2022-12-06T08:59:37Z</cp:lastPrinted>
  <dcterms:created xsi:type="dcterms:W3CDTF">2009-03-06T07:28:09Z</dcterms:created>
  <dcterms:modified xsi:type="dcterms:W3CDTF">2022-12-07T07:18:49Z</dcterms:modified>
</cp:coreProperties>
</file>